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3.xml" ContentType="application/vnd.openxmlformats-officedocument.drawing+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drawings/drawing4.xml" ContentType="application/vnd.openxmlformats-officedocument.drawing+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xl/charts/chart20.xml" ContentType="application/vnd.openxmlformats-officedocument.drawingml.chart+xml"/>
  <Override PartName="/xl/charts/chart21.xml" ContentType="application/vnd.openxmlformats-officedocument.drawingml.chart+xml"/>
  <Override PartName="/xl/charts/chart22.xml" ContentType="application/vnd.openxmlformats-officedocument.drawingml.chart+xml"/>
  <Override PartName="/xl/charts/chart23.xml" ContentType="application/vnd.openxmlformats-officedocument.drawingml.chart+xml"/>
  <Override PartName="/xl/charts/chart24.xml" ContentType="application/vnd.openxmlformats-officedocument.drawingml.chart+xml"/>
  <Override PartName="/xl/drawings/drawing5.xml" ContentType="application/vnd.openxmlformats-officedocument.drawing+xml"/>
  <Override PartName="/xl/charts/chart25.xml" ContentType="application/vnd.openxmlformats-officedocument.drawingml.chart+xml"/>
  <Override PartName="/xl/charts/chart26.xml" ContentType="application/vnd.openxmlformats-officedocument.drawingml.chart+xml"/>
  <Override PartName="/xl/charts/chart27.xml" ContentType="application/vnd.openxmlformats-officedocument.drawingml.chart+xml"/>
  <Override PartName="/xl/charts/chart28.xml" ContentType="application/vnd.openxmlformats-officedocument.drawingml.chart+xml"/>
  <Override PartName="/xl/charts/chart29.xml" ContentType="application/vnd.openxmlformats-officedocument.drawingml.chart+xml"/>
  <Override PartName="/xl/charts/chart30.xml" ContentType="application/vnd.openxmlformats-officedocument.drawingml.chart+xml"/>
  <Override PartName="/xl/charts/chart31.xml" ContentType="application/vnd.openxmlformats-officedocument.drawingml.chart+xml"/>
  <Override PartName="/xl/charts/chart32.xml" ContentType="application/vnd.openxmlformats-officedocument.drawingml.chart+xml"/>
  <Override PartName="/xl/charts/chart33.xml" ContentType="application/vnd.openxmlformats-officedocument.drawingml.chart+xml"/>
  <Override PartName="/xl/charts/chart34.xml" ContentType="application/vnd.openxmlformats-officedocument.drawingml.chart+xml"/>
  <Override PartName="/xl/charts/chart35.xml" ContentType="application/vnd.openxmlformats-officedocument.drawingml.chart+xml"/>
  <Override PartName="/xl/charts/chart36.xml" ContentType="application/vnd.openxmlformats-officedocument.drawingml.chart+xml"/>
  <Override PartName="/xl/charts/chart37.xml" ContentType="application/vnd.openxmlformats-officedocument.drawingml.chart+xml"/>
  <Override PartName="/xl/charts/chart38.xml" ContentType="application/vnd.openxmlformats-officedocument.drawingml.chart+xml"/>
  <Override PartName="/xl/charts/chart39.xml" ContentType="application/vnd.openxmlformats-officedocument.drawingml.chart+xml"/>
  <Override PartName="/xl/drawings/drawing6.xml" ContentType="application/vnd.openxmlformats-officedocument.drawing+xml"/>
  <Override PartName="/xl/charts/chart40.xml" ContentType="application/vnd.openxmlformats-officedocument.drawingml.chart+xml"/>
  <Override PartName="/xl/charts/chart41.xml" ContentType="application/vnd.openxmlformats-officedocument.drawingml.chart+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https://icmbioe5.sharepoint.com/sites/EquipeCenap/Documentos Compartilhados/PANs/PANs_Em_Execucao/PANs_Pequenos_Mamiferos/2022a2027_PAN_Pqnos_Mam_Areas_Abertas/2026_4aMonitoria/Pos-oficina/"/>
    </mc:Choice>
  </mc:AlternateContent>
  <xr:revisionPtr revIDLastSave="1213" documentId="13_ncr:1_{16D601D8-6491-4D21-B51F-1DCAD592B16C}" xr6:coauthVersionLast="47" xr6:coauthVersionMax="47" xr10:uidLastSave="{15B8F2A1-9486-4F30-986A-4CDD3EDF4871}"/>
  <bookViews>
    <workbookView xWindow="-120" yWindow="-120" windowWidth="29040" windowHeight="15840" tabRatio="793" activeTab="7" xr2:uid="{00000000-000D-0000-FFFF-FFFF00000000}"/>
  </bookViews>
  <sheets>
    <sheet name="LEGENDA" sheetId="50" r:id="rId1"/>
    <sheet name="Monitoria Anual - 1" sheetId="1" r:id="rId2"/>
    <sheet name="Painel de Gestão - 1" sheetId="2" r:id="rId3"/>
    <sheet name="Monitoria Anual - 2" sheetId="44" r:id="rId4"/>
    <sheet name="Painel de Gestão - 2" sheetId="45" r:id="rId5"/>
    <sheet name="Monitoria Anual - 3" sheetId="46" r:id="rId6"/>
    <sheet name="Painel de Gestão - 3" sheetId="47" r:id="rId7"/>
    <sheet name="Monitoria Anual - 4" sheetId="48" r:id="rId8"/>
    <sheet name="Painel de Gestão - 4" sheetId="49" r:id="rId9"/>
    <sheet name="Monitoria Final" sheetId="35" r:id="rId10"/>
    <sheet name="Painel de Gestão Final" sheetId="36" r:id="rId1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7" i="45" l="1"/>
  <c r="AA20" i="49"/>
  <c r="AA19" i="49"/>
  <c r="AA18" i="49"/>
  <c r="AA17" i="49"/>
  <c r="AA16" i="49"/>
  <c r="Z20" i="49"/>
  <c r="Z19" i="49"/>
  <c r="Z18" i="49"/>
  <c r="Z17" i="49"/>
  <c r="Z16" i="49"/>
  <c r="D7" i="49"/>
  <c r="AA20" i="45"/>
  <c r="AA19" i="45"/>
  <c r="AA18" i="45"/>
  <c r="AA17" i="45"/>
  <c r="AA16" i="45"/>
  <c r="Z20" i="45"/>
  <c r="Z19" i="45"/>
  <c r="Z18" i="45"/>
  <c r="Z17" i="45"/>
  <c r="Z16" i="45"/>
  <c r="Z20" i="47"/>
  <c r="Z19" i="47"/>
  <c r="Z18" i="47"/>
  <c r="Z17" i="47"/>
  <c r="Z16" i="47"/>
  <c r="AA19" i="47"/>
  <c r="AA20" i="47"/>
  <c r="AA18" i="47"/>
  <c r="AA17" i="47"/>
  <c r="AA16" i="47"/>
  <c r="F15" i="47"/>
  <c r="D7" i="47"/>
  <c r="J35" i="49" l="1"/>
  <c r="J34" i="49"/>
  <c r="J33" i="49"/>
  <c r="J32" i="49"/>
  <c r="I35" i="49"/>
  <c r="I34" i="49"/>
  <c r="I33" i="49"/>
  <c r="I32" i="49"/>
  <c r="H35" i="49"/>
  <c r="H34" i="49"/>
  <c r="H33" i="49"/>
  <c r="H32" i="49"/>
  <c r="G35" i="49"/>
  <c r="G34" i="49"/>
  <c r="G33" i="49"/>
  <c r="G32" i="49"/>
  <c r="F35" i="49"/>
  <c r="F34" i="49"/>
  <c r="F33" i="49"/>
  <c r="F32" i="49"/>
  <c r="E35" i="49"/>
  <c r="E34" i="49"/>
  <c r="E33" i="49"/>
  <c r="E32" i="49"/>
  <c r="D29" i="49"/>
  <c r="F15" i="49"/>
  <c r="D24" i="49"/>
  <c r="D23" i="49"/>
  <c r="D20" i="49"/>
  <c r="D19" i="49"/>
  <c r="D18" i="49"/>
  <c r="D17" i="49"/>
  <c r="D16" i="49"/>
  <c r="J35" i="47"/>
  <c r="J34" i="47"/>
  <c r="J33" i="47"/>
  <c r="J32" i="47"/>
  <c r="I35" i="47"/>
  <c r="I34" i="47"/>
  <c r="I33" i="47"/>
  <c r="I32" i="47"/>
  <c r="H35" i="47"/>
  <c r="H34" i="47"/>
  <c r="H33" i="47"/>
  <c r="H32" i="47"/>
  <c r="G35" i="47"/>
  <c r="G34" i="47"/>
  <c r="G33" i="47"/>
  <c r="G32" i="47"/>
  <c r="F35" i="47"/>
  <c r="F34" i="47"/>
  <c r="F33" i="47"/>
  <c r="F32" i="47"/>
  <c r="E35" i="47"/>
  <c r="E34" i="47"/>
  <c r="E33" i="47"/>
  <c r="E32" i="47"/>
  <c r="D24" i="47"/>
  <c r="D23" i="47"/>
  <c r="D20" i="47"/>
  <c r="D19" i="47"/>
  <c r="D18" i="47"/>
  <c r="D17" i="47"/>
  <c r="D16" i="47"/>
  <c r="J35" i="45"/>
  <c r="J34" i="45"/>
  <c r="J33" i="45"/>
  <c r="J32" i="45"/>
  <c r="I35" i="45"/>
  <c r="I34" i="45"/>
  <c r="I33" i="45"/>
  <c r="I32" i="45"/>
  <c r="H35" i="45"/>
  <c r="H34" i="45"/>
  <c r="H33" i="45"/>
  <c r="H32" i="45"/>
  <c r="G35" i="45"/>
  <c r="G34" i="45"/>
  <c r="G33" i="45"/>
  <c r="G32" i="45"/>
  <c r="E32" i="45"/>
  <c r="F32" i="45"/>
  <c r="E33" i="45"/>
  <c r="F33" i="45"/>
  <c r="E34" i="45"/>
  <c r="F34" i="45"/>
  <c r="E35" i="45"/>
  <c r="F35" i="45"/>
  <c r="D32" i="45" l="1"/>
  <c r="D29" i="45"/>
  <c r="D24" i="45"/>
  <c r="D23" i="45"/>
  <c r="D20" i="45"/>
  <c r="D19" i="45"/>
  <c r="D18" i="45"/>
  <c r="D17" i="45"/>
  <c r="F15" i="45"/>
  <c r="D16" i="45"/>
  <c r="A2" i="35"/>
  <c r="A2" i="48"/>
  <c r="A2" i="46"/>
  <c r="A2" i="44"/>
  <c r="B4" i="35"/>
  <c r="B4" i="48"/>
  <c r="B4" i="46"/>
  <c r="B4" i="44"/>
  <c r="D35" i="49" l="1"/>
  <c r="D34" i="49"/>
  <c r="D33" i="49"/>
  <c r="D32" i="49"/>
  <c r="D22" i="49"/>
  <c r="E19" i="49" s="1"/>
  <c r="D5" i="49"/>
  <c r="B3" i="49"/>
  <c r="D35" i="47"/>
  <c r="D34" i="47"/>
  <c r="D33" i="47"/>
  <c r="D32" i="47"/>
  <c r="D29" i="47"/>
  <c r="AB17" i="47"/>
  <c r="F17" i="47" s="1"/>
  <c r="D22" i="47"/>
  <c r="E20" i="47" s="1"/>
  <c r="D5" i="47"/>
  <c r="B3" i="47"/>
  <c r="D35" i="45"/>
  <c r="D34" i="45"/>
  <c r="D33" i="45"/>
  <c r="D5" i="45"/>
  <c r="B3" i="45"/>
  <c r="C56" i="48"/>
  <c r="F21" i="49" s="1"/>
  <c r="C55" i="46"/>
  <c r="F21" i="47" s="1"/>
  <c r="C55" i="44"/>
  <c r="F21" i="45" s="1"/>
  <c r="D5" i="2"/>
  <c r="J32" i="2"/>
  <c r="AB16" i="49" l="1"/>
  <c r="F16" i="49" s="1"/>
  <c r="AB18" i="49"/>
  <c r="F18" i="49" s="1"/>
  <c r="AB16" i="45"/>
  <c r="F16" i="45" s="1"/>
  <c r="AB18" i="45"/>
  <c r="F18" i="45" s="1"/>
  <c r="AB16" i="47"/>
  <c r="F16" i="47" s="1"/>
  <c r="AB18" i="47"/>
  <c r="F18" i="47" s="1"/>
  <c r="AB17" i="45"/>
  <c r="F17" i="45" s="1"/>
  <c r="AB19" i="45"/>
  <c r="F19" i="45" s="1"/>
  <c r="AB17" i="49"/>
  <c r="F17" i="49" s="1"/>
  <c r="AB20" i="45"/>
  <c r="F20" i="45" s="1"/>
  <c r="AB20" i="49"/>
  <c r="F20" i="49" s="1"/>
  <c r="AB20" i="47"/>
  <c r="AB19" i="47"/>
  <c r="F19" i="47" s="1"/>
  <c r="E18" i="49"/>
  <c r="E17" i="49"/>
  <c r="AB19" i="49"/>
  <c r="F19" i="49" s="1"/>
  <c r="E16" i="49"/>
  <c r="E20" i="49"/>
  <c r="F20" i="47"/>
  <c r="E17" i="47"/>
  <c r="E16" i="47"/>
  <c r="E18" i="47"/>
  <c r="E19" i="47"/>
  <c r="D22" i="45"/>
  <c r="E20" i="45" s="1"/>
  <c r="F15" i="2"/>
  <c r="E18" i="45" l="1"/>
  <c r="E16" i="45"/>
  <c r="E17" i="45"/>
  <c r="E22" i="49"/>
  <c r="E19" i="45"/>
  <c r="F22" i="49"/>
  <c r="G16" i="49" s="1"/>
  <c r="E22" i="47"/>
  <c r="F22" i="47"/>
  <c r="G20" i="47" s="1"/>
  <c r="F33" i="2"/>
  <c r="G33" i="2"/>
  <c r="H33" i="2"/>
  <c r="I33" i="2"/>
  <c r="J33" i="2"/>
  <c r="AA16" i="2"/>
  <c r="Z16" i="2"/>
  <c r="Z17" i="2" a="1"/>
  <c r="Z17" i="2" s="1"/>
  <c r="E22" i="45" l="1"/>
  <c r="G19" i="49"/>
  <c r="G16" i="47"/>
  <c r="G17" i="49"/>
  <c r="G15" i="49"/>
  <c r="G21" i="49"/>
  <c r="G18" i="49"/>
  <c r="G20" i="49"/>
  <c r="G21" i="47"/>
  <c r="G17" i="47"/>
  <c r="G18" i="47"/>
  <c r="G15" i="47"/>
  <c r="G19" i="47"/>
  <c r="AB16" i="2"/>
  <c r="D33" i="2"/>
  <c r="AA20" i="2" a="1"/>
  <c r="AA20" i="2" s="1"/>
  <c r="Z20" i="2" a="1"/>
  <c r="Z20" i="2" s="1"/>
  <c r="AA19" i="2" a="1"/>
  <c r="AA19" i="2" s="1"/>
  <c r="Z19" i="2" a="1"/>
  <c r="Z19" i="2" s="1"/>
  <c r="AA18" i="2" a="1"/>
  <c r="AA18" i="2" s="1"/>
  <c r="Z18" i="2" a="1"/>
  <c r="Z18" i="2" s="1"/>
  <c r="AA17" i="2" a="1"/>
  <c r="AA17" i="2" s="1"/>
  <c r="AB17" i="2" s="1"/>
  <c r="G22" i="49" l="1"/>
  <c r="G22" i="47"/>
  <c r="AB18" i="2"/>
  <c r="AB20" i="2"/>
  <c r="AB19" i="2"/>
  <c r="D5" i="36"/>
  <c r="F25" i="36"/>
  <c r="G25" i="36"/>
  <c r="F26" i="36"/>
  <c r="G26" i="36"/>
  <c r="F27" i="36"/>
  <c r="G27" i="36"/>
  <c r="F28" i="36"/>
  <c r="G28" i="36"/>
  <c r="F29" i="36"/>
  <c r="G29" i="36"/>
  <c r="F30" i="36"/>
  <c r="G30" i="36"/>
  <c r="F31" i="36"/>
  <c r="G31" i="36"/>
  <c r="F32" i="36"/>
  <c r="G32" i="36"/>
  <c r="F33" i="36"/>
  <c r="G33" i="36"/>
  <c r="F34" i="36"/>
  <c r="G34" i="36"/>
  <c r="E34" i="36"/>
  <c r="E33" i="36"/>
  <c r="E32" i="36"/>
  <c r="E31" i="36"/>
  <c r="E30" i="36"/>
  <c r="E29" i="36"/>
  <c r="D29" i="36" s="1"/>
  <c r="E28" i="36"/>
  <c r="E27" i="36"/>
  <c r="D22" i="36"/>
  <c r="E26" i="36"/>
  <c r="E25" i="36"/>
  <c r="D17" i="36"/>
  <c r="D16" i="36"/>
  <c r="D15" i="36"/>
  <c r="D24" i="2"/>
  <c r="D23" i="2"/>
  <c r="D27" i="36" l="1"/>
  <c r="D33" i="36"/>
  <c r="D31" i="36"/>
  <c r="D26" i="36"/>
  <c r="D25" i="36"/>
  <c r="D28" i="36"/>
  <c r="D30" i="36"/>
  <c r="D32" i="36"/>
  <c r="D34" i="36"/>
  <c r="D20" i="2"/>
  <c r="F20" i="2" s="1"/>
  <c r="D19" i="2"/>
  <c r="F19" i="2" s="1"/>
  <c r="D18" i="2"/>
  <c r="D16" i="2"/>
  <c r="F16" i="2" s="1"/>
  <c r="D17" i="2"/>
  <c r="F17" i="2" s="1"/>
  <c r="D7" i="36"/>
  <c r="B3" i="36"/>
  <c r="C53" i="1"/>
  <c r="F22" i="45" l="1"/>
  <c r="G21" i="45" s="1"/>
  <c r="F18" i="2"/>
  <c r="D18" i="36"/>
  <c r="E17" i="36" s="1"/>
  <c r="D7" i="2"/>
  <c r="G18" i="45" l="1"/>
  <c r="G16" i="45"/>
  <c r="G19" i="45"/>
  <c r="G20" i="45"/>
  <c r="G15" i="45"/>
  <c r="G17" i="45"/>
  <c r="E15" i="36"/>
  <c r="E16" i="36"/>
  <c r="D22" i="2"/>
  <c r="E18" i="2" s="1"/>
  <c r="G22" i="45" l="1"/>
  <c r="E18" i="36"/>
  <c r="E19" i="2"/>
  <c r="E16" i="2"/>
  <c r="E20" i="2"/>
  <c r="E17" i="2"/>
  <c r="E32" i="2"/>
  <c r="G32" i="2"/>
  <c r="H32" i="2"/>
  <c r="I32" i="2"/>
  <c r="G34" i="2"/>
  <c r="H34" i="2"/>
  <c r="I34" i="2"/>
  <c r="J34" i="2"/>
  <c r="G35" i="2"/>
  <c r="H35" i="2"/>
  <c r="I35" i="2"/>
  <c r="J35" i="2"/>
  <c r="F35" i="2"/>
  <c r="F34" i="2"/>
  <c r="F32" i="2"/>
  <c r="E35" i="2"/>
  <c r="E34" i="2"/>
  <c r="E33" i="2"/>
  <c r="F21" i="2"/>
  <c r="D29" i="2"/>
  <c r="B3" i="2"/>
  <c r="D32" i="2" l="1"/>
  <c r="D34" i="2"/>
  <c r="D35" i="2"/>
  <c r="F22" i="2"/>
  <c r="G15" i="2" l="1"/>
  <c r="G21" i="2"/>
  <c r="G19" i="2"/>
  <c r="G18" i="2"/>
  <c r="G16" i="2"/>
  <c r="G20" i="2"/>
  <c r="G17" i="2"/>
  <c r="E22" i="2" l="1"/>
  <c r="G22" i="2"/>
</calcChain>
</file>

<file path=xl/sharedStrings.xml><?xml version="1.0" encoding="utf-8"?>
<sst xmlns="http://schemas.openxmlformats.org/spreadsheetml/2006/main" count="3288" uniqueCount="1416">
  <si>
    <t xml:space="preserve">                              CONCEITOS DA MATRIZ DE MONITORIA</t>
  </si>
  <si>
    <r>
      <rPr>
        <b/>
        <sz val="14"/>
        <color theme="0"/>
        <rFont val="Calibri"/>
        <family val="2"/>
        <scheme val="minor"/>
      </rPr>
      <t>Planejamento das ações</t>
    </r>
    <r>
      <rPr>
        <b/>
        <sz val="12"/>
        <color theme="0"/>
        <rFont val="Calibri"/>
        <family val="2"/>
        <scheme val="minor"/>
      </rPr>
      <t xml:space="preserve">
</t>
    </r>
    <r>
      <rPr>
        <sz val="12"/>
        <color theme="0"/>
        <rFont val="Calibri"/>
        <family val="2"/>
        <scheme val="minor"/>
      </rPr>
      <t>Devem ser inseridos os dados da Matriz de Planejameno do PAN, informando o objetivo específico, a ação, o produto, os resultados esperados, o período (data de início e data de término), o articulador, o custo estimado, os colaboradores, a localização (localidades e área de relevância) e as observações da ação.</t>
    </r>
  </si>
  <si>
    <t>Ação</t>
  </si>
  <si>
    <t>Representa o que deve ser feito para alcançar o Objetivo Específico, buscando reverter as ameaças a ele associadas. As ações devem ser específicas, mensuráveis, relevantes, exequíveis e ter efeito dentro do tempo determinado para o ciclo de gestão do PAN, e estar situadas dentro da esfera de atribuições e competências dos participantes da Oficina de Planejamento.</t>
  </si>
  <si>
    <t>Produto</t>
  </si>
  <si>
    <t>Aquilo que é obtido pela realização da ação. Deve ser mensurável, tangível, comprovar a execução da ação e estar situado dentro da esfera de atribuições e competências dos participantes da Oficina de Planejamento.</t>
  </si>
  <si>
    <t>Resultados esperados</t>
  </si>
  <si>
    <t>Indica qual resultado pretende-se alcançar com a execução da ação. Diferente do produto, este item pode estar fora da esfera de atribuições e competências dos participantes da oficina e não é de preenchimento obrigatório.</t>
  </si>
  <si>
    <t>Período</t>
  </si>
  <si>
    <t>Datas de início e término da implementação da ação, sendo que o término deve estar dentro do tempo determinado para o ciclo de gestão do PAN.</t>
  </si>
  <si>
    <t>Articulador</t>
  </si>
  <si>
    <t>Pessoa responsável por articular a implementação da ação e apresentar o produto obtido. No entanto, ele não é o único responsável pela execução da ação.</t>
  </si>
  <si>
    <t>Colaboradores</t>
  </si>
  <si>
    <t xml:space="preserve">Pessoas ou instituições corresponsáveis pela execução da ação, que auxiliam nas diferentes etapas de sua implementação. </t>
  </si>
  <si>
    <t>Custo estimado (R$)</t>
  </si>
  <si>
    <t xml:space="preserve">É um campo numérico com a estimativa dos recursos financeiros necessários para a implementação da ação. </t>
  </si>
  <si>
    <t>Localização (Localidade)</t>
  </si>
  <si>
    <t>Localização geográfica onde será executada a ação durante o ciclo de gestão vigente. Geralmente, a localidade possui menor escala e está relacionada com a área de atuação do articulador e colaboradores da ação, sendo a unidade geográfica mínima o município ou a bacia/tributário onde a ação será realizada.</t>
  </si>
  <si>
    <t>Localização (Área de Relevância)</t>
  </si>
  <si>
    <t>Localização geográfica de todas as áreas importantes para a execução da ação, independente da área de atuação do articulador e colaboradores. Assim, a Área de Relevância é aquela onde a execução da ação é necessária, ainda que não seja viável no atual ciclo de gestão.</t>
  </si>
  <si>
    <t>Observações</t>
  </si>
  <si>
    <t>Informações relevantes para a execução da ação.</t>
  </si>
  <si>
    <t>Linha Temática</t>
  </si>
  <si>
    <t xml:space="preserve">É um campo para a classificação temática da ação, a partir de uma lista suspensa pré-definida. (Definição de cada linha temática abaixo) </t>
  </si>
  <si>
    <r>
      <rPr>
        <b/>
        <sz val="14"/>
        <color rgb="FF000000"/>
        <rFont val="Calibri"/>
        <family val="2"/>
        <scheme val="minor"/>
      </rPr>
      <t>Situação atual das ações</t>
    </r>
    <r>
      <rPr>
        <sz val="12"/>
        <color rgb="FF000000"/>
        <rFont val="Calibri"/>
        <family val="2"/>
        <scheme val="minor"/>
      </rPr>
      <t xml:space="preserve">
Sinaliza a situação da ação no período relativo à monitoria informando se a ação está em andamento, concluída no prazo previsto ou com problemas de realização. Descreve o andamento da ação, o produto obtido (parcial ou final), os problemas enfrentados e a(s) pessoa(s) responsável(is) pela informação sobre o andamento da ação.</t>
    </r>
  </si>
  <si>
    <t>Ação cujo início planejado é posterior ao período monitorado</t>
  </si>
  <si>
    <t>São ações que estão planejadas para iniciar em uma data futura à da monitoria, e que portanto não precisam ser analisadas detalhadamente. Elas são indicadas para permitir a visualização da situação do PAN como um todo.</t>
  </si>
  <si>
    <t>Ação não iniciada ou não concluída</t>
  </si>
  <si>
    <t>Gerencialmente, significa um alerta para compreender a razão do atraso e estabelecer medidas que favoreçam a boa execução do PAN. Tanto a situação da ação cujo prazo de conclusão expirou sem que tenha sido finalizada, quanto à ação que não foi iniciada na data planejada, devem ser tratadas com atenção, indicando a necessidade de uma reformulação ou reprogramação.</t>
  </si>
  <si>
    <t>Ação em andamento com problemas de realização</t>
  </si>
  <si>
    <t>É a ação que foi iniciada e cujo prazo de conclusão ainda não expirou, mas que, de acordo com o andamento de sua execução, provavelmente não será possível concluir no prazo estipulado. Em termos de cronograma, o GAT deve compreender os problemas e propor uma reprogramação de período, maior engajamento do articulador e colaboradores, ou outras soluções que possam melhorar a execução da ação.</t>
  </si>
  <si>
    <t xml:space="preserve">Ação em andamento no período previsto </t>
  </si>
  <si>
    <t>Ação iniciada cujo prazo de conclusão ainda não expirou e, considerando o grau de execução, provavelmente será finalizada dentro do prazo estipulado.
Este tipo de ação não necessita de reprogramação significativa.</t>
  </si>
  <si>
    <t>Ação concluída</t>
  </si>
  <si>
    <t>Ação finalizada, com os produtos entregues. Mostra o quanto do PAN já está concluído. Neste caso, não importará, no gráfico, se a ação atrasou ou não para ser concluída, lembrando que a memória da execução nos anos anteriores</t>
  </si>
  <si>
    <t>Ação excluída ou agrupada</t>
  </si>
  <si>
    <t>Ações que foram excluídas do PAN ou agrupadas em outras ações cujo escopo é semelhante ou mais abrangente. As ações que se enquadram nesta categoria devem indicar, na aba da matriz de monitoria, a situação que se encontravam no momento da monitoria com as cores anteriormente citadas, além de serem marcadas no campo de agrupada ou excluída. No campo de observação da reprogramação deve ser informado o motivo da exclusão/agrupamento e em qual ação ela foi agrupada (no caso de agrupamento).</t>
  </si>
  <si>
    <t>Ação iniciada e não concluída no período previsto</t>
  </si>
  <si>
    <t>Essa categoria foi criada para diferenciar, na última monitoria, as ações não iniciadas (vermelhas) das iniciadas mas não concluídas (roxas). É utilizada para ações que foram iniciadas e tiveram bom andamento durante o PAN, com a entrega de produtos intermediários, mas que não foram totalmente concluídas (o produto final não foi obtido).</t>
  </si>
  <si>
    <t>Novas ações</t>
  </si>
  <si>
    <t>Ação que foi inserida no plano de ação no momento da monitoria. Essa ação deve ser analisada e validada com o GAT e ter todas as informações previtas na matriz de planejamento (produto, resultado esperado, período, articulador, custo estimado, colaboradores, localização, área de abrangência, observações)</t>
  </si>
  <si>
    <t>Descrição do andamento da ação</t>
  </si>
  <si>
    <t>Colocar as informações de andamento da ação, como foi feito, destaques da implementação, informações relevantes do andamento da ação. Observação: lembre-se que esse campo é importante para a análise das ações e servirá como um histórico de andamento da ação</t>
  </si>
  <si>
    <t>Produto obtido</t>
  </si>
  <si>
    <t xml:space="preserve">Citar os produtos que foram obtidos durante a execução da ação. Se o produto não for o planejado, justificar a integração ou ajustar o produto no campo de reprogramação. 
Observação: aqui não é para descrever o produto, somente citá-lo. Os produtos devem ser inseridos no SEI. </t>
  </si>
  <si>
    <t>Problemas enfrentados que justificam a não execução, a execução parcial da ação, a exclusão ou o agrupamento</t>
  </si>
  <si>
    <t xml:space="preserve">Registrar quais foram os problemas enfrentados para execução da ação. Caso já tenha alguma sugestão para soluciona-lo, colocar no campo Recomendações ou Observações. </t>
  </si>
  <si>
    <t>Responsável pela informação sobre o andamento da ação</t>
  </si>
  <si>
    <t xml:space="preserve">Inserir quem registrou as informações de descrição, produto, problemas e recomendações. </t>
  </si>
  <si>
    <t xml:space="preserve">Recomendações ou Observações </t>
  </si>
  <si>
    <t>Informações ou sugestões relevantes para a execução da ação.</t>
  </si>
  <si>
    <r>
      <rPr>
        <b/>
        <sz val="14"/>
        <color rgb="FF000000"/>
        <rFont val="Calibri"/>
        <family val="2"/>
        <scheme val="minor"/>
      </rPr>
      <t>Reprogramação das ações</t>
    </r>
    <r>
      <rPr>
        <sz val="12"/>
        <color rgb="FF000000"/>
        <rFont val="Calibri"/>
        <family val="2"/>
        <scheme val="minor"/>
      </rPr>
      <t xml:space="preserve">
Indica as reprogramações das ações relativas à revisão de: texto da ação, produto, resultado esperado, período (data de início e data de término), articulador, estimativa de custo, colaboradores, localização (localidades e área de relevância) e recomendações gerais/observações.</t>
    </r>
  </si>
  <si>
    <t>Revisão do texto da ação</t>
  </si>
  <si>
    <t>Ajuste das informações referente ao texto da ação</t>
  </si>
  <si>
    <t>Revisão do produto da ação</t>
  </si>
  <si>
    <t>Ajuste das informações referente ao produto da ação</t>
  </si>
  <si>
    <t>Revisão do resultado esperado</t>
  </si>
  <si>
    <t>Ajuste das informações referente ao resultado esperado</t>
  </si>
  <si>
    <t>Revisão da data de início</t>
  </si>
  <si>
    <t>Ajuste referente a data de início da ação</t>
  </si>
  <si>
    <t>Revisão da data de término</t>
  </si>
  <si>
    <t>Ajuste referente a data final da ação</t>
  </si>
  <si>
    <t>Revisão do articulador da ação</t>
  </si>
  <si>
    <t>Ajuste referente ao articulador da ação</t>
  </si>
  <si>
    <t>Revisão do custo estimado</t>
  </si>
  <si>
    <t>Ajuste referente ao custo estimado da ação</t>
  </si>
  <si>
    <t>Revisão dos colaboradores</t>
  </si>
  <si>
    <t>Ajustes referente aos colaboradores da ação</t>
  </si>
  <si>
    <t>Revisão das localidades</t>
  </si>
  <si>
    <t>Ajuste referente a localidade da ação</t>
  </si>
  <si>
    <t>Revisão Área de Relevância</t>
  </si>
  <si>
    <t>Ajuste referente a área de abrangência da ação</t>
  </si>
  <si>
    <t>Revisão das Observações</t>
  </si>
  <si>
    <t>Ajuste referente às observações da ação</t>
  </si>
  <si>
    <t>Revisão da Linha Temática</t>
  </si>
  <si>
    <t>Ajuste referente à classificação temática da ação</t>
  </si>
  <si>
    <t>LINHAS TEMÁTICAS</t>
  </si>
  <si>
    <r>
      <t>Capacitação e EA</t>
    </r>
    <r>
      <rPr>
        <sz val="12"/>
        <color rgb="FF000000"/>
        <rFont val="Calibri"/>
        <family val="2"/>
        <scheme val="minor"/>
      </rPr>
      <t> </t>
    </r>
  </si>
  <si>
    <r>
      <t>Capacitação</t>
    </r>
    <r>
      <rPr>
        <sz val="12"/>
        <rFont val="Calibri"/>
        <family val="2"/>
        <scheme val="minor"/>
      </rPr>
      <t>: Processo de aprendizagem, que visa contribuir para o desenvolvimento de competências. (Adaptado do PNDP, 2006);</t>
    </r>
    <r>
      <rPr>
        <u/>
        <sz val="12"/>
        <rFont val="Calibri"/>
        <family val="2"/>
        <scheme val="minor"/>
      </rPr>
      <t xml:space="preserve">
Educação ambiental</t>
    </r>
    <r>
      <rPr>
        <sz val="12"/>
        <rFont val="Calibri"/>
        <family val="2"/>
        <scheme val="minor"/>
      </rPr>
      <t xml:space="preserve">: práticas voltadas à sensibilização da coletividade sobre as questões ambientais, formação de multiplicadores e engajamento em prol do meio ambiente (PNEA - Lei nº 9795/1999) </t>
    </r>
  </si>
  <si>
    <r>
      <t>Comunicação e Divulgação</t>
    </r>
    <r>
      <rPr>
        <sz val="12"/>
        <color rgb="FF000000"/>
        <rFont val="Calibri"/>
        <family val="2"/>
        <scheme val="minor"/>
      </rPr>
      <t> </t>
    </r>
  </si>
  <si>
    <t>Ações voltadas para difundir, promover ou publicar assuntos relacionados ao PAN, tornando-os acessíveis para o público em geral.  </t>
  </si>
  <si>
    <t>Espécies Exóticas Invasoras  </t>
  </si>
  <si>
    <t>Atividades que envolvem prevenção, detecção, controle ou erradicação de espécie exótica cuja introdução ou dispersão ameaça a diversidade biológica. Como espécie exótica entende-se espécie, subespécie ou táxon de hierarquia inferior ocorrendo fora de sua área de distribuição natural, incluindo qualquer parte do indivíduo que possa sobreviver e reproduzir-se, como gametas, sementes, ovos ou propágulos (IN ICMBio Nº 6/2019).  </t>
  </si>
  <si>
    <t>Financiamento</t>
  </si>
  <si>
    <t>Identificação de fontes de captação de recursos financeiros para execução das ações.  </t>
  </si>
  <si>
    <r>
      <t>Fiscalização</t>
    </r>
    <r>
      <rPr>
        <sz val="12"/>
        <color rgb="FF000000"/>
        <rFont val="Calibri"/>
        <family val="2"/>
        <scheme val="minor"/>
      </rPr>
      <t> </t>
    </r>
  </si>
  <si>
    <t>Controle e vigilância destinados a impedir estabelecimento ou continuidade de atividades consideradas lesivas ao meio ambiente ou em desconformidade com que foi autorizado. (IAP – Instituto Ambiental do Paraná).  </t>
  </si>
  <si>
    <t>Gestão da Informação</t>
  </si>
  <si>
    <t>Geração, organização, disponibilização e análise de dados sobre biodiversidade.   </t>
  </si>
  <si>
    <t>Licenciamento</t>
  </si>
  <si>
    <t>Proposição de medidas facilitadoras, mitigadoras ou compensatórias relacionadas ao processo de licenciamento ambiental.   </t>
  </si>
  <si>
    <t>Manejo de Habitat</t>
  </si>
  <si>
    <t>Atividades relacionadas à recuperação, manutenção, restauração ou conectividade de ambientes naturais. </t>
  </si>
  <si>
    <t>Manejo ex situ</t>
  </si>
  <si>
    <t>Intervenção sobre espécimes da fauna em ambiente controlado sob interferência e cuidado humano com a finalidade de manter e/ou reproduzir tais espécimes em cativeiro (IN ICMBio Nº 5/2021).  </t>
  </si>
  <si>
    <r>
      <t>Manejo in situ</t>
    </r>
    <r>
      <rPr>
        <sz val="12"/>
        <color rgb="FF000000"/>
        <rFont val="Calibri"/>
        <family val="2"/>
        <scheme val="minor"/>
      </rPr>
      <t> </t>
    </r>
  </si>
  <si>
    <t>Intervenção sobre espécimes da fauna em seu habitat natural visando à manutenção e recuperação de populações viáveis (IN ICMBio Nº 5/2021).  </t>
  </si>
  <si>
    <r>
      <t>Normativas</t>
    </r>
    <r>
      <rPr>
        <sz val="12"/>
        <color rgb="FF000000"/>
        <rFont val="Calibri"/>
        <family val="2"/>
        <scheme val="minor"/>
      </rPr>
      <t> </t>
    </r>
  </si>
  <si>
    <t>Proposição de elaboração, revisão ou alteração de diretrizes, regras ou normas e articulação com outros órgãos nas diferentes esferas para sua efetiva incorporação e implementação em seus instrumentos legais.    </t>
  </si>
  <si>
    <r>
      <t>Ordenamento e gestão territorial</t>
    </r>
    <r>
      <rPr>
        <sz val="12"/>
        <color rgb="FF000000"/>
        <rFont val="Calibri"/>
        <family val="2"/>
        <scheme val="minor"/>
      </rPr>
      <t> </t>
    </r>
  </si>
  <si>
    <t>Estratégias que orientem a priorização das ações necessárias para uma gestão adequada do território (ordenamento territorial, áreas prioritárias, zoneamento urbano)  </t>
  </si>
  <si>
    <r>
      <t>Pesquisa </t>
    </r>
    <r>
      <rPr>
        <sz val="12"/>
        <color rgb="FF000000"/>
        <rFont val="Calibri"/>
        <family val="2"/>
        <scheme val="minor"/>
      </rPr>
      <t> </t>
    </r>
  </si>
  <si>
    <t>Monitoramento, investigação e produção de conhecimento técnico-científico. </t>
  </si>
  <si>
    <t xml:space="preserve">Unidade de Conservação </t>
  </si>
  <si>
    <t>Unidades de Conservação- Criação, implementação, ampliação de unidades do SNUC e áreas protegidas. </t>
  </si>
  <si>
    <r>
      <t>Uso Sustentável</t>
    </r>
    <r>
      <rPr>
        <sz val="12"/>
        <color rgb="FF000000"/>
        <rFont val="Calibri"/>
        <family val="2"/>
        <scheme val="minor"/>
      </rPr>
      <t> </t>
    </r>
  </si>
  <si>
    <t>Utilização racional de componentes da biodiversidade, mantendo seu potencial para atender às necessidades das gerações presentes e futuras (Adaptado da CDB - Decreto Legislativo nº 2, de 1994) - Mitigação e melhoria em equipamentos e estrutura.  </t>
  </si>
  <si>
    <t>PLANO DE AÇÃO NACIONAL DE CONSERVAÇÃO DE ESPÉCIES AMEAÇADAS DE EXTINÇÃO - PAN</t>
  </si>
  <si>
    <t>Plano de Ação Nacional para a Conservação dos Pequenos Mamíferos de Áreas Abertas - PAN PMAA</t>
  </si>
  <si>
    <t>Objetivo geral do PAN</t>
  </si>
  <si>
    <t>Assegurar a viabilidade populacional por meio da manutenção dos habitats e ampliação do conhecimento biológico das espécies-alvo do PAN.</t>
  </si>
  <si>
    <t>Data da monitoria</t>
  </si>
  <si>
    <t>17/10/2023 - 20/10/2023 (virtual)</t>
  </si>
  <si>
    <t>Agrupada</t>
  </si>
  <si>
    <t>Excluída</t>
  </si>
  <si>
    <t>PLANEJAMENTO DO PAN</t>
  </si>
  <si>
    <t xml:space="preserve">SITUAÇÃO ATUAL </t>
  </si>
  <si>
    <t>REPROGRAMAÇÃO DO PAN</t>
  </si>
  <si>
    <t>OBJETIVOS ESPECÍFICOS</t>
  </si>
  <si>
    <t>Nº</t>
  </si>
  <si>
    <t>Localização</t>
  </si>
  <si>
    <t>Revisão das observações</t>
  </si>
  <si>
    <t>Início</t>
  </si>
  <si>
    <t>Fim</t>
  </si>
  <si>
    <t>Localidades</t>
  </si>
  <si>
    <t>Área de Relevância</t>
  </si>
  <si>
    <t>Promoção da manutenção e conectividade dos habitats das espécies alvo em zonas de produção agrícola, pecuária e de silvicultura.</t>
  </si>
  <si>
    <t>1.1</t>
  </si>
  <si>
    <t>Elaborar Nota Técnica com informações das espécies alvo do PAN como subsídios para priorizar  a alocação ou compensação de Reserva Legal (RL)</t>
  </si>
  <si>
    <t>Nota Técnica  elaborada</t>
  </si>
  <si>
    <t>Política pública que considere as espécies para definição de áreas</t>
  </si>
  <si>
    <t>Rebeca Barreto (UNIVASF-PE/BA)</t>
  </si>
  <si>
    <t>Janaína Aguiar (IEF-MG); Sara Alves (INEMA-BA); Ana Paula Felício (IMASUL-MS); Francisco Paroli (SEMA-MT); Cibele Barreto (ICMBio/PNB); Mariella Butti (ICMBio/CENAP); Caroline Gomes (SEMA-RS); Alexandre Percequillo (USP); Paola Bianchini (Embrapa Semiárido- CPATSA); Mayara Beltrão (UFPB/MZUSP)</t>
  </si>
  <si>
    <t>Áreas estratégicas do PAN</t>
  </si>
  <si>
    <t>Estados com registro de ocorrência das espécies</t>
  </si>
  <si>
    <t>O produto dessa ação depende da elaboração do mapa de áreas estratégicas.</t>
  </si>
  <si>
    <t>x</t>
  </si>
  <si>
    <t>A lista dos estados, municípios e UCs com registro de ocorrência das espécies foi levantada em maio/23 durante a Oficina de Indicadores e Metas deste PAN.</t>
  </si>
  <si>
    <t>Mapa de áreas estratégicas das espécies deste PAN</t>
  </si>
  <si>
    <t>Mariella Butti (USP/IB); Rebeca Barreto (UNIVASF-PE/BA)</t>
  </si>
  <si>
    <t xml:space="preserve">
Houve falta de comunicação da articuladora junto aos colaboradores. Além disso, houve problemas pessoais da Coordenadora do Objetivo Específico. No entanto, não comprometeu a execução da ação.
Divulgar e recomendar o mapa de áreas estratégicas junto às UCs e municípios.
Para as espécies que possuem mais dados e especificidades (regionalmente, por exemplo) devem ser elaboradas notas técnicas (NT) individualizadas. 
Criar no One Drive uma pasta com arquivos para compartilhar com todos os​ colaboradores. Além disso, recomenda-se realizar uma reunião final para finalização das NT.​</t>
  </si>
  <si>
    <t>Alterar instituição: Mariella Butti (USP/IB)
Excluir: Ana Paula Felício (IMASUL/MS)</t>
  </si>
  <si>
    <t>1.2</t>
  </si>
  <si>
    <t xml:space="preserve">Articular a priorização das áreas estratégicas do PAN na alocação ou compensação de Reserva Legal (RL) na validação do Cadastro Ambiental Rural (CAR), visando inclusive a promoção da conectividade </t>
  </si>
  <si>
    <t>Registro da entrega do Ofício aos OEMAS  recomendando a priorização, nota técnica da ação 1.1 e shapefile anexo</t>
  </si>
  <si>
    <t>CAR validado nas áreas estratégicas</t>
  </si>
  <si>
    <t>Mariella Butti (ICMBio/CENAP)</t>
  </si>
  <si>
    <t>Janaína Aguiar (IEF-MG); Sara Alves (INEMA-BA); Ana Paula Felício (IMASUL-MS); Francisco Paroli( SEMA-MT); Cibele Barreto (ICMBio/PNB); Rebeca Barreto (UNIVASF); Caroline Gomes (SEMA-RS); Mayara Beltrão (UFPB/MZUSP)</t>
  </si>
  <si>
    <t xml:space="preserve">Estados com registro de ocorrência das espécies </t>
  </si>
  <si>
    <t>O produto dessa ação depende da elaboração do mapa de áreas estratégicas; Memória de cálculo: diárias e deslocamento</t>
  </si>
  <si>
    <t>A lista dos estados com áreas com CAR (Cadastro Ambiental Rural) validado foi levantada em maio/23 durante a Oficina de Indicadores e Metas deste PAN. O mapa das áreas estratégicas também foi elaborado neste período.
Para a região abrangida pelo projeto executado pela Rebeca Barreto (UNIVASF-PE/BA) essa articulação já está prevista.​</t>
  </si>
  <si>
    <t>Embora o planejamento do início da ação seja em julho de 2024, algumas tratativas já foram iniciadas e por isso, a data de início foi alterada. Além disso, houve problemas pessoais da Coordenadora do Objetivo Específico (Rebeca Barreto/UNIVASF-PE/BA).
Mapear quais são as regiões que devem ser realizadas as entregas dos ofícios e definir estratégias de como realizar essas entregas.​</t>
  </si>
  <si>
    <t>Alterar instituição: Mariella Butti (USP/IB)</t>
  </si>
  <si>
    <t>Excluir: Ana Paula Felício (IMASUL/MS)</t>
  </si>
  <si>
    <t>1.3</t>
  </si>
  <si>
    <t>Monitorar as populações das espécies alvo para medir a efetividade da Reserva Legal (RL) e APP em zonas de produção agrícola, pecuária e silvicultura.</t>
  </si>
  <si>
    <t>Notas e relatórios técnicos encaminhadas aos OEMAS de interesse, artigos e resumos</t>
  </si>
  <si>
    <t>Informação disponível sobre a efetividade das RL e  APP na manutenção das populações das espécies alvo</t>
  </si>
  <si>
    <t>Rebeca Barreto (UNIVASF)</t>
  </si>
  <si>
    <t>Jaranna Coelho (UNIVASF); Uitamara Santos (UNIVASF); Maria Isabel Pereira (UNIVASF); Uadson Santos (UNIVASF); Alexandre Percequill (USP); Gisele Lessa (UFV); Ana Paula Carmignotto (UFSCAR); Thales Freitas (UFGRS); Gilson Ximenes (UESB); Patrícia Nicola (UNIVASF); Mayara Beltrão (UFPB/MZUSP)</t>
  </si>
  <si>
    <t>Reservas Legais e de recuperação estabelecidas pelos estados por meio do CAR</t>
  </si>
  <si>
    <t xml:space="preserve">Diárias; combustível+ material de campo  </t>
  </si>
  <si>
    <r>
      <rPr>
        <sz val="11"/>
        <color rgb="FF000000"/>
        <rFont val="Calibri"/>
        <family val="2"/>
        <scheme val="minor"/>
      </rPr>
      <t xml:space="preserve">Em relação à espécie </t>
    </r>
    <r>
      <rPr>
        <i/>
        <sz val="11"/>
        <color rgb="FF000000"/>
        <rFont val="Calibri"/>
        <family val="2"/>
        <scheme val="minor"/>
      </rPr>
      <t>Trinomys yonenagae</t>
    </r>
    <r>
      <rPr>
        <sz val="11"/>
        <color rgb="FF000000"/>
        <rFont val="Calibri"/>
        <family val="2"/>
        <scheme val="minor"/>
      </rPr>
      <t xml:space="preserve">, foram realizadas quatro idas à campo para reconhecimento das áreas na região de Casa Nova (BA) (municípios de Casa Nova e Remanso). Foram selecionadas nove áreas para realização do monitoramento. Dentre estas, três estão com problemas na autorização para realização do projeto. Houve submissão de projeto para aquisição de recursos, assim como contratação de quatro bolsistas de Iniciação Científica para execução do projeto (cerca de R$ 200.000,00), no entanto, estão faltando vários itens e esse valor precisa ser reajustado.
Um novo SISBIO foi submetido para a espécie </t>
    </r>
    <r>
      <rPr>
        <i/>
        <sz val="11"/>
        <color rgb="FF000000"/>
        <rFont val="Calibri"/>
        <family val="2"/>
        <scheme val="minor"/>
      </rPr>
      <t xml:space="preserve">Rhipidomys cariri </t>
    </r>
    <r>
      <rPr>
        <sz val="11"/>
        <color rgb="FF000000"/>
        <rFont val="Calibri"/>
        <family val="2"/>
        <scheme val="minor"/>
      </rPr>
      <t>pela Rebeca Barreto (UNIVASF-PE/BA) em áreas de agrofloresta, agricultura familiar e brejos, com custo estimado em R$ 160.000,00. No entanto, para as outras espécies, o custo precisa ser levantado.</t>
    </r>
  </si>
  <si>
    <t xml:space="preserve">Perseguição e ameaças de morte por grileiros e pessoas da comunidade durante as atividades de campo para reconhecimento da área. Houve demora na contratação dos bolsistas para executar as atividades em campo, assim como demora na compra das armadilhas. 
Impossibilidade da articuladora da ação ir à campo por questões pessoais e carga horária de trabalho. Falhas/erros na comunicação entre gestão financeira do ICMBio/CENAP e a articuladora. Demora no retorno do CENAP sobre aprovação dos relatórios de campo. </t>
  </si>
  <si>
    <r>
      <rPr>
        <sz val="11"/>
        <color rgb="FF000000"/>
        <rFont val="Calibri"/>
        <family val="2"/>
        <scheme val="minor"/>
      </rPr>
      <t xml:space="preserve">Como são espécies de difícil coleta, deve ser estabelecido quais serão monitoradas.​
Para o projeto com o </t>
    </r>
    <r>
      <rPr>
        <i/>
        <sz val="11"/>
        <color rgb="FF000000"/>
        <rFont val="Calibri"/>
        <family val="2"/>
        <scheme val="minor"/>
      </rPr>
      <t>Trinomys yonenagae</t>
    </r>
    <r>
      <rPr>
        <sz val="11"/>
        <color rgb="FF000000"/>
        <rFont val="Calibri"/>
        <family val="2"/>
        <scheme val="minor"/>
      </rPr>
      <t xml:space="preserve"> é necessário contratar bolsistas, comprar armadilhas, assim como resolver a questão do carro/deslocamento. Recomenda-se submeter um projeto para aquisição de recursos, pois é um projeto extremamente caro. Visto isso, o custo estimado foi reajustado considerando o monitoramento das quatro espécies inclusas na revisão do texto da ação.
Para a espécie </t>
    </r>
    <r>
      <rPr>
        <i/>
        <sz val="11"/>
        <color rgb="FF000000"/>
        <rFont val="Calibri"/>
        <family val="2"/>
        <scheme val="minor"/>
      </rPr>
      <t>Rhipidomys cariri</t>
    </r>
    <r>
      <rPr>
        <sz val="11"/>
        <color rgb="FF000000"/>
        <rFont val="Calibri"/>
        <family val="2"/>
        <scheme val="minor"/>
      </rPr>
      <t xml:space="preserve"> é necessário a aprovação do projeto pelo financiador.​
Para o projeto com </t>
    </r>
    <r>
      <rPr>
        <i/>
        <sz val="11"/>
        <color rgb="FF000000"/>
        <rFont val="Calibri"/>
        <family val="2"/>
        <scheme val="minor"/>
      </rPr>
      <t>Kerodon rupestris</t>
    </r>
    <r>
      <rPr>
        <sz val="11"/>
        <color rgb="FF000000"/>
        <rFont val="Calibri"/>
        <family val="2"/>
        <scheme val="minor"/>
      </rPr>
      <t>, sabe-se que há uma superpopulação da espécie na Serra da Capivara, mas a espécie ocorre em várias regiões no nordeste.​</t>
    </r>
  </si>
  <si>
    <r>
      <rPr>
        <sz val="11"/>
        <color rgb="FF000000"/>
        <rFont val="Calibri"/>
        <family val="2"/>
        <scheme val="minor"/>
      </rPr>
      <t xml:space="preserve">Monitorar as populações de </t>
    </r>
    <r>
      <rPr>
        <i/>
        <sz val="11"/>
        <color rgb="FF000000"/>
        <rFont val="Calibri"/>
        <family val="2"/>
        <scheme val="minor"/>
      </rPr>
      <t>Ctenomys ibicuiensis</t>
    </r>
    <r>
      <rPr>
        <sz val="11"/>
        <color rgb="FF000000"/>
        <rFont val="Calibri"/>
        <family val="2"/>
        <scheme val="minor"/>
      </rPr>
      <t xml:space="preserve">, </t>
    </r>
    <r>
      <rPr>
        <i/>
        <sz val="11"/>
        <color rgb="FF000000"/>
        <rFont val="Calibri"/>
        <family val="2"/>
        <scheme val="minor"/>
      </rPr>
      <t>Trinomys yonenagae</t>
    </r>
    <r>
      <rPr>
        <sz val="11"/>
        <color rgb="FF000000"/>
        <rFont val="Calibri"/>
        <family val="2"/>
        <scheme val="minor"/>
      </rPr>
      <t xml:space="preserve">, </t>
    </r>
    <r>
      <rPr>
        <i/>
        <sz val="11"/>
        <color rgb="FF000000"/>
        <rFont val="Calibri"/>
        <family val="2"/>
        <scheme val="minor"/>
      </rPr>
      <t xml:space="preserve">Kerodon rupestris </t>
    </r>
    <r>
      <rPr>
        <sz val="11"/>
        <color rgb="FF000000"/>
        <rFont val="Calibri"/>
        <family val="2"/>
        <scheme val="minor"/>
      </rPr>
      <t xml:space="preserve">e </t>
    </r>
    <r>
      <rPr>
        <i/>
        <sz val="11"/>
        <color rgb="FF000000"/>
        <rFont val="Calibri"/>
        <family val="2"/>
        <scheme val="minor"/>
      </rPr>
      <t>Rhipidomys cariri</t>
    </r>
    <r>
      <rPr>
        <sz val="11"/>
        <color rgb="FF000000"/>
        <rFont val="Calibri"/>
        <family val="2"/>
        <scheme val="minor"/>
      </rPr>
      <t xml:space="preserve"> para medir a efetividade da Reserva Legal (RL) e APP em zonas de produção agrícola, pecuária e silvicultura​</t>
    </r>
  </si>
  <si>
    <t>Excluir: Jaranna Coelho (UNIVASF); Uitamara Santos (UNIVASF); Patrícia Nicola (UNIVASF); Uadson Santos (UNIVASF)
Corrigir: Alexandre Percequillo (USP/ESALQ)</t>
  </si>
  <si>
    <t>1.4</t>
  </si>
  <si>
    <t>Reunir e ordenar as informações de monitoramento e fiscalização nas Reserva Legal (RL) e APP dentro das áreas estratégicas do PAN.</t>
  </si>
  <si>
    <t>Relatório das ações de monitoramento e de fiscalização</t>
  </si>
  <si>
    <t>Verificar a efetividade da implantação e manutenção das RL; áreas recuperadas e APP delimitadas no CAR</t>
  </si>
  <si>
    <t>Francisco Paroli (SEMA-MT)</t>
  </si>
  <si>
    <t>Janaína Aguiar (IEF-MG); Sara Alves (INEMA-BA); Ana Paula Felício (IMASUL-MS); Cibele Barreto (ICMBio/PNB); Caroline Gomes (SEMA-RS)</t>
  </si>
  <si>
    <t>A ação depende da efetividade da ação junto aos estados</t>
  </si>
  <si>
    <t>Ação não iniciada.</t>
  </si>
  <si>
    <t>Articular a obtenção das informações para as OEMAs e órgãos de fiscalização.​
Fortalecer com o articulador a importância da ação mesmo que a data de início seja posterior ao período monitorado.​</t>
  </si>
  <si>
    <t>1.5</t>
  </si>
  <si>
    <t>Indicar áreas prioritárias para regularização fundiária dentro de UCs, considerando as áreas estratégicas do PAN</t>
  </si>
  <si>
    <t>Registro de Reunião; Memorando; Relatório</t>
  </si>
  <si>
    <t>Regularização fundiária estabelecida</t>
  </si>
  <si>
    <t>Paola Ribeiro (ICMBio/PARNA Canastra)</t>
  </si>
  <si>
    <t>Caren Dalmolin (ICMBio/COPAN); Janaína Aguiar (IEF-MG); Sara Alves (INEMA-BA); Ana Paula Felício (IMASUL-MS); Caroline Gomes (SEMA-RS); Francisco Paroli (SEMA-MT); Derien Duarte (ICMBio/CEPSUL)</t>
  </si>
  <si>
    <t>UCs estabelecidas</t>
  </si>
  <si>
    <t>Memória de cálculo: diárias e deslocamento</t>
  </si>
  <si>
    <t>Considerando que o PAN é de pequenos mamíferos de áreas abertas, as áreas prioritárias que apresentam o habitat ideal das espécies são aquelas identificadas como compartimento das chapadas no mapa do Parque Nacional da Serra da Canastra (PNSC). A indicação de prioridade nessas áreas pelo PAN será útil para elaboração do Plano de Consolidação Territorial do PNSC, que provavelmente deve ser elaborado em 2024.</t>
  </si>
  <si>
    <t>Mapa com indicação das áreas com compartimento das chapadas no PNSC. 
Planilha com as UCs que precisam de Regularização Fundiária.</t>
  </si>
  <si>
    <t>É preciso aguardar a publicação da revisão do Plano de Manejo do Parque para dar início ao Plano de Consolidação Territorial, mas há previsão de ser assinada em breve.</t>
  </si>
  <si>
    <t>Paola Ribeiro (ICMBio/PARNA Canastra); Selma Ribeiro (ICMBio/CENAP); Rebeca Barreto (UNIVASF-PE/BA)</t>
  </si>
  <si>
    <t>A indicação dessas áreas abertas no PAN, conforme o mapa, seria importante para a elaboração do Plano de Consolidação Territorial.</t>
  </si>
  <si>
    <t>Indicar quais regiões das UCs prioritárias devem ser priorizadas para regularização fundiária nas áreas estratégicas do PAN</t>
  </si>
  <si>
    <t>Nota técnica e ofício encaminhado</t>
  </si>
  <si>
    <t>Excluir: Ana Paula Felício (IMASUL/MS)
Incluir: Selma Ribeiro (ICMBio/CENAP)</t>
  </si>
  <si>
    <t>1.6</t>
  </si>
  <si>
    <t>Apoiar a criação da RESEX Farol de Santa Marta, RESEX Lagoa dos  Quadros, PARNA do Albardão, Parque Municipal Serra dos Cocos, MONA da Pedra do Claranã e reconhecimento da RPPN Sítio Azedos</t>
  </si>
  <si>
    <t xml:space="preserve">Relatório de articulação </t>
  </si>
  <si>
    <t>Criação das Ucs</t>
  </si>
  <si>
    <t>Paulo Maier (ICMBio/APA Chapada do Araripe)</t>
  </si>
  <si>
    <t>Verônica de Novaes (ICMBio/COCUC); Walter Steenbock (ICMBio/CEPSUL); Caroline Gomes (SEMA-RS); Weber Silva (Aquasis); Gabriela Moreira (WWF); Kleber Silva (NEMA)</t>
  </si>
  <si>
    <t>Áreas de ocorrência das espécies</t>
  </si>
  <si>
    <t>Há ações previstas no PAN Lagoas Do Sul (2021).​
RESEX Cabo Farol de Santa Marta: tem processo SEI, mas com vários entraves.
RPPN Azedos: Portaria Estadual Ceará - Portaria nº 134, de 19 de outubro de 2021​ e RPPN Buritis Águas Naturais com plano de manejo integrado.​
PARNA do Albardão: tem ações no PAN Lagoas do Sul para apoiar a criação - SEI nº 02070.017520/2016-29 e SEI nº 11255774.​
 NGI Araripe: há várias ações do PAN (SEI nº 11817782).
MONA da Pedra do Claranã: atualmente tem interesse para uma RPPN.
Parque Municipal Serra dos Cocos: demanda antiga, a agenda está parada mas é necessário articulação.​
​
Arquivo em .kml com trinta UCs que integram o ainda não reconhecido Mosaico do Araripe devido à difícil localização. Paulo Maier (ICMBio/NGI Araripe) informou que a maioria das áreas foi obtida de fontes oficiais, entretanto, dada a ausência de mapa disponibilizado, foram elaborados limites da ARIE (Área de Relevante Interesse Ecológico) da Serra Branca, RPPN Arajara Park, Parque Chapada do Araripe, PARNA Riacho do Meio e PARNA Boqueirão. Os parques municipais Cachoeira de Missão Velha e Lagoa de Santa Tereza não tem área delimitada (ainda não são UCs propriamente ditas pela ausência de território).
Os limites da APA Chapada do Araripe e da ESEC Aiuaba possuem processos no SEI para retificação.</t>
  </si>
  <si>
    <t>Portaria da criação da RPPN Azedos, em Santana do Cariri, CE.
Portaria da criação da RPPN Buritis Águas Naturais, em Santana do Cariri, CE.
Mapa com 30 UCs que integram o Mosaico do Araripe (.kml)</t>
  </si>
  <si>
    <t>Selma Ribeiro (ICMBio/CENAP) tentou contatar a Sede em 14/11/2023, uma vez que foi sugerido durante a monitoria alterar a articulação desta ação para alguém da Criação. No entanto, até o momento, não obteve retorno.</t>
  </si>
  <si>
    <t>Selma Ribeiro (ICMBio/CENAP); Paulo Maier (ICMBio/NGI Araripe)</t>
  </si>
  <si>
    <t xml:space="preserve">Reforça-se entrar em contato com articuladores e colaboradores.
</t>
  </si>
  <si>
    <t>Alterar articulador: Selma Ribeiro (ICMBio/CENAP)</t>
  </si>
  <si>
    <t>Alterar instituição: Gabriela Moreira (Instituto de Ação Socioambiental)</t>
  </si>
  <si>
    <t>1.7</t>
  </si>
  <si>
    <t>Garantir a incorporação das espécies do PAN como alvos de conservação do Plano de Redução de Impactos da agricultura (PRIM Agricultura)</t>
  </si>
  <si>
    <t>Documento descrevendo as espécies inseridas no PRIM Agricultura</t>
  </si>
  <si>
    <t>Publicação do PRIM Agricultura</t>
  </si>
  <si>
    <t>Marcelo Marcelino (ICMBio/CBC)</t>
  </si>
  <si>
    <t>O PRIM Agricultura está vinculado ao GEF Terrestre. Deve-se verificar junto à COESP (Coordenação de Ações Integradas para Conservação de Espécies) o andamento do mesmo.</t>
  </si>
  <si>
    <t>Falta de definição sobre o PRIM em questão.​</t>
  </si>
  <si>
    <t>Mariella Butti (USP/IB)</t>
  </si>
  <si>
    <t>Alterar: Daniel Raíces (ICMBio/COESP)</t>
  </si>
  <si>
    <t>1.8</t>
  </si>
  <si>
    <t>Monitorar populações de pequenos mamíferos em áreas de recaatingamento.</t>
  </si>
  <si>
    <t>Relatório; Publicações científicas</t>
  </si>
  <si>
    <t>Paola Bianchini (Embrapa Semiárido- CPATSA)</t>
  </si>
  <si>
    <t>Sobradinho; Juazeiro; Sento Sé; Uauá; Casa Nova; Senhor do Bonfim (BA)</t>
  </si>
  <si>
    <r>
      <t xml:space="preserve">Áreas de recaatingamento estão na área de distribuição de </t>
    </r>
    <r>
      <rPr>
        <i/>
        <sz val="12"/>
        <rFont val="Calibri"/>
        <family val="2"/>
      </rPr>
      <t>Rhipidomys cariri</t>
    </r>
    <r>
      <rPr>
        <sz val="12"/>
        <rFont val="Calibri"/>
        <family val="2"/>
      </rPr>
      <t xml:space="preserve">; </t>
    </r>
    <r>
      <rPr>
        <i/>
        <sz val="12"/>
        <rFont val="Calibri"/>
        <family val="2"/>
      </rPr>
      <t>Kerodon rupestris</t>
    </r>
    <r>
      <rPr>
        <sz val="12"/>
        <rFont val="Calibri"/>
        <family val="2"/>
      </rPr>
      <t xml:space="preserve">; </t>
    </r>
    <r>
      <rPr>
        <i/>
        <sz val="12"/>
        <rFont val="Calibri"/>
        <family val="2"/>
      </rPr>
      <t>Trynomis yonenagae</t>
    </r>
  </si>
  <si>
    <t xml:space="preserve">Foram realizadas quatro idas à campo para reconhecimento das áreas na região de Casa Nova (BA) (Municípios de Casa Nova e Remanso). Foram selecionadas nove áreas para realização do monitoramento. Dentre estas, três estão com problemas na autorização para realizar o projeto. Houve submissão de projeto para aquisição de recursos, assim como contratação de quatro bolsistas de Iniciação Científica para auxiliar na execução do projeto. </t>
  </si>
  <si>
    <t xml:space="preserve">Perseguição e ameaças de morte por grileiros e pessoas da comunidade durante as atividades de campo para reconhecimento da área. Houve demora na contratação dos bolsistas para executar as atividades em campo, assim como demora na compra das armadilhas. 
Impossibilidade da coordenadora/articuladora da ação ir à campo por questões pessoais e carga horária de trabalho. Falhas/erros na comunicação entre gestão financeira do ICMBio/CENAP e a articuladora. Demora no retorno do CENAP sobre aprovação dos relatórios de Campo. </t>
  </si>
  <si>
    <t>É necessário contratar bolsistas e comprar armadilhas. Assim como resolver a questão do carro/deslocamento. Ainda, é necessário submeter o projeto para aquisição de recursos, pois é um projeto extremamente caro.
Recomenda-se verificar junto ao IRPAA (Instituto Regional da Pequena Agropecuária Apropriada) se alguém pode entrar como colaborador nesta ação.</t>
  </si>
  <si>
    <t>Excluir: Paola Bianchini (Embrapa Semiárido)
Incluir: Ricardo Sampaio (ICMBio/CENAP)</t>
  </si>
  <si>
    <r>
      <rPr>
        <sz val="11"/>
        <color rgb="FF000000"/>
        <rFont val="Calibri"/>
        <family val="2"/>
        <scheme val="minor"/>
      </rPr>
      <t xml:space="preserve">Áreas de recaatingamento estão na área de distribuição de </t>
    </r>
    <r>
      <rPr>
        <i/>
        <sz val="11"/>
        <color rgb="FF000000"/>
        <rFont val="Calibri"/>
        <family val="2"/>
        <scheme val="minor"/>
      </rPr>
      <t>Kerodon rupestris</t>
    </r>
    <r>
      <rPr>
        <sz val="11"/>
        <color rgb="FF000000"/>
        <rFont val="Calibri"/>
        <family val="2"/>
        <scheme val="minor"/>
      </rPr>
      <t xml:space="preserve"> e </t>
    </r>
    <r>
      <rPr>
        <i/>
        <sz val="11"/>
        <color rgb="FF000000"/>
        <rFont val="Calibri"/>
        <family val="2"/>
        <scheme val="minor"/>
      </rPr>
      <t>Trinomys yonenagae</t>
    </r>
  </si>
  <si>
    <t>Controle da expansão urbana e de empreendimentos e do impacto do turismo sobre as áreas estratégicas para a conservação das espécies-alvo.</t>
  </si>
  <si>
    <t>2.1</t>
  </si>
  <si>
    <t>Articular a adoção do mapa de áreas estratégicas junto aos órgãos licenciadores, de regulação, planejamento e desenvolvimento</t>
  </si>
  <si>
    <t>Ofícios encaminhados com o mapa em anexo; memória de reuião</t>
  </si>
  <si>
    <t xml:space="preserve">Adoção do mapa de áreas estratégicas no processo de licenciamento ambiental pelos órgãos licenciadores </t>
  </si>
  <si>
    <t>Bernardo Papi (Ecotropica Ambiental)</t>
  </si>
  <si>
    <t>Janaina Aguiar (IEF-MG); Sara (INEMA-BA); Ana Paula Felício (IMASUL-MS); Mariella Butti (ICMBio/CENAP); Matheus Dalloz (IBAMA); Rebecca Barreto (UNIVASF); Marian (ICMBio/PARNA Serra da Capivara); Caroline Gomes (SEMA-RS); Marcelo Marcelino (ICMBio/CBC); Lilian Wetzel (INEMA)</t>
  </si>
  <si>
    <t xml:space="preserve">A definir de acordo com o mapa de áreas estratégicas </t>
  </si>
  <si>
    <t>Áreas de distribuição das espécies</t>
  </si>
  <si>
    <t>Ofícios assinado e encaminhado pelo diretor da ICMBio/DIBIO;  Recomendações enviadas anualmente devido à alta rotatividade dos técnicos nos órgãos municipais;  CONSEMAs, DNIT, ANEEL, DER, ANM, EPL, IBAMA e ICMBio (CR e CGIMP); Ação vinculada à de sensibilização/cartilha para licenciadores e órgãos de fiscalização (Obj 4 - ação 4.2.)</t>
  </si>
  <si>
    <t>Mapa de áreas estratégicas (ação 4.3) foi elaborado e a partir de agora deverá dar início ao levantamento dos dados de contato das instituições e elaboração dos ofícios para encaminhamento.</t>
  </si>
  <si>
    <t>Mapa de áreas estratégicas</t>
  </si>
  <si>
    <t>Foram encontradas algumas dificuldades para realizar a ação, como realizar o levantamento dos órgãos licenciadores locais, principalmente os municipais.</t>
  </si>
  <si>
    <t>Bernardo Papi (Ecotropica Ambiental); Mariella Butti (USP/IB); Selma Ribeiro (ICMBio/CENAP); Paulo Maier (ICMBio/NGI Araripe)</t>
  </si>
  <si>
    <t xml:space="preserve">
Agrupar todas as demandas do PAN em um único documento, que também deve ser encaminhado a todos os colaboradores que podem utilizar em ações específicas. Encaminhar os ofícios para os órgãos municipais o mais rápido possível (previsão para 2024), e reencaminhar pós-eleições municipais, em 2025.​
Foram identificados 103 municípios e 43 UCs que compõe essas áreas. </t>
  </si>
  <si>
    <t>Alterar instituição: Mariella Butti (USP/IB)
Corrigir: Sara Alves (INEMA/BA); Rebeca Barreto (UNIVASF); Marian Rodrigues (ICMBio/PARNA Serra da Capivara); Lilian Wetzel (NEMA)
Excluir: Ana Paula Felício (IMASUL/MS); Marcelo Marcelino (ICMBio/DIBIO)</t>
  </si>
  <si>
    <t>2.2</t>
  </si>
  <si>
    <t>Organizar e executar Workshops com os órgãos licenciadores para a incorporação do PAN no processo de licenciamento ambiental</t>
  </si>
  <si>
    <t>Relatórios de cursos/palestras/oficinas aos órgãos licenciadores</t>
  </si>
  <si>
    <t>Rafael Volquind (FEPAM-RS); Dilton de Castro (Comitê da Bacia do Rio Tramandaí); Caroline Gomes (SEMA-RS); Janaína Aguiar (IEF-MG); Sara Alves (INEMA-BA); Ana Paula Felício (IMASUL-MS); Francisco Paroli (SEMA-MT; Paulo Maier (ICMBio/APA Chapada do Araripe)</t>
  </si>
  <si>
    <t>A definir de acordo com o mapa de áreas estratégicas (RS, BA, CE, SC)</t>
  </si>
  <si>
    <r>
      <t xml:space="preserve">Discutir com o PAN Lagoas (SC e RS) para propostas de financiamento; capacitações por Estado; Espécies alvo: </t>
    </r>
    <r>
      <rPr>
        <i/>
        <sz val="12"/>
        <rFont val="Calibri"/>
        <family val="2"/>
      </rPr>
      <t>R. cariri</t>
    </r>
    <r>
      <rPr>
        <sz val="12"/>
        <rFont val="Calibri"/>
        <family val="2"/>
      </rPr>
      <t xml:space="preserve">, </t>
    </r>
    <r>
      <rPr>
        <i/>
        <sz val="12"/>
        <rFont val="Calibri"/>
        <family val="2"/>
      </rPr>
      <t>T. yonenagae</t>
    </r>
    <r>
      <rPr>
        <sz val="12"/>
        <rFont val="Calibri"/>
        <family val="2"/>
      </rPr>
      <t xml:space="preserve"> e </t>
    </r>
    <r>
      <rPr>
        <i/>
        <sz val="12"/>
        <rFont val="Calibri"/>
        <family val="2"/>
      </rPr>
      <t>Ctenomys</t>
    </r>
  </si>
  <si>
    <t>Com o mapa de áreas estratégicas, será possível definir os locais e órgãos que serão contactados. Neste primeiro momento foi feito contato com o órgão estadual do Rio Grande do Sul para iniciar as tratativas. No entanto, será necessário contatar os outros estados.​</t>
  </si>
  <si>
    <t>A inconstância das equipes técnicas foi um fator que dificultou a realização da ação.</t>
  </si>
  <si>
    <t>Bernardo Papi (Ecotropica Ambiental); Mariella Butti (USP/IB); Caroline Gomes (SEMA-RS); Pedro Augusto Monteiro (ICMBio/NGI Araripe-Apodi)</t>
  </si>
  <si>
    <t xml:space="preserve">
Fazer esse primeiro contato conjuntamente com o ofício a ser encaminhado na ação 2.1, já indicando a necessidade de um evento “workshop”, para a partir disso, pensar na estratégia de execução (a partir de 2025).
Se for possível, utilizar as instâncias de governança locais (conselhos municipais de meio ambiente, conselhos das UCs, entre outras).​
Após a monitoria, definir as prioridades e alcance do Workshop e tentar contato com outros órgãos estaduais e municipais.​</t>
  </si>
  <si>
    <t>Organizar e executar Workshops com os órgãos licenciadores para incorporação do conjunto de ações do PAN no processo de licenciamento ambiental</t>
  </si>
  <si>
    <t>Excluir: Ana Paula Felício (IMASUL/MS)
Alterar instituição: Paulo Maier (ICMBio/NGI Araripe)</t>
  </si>
  <si>
    <t>2.3</t>
  </si>
  <si>
    <t>Garantir a incorporação das espécies do PAN como alvo de conservação do PRIM Mineração e do PRIM Infraestrutura Viária Terrestre</t>
  </si>
  <si>
    <t>Documento descrevendo as espécies inseridas no PRIM Mineração e PRIM Infraestrutura Viária Terrestre</t>
  </si>
  <si>
    <t>Impacto da mineração evitado ou mitigado nas áreas estratégicas</t>
  </si>
  <si>
    <t xml:space="preserve"> O PRIM Mineração está em construção.​
PRIM de Infraestrutura Viária Terrestre foi publicado em 2017, portanto as espécies desse PAN não foram contempladas devido ao ano de publicação.</t>
  </si>
  <si>
    <t>https://www.gov.br/icmbio/pt-br/assuntos/biodiversidade/plano-de-reducao-de-impactos-sobre-a-biodiversidade/rodovias-e-ferrovias</t>
  </si>
  <si>
    <t>Descontinuidade da equipe técnica da COESP.
Dificuldade de informações sobre atropelamento das espécies do PAN.</t>
  </si>
  <si>
    <t>Bernardo Papi (Ecotropica Ambiental); Mariella Butti (USP/IB)</t>
  </si>
  <si>
    <t> Verificar se existe a possibilidade de inserir algo sobre as ações e espécies do PAN no PRIM Mineração.​
Se houver atualização do PRIM-IVT verificar se há possibilidade de inserir as espécies desse PAN.​</t>
  </si>
  <si>
    <t>Alterar: Elildo Alves (ICMBio/CENAP)</t>
  </si>
  <si>
    <t>Excluir: Marcelo Marcelino (ICMBio/DIBIO)
Incluir: Daniel Raíces (ICMBio/COESP)</t>
  </si>
  <si>
    <t>2.4</t>
  </si>
  <si>
    <t xml:space="preserve">Articular junto aos órgãos de fiscalização ambiental a priorização das áreas estratégicas  </t>
  </si>
  <si>
    <t>Memórias e atas de reuniões</t>
  </si>
  <si>
    <t>Direcionamento das ações de fiscalização nas áreas prioritárias</t>
  </si>
  <si>
    <t>Paulo Maier (ICMBio/APA Araripe)</t>
  </si>
  <si>
    <t>Caren Dalmolin (ICMBio/COPAN); CGPRO/IBAMA; Janaína Aguiar (IEF-MG); Ana Paula Felício (IMASUL-MS); Lilian Wetze (NEMA); Luciano Martins (Fepam/RS); Patrícia Nicola (UNIVASF)</t>
  </si>
  <si>
    <r>
      <t xml:space="preserve">A definir de acordo com o mapa de áreas estratégicas; município Diamantina (abate/caça </t>
    </r>
    <r>
      <rPr>
        <i/>
        <sz val="12"/>
        <rFont val="Calibri"/>
        <family val="2"/>
      </rPr>
      <t>Kerodon rupestris</t>
    </r>
    <r>
      <rPr>
        <sz val="12"/>
        <rFont val="Calibri"/>
        <family val="2"/>
      </rPr>
      <t>)</t>
    </r>
  </si>
  <si>
    <r>
      <t>Incluir informação sobre as principais ameaças indicadas no PAN para estas áreas (</t>
    </r>
    <r>
      <rPr>
        <i/>
        <sz val="12"/>
        <rFont val="Calibri"/>
        <family val="2"/>
      </rPr>
      <t>K. rupestris</t>
    </r>
    <r>
      <rPr>
        <sz val="12"/>
        <rFont val="Calibri"/>
        <family val="2"/>
      </rPr>
      <t xml:space="preserve"> vendido como afrodisíaco em Diamantina); ação contínua;   ideia de juntar ações de outros PANs nas áreas estratégicas para fortalecer as recomendações (lagartixa, borboleta, rhinela...)</t>
    </r>
  </si>
  <si>
    <r>
      <rPr>
        <sz val="11"/>
        <color rgb="FF000000"/>
        <rFont val="Calibri"/>
        <family val="2"/>
      </rPr>
      <t xml:space="preserve">
Como a área do soldadinho-do-araripe </t>
    </r>
    <r>
      <rPr>
        <i/>
        <sz val="11"/>
        <color rgb="FF000000"/>
        <rFont val="Calibri"/>
        <family val="2"/>
      </rPr>
      <t xml:space="preserve">Antilophia bokermanni </t>
    </r>
    <r>
      <rPr>
        <sz val="11"/>
        <color rgb="FF000000"/>
        <rFont val="Calibri"/>
        <family val="2"/>
      </rPr>
      <t>(espécie bandeira) é a mesma área do</t>
    </r>
    <r>
      <rPr>
        <i/>
        <sz val="11"/>
        <color rgb="FF000000"/>
        <rFont val="Calibri"/>
        <family val="2"/>
      </rPr>
      <t xml:space="preserve"> Rhipidomys cariri, </t>
    </r>
    <r>
      <rPr>
        <sz val="11"/>
        <color rgb="FF000000"/>
        <rFont val="Calibri"/>
        <family val="2"/>
      </rPr>
      <t xml:space="preserve">algumas ações de fiscalização foram realizadas na região da APA Araripe.
A Flona Araripe-Apodi também realizou ações de fiscalização na área de ocorrência da espécie no âmbito do Projeto "Domingo na Trilha" em parceria com a Secretaria de Turismo de Crato (CE). Foram realizadas ações na área de ocorrência de </t>
    </r>
    <r>
      <rPr>
        <i/>
        <sz val="11"/>
        <color rgb="FF000000"/>
        <rFont val="Calibri"/>
        <family val="2"/>
      </rPr>
      <t>R. cariri</t>
    </r>
    <r>
      <rPr>
        <sz val="11"/>
        <color rgb="FF000000"/>
        <rFont val="Calibri"/>
        <family val="2"/>
      </rPr>
      <t>.</t>
    </r>
  </si>
  <si>
    <t xml:space="preserve">Memória de reunião realizada na APA Chapada do Araripe com secretário Municipal de Meio Ambiente do município de Crato (CE) e Semace (Superintendência Estadual do Meio Ambiente) visando atuação conjunta da fiscalização dos três órgãos em áreas estratégicas previamente acordadas. 
</t>
  </si>
  <si>
    <t>Houve alteração do responsável pela fiscalização na APA Araripe.​ Com a mudança no formato de gestão das UCs para a região (NGI Araripe), Carlos Augusto (ICMBio/NGI Araripe) informou que a área e gestão de demandas aumentaram e a equipe diminuiu. ​
Apesar de haver reuniões e ações de fiscalização envolvendo parceiros na Chapada do Araripe, em outras regiões de abrangência das espécies desse PAN isso é desconhecido.​</t>
  </si>
  <si>
    <t>Paulo Maier (ICMBio/NGI Araripe); Carlos Augusto (ICMBio/NGI Araripe)</t>
  </si>
  <si>
    <r>
      <rPr>
        <b/>
        <sz val="11"/>
        <color rgb="FFFF0000"/>
        <rFont val="Calibri"/>
        <family val="2"/>
      </rPr>
      <t xml:space="preserve">
</t>
    </r>
    <r>
      <rPr>
        <sz val="11"/>
        <color rgb="FF000000"/>
        <rFont val="Calibri"/>
        <family val="2"/>
      </rPr>
      <t xml:space="preserve">
Verificar com o PARNA das Sempre Vivas a possibilidade de entrar como colaborador nessa ação, em função do mocó (</t>
    </r>
    <r>
      <rPr>
        <i/>
        <sz val="11"/>
        <color rgb="FF000000"/>
        <rFont val="Calibri"/>
        <family val="2"/>
      </rPr>
      <t>Kerodon rupestris</t>
    </r>
    <r>
      <rPr>
        <sz val="11"/>
        <color rgb="FF000000"/>
        <rFont val="Calibri"/>
        <family val="2"/>
      </rPr>
      <t>).</t>
    </r>
  </si>
  <si>
    <t xml:space="preserve">
Alterar: Yuri Teixeira Amaral (ICMBio/GR2 Nordeste)</t>
  </si>
  <si>
    <t>Excluir: Ana Paula Felício (IMASUL/MS); Patrícia Nicola (UNIVASF)
Incluir: Carlos Augusto (ICMBio/NGI Araripe)</t>
  </si>
  <si>
    <t>2.5</t>
  </si>
  <si>
    <t xml:space="preserve">Articular junto aos órgãos licenciadores a inclusão do protocolo mínimo (Ação 4.6) nos termos de referência em  estudos avaliação de impacto ambiental </t>
  </si>
  <si>
    <t>Ofícios encaminhados com o protocolo anexo; memória de reunião</t>
  </si>
  <si>
    <t>Protocolo incorporado no termos</t>
  </si>
  <si>
    <t>Ana Paula Felício (IMASUL-MS); Janaína Aguiar (IEF-MG); Rafael Volquind (FEPAM-RS); Dilton de Castro (Comitê da Bacia do Rio Tramandaí); Caroline Gomes (SEMA-RS); Sara Alves (INEMA-BA); Paulo Maier (ICMBio/Chapada do Araripe); Francisco Paroli (SEMA-MT); Patrícia Nicola (UNIVASF)</t>
  </si>
  <si>
    <t>Nacional</t>
  </si>
  <si>
    <t xml:space="preserve">Foi encaminhado projeto de pesquisa junto a UFRRJ para obtenção de uma bolsa para auxiliar na elaboração do protocolo mínimo em conjunto com pesquisadores envolvidos na ação 4.6.
</t>
  </si>
  <si>
    <t>Aguardando protocolo mínimo para iniciar a articulação.</t>
  </si>
  <si>
    <t>Recomenda-se ser uma ação conjunta com o PAN PMAF - Pequenos Mamíferos de Áreas Florestais (ação 6.8).
Levantar junto aos últimos boletins produzidos pelo BJM (Brazilian Journal of Mammalogy) para verificar se teve algo sobre o tema para iniciar o trabalho da ação.​</t>
  </si>
  <si>
    <t>Excluir: Ana Paula Felício (IMASUL/MS); Patrícia Nicola (UNIVASF)
Alterar instituição: Paulo Maier (ICMBio/NGI Araripe)</t>
  </si>
  <si>
    <t>2.6</t>
  </si>
  <si>
    <t>Propor uma normativa para inclusão do protocolo mínimo de amostragem (Ação 4.6) nos termos de referência de estudos de avaliação de impacto ambiental</t>
  </si>
  <si>
    <t xml:space="preserve">Proposta de normativa enviada </t>
  </si>
  <si>
    <t>Normativa publicada</t>
  </si>
  <si>
    <t>Gilson Ximenes (UESB)</t>
  </si>
  <si>
    <t>Marcelo Marcelino (ICMBio/CBC); Ana Paula Felício (IMASUL); Bernardo Papi (Ecotropica Ambiental); Alexandre Percequillo (USP); Ana Paula Carmignoto (UFSCAR); Patrícia Nicola (UNIVASF)</t>
  </si>
  <si>
    <t>Os responsáveis pelo ação 4.6 informaram que não houve andamento para elaboração do protocolo mínimo.</t>
  </si>
  <si>
    <t xml:space="preserve">Mesmo sem o protocolo mínimo elaborado, recomenda-se iniciar as discussões nos conselhos Estaduais e Municipais, para que algum material já existente seja aproveitado para esta ação. </t>
  </si>
  <si>
    <t>Alterar: Bernardo Papi (Ecotropica Ambiental)</t>
  </si>
  <si>
    <t>Excluir: Ana Paula Felício (IMASUL/MS); Patrícia Nicola (UNIVASF); Marcelo Marcelino (ICMBio/DIBIO)</t>
  </si>
  <si>
    <t>2.7</t>
  </si>
  <si>
    <r>
      <rPr>
        <sz val="12"/>
        <color rgb="FF000000"/>
        <rFont val="Calibri"/>
        <family val="2"/>
      </rPr>
      <t xml:space="preserve">Incluir a temática da conservação do </t>
    </r>
    <r>
      <rPr>
        <i/>
        <sz val="12"/>
        <color rgb="FF000000"/>
        <rFont val="Calibri"/>
        <family val="2"/>
      </rPr>
      <t xml:space="preserve">Ctenomys flamarioni </t>
    </r>
    <r>
      <rPr>
        <sz val="12"/>
        <color rgb="FF000000"/>
        <rFont val="Calibri"/>
        <family val="2"/>
      </rPr>
      <t>e</t>
    </r>
    <r>
      <rPr>
        <i/>
        <sz val="12"/>
        <color rgb="FF000000"/>
        <rFont val="Calibri"/>
        <family val="2"/>
      </rPr>
      <t xml:space="preserve"> Ctenomys minutus</t>
    </r>
    <r>
      <rPr>
        <sz val="12"/>
        <color rgb="FF000000"/>
        <rFont val="Calibri"/>
        <family val="2"/>
      </rPr>
      <t xml:space="preserve"> no GT para controle do trânsito de veículo na Praia do Cassino, Rio Grande-RS.</t>
    </r>
  </si>
  <si>
    <t>Memória de reunião com GT</t>
  </si>
  <si>
    <r>
      <t xml:space="preserve">A temática da proteção de </t>
    </r>
    <r>
      <rPr>
        <i/>
        <sz val="12"/>
        <rFont val="Calibri"/>
        <family val="2"/>
      </rPr>
      <t>Ctenomys flamarioni</t>
    </r>
    <r>
      <rPr>
        <sz val="12"/>
        <rFont val="Calibri"/>
        <family val="2"/>
      </rPr>
      <t xml:space="preserve"> e </t>
    </r>
    <r>
      <rPr>
        <i/>
        <sz val="12"/>
        <rFont val="Calibri"/>
        <family val="2"/>
      </rPr>
      <t>Ctenomys minutus</t>
    </r>
    <r>
      <rPr>
        <sz val="12"/>
        <rFont val="Calibri"/>
        <family val="2"/>
      </rPr>
      <t xml:space="preserve"> incorporada no GT</t>
    </r>
  </si>
  <si>
    <t>Dérien Duarte (ICMBio/CEPSUL)</t>
  </si>
  <si>
    <t>Paula Salge (ICMBio/CEPSUL); Lilian Wetze (NEMA)</t>
  </si>
  <si>
    <t>Praia do Cassino, Rio Grande-RS.</t>
  </si>
  <si>
    <t>Referente à ação 1.43 do PAN Lagoas</t>
  </si>
  <si>
    <r>
      <rPr>
        <sz val="11"/>
        <color rgb="FF000000"/>
        <rFont val="Calibri"/>
        <family val="2"/>
      </rPr>
      <t xml:space="preserve">O Grupo de Trabalho (GT) ficou suspenso por um determinado tempo e foi informado que no momento está sendo articulado o seu retorno para tentar a conclusão do Plano de Manejo da ESEC Taim e determinar a autonomia para regular a circulação de veículos na praia. 
As espécies de tuco-tuco não foram abordadas diretamente pelo GT, porém foi elaborada uma placa informativa sobre </t>
    </r>
    <r>
      <rPr>
        <i/>
        <sz val="11"/>
        <color rgb="FF000000"/>
        <rFont val="Calibri"/>
        <family val="2"/>
      </rPr>
      <t>Ctenomys flamarioni</t>
    </r>
    <r>
      <rPr>
        <sz val="11"/>
        <color rgb="FF000000"/>
        <rFont val="Calibri"/>
        <family val="2"/>
      </rPr>
      <t xml:space="preserve"> na Praia do Cassino (RS) como parte do Projeto Mamíferos do RS da Universidade Federal do Rio Grande do Sul.</t>
    </r>
  </si>
  <si>
    <r>
      <rPr>
        <sz val="11"/>
        <color rgb="FF000000"/>
        <rFont val="Calibri"/>
        <family val="2"/>
      </rPr>
      <t xml:space="preserve">Placa Informativa sobre </t>
    </r>
    <r>
      <rPr>
        <i/>
        <sz val="11"/>
        <color rgb="FF000000"/>
        <rFont val="Calibri"/>
        <family val="2"/>
      </rPr>
      <t xml:space="preserve">Ctenomys flamarioni </t>
    </r>
    <r>
      <rPr>
        <sz val="11"/>
        <color rgb="FF000000"/>
        <rFont val="Calibri"/>
        <family val="2"/>
      </rPr>
      <t>a ser instalada.</t>
    </r>
  </si>
  <si>
    <t>Paralisação do GT e dificuldade de articulação sobre o  tema específico das espécies-alvo.</t>
  </si>
  <si>
    <t>Bernardo Papi (Ecotropica Ambiental); Dérien Duarte (ICMBio/CEPSUL)</t>
  </si>
  <si>
    <t>Continuar mantendo contato com os responsáveis para verificar se houve retorno do GT e se foi incluída a temática das espécies alvo.</t>
  </si>
  <si>
    <t>Alterar: Ronaldo Cataldo Costa (ICMBio/CEPSUL)</t>
  </si>
  <si>
    <t>Incluir: Marcelo Merten Cruz (ICMBio/CEPSUL)</t>
  </si>
  <si>
    <t>2.8</t>
  </si>
  <si>
    <t>Elaborar e apresentar recomendações para o zoneamento territorial e ordenamento do turismo nas Dunas do São Francisco</t>
  </si>
  <si>
    <t>Nota técnica; memórias de reuniões</t>
  </si>
  <si>
    <t>Turismo ordenado nas áreas estratégicas</t>
  </si>
  <si>
    <t>Sara Alves (INEMA-BA); Luciana Khury (MP Bahia)</t>
  </si>
  <si>
    <t>Municíos abrangidos pela APA Dunas e Veredas do Baixo e Médio São Francisco</t>
  </si>
  <si>
    <t>Áreas estratégicas dentro nas Dunas do São Francisco.</t>
  </si>
  <si>
    <r>
      <t xml:space="preserve">Possível articulação com MP (ver com pessoal da BA); APA Dunas e Veredas do Baixo e Médio São Francisco (sem gestor); Municípios Casanova e Remanso com maior extensão; Espécie alvo do gênero </t>
    </r>
    <r>
      <rPr>
        <i/>
        <sz val="12"/>
        <rFont val="Calibri"/>
        <family val="2"/>
      </rPr>
      <t>Trinomys</t>
    </r>
  </si>
  <si>
    <t xml:space="preserve">Projeto aprovado pelo FUNBIO, porém as atividades estão paradas, pois estão aguardando contratação dos bolsistas previstos para o projeto (esse projeto dará subsídios para a execução da ação).
</t>
  </si>
  <si>
    <t>Aguardando a contratação de bolsistas.</t>
  </si>
  <si>
    <t>Iniciar essa ação após disponibilidade de dados mais robustos do projeto em execução. ​</t>
  </si>
  <si>
    <t>2.9</t>
  </si>
  <si>
    <t>Ampliar fiscalização de offroad  em áreas não regularizadas no PARNA Serra da Canastra</t>
  </si>
  <si>
    <t>Relatórios de fiscalização</t>
  </si>
  <si>
    <t>Redução da prática de offroad no PARNA Serra da Canastra</t>
  </si>
  <si>
    <t>Frederico Martins (ICMBio/CR11)</t>
  </si>
  <si>
    <t>PARNA Serra da Canastra</t>
  </si>
  <si>
    <t>Foi realizada uma operação de fiscalização em 05/08/2023 com apoio do IBAMA. Antes, a última operação com veículos off road havia sido realizada em 2021. Está sendo priorizada a atuação nas áreas regularizadas do Parque Nacional da Serra da Canastra, pois a Justiça de Passos de Minas tem anulado os autos de infração (AI) fora desta área.</t>
  </si>
  <si>
    <t>Relatório de fiscalização do Ministério do Meio Ambiente (MMA), ICMBio e IBAMA.</t>
  </si>
  <si>
    <t>Paola Ribeiro (ICMBio/PARNA Canastra); Selma Ribeiro (ICMBio/CENAP)</t>
  </si>
  <si>
    <t>Embora a ação esteja andando conforme o previsto, foram encontradas dificuldades que merecem destaque: há várias trilhas off-road em funcionamento, tanto nas áreas regularizadas, como não regularizadas do Parque.​
A Justiça Estadual tem cancelado AI em áreas não regularizadas do PARNA Canastra.​ Outro problema enfrentado é a falta de servidores para trabalhar com a fiscalização na UC.​
Grande carência de servidores em todas as áreas no ICMBio​.
Continuar verificando se está havendo fiscalizações neste sentido.​
Fortalecer a equipe de fiscalização da UC.​</t>
  </si>
  <si>
    <t>Ampliar fiscalização de offroad no PARNA Serra da Canastra</t>
  </si>
  <si>
    <t>2.10</t>
  </si>
  <si>
    <t xml:space="preserve">Articular com MP o ordenamento do turismo nas áreas estratégicas no RS </t>
  </si>
  <si>
    <t xml:space="preserve">Memórias de reunião </t>
  </si>
  <si>
    <t>Caroline Gomes (SEMA-RS)</t>
  </si>
  <si>
    <t>Lilian Wetze (NEMA); Alexandre Krob (ONG Curicaca)</t>
  </si>
  <si>
    <t>Litoral Norte do RS</t>
  </si>
  <si>
    <t>Caroline Gomes (SEMA/RS) realizou um levantamento dos municípios do Litoral Norte do RS, contendo as indicações sobre o plano diretor.</t>
  </si>
  <si>
    <r>
      <rPr>
        <sz val="11"/>
        <color rgb="FF000000"/>
        <rFont val="Calibri"/>
        <family val="2"/>
      </rPr>
      <t xml:space="preserve">Lista de municípios do litoral norte do RS na área de ocorrência de </t>
    </r>
    <r>
      <rPr>
        <i/>
        <sz val="11"/>
        <color rgb="FF000000"/>
        <rFont val="Calibri"/>
        <family val="2"/>
      </rPr>
      <t xml:space="preserve">Ctenomys </t>
    </r>
    <r>
      <rPr>
        <sz val="11"/>
        <color rgb="FF000000"/>
        <rFont val="Calibri"/>
        <family val="2"/>
      </rPr>
      <t>com plano diretor.</t>
    </r>
  </si>
  <si>
    <t>Ainda não houve articulação com o Ministério Público. É necessário entender exatamente o que se pretende solicitar ao MP.</t>
  </si>
  <si>
    <t xml:space="preserve"> Mapear pelos hábitos de vida dos tuco-tuco quais as áreas mais relevantes junto ao levantamento realizado para elaboração das linha de base (Matriz de Avaliação). Focando o esforço do MP para os municípios que não tem nenhuma forma de ordenamento e controle dessas áreas.​
Fomentar o ordenamento do turismo em municípios que não possuem. 
</t>
  </si>
  <si>
    <t>Articular com MP o cumprimento das regras estabelecidas quanto ao ordenamento do turismo nas áreas estratégicas do litoral norte do RS</t>
  </si>
  <si>
    <t>Incluir: Ofícios encaminhados ao MP</t>
  </si>
  <si>
    <t>Incluir: Jefferson André Floss (PE Itaipeva- SEMA/RS); Thales Freitas (UFRGS); Ronaldo Cataldo Costa (ICMBio/CEPSUL); Marcelo Merten Cruz (ICMBio/CEPSUL)</t>
  </si>
  <si>
    <t>2.11</t>
  </si>
  <si>
    <t>Articular com a APA da Baleia Franca o ordenamento do turismo nas áreas estratégicas em SC</t>
  </si>
  <si>
    <t>Paulo Faria (ICMBio/APABF)</t>
  </si>
  <si>
    <t>Caio Eichnberger (ICMBio/APA da Baleia Franca)</t>
  </si>
  <si>
    <t>APA da Baleia Franca</t>
  </si>
  <si>
    <t>Litoral Sul de SC</t>
  </si>
  <si>
    <t>Vincular com plano de manejo (já publicado); criação uma APA</t>
  </si>
  <si>
    <t>Entre 2021 e 2022 a APA da Baleia Franca estruturou uma equipe de Agentes Ambientais Temporários voltados, entre outros, para a manutenção de trilhas terrestres no território da APA, focados na implementação do projeto Caminhos da Baleia Franca, no âmbito da Rede Nacional de Trilhas de Longo Curso e Conectividade (Portaria Conjunta ICMBio/MMA/MTUR nº 407/2018). A trilha se desenvolve pela área de ocorrência de alguns dos mamíferos objetos do PAN, em especial o tuco-tuco, e entende-se que a manutenção de trilhas e acessos concentram e reduz impactos nas áreas por onde ela passa. Atualmente, a equipe de Agentes permanece em operação, desenvolvendo e executando o projeto.</t>
  </si>
  <si>
    <t>Paulo Faria (ICMBio/CGEUP)</t>
  </si>
  <si>
    <t>Verificar junto ao Plano de Manejo da APA se há regras específicas para turismo nas áreas de ocorrência das espécies do PAN.
Convidar a APABF para a próxima monitoria.
 O articulador solicita troca de articulação pois não atua mais na APA da Baleia Franca. Selma Ribeiro (ICMBio/CENAP) entrou em contato com a APA, porém ainda não obteve resposta sobre a troca de articulação.</t>
  </si>
  <si>
    <t>2.12</t>
  </si>
  <si>
    <t>Articular a conservação das áreas estratégicas nos Planos Diretores de Desenvolvimento Urbano (PDDU) em municípios-chave</t>
  </si>
  <si>
    <t>Áreas estratégicas excluídas das zonas de urbanização</t>
  </si>
  <si>
    <t>Sara Alves (INEMA-BA); Ana Paula Felício (IMASUL-MS); Mariella Butti (ICMBio/CENAP);  Rebecca Barreto (UNIVASF); Marian (ICMBio/PARNA Serra da Capivara); Caroline Gomes (SEMA-RS); Marcelo Marcelino (ICMBio/CBC)</t>
  </si>
  <si>
    <t xml:space="preserve">Municípios a definir de acordo com o mapa de áreas estratégicas </t>
  </si>
  <si>
    <r>
      <rPr>
        <sz val="11"/>
        <color rgb="FF000000"/>
        <rFont val="Calibri"/>
        <family val="2"/>
      </rPr>
      <t xml:space="preserve">A ação não foi iniciada em outras áreas estratégicas, apenas na região do NGI Araripe.​
Duas iniciativas foram realizadas na região do NGI Araripe, em Crato que foi desconsiderado pela gestão local, no Distrito de Visgueiros; e Barbalha com a delimitação da sede do Distrito de Caldas, que está em debate ainda, pensando na criação na Zona Turística.​
Plano de Manejo da UC também prevê no seu zoneamento esses critérios de exclusão das áreas estratégicas.​
Na região de ocorrência de </t>
    </r>
    <r>
      <rPr>
        <i/>
        <sz val="11"/>
        <color rgb="FF000000"/>
        <rFont val="Calibri"/>
        <family val="2"/>
      </rPr>
      <t>Trinomys yonenagae</t>
    </r>
    <r>
      <rPr>
        <sz val="11"/>
        <color rgb="FF000000"/>
        <rFont val="Calibri"/>
        <family val="2"/>
      </rPr>
      <t>, os planos diretores tem sido negligenciados.​</t>
    </r>
  </si>
  <si>
    <t>Houve alteração do responsável pela fiscalização na APA Araripe.
Com a mudança no formato de gestão das UCs para a região (NGI Araripe), Carlos Augusto (NGI Araripe) informou que a área e gestão de demandas aumentaram e a equipe diminuiu. Pediu que para o comprometimento da equipe com outras ações, é preciso ter com clareza se elas se conversam com a estratégia do núcleo e como poderia incluí-las nos planejamentos ou se já estão atendendo.</t>
  </si>
  <si>
    <t>É necessário informar ao NGI Araripe quais são os municípios-chave.​
Caroline Gomes entrou em contato com a FAMURS e inseriu uma nova colaboradora para contribuir com informações sobre o RS.​
​</t>
  </si>
  <si>
    <t>Excluir: Ana Paula Felício (IMASUL/MS); Marcelo Marcelino (ICMBio/DIBIO)
Incluir: Carlos Augusto (ICMBio/NGI Araripe); Ana Amélia Schreinert (FAMURS)
Alterar instituição: Mariella Butti (USP/IB)
Corrigir: Rebeca Barreto (UNIVASF); Marian Rodrigues (ICMBio/PARNA Serra da Capivara)</t>
  </si>
  <si>
    <t>Difusão do conhecimento e sensibilização sobre as espécies-alvo e suas áreas de ocorrência.</t>
  </si>
  <si>
    <t>3.1</t>
  </si>
  <si>
    <t>Elaborar e realizar uma campanha de educomunicação para sensibilizar a sociedade sobre a importância da preservação das espécies alvo do PAN</t>
  </si>
  <si>
    <t>Postagens em redes sociais, documentários no youtube, campanhas na mídia,  materiais de divulgação</t>
  </si>
  <si>
    <t>Marian Rodrigues (ICMBio/PARNA Serra da Capivara)</t>
  </si>
  <si>
    <t>Ana Paula Carmignotto (UFSCar); Thales Freitas (UFRGS); Gisele Lessa (UFV); Gilson Ximenes (UESB); Alexandre Percequillo (USP); Maya Ribeiro (ICMBio/CEPSUL); Rebeca Barreto (UNIVASF);  Lilian Wetzel (INEMA)</t>
  </si>
  <si>
    <r>
      <t xml:space="preserve">Sugestão de empresa que ajuda na busca de recursos: V-bio.
</t>
    </r>
    <r>
      <rPr>
        <sz val="12"/>
        <color theme="1"/>
        <rFont val="Calibri"/>
        <family val="2"/>
      </rPr>
      <t xml:space="preserve">Sugestão de possível conteúdo: sensibilizar a população contra o abate indivíduos de </t>
    </r>
    <r>
      <rPr>
        <i/>
        <sz val="12"/>
        <color theme="1"/>
        <rFont val="Calibri"/>
        <family val="2"/>
      </rPr>
      <t>Ctenomys.</t>
    </r>
  </si>
  <si>
    <t>Durante a elaboração da Matriz de Indicadores e Metas foram definidas uma série de postagens sobre o PAN com a SBMz (Sociedade Brasileira de Mastozoologia) e ICMBio/CENAP.​
Adicionalmente, o ICMBio/CENAP selecionou voluntários para apoiar a elaboração de postagens para mídias sociais, sendo a primeira delas uma "collab" entre o CENAP e a SBMz sobre a ferramenta PAN com informações sobre o número de espécies de mamíferos em diferentes levantamentos.
No NGI Araripe vem sendo realizado um trabalho conjunto de sensibilização ambiental com outros parceiros de instituições governamentais e não-governamentais com atuação na área ambiental na região da Chapada do Araripe, focando na divulgação das espécies ameaçadas da região, iniciativa intitulada "Estação Ambiental".</t>
  </si>
  <si>
    <t>Postagem no Instagram ICMBio/CENAP e SBMZ sobre a ferramenta do PAN: https://www.instagram.com/p/CzojzvKrzhE/?img_index=1
Relato das ações do NGI Araripe "Estação Ambiental - Unindo esforços e compartilhando resultados"</t>
  </si>
  <si>
    <t>Ter um profissional específico para trabalhar com esse tema e recursos disponíveis para tal.​
O que tem sido feito está aquém do planejado.​</t>
  </si>
  <si>
    <t>Aline Poscai (ICMBio/CENAP); Marian Rodrigues (ICMBio/PARNA Serra da Capivara); Paulo Maier (ICMBio/NGI Araripe)</t>
  </si>
  <si>
    <r>
      <rPr>
        <sz val="11"/>
        <color rgb="FF000000"/>
        <rFont val="Calibri"/>
        <family val="2"/>
        <scheme val="minor"/>
      </rPr>
      <t xml:space="preserve">Para a questão do </t>
    </r>
    <r>
      <rPr>
        <i/>
        <sz val="11"/>
        <color rgb="FF000000"/>
        <rFont val="Calibri"/>
        <family val="2"/>
        <scheme val="minor"/>
      </rPr>
      <t xml:space="preserve">Kerodon rupestris </t>
    </r>
    <r>
      <rPr>
        <sz val="11"/>
        <color rgb="FF000000"/>
        <rFont val="Calibri"/>
        <family val="2"/>
        <scheme val="minor"/>
      </rPr>
      <t>no PARNA Serra da Capivara, recomenda-se que antes de realizar qualquer ação, é necessário entender as causas da superpopulação.​
Articular ações em andamento  – Podcast Imagina Só  - Histórias para Crianças - Turma do Banhado. 
Recomenda-se aproveitar ações que já vem sendo executadas nas redes sociais como o Projeto Incisivos, assim como com a Sociedade Brasileira de Mastozoologia.</t>
    </r>
  </si>
  <si>
    <t>Corrigir: Lilian Wetzel (NEMA)
Excluir: Maya Ribeiro (ICMBio/CEPSUL)</t>
  </si>
  <si>
    <t>3.2</t>
  </si>
  <si>
    <r>
      <rPr>
        <sz val="12"/>
        <color rgb="FF000000"/>
        <rFont val="Calibri"/>
        <family val="2"/>
      </rPr>
      <t>Elaborar e distribuir</t>
    </r>
    <r>
      <rPr>
        <sz val="12"/>
        <color rgb="FF00B050"/>
        <rFont val="Calibri"/>
        <family val="2"/>
      </rPr>
      <t xml:space="preserve"> </t>
    </r>
    <r>
      <rPr>
        <sz val="12"/>
        <color rgb="FF000000"/>
        <rFont val="Calibri"/>
        <family val="2"/>
      </rPr>
      <t>material de divulgação sobre as espécies alvo do PAN, seus habitats, ameaças e medidas de convivência e mitigadoras voltado para órgãos gestores de Unidades de Conservação e de Licenciamento Ambiental</t>
    </r>
  </si>
  <si>
    <t>Material de divulgação encaminhado</t>
  </si>
  <si>
    <t>Ana Paula Carmignotto (UFSCar); Thales Freitas (UFRGS); Gisele Lessa (UFV); Gilson Ximenes (UESB); Alexandre Percequillo (USP)</t>
  </si>
  <si>
    <r>
      <t xml:space="preserve">Encaminhar Banners de acordo com a ocorrência das espécies e seus ambientes de cada Unidade de Conservação. Inserir no banner uso dos aplicativos. </t>
    </r>
    <r>
      <rPr>
        <sz val="12"/>
        <color rgb="FFFF0000"/>
        <rFont val="Calibri"/>
        <family val="2"/>
      </rPr>
      <t xml:space="preserve"> </t>
    </r>
    <r>
      <rPr>
        <sz val="12"/>
        <color theme="1"/>
        <rFont val="Calibri"/>
        <family val="2"/>
      </rPr>
      <t>Avaliar inserção de placas sobre a espécie em trilhas em Unidades de Conservação.</t>
    </r>
  </si>
  <si>
    <t xml:space="preserve">Voluntários do ICMBio/CENAP estão auxiliando na elaboração dos sumários executivos dos PANs que estão em fases iniciais, sendo eles: PAN Pequenos Mamíferos de Áreas Abertas (PMAA); PAN Pequenos Mamíferos de Áreas Florestais (PMAF); Pequenos Felinos. </t>
  </si>
  <si>
    <t>Falta de recurso para contratação de profissionais da área de comunicação e designer, entre outros.​</t>
  </si>
  <si>
    <t>Aline Poscai (ICMBio/CENAP); Marian Rodrigues (ICMBio/PARNA Serra da Capivara); Selma Ribeiro (ICMBio/CENAP)</t>
  </si>
  <si>
    <t>Recomenda-se a elaboração do sumário executivo para o PAN, para facilitar ações educativas e de aquisição de financiamento.​</t>
  </si>
  <si>
    <t>Corrigir: Alexandre Percequillo (USP/ESALQ)
Incluir: Aline Poscai (ICMBio/CENAP)</t>
  </si>
  <si>
    <t>3.3</t>
  </si>
  <si>
    <t xml:space="preserve">Divulgar o PAN para empresas e outros empreendimentos, relacionado a aspectos do licenciamento ambiental. </t>
  </si>
  <si>
    <t xml:space="preserve">Lista das empresas para as quais foram encaminhados o resumo executivo e o mapa de áreas estratégicas </t>
  </si>
  <si>
    <t>Paulo Maier (ICMBio/ APA Chapada do Araripe)</t>
  </si>
  <si>
    <t>Bernardo Papi (Ecotropica Ambiental); Gabriela Moreira (WWF); Marian Rodrigues (ICMBio/PARNA Serra da capivara)</t>
  </si>
  <si>
    <t>Incluir medidas mitigadoras</t>
  </si>
  <si>
    <t xml:space="preserve">Ação não iniciada. 
Mas conforme mencionado nas ações 3.1 e 3.2, há voluntários do ICMBio/CENAP auxiliando na elaboração dos sumários executivos dos PANs que estão em fases iniciais. </t>
  </si>
  <si>
    <t>Falta de material de divulgação ou sistematizado sobre o PAN e suas espécies, assim como falta de informações sobre quais empresas devem ser encaminhadas esse material.</t>
  </si>
  <si>
    <t>Paulo Maier (ICMBio/NGI Araripe); Selma Ribeiro (ICMBio/CENAP); Igor Matos Soares (ICMBio/CGIMP)</t>
  </si>
  <si>
    <t>Alterar articulador para Javan Lopes (ICMBio/CGIMP)
Recomenda-se utilizar os portais dos Estados em relação aos empreendimentos licenciados/autorizados, para obtenção de um levantamento inicial, e posteriormente, avaliar e indicar.
Obter uma relação das empresas de consultoria que prestem serviços de regularização ambiental, disponível nos portais dos Estados.​
Trabalhar em conjunto com os produtos de outras ações vinculadas ao licenciamento (OE2).​</t>
  </si>
  <si>
    <t>Alterar: Javan Lopes (ICMBio/CGIMP)</t>
  </si>
  <si>
    <t xml:space="preserve">Incluir: Paulo Maier (ICMBio/NGI Araripe); Caroline Gomes (SEMA/RS)
Alterar instituição: Gabriela Moreira (Instituto de Ação Socioambiental)
</t>
  </si>
  <si>
    <t>3.4</t>
  </si>
  <si>
    <t>Articular com Unidades de Conservação  o uso  de aplicativos  de monitoramento comunitário feito pelos visitantes (Ciência cidadã)</t>
  </si>
  <si>
    <t>Lista de Unidades de Conservação que aderiram ao programa</t>
  </si>
  <si>
    <t>Paola Ribeiro (ICMBio/PARNA Serra da Canastra); Alex Bager, UFLA-CBEE; Cibele Barreto (ICMBio/PNB); Sara Alves (INEMA-BA); Ana Paula Felício (IMASUL-MS); Francisco Paroli (SEMAT-MT); Janaína Aguiar (IEF-MG); Caroline Gomes (SEMA-RS); Marian Rodrigues (ICMBio/PARNA Serra da Capivara)</t>
  </si>
  <si>
    <t>Unidades de Conservação que possuam visitação</t>
  </si>
  <si>
    <t>Público alvo: Brigadistas, visitantes. 
Aplicativos sugeridos: SisGeo, iNaturalist, U-Safe (URUBU). Indicar nos banners essa sugestão.</t>
  </si>
  <si>
    <t>Para o NGI Araripe foi encaminhado um despacho interlocutório com várias ações do PAN para serem priorizadas na área de abrangência, entre eles o uso de aplicativos de monitoramento comunitário.​
Durante o curso de condutores realizado no NGI Araripe teve um ponto de pauta sobre a necessidade de ciência cidadã, como o SISGeo e Inaturalist. Houve duas campanhas com foco nos motoristas e sempre há ações com conselheiros estudantes e empresas.​</t>
  </si>
  <si>
    <t>Despacho Interlocutório SEI nº 11817782​</t>
  </si>
  <si>
    <t>Lista das UCs com visitação na área​.
Apesar do esforço do NGI Araripe, não se sabe outras experiências nas UCs que contemplam as regiões deste PAN.​</t>
  </si>
  <si>
    <t>Realizar levantamento das UCs que desenvolvem trabalhos com ciência cidadã nas áreas estratégicas do PAN. Verificar como está a situação do U-Safe (se mantém ou não).</t>
  </si>
  <si>
    <t>Alterar: Selma Ribeiro (ICMBio/CENAP)</t>
  </si>
  <si>
    <t>Corrigir: Alex Bager (UFLA-CBEE)
Excluir: Ana Paula Felício (IMASUL/MS)
Incluir: Paulo Maier (ICMBio/NGI Araripe)</t>
  </si>
  <si>
    <t>Excluir: (URUBU)</t>
  </si>
  <si>
    <t>3.5</t>
  </si>
  <si>
    <t>Desenvolver aplicativo de localização virtual das espécies que ocorrem nas Unidades de Conservação.</t>
  </si>
  <si>
    <t>Aplicativo IOS e Android disponível nas plataformas digitais</t>
  </si>
  <si>
    <t>Gabriela Moreira (WWF)</t>
  </si>
  <si>
    <t>Rebeca Barreto (UNIVASF); Ana Paula Felício (IMASUL-MS); Cibele Barreto (ICMBio/PNB); Marian Rodrigues (ICMBio/PARNA Serra da Capivara)</t>
  </si>
  <si>
    <t>Aplicativo semelhante ao Pokemon-Go. 
Sugestão de ser elaborada em conjunto com empresa júnior de Universidades ou Institutos Federais.</t>
  </si>
  <si>
    <t xml:space="preserve">Não obtivemos retorno sobre o andamento/execução da ação. </t>
  </si>
  <si>
    <t>Selma Ribeiro (ICMBio/CENAP)</t>
  </si>
  <si>
    <t>Recomenda-se avaliar se a ação é viável na próxima monitoria.</t>
  </si>
  <si>
    <t>Ampliação do conhecimento sobre biologia, distribuição e habitat das espécies e dos impactos a que estão sujeitos.</t>
  </si>
  <si>
    <t>4.1</t>
  </si>
  <si>
    <t>Realizar inventários em áreas de potencial ocorrência das espécies alvo do PAN</t>
  </si>
  <si>
    <t>Registro dos espécimes e lista de espécies</t>
  </si>
  <si>
    <t>Publicações científicas</t>
  </si>
  <si>
    <t>Alexandre Percequillo (USP)</t>
  </si>
  <si>
    <t>Ana Paula Carmignotto (UFSCar); Thales Freitas (UFRGS); Gisele Lessa (UFV); Gilson Ximenes (UESB); Marian Rodrigues (ICMBio/PARNA Serra da Capivara); Rebeca Barreto (UNIVASF); Patrícia Nicola (UNIVASF)</t>
  </si>
  <si>
    <r>
      <t>PARNA Serra da Capivara; PARNA Serra da Canastra; APA Chapada do Araripe;</t>
    </r>
    <r>
      <rPr>
        <sz val="12"/>
        <rFont val="Calibri"/>
        <family val="2"/>
      </rPr>
      <t xml:space="preserve"> APA Dunas e Veredas do Baixo e Médio São Francisco; PE Biribiri</t>
    </r>
  </si>
  <si>
    <t>Áreas de ocorrências das espécies alvo do PAN/Lacunas de amostragem</t>
  </si>
  <si>
    <t xml:space="preserve">R$10000,00 por campanha, considerando 2 localidades por ano. </t>
  </si>
  <si>
    <r>
      <rPr>
        <sz val="11"/>
        <color rgb="FF000000"/>
        <rFont val="Calibri"/>
        <family val="2"/>
        <scheme val="minor"/>
      </rPr>
      <t>Na Chapada do Araripe há um trabalho sendo desenvolvido juntamente com ONGs, voluntários e estudantes de universidades próximas (município de Cariri) que estão apoiando um bolsista de iniciação científica para realização de um levantamento de áreas de ocorrência do mocó (</t>
    </r>
    <r>
      <rPr>
        <i/>
        <sz val="11"/>
        <color rgb="FF000000"/>
        <rFont val="Calibri"/>
        <family val="2"/>
        <scheme val="minor"/>
      </rPr>
      <t xml:space="preserve">Kerodon </t>
    </r>
    <r>
      <rPr>
        <sz val="11"/>
        <color rgb="FF000000"/>
        <rFont val="Calibri"/>
        <family val="2"/>
        <scheme val="minor"/>
      </rPr>
      <t xml:space="preserve">spp.) por meio do levantamento de literatura cinza e posteriormente, busca ativa com armadilhas em campo. Deyvisson Silva orientado pelo Prof. Dr. Allyson Pontes Pinheiro - Universidade Regional do Cariri (URCA) em parceria com BiodiverSe.
O NGI Araripe está desenvolvendo ações em Aiuaba e FLONA Negreiros. Nas RPPNs criadas na região do Araripe, vem sendo realizado um esforço para encontrar o soldadinho e consequentemente o </t>
    </r>
    <r>
      <rPr>
        <i/>
        <sz val="11"/>
        <color rgb="FF000000"/>
        <rFont val="Calibri"/>
        <family val="2"/>
        <scheme val="minor"/>
      </rPr>
      <t>Rhipidomys</t>
    </r>
    <r>
      <rPr>
        <sz val="11"/>
        <color rgb="FF000000"/>
        <rFont val="Calibri"/>
        <family val="2"/>
        <scheme val="minor"/>
      </rPr>
      <t xml:space="preserve">, podendo apoiar trabalhos focados em genética.
Na Serra da Canastra, o ICMBio/CENAP tem iniciativa de trabalho com DNA Ambiental desenvolvido por Luanne Lima (CNPq) com amostras de solo.
Há um projeto sendo liderado por Rebeca Barreto (UNIVASF) com levantamento de ocorrência de </t>
    </r>
    <r>
      <rPr>
        <i/>
        <sz val="11"/>
        <color rgb="FF000000"/>
        <rFont val="Calibri"/>
        <family val="2"/>
        <scheme val="minor"/>
      </rPr>
      <t>Trinomys yonenagae</t>
    </r>
    <r>
      <rPr>
        <sz val="11"/>
        <color rgb="FF000000"/>
        <rFont val="Calibri"/>
        <family val="2"/>
        <scheme val="minor"/>
      </rPr>
      <t xml:space="preserve"> (ação do OE1).
Há diversas iniciativas sendo: Projeto Jovem Pesquisador pensado para espécies do Cerrado e Caatinga, inclusive para o projeto Genômico; projeto de doutorado de Mariella Butti (USP/IB) que visa a identificação de novos registros de espécies elusivas por eDNA ambiental; e iniciativa do GBB (Projeto Genômica da Biodiversidade Brasileira), que irá sequenciar mtDNA de espécies ameaçadas e DD (dados deficientes), criando base de referência para estudos com eDNA Ambiental.​
O Museu Nacional do RJ também está com iniciativa de estudos genômicos de espécimes depositados na coleção do museu.
Em Dores de Guanhães e Virginópolis, Agnis Cristiane Souza (Vivaz Consultoria) está realizando um levantamento na região das barragens de Mariana (MG) com </t>
    </r>
    <r>
      <rPr>
        <i/>
        <sz val="11"/>
        <color rgb="FF000000"/>
        <rFont val="Calibri"/>
        <family val="2"/>
        <scheme val="minor"/>
      </rPr>
      <t>Trinomys moojeni</t>
    </r>
    <r>
      <rPr>
        <sz val="11"/>
        <color rgb="FF000000"/>
        <rFont val="Calibri"/>
        <family val="2"/>
        <scheme val="minor"/>
      </rPr>
      <t xml:space="preserve"> (monitoramento dentro dos PBA, nas barragens de Minas Gerais)​.
Há um levantamento das espécies contempladas neste PAN com informações contendo publicações científicas, tema, DOI e ano de publicação, levantada por Ana Paula Carmignotto (UFSCar).</t>
    </r>
  </si>
  <si>
    <t>Planilha contendo uma lista de artigos científicos publicados com as espécies contempladas pelo PAN.</t>
  </si>
  <si>
    <t>Paulo Maier (ICMBio/NGI Araripe); Mariella Butti (USP/IB); Ana Paula Carmignotto (UFSCar); Mateus Melo (ICMBio/CENAP)</t>
  </si>
  <si>
    <r>
      <rPr>
        <b/>
        <sz val="11"/>
        <color rgb="FFFF0000"/>
        <rFont val="Calibri"/>
        <family val="2"/>
        <scheme val="minor"/>
      </rPr>
      <t xml:space="preserve">
</t>
    </r>
    <r>
      <rPr>
        <sz val="11"/>
        <color rgb="FF000000"/>
        <rFont val="Calibri"/>
        <family val="2"/>
        <scheme val="minor"/>
      </rPr>
      <t>Busca deve ser fomentada nas demais UCs do Distrito Federal (APA do Planalto Central, Floresta Nacional de Brasília, PARNA de Brasília, REBIO Contagem, entre outras) e região de Dores de Guanhães e Virginópolis​.</t>
    </r>
  </si>
  <si>
    <t>Alterar: Mariella Butti (USP/IB)</t>
  </si>
  <si>
    <t>Excluir: Patrícia Nicola (UNIVASF)
Incluir: Alexandre Percequillo (USP/ESALQ); Agnis Cristiane (Vivaz Consultoria)</t>
  </si>
  <si>
    <t xml:space="preserve">Incluir: ESEC de Águas Emendadas </t>
  </si>
  <si>
    <t>4.2</t>
  </si>
  <si>
    <t>Atualizar mapas de distribuição das espécies alvo do PAN</t>
  </si>
  <si>
    <t>Mapas atualizados de distribuição</t>
  </si>
  <si>
    <t>Thales Freitas (UFRGS)</t>
  </si>
  <si>
    <t>Ana Paula Carmignotto (UFSCar); Alexandre Percequillo (USP); Gisele Lessa (UFV); Gilson Ximenes (UESB); Patrícia Nicola (UNIVASF)</t>
  </si>
  <si>
    <t>Custo= 1 ano de bolsista de iniciação científica</t>
  </si>
  <si>
    <r>
      <rPr>
        <sz val="11"/>
        <color rgb="FF000000"/>
        <rFont val="Calibri"/>
        <family val="2"/>
        <scheme val="minor"/>
      </rPr>
      <t xml:space="preserve">Plataforma Salve contém dados atualizados com as informações que são disponibilizadas para cada espécie.​
Os mapas de </t>
    </r>
    <r>
      <rPr>
        <i/>
        <sz val="11"/>
        <color rgb="FF000000"/>
        <rFont val="Calibri"/>
        <family val="2"/>
        <scheme val="minor"/>
      </rPr>
      <t>Ctenomys lami</t>
    </r>
    <r>
      <rPr>
        <sz val="11"/>
        <color rgb="FF000000"/>
        <rFont val="Calibri"/>
        <family val="2"/>
        <scheme val="minor"/>
      </rPr>
      <t xml:space="preserve">, </t>
    </r>
    <r>
      <rPr>
        <i/>
        <sz val="11"/>
        <color rgb="FF000000"/>
        <rFont val="Calibri"/>
        <family val="2"/>
        <scheme val="minor"/>
      </rPr>
      <t>C. minutus</t>
    </r>
    <r>
      <rPr>
        <sz val="11"/>
        <color rgb="FF000000"/>
        <rFont val="Calibri"/>
        <family val="2"/>
        <scheme val="minor"/>
      </rPr>
      <t xml:space="preserve"> e </t>
    </r>
    <r>
      <rPr>
        <i/>
        <sz val="11"/>
        <color rgb="FF000000"/>
        <rFont val="Calibri"/>
        <family val="2"/>
        <scheme val="minor"/>
      </rPr>
      <t>C. flamarioni</t>
    </r>
    <r>
      <rPr>
        <sz val="11"/>
        <color rgb="FF000000"/>
        <rFont val="Calibri"/>
        <family val="2"/>
        <scheme val="minor"/>
      </rPr>
      <t xml:space="preserve"> estão atualizados, não houve modificações.</t>
    </r>
  </si>
  <si>
    <t>Plataforma Salve atualizada com os mapas das espécies.</t>
  </si>
  <si>
    <t>Selma Ribeiro (ICMBio/CENAP); Thales Freitas (UFRGS)​</t>
  </si>
  <si>
    <t>Corrigir: Alexandre Percequillo (USP/ESALQ)
Excluir: Patrícia Nicola (UNIVASF)
Incluir: Mariella Butti (USP/IB); Renan Lieto (ICMBio/CENAP); Agnis Cristiane (Vivaz Consultoria)</t>
  </si>
  <si>
    <t>4.3</t>
  </si>
  <si>
    <t>Identificar áreas estratégicas para conservação das espécies</t>
  </si>
  <si>
    <t>Mapa das áreas estratégicas</t>
  </si>
  <si>
    <t>Gisele Lessa (UFV)</t>
  </si>
  <si>
    <t>Mariella Butti (ICMBio/CENAP); Daniel Raíces (ICMBio/COESP); Katia Ferraz (USP); Rebeca Barreto (UNIVASF)</t>
  </si>
  <si>
    <t>Área estratégicas= áreas da distribuição das espécies alvo do PAN que possuam vegetação nativa adequada à espécie.  Avaliar para cada espécie a % de área e quais localidades que possuem atividades econômicas (bases disponíveis em 2019- agricultura, mineração, expansão urbana, parques eólicos). Mapa inicial deve ser atualizado até o fim do PAN</t>
  </si>
  <si>
    <t>As áreas estratégicas foram levantadas e o mapa foi elaborado e será disponibilizado na INDE (Infraestrutura Nacional de Dados Espaciais).</t>
  </si>
  <si>
    <t>Mapa das áreas estratégicas.</t>
  </si>
  <si>
    <t xml:space="preserve">Mariella Butti (USP/IB) </t>
  </si>
  <si>
    <r>
      <rPr>
        <sz val="11"/>
        <color rgb="FF000000"/>
        <rFont val="Calibri"/>
        <family val="2"/>
        <scheme val="minor"/>
      </rPr>
      <t xml:space="preserve">O mapa para algumas espécies como </t>
    </r>
    <r>
      <rPr>
        <i/>
        <sz val="11"/>
        <color rgb="FF000000"/>
        <rFont val="Calibri"/>
        <family val="2"/>
        <scheme val="minor"/>
      </rPr>
      <t>Kerodon</t>
    </r>
    <r>
      <rPr>
        <sz val="11"/>
        <color rgb="FF000000"/>
        <rFont val="Calibri"/>
        <family val="2"/>
        <scheme val="minor"/>
      </rPr>
      <t xml:space="preserve">, </t>
    </r>
    <r>
      <rPr>
        <i/>
        <sz val="11"/>
        <color rgb="FF000000"/>
        <rFont val="Calibri"/>
        <family val="2"/>
        <scheme val="minor"/>
      </rPr>
      <t>Ctenomys</t>
    </r>
    <r>
      <rPr>
        <sz val="11"/>
        <color rgb="FF000000"/>
        <rFont val="Calibri"/>
        <family val="2"/>
        <scheme val="minor"/>
      </rPr>
      <t xml:space="preserve"> e </t>
    </r>
    <r>
      <rPr>
        <i/>
        <sz val="11"/>
        <color rgb="FF000000"/>
        <rFont val="Calibri"/>
        <family val="2"/>
        <scheme val="minor"/>
      </rPr>
      <t>Riphidomys</t>
    </r>
    <r>
      <rPr>
        <sz val="11"/>
        <color rgb="FF000000"/>
        <rFont val="Calibri"/>
        <family val="2"/>
        <scheme val="minor"/>
      </rPr>
      <t xml:space="preserve"> pode ser mais refinado, será proposta uma nova ação para esse PAN.​
Para as áreas estratégicas, utilizou-se UCs e municípios que possuem registros de ocorrência das espécies do PAN.</t>
    </r>
  </si>
  <si>
    <t>4.4</t>
  </si>
  <si>
    <t>Monitorar populações de pequenos mamíferos das áreas que tenham ocorrência de maior número das espécies alvo do PAN</t>
  </si>
  <si>
    <t>Ana Paula Carmignotto (UFSCar)</t>
  </si>
  <si>
    <t>Emerson Vieira (UNB); Fernando Perini (UFMG); Cibele (ICMBio/PNB); Alexandre Percequillo (USP); Thales Freitas (UFRGS)</t>
  </si>
  <si>
    <t>Unidades de Conservação em Brasília-DF</t>
  </si>
  <si>
    <t>Unidades de Conservação com potencial ocorrência das espécies alvo do PAN, como Serra do Roncador (MT); Serra do Cipó (MG).</t>
  </si>
  <si>
    <t>Monitoramento tem objetivo obter dados de dinâmica populacional, reprodução, tabela de vida, sazonalidade. Custo por localidade= R$3000,00 por mês, correspondente a diárias, R$40000,00 de materiais de campo, considerando 5 anos por localidade.</t>
  </si>
  <si>
    <r>
      <t xml:space="preserve">Agnis Cristiane (Vivaz Consultoria) está realizando monitoramento de longo de prazo de </t>
    </r>
    <r>
      <rPr>
        <i/>
        <sz val="11"/>
        <color rgb="FF000000"/>
        <rFont val="Calibri"/>
        <family val="2"/>
        <scheme val="minor"/>
      </rPr>
      <t xml:space="preserve">Trinomys moojeni </t>
    </r>
    <r>
      <rPr>
        <sz val="11"/>
        <color rgb="FF000000"/>
        <rFont val="Calibri"/>
        <family val="2"/>
        <scheme val="minor"/>
      </rPr>
      <t>(previsto para até 2026).
O Programa de Pesquisa em Biodiversidade Cerrado está em fase preliminar de contratação e tem um subprojeto "Inventários Biológicos" da Rede Biota Cerrado. Para o preenchimento das lacunas de conhecimento, Ana Paula Carmignotto (UFSCar) e equipe irão amostrar a Área de Proteção Ambiental (APA) Upaon-Açu/Miritiba/Alto Preguiças, no Maranhão. O estado do Maranhão é ainda uma lacuna de conhecimento para vários grupos taxonômicos e, recentemente, a região compreendendo a APA foi adicionada ao bioma Cerrado. Para estudar o efeito da modificação da perda de habitat e fragmentação, eles irão estudar fragmentos naturais de Cerrado no estado de Rondônia e fragmentos remanescentes oriundos do desmatamento para agricultura na região de Paracatu (MG).  
Além disso, há um projeto FAPESP em vias de submissão para estudar o impacto do fogo em uma área em Goiás, que pode vir a ser monitorada pela equipe de Ana Paula Carmignotto (UFSCar).</t>
    </r>
  </si>
  <si>
    <t>Mateus Melo (ICMBio/CENAP); Ana Paula Carmignotto (UFSCar)</t>
  </si>
  <si>
    <t>Verificar a necessidade de ajustar a ação posteriormente​.
Para a próxima monitoria, verificar com Joyce Rodrigues do Prado (USP/MZUSP) se há mais informações.</t>
  </si>
  <si>
    <t>Corrigir: Alexandre Percequillo (USP/ESALQ)</t>
  </si>
  <si>
    <t>4.5</t>
  </si>
  <si>
    <t>Consulta às coleções para recuperar informações de distribuição geográfica</t>
  </si>
  <si>
    <t>Subsidiar atualização dos mapas de distribuição geográfica</t>
  </si>
  <si>
    <t>Janaína Aguiar (IEF-MG)</t>
  </si>
  <si>
    <t>Coleções científicas com possíveis depósitos de espécies alvo do PAN no Brasil</t>
  </si>
  <si>
    <t>Custo= 1 ano de bolsista Técnico graduado (3000) (com taxa de administração=12%)+ deslocamento e diárias</t>
  </si>
  <si>
    <t>Constante atualização da distribuição geográfica das espécies de interesse no SALVE.</t>
  </si>
  <si>
    <t>Saída da articuladora e descontinuidade da rede de contatos atrapalhou o início da ação. Mas após a atualização da redação da ação, ela será retomada e assumida por outra articuladora.</t>
  </si>
  <si>
    <t>Avaliar se há necessidade de manter essa ação, já que durante as oficinas essas informações são listadas e inclusive constam nas fichas das espécies no SALVE.​
Inserir outras bases de dados, como Ciência Cidadã, para ampliar a possibilidade de novos registros, e se for o caso replanejar o período e incluir alguém da avaliação.​</t>
  </si>
  <si>
    <t>Obter amostras de tecido para sequenciamento e elaboração de bases de referência genômica para a identificação das espécies desse PAN</t>
  </si>
  <si>
    <t>Registro dos espécimes constando a obtenção de tecidos e localização geográfica</t>
  </si>
  <si>
    <t>Atualização das bases de referência genômica e dos mapas de distribuição</t>
  </si>
  <si>
    <t>Incluir: Alexandra Bezerra (Museu Paraense Emílio Goeldi); Ana Lazar (UFRJ/MN); Ana Paula Carmignotto (UFSCar); Marcelo Weksler (UFRJ/MN); Márcia Jardim (SEMA/RS); Alexandre Christoff (Pesquisador Autônomo/RS); Agnis Cristiane (Vivaz Consultoria)</t>
  </si>
  <si>
    <t>Custo= 1 ano de bolsista Técnico graduado (3000) (com taxa de administração= 12%) + deslocamento e diárias.​
Consulta às coleções científicas com possíveis depósitos e pesquisadores de campo em áreas de ocorrência de espécies alvo do PAN no Brasil​
​</t>
  </si>
  <si>
    <t>4.6</t>
  </si>
  <si>
    <t>Elaborar protocolo mínimo de amostragem, coleta e depósito de espécimes de pequenos mamíferos terrestres em coleções de referência</t>
  </si>
  <si>
    <t>Protocolo elaborado e disponibilizado</t>
  </si>
  <si>
    <t>Ana Paula Carmignotto (UFSCar); Thales Freitas (UFRGS); Gisele Lessa (UFV); Gilson Ximenes (UESB); Bernardo Papi (Ecotropica Ambiental); Rebeca Barreto (UNIVASF)</t>
  </si>
  <si>
    <t>Incluir sugestão de coletar mínimo 10 indivíduos taxidermizados por espécie de pequenos mamíferos depositados preferencialmente em coleções científicas de referência e outras sugestões baseada em bibliografias relevantes.
- o protocolo deve ser publicado na página da sociedade brasileira de mastozoologia, página do PAN, etc</t>
  </si>
  <si>
    <t xml:space="preserve">Ação não iniciada.
Um projeto foi submetido para aquisição de recursos junto a UFRRJ (Universidade Federal Rural do Rio de Janeiro) por Bernardo Papi (Ecotropica Ambiental), para a região sudeste. </t>
  </si>
  <si>
    <t>Falta de tempo do articulador para a realização da ação.</t>
  </si>
  <si>
    <t>Bernardo Papi (Ecotropica Ambiental); Alexandre Percequillo (USP/ESALQ)</t>
  </si>
  <si>
    <t>Levantar junto aos últimos boletins produzidos pelo BJM (Brazilian Journal of Mammalogy) para verificar se teve algo sobre o tema para iniciar o trabalho da ação.​
Trabalhar em conjunto com Alexandre Percequillo (USP/ESALQ) que é articulador de uma ação similar (6.8) no PAN Pequenos Mamíferos de Áreas Florestais.​</t>
  </si>
  <si>
    <t>4.7</t>
  </si>
  <si>
    <t>Realizar estudos toxicólogicos do efeito dos agrotóxicos nas condições fisiológicas sobre populações das espécies alvo do PAN</t>
  </si>
  <si>
    <t>José Vicente Elias Bernardi (UNB); Gisele Lessa (UFV); Rebeca Barreto (UNIVASF)</t>
  </si>
  <si>
    <t>Custo a revisar</t>
  </si>
  <si>
    <t xml:space="preserve">Ação não iniciada. </t>
  </si>
  <si>
    <t>O texto da ação foi alterado, assim como o produto, datas, custo estimado, área de relevância, articulador e colaboradores, para ser algo mais factível e exequível.</t>
  </si>
  <si>
    <r>
      <rPr>
        <sz val="11"/>
        <color rgb="FF000000"/>
        <rFont val="Calibri"/>
        <family val="2"/>
        <scheme val="minor"/>
      </rPr>
      <t xml:space="preserve">Iniciar os estudos toxicológicos com </t>
    </r>
    <r>
      <rPr>
        <i/>
        <sz val="11"/>
        <color rgb="FF000000"/>
        <rFont val="Calibri"/>
        <family val="2"/>
        <scheme val="minor"/>
      </rPr>
      <t xml:space="preserve">Thrichomys </t>
    </r>
    <r>
      <rPr>
        <sz val="11"/>
        <color rgb="FF000000"/>
        <rFont val="Calibri"/>
        <family val="2"/>
        <scheme val="minor"/>
      </rPr>
      <t xml:space="preserve">por ser mais abundante e apresentar hábito de vida semelhante ao </t>
    </r>
    <r>
      <rPr>
        <i/>
        <sz val="11"/>
        <color rgb="FF000000"/>
        <rFont val="Calibri"/>
        <family val="2"/>
        <scheme val="minor"/>
      </rPr>
      <t>Trinomys yonenagae.</t>
    </r>
  </si>
  <si>
    <t>Realizar levantamento bibliográfico sobre os efeitos de agrotóxicos sobre roedores em áreas agrícolas na América do Sul</t>
  </si>
  <si>
    <t>Lista de publicações encontradas e relatório com principais conclusões do levantamento</t>
  </si>
  <si>
    <t>Aumento do conhecimento sobre os efeitos de agrotóxicos em roedores</t>
  </si>
  <si>
    <t>Alterar: Ricardo Bovendorp (UESC)</t>
  </si>
  <si>
    <t>Incluir: Alexandre Percequillo (USP/ESALQ)</t>
  </si>
  <si>
    <t>O custo refere-se a uma bolsa de Iniciação Científica no valor de R$17.000,00</t>
  </si>
  <si>
    <t>4.8</t>
  </si>
  <si>
    <t>Realizar monitoramento genético para avaliar o efeitos dos agrotóxicos nas populações das espécies alvo do PAN</t>
  </si>
  <si>
    <t>Juliana da Silva (ULBRA/LASALLE); Dérien Duarte (ICMBio/CEPSUL)</t>
  </si>
  <si>
    <t>Tubarão (SC)</t>
  </si>
  <si>
    <r>
      <t xml:space="preserve">Inicialmente pensada para </t>
    </r>
    <r>
      <rPr>
        <i/>
        <sz val="12"/>
        <color theme="1"/>
        <rFont val="Calibri"/>
        <family val="2"/>
      </rPr>
      <t xml:space="preserve">Ctenomys minutus </t>
    </r>
    <r>
      <rPr>
        <sz val="12"/>
        <color theme="1"/>
        <rFont val="Calibri"/>
        <family val="2"/>
      </rPr>
      <t>mas pode ser ampliada para outras espécies. Testes de cometa e micronúcleo em uma mesma população ao longo do tempo.</t>
    </r>
  </si>
  <si>
    <r>
      <rPr>
        <sz val="11"/>
        <color rgb="FF000000"/>
        <rFont val="Calibri"/>
        <family val="2"/>
      </rPr>
      <t xml:space="preserve">Está sendo realizado pela equipe da UFRGS trabalhos sobre impactos nas populações, com um artigo publicado "Oxidative status of </t>
    </r>
    <r>
      <rPr>
        <i/>
        <sz val="11"/>
        <color rgb="FF000000"/>
        <rFont val="Calibri"/>
        <family val="2"/>
      </rPr>
      <t xml:space="preserve">Ctenomys flamarioni </t>
    </r>
    <r>
      <rPr>
        <sz val="11"/>
        <color rgb="FF000000"/>
        <rFont val="Calibri"/>
        <family val="2"/>
      </rPr>
      <t xml:space="preserve">(Rodentia: Ctenomyidae) in natural areas with different levels of anthropic activity in southern Brazil", de Izidoro </t>
    </r>
    <r>
      <rPr>
        <i/>
        <sz val="11"/>
        <color rgb="FF000000"/>
        <rFont val="Calibri"/>
        <family val="2"/>
      </rPr>
      <t>et al</t>
    </r>
    <r>
      <rPr>
        <sz val="11"/>
        <color rgb="FF000000"/>
        <rFont val="Calibri"/>
        <family val="2"/>
      </rPr>
      <t>. (2023), um outro artigo está em revisão e outro no prelo da Journal of Mammalogy.</t>
    </r>
  </si>
  <si>
    <r>
      <rPr>
        <sz val="11"/>
        <color rgb="FF000000"/>
        <rFont val="Calibri"/>
        <family val="2"/>
        <scheme val="minor"/>
      </rPr>
      <t xml:space="preserve">Artigo publicado "Oxidative status of </t>
    </r>
    <r>
      <rPr>
        <i/>
        <sz val="11"/>
        <color rgb="FF000000"/>
        <rFont val="Calibri"/>
        <family val="2"/>
        <scheme val="minor"/>
      </rPr>
      <t>Ctenomys flamarioni</t>
    </r>
    <r>
      <rPr>
        <sz val="11"/>
        <color rgb="FF000000"/>
        <rFont val="Calibri"/>
        <family val="2"/>
        <scheme val="minor"/>
      </rPr>
      <t xml:space="preserve"> (Rodentia: Ctenomyidae) in natural areas with different levels of anthropic activity in southern Brazil" de Izidoro </t>
    </r>
    <r>
      <rPr>
        <i/>
        <sz val="11"/>
        <color rgb="FF000000"/>
        <rFont val="Calibri"/>
        <family val="2"/>
        <scheme val="minor"/>
      </rPr>
      <t>et al</t>
    </r>
    <r>
      <rPr>
        <sz val="11"/>
        <color rgb="FF000000"/>
        <rFont val="Calibri"/>
        <family val="2"/>
        <scheme val="minor"/>
      </rPr>
      <t>., 2023 (Doi: 10.1007/s11356-023-27083-1)</t>
    </r>
  </si>
  <si>
    <t>4.9</t>
  </si>
  <si>
    <r>
      <rPr>
        <sz val="12"/>
        <color rgb="FF000000"/>
        <rFont val="Calibri"/>
        <family val="2"/>
      </rPr>
      <t xml:space="preserve">Monitorar as populações de </t>
    </r>
    <r>
      <rPr>
        <i/>
        <sz val="12"/>
        <color rgb="FF000000"/>
        <rFont val="Calibri"/>
        <family val="2"/>
      </rPr>
      <t>Kerodon rupestris</t>
    </r>
    <r>
      <rPr>
        <sz val="12"/>
        <color rgb="FF000000"/>
        <rFont val="Calibri"/>
        <family val="2"/>
      </rPr>
      <t xml:space="preserve"> no PARNA Serra da Capivara e entorno afim de compreender as causas da superpopulação local</t>
    </r>
  </si>
  <si>
    <t>Gisele Lessa (UFV); Marian Rodrigues (ICMBio/PARNA Serra da Capivara); Thales Freitas (UFRGS);  Márcia Chame (FIOCRUZ); Alexandre Portella (Autônomo)</t>
  </si>
  <si>
    <t>PARNA Serra da Capivara (PI)</t>
  </si>
  <si>
    <t xml:space="preserve">Monitoramento de 5 anos que irá envolver estudos de dinâmica populacional e genética. </t>
  </si>
  <si>
    <r>
      <rPr>
        <sz val="11"/>
        <color rgb="FF000000"/>
        <rFont val="Calibri"/>
        <family val="2"/>
        <scheme val="minor"/>
      </rPr>
      <t>O relatório realizado em 13 de março de 2023, intitulado "Análises preliminares sobre presença de pinturas impactadas e não impactadas pelas fezes de mocó (</t>
    </r>
    <r>
      <rPr>
        <i/>
        <sz val="11"/>
        <color rgb="FF000000"/>
        <rFont val="Calibri"/>
        <family val="2"/>
        <scheme val="minor"/>
      </rPr>
      <t>Kerodon rupestris</t>
    </r>
    <r>
      <rPr>
        <sz val="11"/>
        <color rgb="FF000000"/>
        <rFont val="Calibri"/>
        <family val="2"/>
        <scheme val="minor"/>
      </rPr>
      <t>) no Parque Nacional da Serra da Capivara, Piauí, Brasil", realizado pela Piper 3D - Pesquisa, Educação &amp; Consultoria Ambiental (processo SEI nº 02070.003281/2021-97), levantaram hipóteses de que "a abundância e densidade populacional de mocós serão mais altas em locais com maior visitação e mais predadores; e a maior abundância e densidade de mocós impactará mais as pinturas com fezes". Os anexos contém dados do SISSGeo, shapefiles e demais informaçõe sobre a espécie no PARNA Serra da Canastra.</t>
    </r>
  </si>
  <si>
    <r>
      <rPr>
        <sz val="11"/>
        <color rgb="FF000000"/>
        <rFont val="Calibri"/>
        <family val="2"/>
        <scheme val="minor"/>
      </rPr>
      <t>Relatório SEI nº 15759536  "Análises preliminares sobre presença de pinturas impactadas e não
impactadas pelas fezes de mocó (</t>
    </r>
    <r>
      <rPr>
        <i/>
        <sz val="11"/>
        <color rgb="FF000000"/>
        <rFont val="Calibri"/>
        <family val="2"/>
        <scheme val="minor"/>
      </rPr>
      <t>Kerodon rupestris</t>
    </r>
    <r>
      <rPr>
        <sz val="11"/>
        <color rgb="FF000000"/>
        <rFont val="Calibri"/>
        <family val="2"/>
        <scheme val="minor"/>
      </rPr>
      <t>) no Parque Nacional
da Serra da Capivara, Piauí, Brasil" e anexos (SEI nº Anexos: 15759560 e 15759599)</t>
    </r>
  </si>
  <si>
    <t>Dificuldade em encontrar pesquisadores que possam focar nesse tema.​</t>
  </si>
  <si>
    <t>Deve-se priorizar esse monitoramento já que está comprometendo as pinturas rupestres que são patrimônio mundial.</t>
  </si>
  <si>
    <t>4.10</t>
  </si>
  <si>
    <t>Articular a inclusão de programa de monitoramento  de impacto em populações de pequenos mamíferos no PBA e planos similares no licenciamento de empreendimentos de médio e grande porte junto a órgãos licenciadores.</t>
  </si>
  <si>
    <t>Ata de reunião, Ofício encaminhado</t>
  </si>
  <si>
    <t>Ana Paula Carmignotto (UFSCar); Thales Freitas (UFRGS); Gisele Lessa (UFV); Gilson Ximenes (UESB); Marian Rodrigues (ICMBio/PARNA Serra da Capivara); Marcelo Marcelino (ICMBio/CBC); Caroline Gomes (SEMA-RS); Sara Alves (INEMA-BA); Francisco Paroli (SEMA-MT); Ana Paula Felício (IMASUL-MS); Janaína Aguiar (IEF-MG); Marcelo Marcelino (ICMBio/CBC); Rogério Cunha (ICMBio/CENAP)</t>
  </si>
  <si>
    <t>PBA= Plano Básico Ambiental</t>
  </si>
  <si>
    <r>
      <rPr>
        <sz val="11"/>
        <color rgb="FF000000"/>
        <rFont val="Calibri"/>
        <family val="2"/>
        <scheme val="minor"/>
      </rPr>
      <t xml:space="preserve">
Desde 2022, Agnis Cristiane (Vivaz Consultoria) vem realizando um monitoramento a longo prazo de </t>
    </r>
    <r>
      <rPr>
        <i/>
        <sz val="11"/>
        <color rgb="FF000000"/>
        <rFont val="Calibri"/>
        <family val="2"/>
        <scheme val="minor"/>
      </rPr>
      <t>Trinomys moojeni,</t>
    </r>
    <r>
      <rPr>
        <sz val="11"/>
        <color rgb="FF000000"/>
        <rFont val="Calibri"/>
        <family val="2"/>
        <scheme val="minor"/>
      </rPr>
      <t xml:space="preserve"> na região do Quadrilátero Ferrífero, em quatro pequenas centrais hidrelétricas (PCHs) na Bacia do Rio Doce, Minas Gerais. Três delas são no município de Dores de Guanhães (PCH Jacaré, PCH Senhora do Parto, e PCH Dores de Guanhães), e uma no município de Virginópolis (PCH Fortuna II).
</t>
    </r>
  </si>
  <si>
    <t>Mateus Melo (ICMBio/CENAP)</t>
  </si>
  <si>
    <t>Essa ação irá para o OE2, por ser complementar às ações 2.2 e 2.5 que tratam especificamente de licenciamento.</t>
  </si>
  <si>
    <t>Excluir: Ana Paula Felício (IMASUL/MS); Marcelo Marcelino (ICMBio/DIBIO)
Corrigir: Alexandre Percequillo (USP/ESALQ)
Incluir: Agnis Cristiane (Vivaz Consultoria)</t>
  </si>
  <si>
    <t>4.11</t>
  </si>
  <si>
    <t>Realizar monitoramento para avaliar o impacto do fogo sobre as espécies alvo do PAN</t>
  </si>
  <si>
    <t>Relatório, Publicações científicas</t>
  </si>
  <si>
    <t>Emerson Vieira (UNB); Paola (Rita Carvalho (UEMG); Gabriela Paíse (URCA); Cibele Barreto (ICMBio/PARNA Brasília)</t>
  </si>
  <si>
    <t>Jalapão (TO); PARNA Serra da Canastra; PARNA Brasília</t>
  </si>
  <si>
    <t>Parques com potencial ocorrência das espécies alvo do PAN que possuam manejo integrado do fogo (MIF).</t>
  </si>
  <si>
    <t xml:space="preserve">Sugestão de adaptação do protocolo de monitoramento da EMBRAPA-Pantanal. </t>
  </si>
  <si>
    <r>
      <rPr>
        <sz val="11"/>
        <color rgb="FF000000"/>
        <rFont val="Calibri"/>
        <family val="2"/>
        <scheme val="minor"/>
      </rPr>
      <t xml:space="preserve">O monitoramento de mamíferos vem sendo realizado pelo ICMBio/CENAP no Parque Nacional da Canastra e no Pantanal, com trabalhos já publicados, sendo:
(1) Distance sampling surveys reveal 17 million vertebrates directly killed by the 2020’s wildfires in the Pantanal, Brazil (Tomas </t>
    </r>
    <r>
      <rPr>
        <i/>
        <sz val="11"/>
        <color rgb="FF000000"/>
        <rFont val="Calibri"/>
        <family val="2"/>
        <scheme val="minor"/>
      </rPr>
      <t>et al</t>
    </r>
    <r>
      <rPr>
        <sz val="11"/>
        <color rgb="FF000000"/>
        <rFont val="Calibri"/>
        <family val="2"/>
        <scheme val="minor"/>
      </rPr>
      <t xml:space="preserve">. 2021).
(2) Discovery of underground shelters occupied by the Chacoan Marsh Rat after massive wildfires in Pantanal, Brazil (Semedo </t>
    </r>
    <r>
      <rPr>
        <i/>
        <sz val="11"/>
        <color rgb="FF000000"/>
        <rFont val="Calibri"/>
        <family val="2"/>
        <scheme val="minor"/>
      </rPr>
      <t>et al</t>
    </r>
    <r>
      <rPr>
        <sz val="11"/>
        <color rgb="FF000000"/>
        <rFont val="Calibri"/>
        <family val="2"/>
        <scheme val="minor"/>
      </rPr>
      <t>. 2022)</t>
    </r>
  </si>
  <si>
    <t>Distance sampling surveys reveal 17 million vertebrates directly killed by the 2020’s wildfires in the Pantanal, Brazil. Scientific Reports, 11(1), 23547. Doi: https://doi.org/10.1038/s41598-021-02844-5
Discovery of underground shelters occupied by the Chacoan Marsh Rat after massive wildfires in Pantanal, Brazil. https://doi.org/10.12933/therya_notes-22-65</t>
  </si>
  <si>
    <t>Selma Ribeiro (ICMBio/CENAP); Christian Berlinck (ICMBio/CENAP)</t>
  </si>
  <si>
    <t>Christian Berlinck (ICMBio/CENAP) entrou como colaborador nesta ação e para a próxima monitoria irá listar as UCs que trabalham com Manejo Integrado do Fogo (MIF) na área de abrangência do PAN que podem contribuir para o andamento desta ação.
​</t>
  </si>
  <si>
    <t>Corrigir: Paola Ribeiro (ICMBio/Canastra);
Rita Carvalho (UEMG)
Incluir: Thiago Semedo (Museu Paraense Emilio Goeldi); Walfrido Tomás (Embrapa Pantanal); Luanne Lima (CNPq); Christian Berlinck (ICMBio/CENAP)</t>
  </si>
  <si>
    <t>Incluir: Pantanal</t>
  </si>
  <si>
    <t>4.12</t>
  </si>
  <si>
    <t>Monitorar espacialmente as áreas estratégicas</t>
  </si>
  <si>
    <t>Relatório, Mapa de áreas estratégicas atualizado anualmente</t>
  </si>
  <si>
    <t>Mariella Butti (ICMBio/CENAP); Daniel Raíces (ICMBio/COESP); Katia Ferraz (USP)</t>
  </si>
  <si>
    <t>O primeiro ano desta ação foi monitorado, inclusive, considerando a necessidade da construção e levantamento dos Indicadores e Metas (Matriz de Avaliação deste PAN).</t>
  </si>
  <si>
    <t>Tabela com taxas de mudança, atualização da tabela da Avaliação.​</t>
  </si>
  <si>
    <t>Delimitação da área de abrangência considerando os registros que vem sendo disponibilizados ao longo do tempo (entre as oficinas)​.</t>
  </si>
  <si>
    <t>Durante as avaliações deverão ser considerados os novos registros e, se for o caso, atualizar os mapas de áreas de abrangência e estratégicas deste PAN.​</t>
  </si>
  <si>
    <t>Incluir: Renan A. Lieto (ICMBio/CENAP)</t>
  </si>
  <si>
    <t>PLANEJAMENTO DE NOVAS AÇÕES</t>
  </si>
  <si>
    <t>NOVAS AÇÕES:</t>
  </si>
  <si>
    <t>OBJETIVO ESPECÍFICO</t>
  </si>
  <si>
    <t>Área de relevância</t>
  </si>
  <si>
    <t>Controle da expansão urbana e de empreendimentos e do impacto do turismo sobre as áreas estratégicas para a conservação das espécies alvo</t>
  </si>
  <si>
    <t>2.13</t>
  </si>
  <si>
    <t>Articular a inclusão de programa de monitoramento de impacto em populações de pequenos mamíferos no PBA e planos similares no licenciamento de empreendimentos de médio e grande porte junto a órgãos licenciadores</t>
  </si>
  <si>
    <t>Ata de reunião, Ofício encaminhado​</t>
  </si>
  <si>
    <t>Francisco Paroli (SEMA/MT)</t>
  </si>
  <si>
    <t>0,00</t>
  </si>
  <si>
    <t>Ana Paula Carmignotto (UFSCar); Thales Freitas (UFRGS); Gisele Lessa (UFV); Gilson Ximenes (UESB); Marian Rodrigues (ICMBio/PARNA Serra da Capivara); Caroline Gomes (SEMA-RS); Sara Alves (INEMA-BA); Janaína Aguiar (IEF-MG); Daniel Raices (ICMBio/COESP); Rogério Cunha (ICMBio/CENAP); Agnis Cristiane (Vivaz Consultoria); Alexandre Percequillo (USP/ESALQ)</t>
  </si>
  <si>
    <t>PBA= Plano Básico Ambiental​
Para os empreendimentos de médio e grande porte inseridos nas áreas estratégicas desse PAN, mesmo que não apresentem impacto significativo, e que estejam previstos programas de monitoramento, devem ser inseridos o monitoramento de pequenos mamíferos.​</t>
  </si>
  <si>
    <t>Ampliação do conhecimento sobre biologia, distribuição e habitat das espécies e dos impactos a que estão sujeitos</t>
  </si>
  <si>
    <t>4.13</t>
  </si>
  <si>
    <t>Realizar refinamento no mapa de áreas estratégicas para espécies que tenha registros suficientes</t>
  </si>
  <si>
    <t>Mapa das áreas estratégicas com refinamento</t>
  </si>
  <si>
    <t>Daniel Raíces (ICMBio/COESP); Katia Ferraz (USP/ESALQ); Thales Freitas (UFRGS); Paulo Maier (ICMBio/NGI Araripe); Hugo Fernandes (UECE); Márcia Jardim (SEMA/RS); Alexandre Christoff (Pesquisador Autônomo/RS); Cezar Neubert Gonçalves (ICMBio/PARNA Diamantina); Maria Lúcia Carvalho (ICMBio/PARNA Catimbau)</t>
  </si>
  <si>
    <t>OBJETIVO</t>
  </si>
  <si>
    <t>Objetivo Geral do PAN</t>
  </si>
  <si>
    <t>PAINEL DE GESTÃO DO PAN</t>
  </si>
  <si>
    <t>RESUMO DA SITUAÇÃO DAS AÇÕES DO PAN</t>
  </si>
  <si>
    <t>SITUAÇÃO ATUAL DAS AÇÕES - 1ª MONITORIA (2023)</t>
  </si>
  <si>
    <t>SITUAÇÃO DAS AÇÕES</t>
  </si>
  <si>
    <t xml:space="preserve">MONITORIA </t>
  </si>
  <si>
    <t>%</t>
  </si>
  <si>
    <t>PÓS MONITORIA</t>
  </si>
  <si>
    <t xml:space="preserve"> Excluída ou Agrupada - Pós-monitoria</t>
  </si>
  <si>
    <t xml:space="preserve"> Início planejado é posterior ao período monitorado</t>
  </si>
  <si>
    <t xml:space="preserve"> Não iniciada ou não concluída</t>
  </si>
  <si>
    <t xml:space="preserve"> Em andamento com problemas de realização</t>
  </si>
  <si>
    <t xml:space="preserve"> Em andamento no período previsto </t>
  </si>
  <si>
    <t xml:space="preserve"> Concluída</t>
  </si>
  <si>
    <t xml:space="preserve"> Ações Novas - Pós-monitoria</t>
  </si>
  <si>
    <r>
      <t xml:space="preserve"> </t>
    </r>
    <r>
      <rPr>
        <b/>
        <sz val="11"/>
        <color theme="0"/>
        <rFont val="Calibri"/>
        <family val="2"/>
        <scheme val="minor"/>
      </rPr>
      <t>TOTAL DE AÇÕES DO PAN</t>
    </r>
  </si>
  <si>
    <t xml:space="preserve"> Ações Agrupadas na Monitoria</t>
  </si>
  <si>
    <t xml:space="preserve"> Ações Excluídas na Monitoria</t>
  </si>
  <si>
    <t>PAINEL DE OBJETIVOS ESPECÍFICOS DO PAN</t>
  </si>
  <si>
    <t>Número de Objetivos Específicos</t>
  </si>
  <si>
    <t>Objetivos Específicos</t>
  </si>
  <si>
    <t>Ações</t>
  </si>
  <si>
    <t>OBJETIVO 1</t>
  </si>
  <si>
    <t>OBJETIVO 2</t>
  </si>
  <si>
    <t>OBJETIVO 3</t>
  </si>
  <si>
    <t>OBJETIVO 4</t>
  </si>
  <si>
    <t>06/08/2024 - 08/08/2024 (virtual)</t>
  </si>
  <si>
    <t>Promoção da manutenção e conectividade dos habitats das espécies alvo em zonas de produção agrícola, pecuária e de silvicultura</t>
  </si>
  <si>
    <t>Elaborar Nota Técnica com informações das espécies alvo do PAN como subsídios para priorizar a alocação ou compensação de Reserva Legal (RL)</t>
  </si>
  <si>
    <t>Nota Técnica elaborada.</t>
  </si>
  <si>
    <t>Janaína Aguiar (IEF/MG); Sara Alves (INEMA/BA); Francisco Paroli (SEMA/MT); Cibele Barreto (ICMBio/PNB); Mariella Butti (USP/IB); Caroline Gomes (SEMA/RS); Alexandre Percequillo (USP/ESALQ); Paola Bianchini (Embrapa Semiárido/CPATSA); Mayara Beltrão (UFPB/MZUSP)</t>
  </si>
  <si>
    <t>Essa ação não foi iniciada, entretanto os mapas das áreas de zoneamento das áreas estratégicas estão pré-selecionados. Rebeca informou que vai pedir ajudar para o Pedro Henrique Barcelar (UNIVASAF/ICMBio/CENAP), que está apoiando as ações de monitoramento lá na região, e que tem conhecimento com geoprocessamento para apoiar a elaboração dos mapas que poderão subsidiar a elaração da Nota técnica.</t>
  </si>
  <si>
    <t>Falta de pessoal para executar a ação.</t>
  </si>
  <si>
    <t>Incluir: Pedro Henrique Barcelar (UNIVASAF/ICMBio/CENAP); Selma C. Ribeiro (ICMBio/CENAP)</t>
  </si>
  <si>
    <t>Registro da entrega do Ofício aos OEMAS  recomendando a priorização, nota técnica da ação 1.1 e shapefile anexo.</t>
  </si>
  <si>
    <t>Janaína Aguiar (IEF/MG); Sara Alves (INEMA/BA); Francisco Paroli (SEMA/MT); Cibele Barreto (ICMBio/PNB); Rebeca Barreto (UNIVASF); Caroline Gomes (SEMA/RS); Mayara Beltrão (UFPB/MZUSP)</t>
  </si>
  <si>
    <t>O produto dessa ação depende da elaboração do mapa de áreas estratégicas. Memória de cálculo: diárias e deslocamento.</t>
  </si>
  <si>
    <t>Um encontro foi marcado com o Pedro Henrique Barcelar (UNIVASAF/ICMBio/CENAP) para que ele apoie na identificação dos municípios de ocorrência das espécies para que seja passado às OEMAs. Além disso, será sugerido que ele realize uma revisão abrangente do PAN, detalhando as informações que devem ser comunicadas às OEMAs, aos municípios e a outros órgãos pertinentes. O objetivo é abordar esses documentos de maneira transversal, permitindo, assim, a identificação de itens nos quais o suporte geoprocessamento é essencial.</t>
  </si>
  <si>
    <t>A maior dificuldade dessa ação é encontrar os contatos dos pontos focais dentros das OEMAs e deixar claro o resultado esperado da ação por meio de um ofício.</t>
  </si>
  <si>
    <t>Rebeca Barreto (UNIVASF); Selma Ribeiro (ICMBio/CENAP)</t>
  </si>
  <si>
    <t xml:space="preserve">Recomenda-se que sejam enviados aos órgãos estaduais uma lista de municípios em que hajam registros das espécies em um único ofício em conjunto com ações relacionadas. </t>
  </si>
  <si>
    <t>Retirar: Caroline Gomes (SEMA/RS)
Incluir: Daniel Slomp (SEMA/RS)</t>
  </si>
  <si>
    <r>
      <t xml:space="preserve">Monitorar as populações de </t>
    </r>
    <r>
      <rPr>
        <i/>
        <sz val="12"/>
        <color rgb="FF000000"/>
        <rFont val="Calibri"/>
        <family val="2"/>
      </rPr>
      <t>Ctenomys ibicuiensis</t>
    </r>
    <r>
      <rPr>
        <sz val="12"/>
        <color rgb="FF000000"/>
        <rFont val="Calibri"/>
        <family val="2"/>
      </rPr>
      <t xml:space="preserve">, </t>
    </r>
    <r>
      <rPr>
        <i/>
        <sz val="12"/>
        <color rgb="FF000000"/>
        <rFont val="Calibri"/>
        <family val="2"/>
      </rPr>
      <t>Trinomys yonenagae</t>
    </r>
    <r>
      <rPr>
        <sz val="12"/>
        <color rgb="FF000000"/>
        <rFont val="Calibri"/>
        <family val="2"/>
      </rPr>
      <t xml:space="preserve">, </t>
    </r>
    <r>
      <rPr>
        <i/>
        <sz val="12"/>
        <color rgb="FF000000"/>
        <rFont val="Calibri"/>
        <family val="2"/>
      </rPr>
      <t xml:space="preserve">Kerodon rupestris </t>
    </r>
    <r>
      <rPr>
        <sz val="12"/>
        <color rgb="FF000000"/>
        <rFont val="Calibri"/>
        <family val="2"/>
      </rPr>
      <t xml:space="preserve">e </t>
    </r>
    <r>
      <rPr>
        <i/>
        <sz val="12"/>
        <color rgb="FF000000"/>
        <rFont val="Calibri"/>
        <family val="2"/>
      </rPr>
      <t xml:space="preserve">Rhipidomys cariri </t>
    </r>
    <r>
      <rPr>
        <sz val="12"/>
        <color rgb="FF000000"/>
        <rFont val="Calibri"/>
        <family val="2"/>
      </rPr>
      <t>para medir a efetividade da Reserva Legal (RL) e APP em zonas de produção agrícola, pecuária e silvicultura​</t>
    </r>
  </si>
  <si>
    <t>Notas e relatórios técnicos encaminhados às OEMAS de interesse, artigos e resumos.</t>
  </si>
  <si>
    <t>Informação disponível sobre a efetividade das RL e APP na manutenção das populações das espécies alvo</t>
  </si>
  <si>
    <t>Maria Isabel Pereira (UNIVASF); Alexandre Percequillo (USP/ESALQ); Ana Paula Carmignotto (UFSCar); Thales Freitas (UFGRS); Gilson Ximenes (UESB); Mayara Beltrão (UFPB/MZUSP)</t>
  </si>
  <si>
    <t>Diárias; combustível+ material de campo.</t>
  </si>
  <si>
    <r>
      <t xml:space="preserve">A ação está em andamento para </t>
    </r>
    <r>
      <rPr>
        <i/>
        <sz val="11"/>
        <rFont val="Calibri"/>
        <family val="2"/>
      </rPr>
      <t xml:space="preserve">Trinomys yonenagae </t>
    </r>
    <r>
      <rPr>
        <sz val="11"/>
        <rFont val="Calibri"/>
        <family val="2"/>
      </rPr>
      <t xml:space="preserve">e os produtos estarão relacionados com as ações 1.1 e 1.2. Thales Freitas (UFGRS) não possui novas informações em relação ao </t>
    </r>
    <r>
      <rPr>
        <i/>
        <sz val="11"/>
        <rFont val="Calibri"/>
        <family val="2"/>
      </rPr>
      <t>Ctenomys ibicuiensis</t>
    </r>
    <r>
      <rPr>
        <sz val="11"/>
        <rFont val="Calibri"/>
        <family val="2"/>
      </rPr>
      <t>, porém irá tentar incluir a metodologia de monitoramento da espécie no projeto de monitoramento emergencial das espécies do RS.</t>
    </r>
  </si>
  <si>
    <r>
      <t xml:space="preserve">Como houve diminuição do recurso do projeto do ICMBio, não foi possível iniciar o monitoramento do </t>
    </r>
    <r>
      <rPr>
        <i/>
        <sz val="11"/>
        <color rgb="FF000000"/>
        <rFont val="Calibri"/>
        <family val="2"/>
      </rPr>
      <t>Rhipidomys cariri</t>
    </r>
    <r>
      <rPr>
        <sz val="11"/>
        <color rgb="FF000000"/>
        <rFont val="Calibri"/>
        <family val="2"/>
      </rPr>
      <t xml:space="preserve"> pela equipe da Rebeca Barreto (UNIVASF). Outras espécies não se tem conhecimento de trabalhos de monitoramento em andamento a não ser a equipe do Prof. Thales no RS.</t>
    </r>
  </si>
  <si>
    <t>Janaína Aguiar (IEF/MG); Sara Alves (INEMA/BA); Cibele Barreto (ICMBio/PNB); Caroline Gomes (SEMA/RS)</t>
  </si>
  <si>
    <t>Existem banco de dados disponívies das áreas embargadas tanto do IBAMA quanto no ICMBio que são atualizados todo final de ano. A proposta é contar com o apoio do Pedro Henrique Barcelar (UNIVASAF/ICMBio/CENAP) para sobrepor essas  áreas sobre as RL e APP baixadas em função do CAR, e verificar onde concentram o maior número de áreas embargadas, dentro do mapa de áreas estratégicas do PAN.</t>
  </si>
  <si>
    <t>https://www.gov.br/ibama/pt-br/servicos/consultas/autuacoes-e-embargos/areas-embargadas
https://docs.bigdatacorp.com.br/plataforma/reference/enderecos_embargoed_areas</t>
  </si>
  <si>
    <t>É necessário uma única pessoa dedicada em executar essa ação, como um aluno de TCC ou mestrado.</t>
  </si>
  <si>
    <t xml:space="preserve">Mapa das áreas embargadas nas APPs e RL nas áreas estratégicas </t>
  </si>
  <si>
    <t>Retirar: Caroline Gomes (SEMA/RS)
Incluir: Daniel Slomp (SEMA/RS); Selma C. Ribeiro (ICMBio/CENAP); Pedro Henrique Barcelar (UNIVASAF/ICMBio/CENAP)</t>
  </si>
  <si>
    <t>Nota técnica e ofício encaminhados</t>
  </si>
  <si>
    <t>Caren Dalmolin (ICMBio/COPAN); Janaína Aguiar (IEF-MG); Sara Alves (INEMA/BA); Caroline Gomes (SEMA/RS); Francisco Paroli (SEMA/MT); Dérien Duarte (ICMBio/CEPSUL); Selma Ribeiro (ICMBio/CENAP)</t>
  </si>
  <si>
    <t>PN Canastra:  Encaminhou mapa atualizado de áreas regularizadas do Parque Nacional da Serra da Canastra.
Atualmente, a área adquirida do Parque Nacional da Serra da Canastra é de 96.319,2649 ha, que correspondem a 48,653% da área total desta unidade de conservação.
Thiago Guerra (ICMBio/CENAP) gerou um mapa contendo os registros nas UCs de proteção integral, dentro das áreas estratégicas, para subsidiar tomada de decisão dos gestores.
É essencial que o GAT dedique esforços para identificar quais UCs são prioritárias para a realização desse levantamento. Considerando a complexidade de determinar habitats adequados para as espécies com registros nas UCs, esse foco direcionado pode obter resultados mais eficazes e alinhados com os objetivos propostos.</t>
  </si>
  <si>
    <t>Mapa de regularização fundiário PN Canastra 2024 (Arquivo KMZ) e PDF</t>
  </si>
  <si>
    <t>Dificuldade de gerar os pontos específicos para que possa haver a priorização para a regularização fundiária.</t>
  </si>
  <si>
    <t>Estabelecer quais são as Ucs prioritárias para estabelecer essa área. Foi sugerido o entorno de Brasília, Região do PN Grande Sertão Veredas, MATOPIBA, Juazeiro e Petrolina e em uma área do PI. Dessa forma, a ação seria mais acertiva. Porém é necessário uma conversa com os especialitas das espécies para definição dessas áreas.</t>
  </si>
  <si>
    <t>Retirar: Caroline Gomes (SEMA/RS)
Incluir: Daniel Slomp (SEMA/RS); Thiago Guerra (ICMBio/CENAP)</t>
  </si>
  <si>
    <t>Verônica de Novaes (ICMBio/COCUC); Walter Steenbock (ICMBio/CEPSUL); Caroline Gomes (SEMA-RS); Weber Silva (Aquasis); Gabriela Moreira (Instituto de Ação Socioambiental); Kleber Silva (INEMA/BA)</t>
  </si>
  <si>
    <t> </t>
  </si>
  <si>
    <t>Apesar do esforço em verificar a situação atual de cada uma das UCs listadas na ação conforme processos constantes nos produtos, entende-se que o ideal é estabelecer quais dessas estão em estágio mais avançado e merecem a elaboração de uma moção de apoio do PAN  para ser encaminhado para os órgãos. 
Não foram encontradas informações sobre o MONA Pedra do Claranã e PM Serra dos Cocos.
Foi encaminhado e-mail para a CGUC, em 14/11/2023, para indicar um servidor para ser colaborador dessa ação mas não houve retorno.
Este ano, uma reunião foi realizada na sede do ICMBio em Brasília para definir áreas prioritárias para a criação de UCs. O servidor Ricardo Sampaio, representando o CENAP, apresentou informações sobre as áreas estratégicas de todos os PANs sob a responsabilidade do centro, incluindo o PAN PMAA
Em 16.07.2024 foi encaminhado e-mail para os colaboradores da ação contribuirem.</t>
  </si>
  <si>
    <r>
      <rPr>
        <sz val="11"/>
        <color rgb="FF000000"/>
        <rFont val="Calibri"/>
        <family val="2"/>
        <scheme val="minor"/>
      </rPr>
      <t xml:space="preserve">Processo 02070.000020/2008-48 - Criação PARNA Albardão (https://www.gov.br/icmbio/pt-br/assuntos/noticias/ultimas-noticias/instituto-chico-mendes-convida-sociedade-para-debater-a-criacao-do-parque-nacional-do-albardao-no-rs/folder-albardao_online.pdf). 
</t>
    </r>
    <r>
      <rPr>
        <u/>
        <sz val="11"/>
        <color rgb="FF0000FF"/>
        <rFont val="Calibri"/>
        <family val="2"/>
        <scheme val="minor"/>
      </rPr>
      <t xml:space="preserve">
</t>
    </r>
    <r>
      <rPr>
        <sz val="11"/>
        <color rgb="FF000000"/>
        <rFont val="Calibri"/>
        <family val="2"/>
        <scheme val="minor"/>
      </rPr>
      <t xml:space="preserve">Processo 02070.010430/2024-17 o documento SEI 19014889, onde indica duas áreas para criação de UCs no bioma Caatinga com base nessa ação do PAN. 
Processo SEI: 02001.008813/2002-33, Criação da Reserva Extrativista Cabo de Santa Marta.
RPPN Sítio dos Azevedos já foi criado (SEi nº 11817782).
</t>
    </r>
  </si>
  <si>
    <t>Elaborar moção de apoio a criação das UCs elaborada pelos colaboradores  do PAN.</t>
  </si>
  <si>
    <t>Alterar: Moção de apoio encaminhada</t>
  </si>
  <si>
    <t>Daniel Raíces (ICMBio/COESP)</t>
  </si>
  <si>
    <t>O PRIM Agricultura ainda não foi publicado, porém não foi realizado nenhuma articulação.</t>
  </si>
  <si>
    <t>Fazer a solicitação através de um ofício ou memorando via SEI.</t>
  </si>
  <si>
    <t>Incluir: Pedro R. Antunes (ICMBio/CENAP)</t>
  </si>
  <si>
    <t>Monitorar populações de pequenos mamíferos em áreas de recaatingamento</t>
  </si>
  <si>
    <t>Ricardo Sampaio (ICMBio/CENAP)</t>
  </si>
  <si>
    <r>
      <t xml:space="preserve">Áreas de recaatingamento estão na área de distribuição de </t>
    </r>
    <r>
      <rPr>
        <i/>
        <sz val="12"/>
        <color rgb="FF000000"/>
        <rFont val="Calibri"/>
        <family val="2"/>
      </rPr>
      <t>Kerodon rupestris</t>
    </r>
    <r>
      <rPr>
        <sz val="12"/>
        <color rgb="FF000000"/>
        <rFont val="Calibri"/>
        <family val="2"/>
      </rPr>
      <t xml:space="preserve"> e </t>
    </r>
    <r>
      <rPr>
        <i/>
        <sz val="12"/>
        <color rgb="FF000000"/>
        <rFont val="Calibri"/>
        <family val="2"/>
      </rPr>
      <t>Trinomys yonenagae</t>
    </r>
  </si>
  <si>
    <r>
      <rPr>
        <sz val="11"/>
        <color rgb="FF000000"/>
        <rFont val="Calibri"/>
        <family val="2"/>
        <scheme val="minor"/>
      </rPr>
      <t xml:space="preserve">Não houve avanço na execução da ação. Há dificuldades de acesso e de articulação com o IRPAA/BA, que detém a gestão desses projetos, percebendo também uma falta de cooperação. A redução de recursos levou à exclusão das áreas nas comunidades em Pilão Arcado/BA, que possuem áreas de recatingamento. Outro motivo da retirada dessas áreas do projeto, foi para evitar conflitos interinstitucionais. Além disso, durante o levantamento observou-se que as áreas de dunas não correspondem às de recatingamento.
</t>
    </r>
    <r>
      <rPr>
        <sz val="11"/>
        <rFont val="Calibri"/>
        <family val="2"/>
        <scheme val="minor"/>
      </rPr>
      <t xml:space="preserve"> </t>
    </r>
  </si>
  <si>
    <t>As áreas de recaatingamento tem um projeto próprio dentro do IRPAA/BA, pois o IRPA quer ter a detenção dos recursos e execução do monitoramento. Além disso, devido a redução dos recursos, essas áreas foram retiradas do projeto de monitoramento do grupo da Rebeca Barreto (UNIVASF). Rebera Barreto (UNIVASF) sugeriu excluir essa ação já que não vem sendo realizados ações nesse tipo de ambiente (áreas de recatingamento).</t>
  </si>
  <si>
    <t xml:space="preserve">Foi sugerido que o contato com o IRPAA/BA seja feito via ICMBio/CENAP e avaliar se a ação é viável de ser executada. </t>
  </si>
  <si>
    <t>Incluir: Anna Ludmilla da Costa-Pinto (MHN/UFAL)</t>
  </si>
  <si>
    <t>Janaina Aguiar (IEF/MG); Sara Alves (INEMA/BA); Mariella Butti (USP/IB); Matheus Dalloz (IBAMA); Rebeca Barreto (UNIVASF); Marian Rodrigues (ICMBio/PARNA Serra da Capivara); Caroline Gomes (SEMA/RS); Lilian Wetzel (NEMA)</t>
  </si>
  <si>
    <t xml:space="preserve">De acordo com a monitoria passada, ficou decidido que o mapa seria encaminhado em um único documento, que também deve ser encaminhado a todos os colaboradores que podem utilizar em ações específicas. Para isso é necessário a elaboração desse ofício em conjunto com as outras ações e objetivos.
Para isso, foi ralizada uma reunião em 29/8/24 com o bolsista do CENAP Pedro Henrique que fará a compilação de quais ações precisam de ofício aos órgãos ambientais, e iniciará a confecção dos mapas específicos para cada área de interesse. Assim será possível unificar os esforços, enviando um único ofício para as ações que envolvem relação com os órgãos ambientais das áreas de ocorrêcias das espécies.
Essa ação pode ser feita em conjunto com a ação 2.2, como um primeiro contato. Para isso é necessário buscar o contato dos Municípios e UCs. </t>
  </si>
  <si>
    <t>Elaboração do ofício e dificuldade de conseguir o contato dos órgãos licenciadores.</t>
  </si>
  <si>
    <t xml:space="preserve">Bernardo Papi (Ecotropica Ambiental); </t>
  </si>
  <si>
    <t xml:space="preserve">
Encaminhar um único ofício objetivo em conjunto com as outras ações;
Verificar contatos dos órgãos licenciadores; e 
Fazer um primeiro contato com os ógãos estaduais e posteriormente as eleições, conjuntamente, com os órgãos municipais.</t>
  </si>
  <si>
    <t>Retirar: Caroline Gomes (SEMA/RS); Matheus Dalloz (IBAMA)
Incluir: Daniel Slomp (SEMA/RS)</t>
  </si>
  <si>
    <t>Rafael Volquind (FEPAM/RS); Dilton de Castro (Comitê da Bacia do Rio Tramandaí); Caroline Gomes (SEMA/RS); Janaína Aguiar (IEF/MG); Sara Alves (INEMA/BA); Francisco Paroli (SEMA/MT); Paulo Maier (ICMBio/NGI Araripe)</t>
  </si>
  <si>
    <r>
      <t xml:space="preserve">Discutir com o PAN Lagoas (SC e RS) para propostas de financiamento; capacitações por Estado; Espécies alvo: </t>
    </r>
    <r>
      <rPr>
        <i/>
        <sz val="12"/>
        <color rgb="FF000000"/>
        <rFont val="Calibri"/>
        <family val="2"/>
        <scheme val="minor"/>
      </rPr>
      <t>R. cariri</t>
    </r>
    <r>
      <rPr>
        <sz val="12"/>
        <color rgb="FF000000"/>
        <rFont val="Calibri"/>
        <family val="2"/>
        <scheme val="minor"/>
      </rPr>
      <t xml:space="preserve">, </t>
    </r>
    <r>
      <rPr>
        <i/>
        <sz val="12"/>
        <color rgb="FF000000"/>
        <rFont val="Calibri"/>
        <family val="2"/>
        <scheme val="minor"/>
      </rPr>
      <t>T. yonenagae</t>
    </r>
    <r>
      <rPr>
        <sz val="12"/>
        <color rgb="FF000000"/>
        <rFont val="Calibri"/>
        <family val="2"/>
        <scheme val="minor"/>
      </rPr>
      <t xml:space="preserve"> e </t>
    </r>
    <r>
      <rPr>
        <i/>
        <sz val="12"/>
        <color rgb="FF000000"/>
        <rFont val="Calibri"/>
        <family val="2"/>
        <scheme val="minor"/>
      </rPr>
      <t xml:space="preserve">Ctenomys </t>
    </r>
  </si>
  <si>
    <t xml:space="preserve">Ação ainda não iniciada. Dentro do prazo. 
Para o PAN de Pequenos Mamíferos de Áreas Florestais foi realizada uma primeira reunião com os órgãos ambientais do Rio de Janeiro. O objetivo é dar continuidade para outros estados, abrangendo a área de distribuição do PAN PMAA. Buscar retomar o contato com o órgão ambiental do RS utilizando como estratégia o apoio do coordenador do PAN Lagoas do Sul.
</t>
  </si>
  <si>
    <t>Problemas no RS e saída da representante do RS do GAT.</t>
  </si>
  <si>
    <t>Reiniciar o contato com os órgãos ambientais dos estados alvo. Iniciar o workshop a partir de 2025, depois das eleições.</t>
  </si>
  <si>
    <t>Elildo Alves (ICMBio/CENAP)</t>
  </si>
  <si>
    <t>A ação não está parada, porém não há novas informações dadas pelo articulador da ação.</t>
  </si>
  <si>
    <t>O tempo da ação não condiz com a publicação do PAN. O PRIM IVT foi publicado antes da publicação do PAN PMAA.</t>
  </si>
  <si>
    <t>Elildo alves Ribeiro (ICMBio/CENAP)</t>
  </si>
  <si>
    <t>Tentar conseguir as informações por vias mais oficiais ou na pasta do PRIM no TEAMs.</t>
  </si>
  <si>
    <t>Yuri Teixeira Amaral (ICMBio/GR2 Nordeste)</t>
  </si>
  <si>
    <t>Caren Dalmolin (ICMBio/COPAN); Janaína Aguiar (IEF/MG); Lilian Wetzel (NEMA); Luciano Martins (Fepam/RS); Carlos Augusto (ICMBio/NGI Araripe)</t>
  </si>
  <si>
    <r>
      <t xml:space="preserve">A definir de acordo com o mapa de áreas estratégicas; município Diamantina (abate/caça </t>
    </r>
    <r>
      <rPr>
        <i/>
        <sz val="12"/>
        <rFont val="Calibri"/>
        <family val="2"/>
        <scheme val="minor"/>
      </rPr>
      <t>Kerodon rupestris</t>
    </r>
    <r>
      <rPr>
        <sz val="12"/>
        <rFont val="Calibri"/>
        <family val="2"/>
        <scheme val="minor"/>
      </rPr>
      <t>)</t>
    </r>
  </si>
  <si>
    <r>
      <t>Incluir informação sobre as principais ameaças indicadas no PAN para estas áreas (</t>
    </r>
    <r>
      <rPr>
        <i/>
        <sz val="12"/>
        <rFont val="Calibri"/>
        <family val="2"/>
        <scheme val="minor"/>
      </rPr>
      <t>K. rupestris</t>
    </r>
    <r>
      <rPr>
        <sz val="12"/>
        <rFont val="Calibri"/>
        <family val="2"/>
        <scheme val="minor"/>
      </rPr>
      <t xml:space="preserve"> vendido como afrodisíaco em Diamantina); ação contínua;   ideia de juntar ações de outros PANs nas áreas estratégicas para fortalecer as recomendações (lagartixa, borboleta, rhinela...)</t>
    </r>
  </si>
  <si>
    <r>
      <rPr>
        <sz val="11"/>
        <rFont val="Calibri"/>
        <family val="2"/>
      </rPr>
      <t>Carta enviada ao Secretario Executivo do MMA e Presidente do ICMBio solicitando providências imediatas a implementação do Corredor Ecológico Serra da Capivara- Serra das Confusôes para conter licenciamento ambientail de soja e plantas energéticas em área de dispersão e manutenção de fluxo gênicoa de grandes, médios e pequenos carnívoros (Plano de maneja da serra da Capivara aponta ampliação do Parque para esse corredor).</t>
    </r>
    <r>
      <rPr>
        <sz val="11"/>
        <color rgb="FFFF0000"/>
        <rFont val="Calibri"/>
        <family val="2"/>
      </rPr>
      <t xml:space="preserve">
</t>
    </r>
    <r>
      <rPr>
        <sz val="11"/>
        <color rgb="FF000000"/>
        <rFont val="Calibri"/>
        <family val="2"/>
      </rPr>
      <t xml:space="preserve">
Yuri Teixeira Amaral (ICMBio/GR2 Nordeste) informou que só conseguirá executar a ação dentro da GR2 Nordeste,</t>
    </r>
    <r>
      <rPr>
        <sz val="11"/>
        <color rgb="FFFF0000"/>
        <rFont val="Calibri"/>
        <family val="2"/>
      </rPr>
      <t xml:space="preserve">
</t>
    </r>
    <r>
      <rPr>
        <sz val="11"/>
        <rFont val="Calibri"/>
        <family val="2"/>
      </rPr>
      <t>Carlos Augusto do NGI Araripe informou que foram realizadas ações de fiscalização junto a Policia Militar do Batalhão Ambiental, tando no territorio da APA quanto da Flona Araripe. Também informou que em relação a reunião que ocorreu entre a SEMA e a Prefeitura de Crato, estão com dificuldades para implementar a REVIS do Soldadinho do Araripe. Informou ainda que eles criaram uma brigada de incêncido que irá apoiar as ações de todo o NGI.</t>
    </r>
    <r>
      <rPr>
        <b/>
        <sz val="11"/>
        <color rgb="FFFF0000"/>
        <rFont val="Calibri"/>
        <family val="2"/>
      </rPr>
      <t xml:space="preserve">
 </t>
    </r>
  </si>
  <si>
    <t>Autos de infração lavrados entre 2023 e 2024 pelo NGI Araripe
Autos de infração lavrados dentro das Áreas Estratégicas até 23/09/2024.</t>
  </si>
  <si>
    <t>Aguardando confirmação da visita do ICMBio e posicionamento perante governo do estado do Piauí.
Falta de retorno das informações do articulador da ação.</t>
  </si>
  <si>
    <t xml:space="preserve">Marcia Chame (Fiocruz); 
Selma C. Ribeiro (ICMBio/CENAP); </t>
  </si>
  <si>
    <t>Ofícios encaminhados com o   protocolo anexo; memória de reuião</t>
  </si>
  <si>
    <t>Janaína Aguiar (IEF/MG); Rafael Volquind (FEPAM/RS); Dilton de Castro (Comitê da Bacia do Rio Tramandaí); Caroline Gomes (SEMA/RS); Sara Alves (INEMA/BA); Paulo Maier (ICMBio/NGI Araripe); Francisco Paroli (SEMA/MT)</t>
  </si>
  <si>
    <t>Aguardando o protocolo mínimo. 
Mateus Melo-Dias fez uma compilação de artigos sobre o tema e enviou para os articuladores do PAN PMAF e PMAA. Luciana Furtado (USP/ESALQ) está escrevendo o protocolo mínimo e já produziu um esboço. O protocolo está previsto para finalizar até o final de agosto/2024.
Bernardo Papi (Ecotropica Ambiental) irá encaminhar para o GAT as normativas existentes sobre esforço amostral no licenciamento para auxiliar na escrita do protocolo mínimo.</t>
  </si>
  <si>
    <r>
      <t>Bernardo Papi (Ecotropica Ambiental);</t>
    </r>
    <r>
      <rPr>
        <sz val="11"/>
        <color rgb="FFFF0000"/>
        <rFont val="Calibri"/>
        <family val="2"/>
        <scheme val="minor"/>
      </rPr>
      <t xml:space="preserve"> </t>
    </r>
    <r>
      <rPr>
        <sz val="11"/>
        <rFont val="Calibri"/>
        <family val="2"/>
        <scheme val="minor"/>
      </rPr>
      <t>Ana Paula Carmignotto (UFSCar)</t>
    </r>
  </si>
  <si>
    <t xml:space="preserve">Recomenda-se utilizar as ações 2.1 e 2.2 para articulação, sensibilização e contribuições para a utilização do protocolo mínimo pelos órgãos estaduais e municipais. </t>
  </si>
  <si>
    <t>Alexandre Percequillo (USP/ESALQ); Ana Paula Carmignotto (UFSCar)</t>
  </si>
  <si>
    <t>Aguardando o protocolo mínimo. Conforme descrito na ação 2.5.</t>
  </si>
  <si>
    <t>Aguardar o retorno da articulação com os órgãos ambientais da ação 2.5 para propor a normativa.</t>
  </si>
  <si>
    <r>
      <t xml:space="preserve">Incluir a temática da conservação do </t>
    </r>
    <r>
      <rPr>
        <i/>
        <sz val="12"/>
        <color rgb="FF000000"/>
        <rFont val="Calibri"/>
        <family val="2"/>
        <scheme val="minor"/>
      </rPr>
      <t xml:space="preserve">Ctenomys flamarioni </t>
    </r>
    <r>
      <rPr>
        <sz val="12"/>
        <color rgb="FF000000"/>
        <rFont val="Calibri"/>
        <family val="2"/>
        <scheme val="minor"/>
      </rPr>
      <t>e</t>
    </r>
    <r>
      <rPr>
        <i/>
        <sz val="12"/>
        <color rgb="FF000000"/>
        <rFont val="Calibri"/>
        <family val="2"/>
        <scheme val="minor"/>
      </rPr>
      <t xml:space="preserve"> Ctenomys minutus</t>
    </r>
    <r>
      <rPr>
        <sz val="12"/>
        <color rgb="FF000000"/>
        <rFont val="Calibri"/>
        <family val="2"/>
        <scheme val="minor"/>
      </rPr>
      <t xml:space="preserve"> no GT para controle do trânsito de veículo na Praia do Cassino, Rio Grande-RS.</t>
    </r>
  </si>
  <si>
    <r>
      <t xml:space="preserve">A temática da proteção de </t>
    </r>
    <r>
      <rPr>
        <i/>
        <sz val="12"/>
        <rFont val="Calibri"/>
        <family val="2"/>
        <scheme val="minor"/>
      </rPr>
      <t>Ctenomys flamarioni</t>
    </r>
    <r>
      <rPr>
        <sz val="12"/>
        <rFont val="Calibri"/>
        <family val="2"/>
        <scheme val="minor"/>
      </rPr>
      <t xml:space="preserve"> e </t>
    </r>
    <r>
      <rPr>
        <i/>
        <sz val="12"/>
        <rFont val="Calibri"/>
        <family val="2"/>
        <scheme val="minor"/>
      </rPr>
      <t>Ctenomys minutus</t>
    </r>
    <r>
      <rPr>
        <sz val="12"/>
        <rFont val="Calibri"/>
        <family val="2"/>
        <scheme val="minor"/>
      </rPr>
      <t xml:space="preserve"> incorporada no GT</t>
    </r>
  </si>
  <si>
    <t>Ronaldo Cataldo Costa (ICMBio/CEPSUL)</t>
  </si>
  <si>
    <t>Paula Salge (ICMBio/CEPSUL); Lilian Wetzel (NEMA); Marcelo Merten Cruz (ICMBio/CEPSUL)</t>
  </si>
  <si>
    <t>O GT segue seus trabalhos, e o tema foi mencionado na reunião. O Tuco-tuco é uma das espécies que se pretende proteger com o controle de veículos, principalmente as motocicletas, que circulam por sobre o cordão de dunas. A partir do trabalho da GT, saiu um parecer do COMDEMA, com encaminhamento de se criar um modelo de autorização para o uso da praia. Também foram instaladas placas relativas ao tuco-tuco na nova passarela na praia do Cassino, Rio Grande-RS.</t>
  </si>
  <si>
    <t xml:space="preserve">Foto da placa instalada e ATA relatoria das reuniões do GT </t>
  </si>
  <si>
    <t>Ronaldo Cataldo (ICMBio/CEPSUL)</t>
  </si>
  <si>
    <t>Sara Alves (INEMA/BA); Luciana Khury (MP/BA)</t>
  </si>
  <si>
    <r>
      <t xml:space="preserve">Possível articulação com MP (ver com pessoal da BA); APA Dunas e Veredas do Baixo e Médio São Francisco (sem gestor); Municípios Casanova e Remanso com maior extensão; Espécie alvo do gênero </t>
    </r>
    <r>
      <rPr>
        <i/>
        <sz val="12"/>
        <rFont val="Calibri"/>
        <family val="2"/>
        <scheme val="minor"/>
      </rPr>
      <t>Trinomys</t>
    </r>
  </si>
  <si>
    <t>Projeto está em andamento com dois bolsistas contratados e três campanhas realizadas que irão auxiliar a subsidiar a ação, com excessão de Casa-Nova (área mais crítica devido ao turismo) por não ser possível amostrar na região devido à redução dos recursos inicialmente aprovados para o projeto.</t>
  </si>
  <si>
    <t>Redução dos recursos inicialmente aprovados para o projeto.</t>
  </si>
  <si>
    <t>Recomenda-se pensar em um PAN quem envolva as dunas.</t>
  </si>
  <si>
    <r>
      <t xml:space="preserve">Continuam sem equipe de fiscalização na Canastra. Ano passado foi realizado uma ação conjunta com o IBAMA para fiscalização de </t>
    </r>
    <r>
      <rPr>
        <i/>
        <sz val="11"/>
        <rFont val="Calibri"/>
        <family val="2"/>
        <scheme val="minor"/>
      </rPr>
      <t>off road</t>
    </r>
    <r>
      <rPr>
        <sz val="11"/>
        <rFont val="Calibri"/>
        <family val="2"/>
        <scheme val="minor"/>
      </rPr>
      <t>, mas seriam necessárias mais operações para surtir o efeito desejado.
Esse ano não conseguiram realizar nenhuma operação de fiscalização devido à greve dos agentes de fiscalização do IBAMA e do ICMBio. A situação tem piorado e, caso o ICMBio não recompor a equipe de servidores da Parna Serra da Canastra com urgência, não há vislumbre de avanço nas ações de proteção.</t>
    </r>
  </si>
  <si>
    <t>Falta de recursos finaceiros e humanos para execução das ações de fiscalização.</t>
  </si>
  <si>
    <t>Memórias de reunião; Ofícios encaminhados ao MP</t>
  </si>
  <si>
    <t>Caroline Gomes (SEMA/RS)</t>
  </si>
  <si>
    <t>Lilian Wetzel (NEMA); Alexandre Krob (ONG Curicaca); Jefferson André Floss (PE Itaipeva/SEMA/RS); Thales Freitas (UFRGS); Ronaldo Cataldo Costa (ICMBio/CEPSUL); Marcelo Merten Cruz (ICMBio/CEPSUL)</t>
  </si>
  <si>
    <t>Após reunião com o novo articulador, Daniel Slomp (SEMA/RS), foi verificada a necessidade entendimento junto aos colaboradores para alinhar as próximas etapas da ação. Para isso foi enviado um e-mail para todos os colaboradores, solicitando informações sobre a ação e tentando marcar uma reunião virtual para discutir o tema. No momento estamos aguardando retorno dos colaboradores.
Instituto Curicaca respondeu informando que não sabia que estava nesta açãoe e solicitanto a retirada do nome da ação; Foi enviado um novo e-mail (15/8/24) para tentar uma nova conversa, porém sem retorno.
Lilian Wetzel respondeu falando que quando era representando do NEMA houve uma ação de uma PAN para crição de uma UC nas dunas do RS (ação já concluída). Na sabia que estava nesta ação, e como está afastada do NEMA e solicitou que seu nome seu fosse trocada por outra colaboradora (Maria Carolina Contato). Foi enviado um novo e-mail (19/8/24) solicitando mais informações sobre a criação das UCs nas Dunas do RS e fazendo contato com a indicada para incluí-la no PAN, porém sem retorno até o momento.</t>
  </si>
  <si>
    <t>Troca da articulação da ação.</t>
  </si>
  <si>
    <t>Bernardo Papi (Ecotropica Ambiental); Selma C. Ribeiro (ICMBio/CENAP); Daniel Slomp (SEMA/RS)</t>
  </si>
  <si>
    <t>Substituir  por Daniel Slomp (SEMA/RS)</t>
  </si>
  <si>
    <r>
      <rPr>
        <sz val="11"/>
        <color rgb="FF000000"/>
        <rFont val="Calibri"/>
        <family val="2"/>
        <scheme val="minor"/>
      </rPr>
      <t xml:space="preserve">Foram indicados novos servidores da APA Baleia Franca  para assumir a articulação e colaboração da ação. Foi realizada, em 13.08.2024, uma reunião virtual com esses servidores para apreentar o PAN e direcionar as atividades. Durante a reunião, Cristiane Bossoni (ICMBio/APABF) e Stéphano Diniz Ridolfi (ICMBio/APABF) informaram que existem ações programadas de ordenamento de turismo e que podem incluir o material da espécie </t>
    </r>
    <r>
      <rPr>
        <i/>
        <sz val="11"/>
        <color rgb="FF000000"/>
        <rFont val="Calibri"/>
        <family val="2"/>
        <scheme val="minor"/>
      </rPr>
      <t xml:space="preserve">Ctenomys minutus </t>
    </r>
    <r>
      <rPr>
        <sz val="11"/>
        <color rgb="FF000000"/>
        <rFont val="Calibri"/>
        <family val="2"/>
        <scheme val="minor"/>
      </rPr>
      <t>nos materiais de divulgação</t>
    </r>
    <r>
      <rPr>
        <i/>
        <sz val="11"/>
        <color rgb="FF000000"/>
        <rFont val="Calibri"/>
        <family val="2"/>
        <scheme val="minor"/>
      </rPr>
      <t xml:space="preserve">. </t>
    </r>
    <r>
      <rPr>
        <sz val="11"/>
        <color rgb="FF000000"/>
        <rFont val="Calibri"/>
        <family val="2"/>
        <scheme val="minor"/>
      </rPr>
      <t xml:space="preserve">Irão tentar incluir esse material para o evento de aniversário da APA que ocorrerá 14 de setembro de 2025. Informaram também que na APA BF tem trabalhos de ordenamento de uso das trilhas de longo curso, com formação local de guias e condutores. Estão tentando estabelecer e delimitar as trilhas para conservação de áreas bem sensíveis e também com espécies exóticas no parque. Além disso, irão iniciar as oficinas para a elaboração do uso público da APA BF. </t>
    </r>
  </si>
  <si>
    <t>Substituir por Stéphano Diniz Ridolfi (ICMBio/APABF)</t>
  </si>
  <si>
    <t xml:space="preserve">Retirar: Caio Eichnberger (ICMBio/APA da Baleia Franca)
Incluir: Cristiane Bossoni (ICMBio/APABF); </t>
  </si>
  <si>
    <t>Articular a conservação das áreas estratégicas nos Planos Diretores de Desenvolvimento Urbano  (PDDU) em municípios-chave</t>
  </si>
  <si>
    <t>Sara Alves (INEMA/BA); Mariella Butti (USP/IB); Rebeca Barreto (UNIVASF); Marian Rodrigues (ICMBio/PARNA Serra da Capivara); Caroline Gomes (SEMA/RS); Carlos Augusto (ICMBio/NGI Araripe); Ana Amélia Schreinert (FAMURS)</t>
  </si>
  <si>
    <t xml:space="preserve">De acordo com Carlos Augusto (ICMBio/NGI Araripe) o Plano de Diretor de Desenvolvimento Urbano - PDDU do Crato/CE, foi revisado e está junto ao poder publico municipal para aprovação, sendo que as contribuições foram feitas durantes as consultas públicas.  Já para o Município de Barbalha, o processo encontra-se parado. </t>
  </si>
  <si>
    <t>Ana Paula Carmignotto (UFSCar); Thales Freitas (UFRGS); Gilson Ximenes (UESB); Marian Rodrigues (ICMBio/PARNA Serra da Capivara); Caroline Gomes (SEMA/RS); Sara Alves (INEMA/BA); Janaína Aguiar (IEF/MG); Daniel Raices (ICMBio/COESP); Rogério Cunha (ICMBio/CENAP); Agnis Cristiane (Vivaz Consultoria); Alexandre Percequillo (USP/ESALQ)</t>
  </si>
  <si>
    <t>PBA= Plano Básico Ambiental​</t>
  </si>
  <si>
    <r>
      <rPr>
        <sz val="11"/>
        <rFont val="Calibri"/>
        <family val="2"/>
        <scheme val="minor"/>
      </rPr>
      <t>Carta enviada ao Secretario Executivo do MMA e Presidente do ICMBio solicitando providências imediatas a implementação do Corredor Ecológico Serra da Capivara- Serra das Confusões para conter licenciamento ambientail de soja e plantas energéticas em área de dispersão e manutenção de fluxo gênicoa de grandes, médios e pequenos carnívoros (Plano de manejo da serra da Capivara aponta ampliação do Parque para esse corredor)</t>
    </r>
    <r>
      <rPr>
        <sz val="11"/>
        <color rgb="FFFF0000"/>
        <rFont val="Calibri"/>
        <family val="2"/>
        <scheme val="minor"/>
      </rPr>
      <t xml:space="preserve">
</t>
    </r>
    <r>
      <rPr>
        <sz val="11"/>
        <rFont val="Calibri"/>
        <family val="2"/>
        <scheme val="minor"/>
      </rPr>
      <t>Foi tentado contato com Francisco  por aplicativo (14 e 20/8/24) e por e-mail (25/7 e 19/8/24) porém sem retorno.
Foi enviado E-mail enviado para Agnis Cristiane (Vivaz consultoria) em 14/8, o qual foi retornardo em 16/8. Foi enviado um e-mail (19/8) conjunto para Agnis e Franscisco verificando a possibilidade de uma reunião. Entretanto não houve retorno do Articulador. 
Se não houver retorno do atual articulador (Francsico) sugiro fazer uma troca, veriicando com a Aginis se ela aceita assumir essa função. De todo modo essa ação vai precisar ser revista para a próxima monitoria.</t>
    </r>
  </si>
  <si>
    <t>Aguardando confirmação da visita do ICMBio e posicionamento perante governo do estado do Piauí
Sem contato com o Articulador</t>
  </si>
  <si>
    <t xml:space="preserve">Marcia  Chame (Fiocruz);
Bernardo Papi (Ecotropica Ambiental); </t>
  </si>
  <si>
    <t>Ana Paula Carmignotto (UFSCar); Thales Freitas (UFRGS); Gilson Ximenes (UESB); Alexandre Percequillo (USP/ESALQ); Rebeca Barreto (UNIVASF);  Lilian Wetzel (NEMA)</t>
  </si>
  <si>
    <t>Sugestão de empresa que ajuda na busca de recursos: V-bio.</t>
  </si>
  <si>
    <r>
      <rPr>
        <sz val="11"/>
        <color rgb="FF000000"/>
        <rFont val="Calibri"/>
        <family val="2"/>
        <scheme val="minor"/>
      </rPr>
      <t xml:space="preserve">As publicações dos roedores no Instagram @icmbio.cenap iniciou em 2024 sobre </t>
    </r>
    <r>
      <rPr>
        <i/>
        <sz val="11"/>
        <color rgb="FF000000"/>
        <rFont val="Calibri"/>
        <family val="2"/>
        <scheme val="minor"/>
      </rPr>
      <t>Kerodon acrobata</t>
    </r>
    <r>
      <rPr>
        <sz val="11"/>
        <color rgb="FF000000"/>
        <rFont val="Calibri"/>
        <family val="2"/>
        <scheme val="minor"/>
      </rPr>
      <t xml:space="preserve"> na série de publicações da Equipe da Avaliação "CENAP Espécies". Além disso, sempre que há atualização no site do PAN, a equipe do PAN do ICMBio/CENAP faz uma publicação informativa no Instagram com informações de acesso, documentos disponíveis, etc., a fim de divulgar o plano de ação para o público em geral. 
O perfil de Instagram para a divulgação do tuco-tuco, Projeto tuco-tuco, e o pefil Projeto Incisivos, que tem o objetivo de desmistificar e trazer conhecimento em relação aos pequenos roedores silvestres. Ambos os projetos são independentes do PAN, porém auxiliam na sensibilização da sociedade sobre a importância da preservação das espécies-alvo do PAN.
Marcia Chame (Fiocruz) informou na monitoria do PAN PMAF que vem dando apoio permanente a Chefia do Parna Serra da Capivara em projetos e ações locais de Educação Ambiental. </t>
    </r>
  </si>
  <si>
    <r>
      <rPr>
        <sz val="11"/>
        <color rgb="FF000000"/>
        <rFont val="Calibri"/>
        <family val="2"/>
        <scheme val="minor"/>
      </rPr>
      <t xml:space="preserve">Postagem no Instagram do ICMBio/CENAP sobre o Dia-do-Rato:
https://www.instagram.com/p/C5Vz76WL1eK/?img_index=5
Postagem no Instagram do ICMBio/CENAP sobre </t>
    </r>
    <r>
      <rPr>
        <i/>
        <sz val="11"/>
        <color rgb="FF000000"/>
        <rFont val="Calibri"/>
        <family val="2"/>
        <scheme val="minor"/>
      </rPr>
      <t>Kerodon acrobata</t>
    </r>
    <r>
      <rPr>
        <sz val="11"/>
        <color rgb="FF000000"/>
        <rFont val="Calibri"/>
        <family val="2"/>
        <scheme val="minor"/>
      </rPr>
      <t>:
https://www.instagram.com/p/C-GYtkxyKRI/?img_index=1
Postagem no Instagram do ICMBio/CENAP sobre o site do PAN PMAA:
https://www.instagram.com/p/C4vTrElL90Q/?img_index=1
Projeto Tuco-tuco: https://www.instagram.com/projetotucotuco/
Projeto Incisivos:
https://www.instagram.com/projeto.incisivos/</t>
    </r>
  </si>
  <si>
    <t>Aline Poscai (ICMBio/CENAP)</t>
  </si>
  <si>
    <t xml:space="preserve">Foi sugerido convidar alguém do projeto do tuco-tuco para colaborar com essa ação. Rever na Monitoria Anual 3 nova articulação, uma vez que Marian Rodrigues (PARNA Capivara/ICMBio), pediu pra sair dessa pois assumiu a ação 4.9. </t>
  </si>
  <si>
    <r>
      <t>Elaborar e distribuir</t>
    </r>
    <r>
      <rPr>
        <sz val="12"/>
        <color rgb="FF00B050"/>
        <rFont val="Calibri"/>
        <family val="2"/>
        <scheme val="minor"/>
      </rPr>
      <t xml:space="preserve"> </t>
    </r>
    <r>
      <rPr>
        <sz val="12"/>
        <color rgb="FF000000"/>
        <rFont val="Calibri"/>
        <family val="2"/>
        <scheme val="minor"/>
      </rPr>
      <t>material de divulgação sobre as espécies alvo do PAN, seus habitats, ameaças e medidas de convivência e mitigadoras voltado para órgãos gestores de Unidades de Conservação e de Licenciamento Ambiental</t>
    </r>
  </si>
  <si>
    <t>Ana Paula Carmignotto (UFSCar); Thales Freitas (UFRGS); Gilson Ximenes (UESB); Alexandre Percequillo (USP/ESALQ); Aline Poscai (ICMBio/CENAP)</t>
  </si>
  <si>
    <r>
      <t xml:space="preserve">Encaminhar Banners de acordo com a ocorrência das espécies e seus ambientes de cada Unidade de Conservação. Inserir no banner uso dos aplicativos. </t>
    </r>
    <r>
      <rPr>
        <sz val="12"/>
        <color rgb="FFFF0000"/>
        <rFont val="Calibri"/>
        <family val="2"/>
        <scheme val="minor"/>
      </rPr>
      <t xml:space="preserve"> </t>
    </r>
    <r>
      <rPr>
        <sz val="12"/>
        <color rgb="FF000000"/>
        <rFont val="Calibri"/>
        <family val="2"/>
        <scheme val="minor"/>
      </rPr>
      <t>Avaliar inserção de placas sobre a espécie em trilhas em Unidades de Conservação.</t>
    </r>
  </si>
  <si>
    <t>Após elaboração do sumário executivo por Mateus Melo (Concremat Consultoria Ambiental), voluntário da chamada do Edital 04/2023 de Voluntariado do ICMBio, houve a correção por Aline Poscai (ICMBio/CENAP) e envio ao GAT para revisão final. Durante esse processo, ela buscou de forma ativa, fotos dos roedores contemplados para compor as fotos das espécies no documento. A versão final foi enviada em janeiro/24 para Fabrício Escarlate (ICMBio/COPAN) para diamagração do material. Até o momento estamos aguardando o retorno com a versão final para divulgação do sumário executivo do PAN.</t>
  </si>
  <si>
    <t>Para a redução de custos, em substituição aos banners, sugere-se utilizar algumas placas com o QRcode contendo as informações das espécies-alvo de forma atrativa.</t>
  </si>
  <si>
    <t>Inserir:  Mateus Melo (Concremat Consultoria Ambiental)</t>
  </si>
  <si>
    <t>Javan Lopes (ICMBio/CGIMP)</t>
  </si>
  <si>
    <t>Bernardo Papi (Ecotropica Ambiental); Gabriela Moreira (Instituto de Ação Socioambiental); Marian Rodrigues (ICMBio/PARNA Serra da Capivara); Paulo Maier (ICMBio/NGI Araripe); Caroline Gomes (SEMA/RS)</t>
  </si>
  <si>
    <t xml:space="preserve">Entrou-se em contato com o articulador da ação, porém até a reunião de monitoria, não houve resposta. </t>
  </si>
  <si>
    <t>Dificuldade de comunicação com o articulador. Esta ação está diretamente vinculada com o Sumário Executivo e por isso teve dificuldade no andamento.</t>
  </si>
  <si>
    <t xml:space="preserve">Selma C. Ribeiro (ICMBio/CENAP); </t>
  </si>
  <si>
    <t>Paola Ribeiro (ICMBio/PARNA Serra da Canastra); Alex Bager (UFLA/CBEE); Cibele Barreto (ICMBio/PNB); Sara Alves (INEMA/BA); Francisco Paroli (SEMA/MT); Janaína Aguiar (IEF/MG); Caroline Gomes (SEMA/RS); Marian Rodrigues (ICMBio/PARNA Serra da Capivara); Paulo Maier (ICMBio/NGI Araripe)</t>
  </si>
  <si>
    <t>Público alvo: Brigadistas, visitantes. Aplicativos sugeridos: SisGeo, iNaturalist, U-Safe. Indicar nos banners essa sugestão.</t>
  </si>
  <si>
    <r>
      <rPr>
        <sz val="11"/>
        <color rgb="FF000000"/>
        <rFont val="Calibri"/>
        <family val="2"/>
      </rPr>
      <t xml:space="preserve">Foi encaminhado e-mail para colaboradores e UCs que podem ter visitação da área de abrangência em 16.07.2024. Tivemos até o momento os seguintes retornos.
APA Morro da Pedreira: Apesar de não envolver especificamente pequenos mamíferos, esse ano com apoio do PAT Espinhaço Mineiro e PAN Herpetofauna do Espinhaço, iniciaram projeto no iNaturalist (Links nos produtos)
PN Canastra: Vai iniciar o Programa Monitora em 2024 - Campestre Savânico, contratou diversos agentes ambientais voluntários e  sempre divulga o Inaturalist em suas capacitações já que utiliza a ferramenta, mas não há monitoramento continuado deste ultimo.
Flona Araripe-Apodi: Foi incorporado esse tema na capacitação de condutores e apresentadas as principais ferramentas de cicência cidadã.
APA Carst Lagoa Santa: Iniciará em 2024 o programa monitora (Estagiária Maria Alice e Biólogo Adriano estão a frente)
PN Chapada dos Veadeiros: Quer começar a trabalhar com o SISS-Geo, pediu ajuda inclusive.
NGI Juazeiro: Não há nenhuma pesquisa com pequenos mamíferos em andamento nas UCs APAs do Boqueirão da Onça e da Ararinha Azul, Parna do Boqueirão da Onça e REVIS da Ararinha Azul. Será iniciado o Programa Monitora nas UCs da Ararinha Azul, mas ainda está no início da instalação das armadilhas fotográficas.
Foram realizadas oficinas de capacitação pelo grupo da Rebeca Barreto (UNIVASF) para monitoramento participativo no município de Exu-PE (APA Araripe), porém não houve implementação.
Márcia Chame informou que tem apoiado o PARNA Serra da Capivara com ações de sensibiização para utilização do SISS-Geo, com mais de 300 pessoas capacitadas.
O GAT entende que o ideal é fazer um esforço para um evento </t>
    </r>
    <r>
      <rPr>
        <i/>
        <sz val="11"/>
        <color rgb="FF000000"/>
        <rFont val="Calibri"/>
        <family val="2"/>
      </rPr>
      <t>online</t>
    </r>
    <r>
      <rPr>
        <sz val="11"/>
        <color rgb="FF000000"/>
        <rFont val="Calibri"/>
        <family val="2"/>
      </rPr>
      <t>, convidando os gestores dessas plataformas digitais para esplanar para as UCs com visitação na área de abrangência do PAN para divulgação. Essa estratégia talvez tenha um resultado mais forte para cumprimento do objetivo, já que o hoje o que existe independe do PAN.</t>
    </r>
  </si>
  <si>
    <t>APA Morro da Pedreira: https://www.ief.mg.gov.br/noticias/4067-acao-de-ciencia-cidada-no-espinhaco-mineiro-mobiliza-comunidades-para-a-conservacao-da-biodiversidade (link para projeto Inaturalist na matéria)
https://www.instagram.com/reel/C9vauLIypgL/?igsh=MWdpbnZ1c20yand2eQ==</t>
  </si>
  <si>
    <t>Dificuldade de se conseguir contato atualizado e retorno dos gestores de UCs que tem visitação na área de Abrangência do PAN</t>
  </si>
  <si>
    <t>Manter contato com as UCs atualizadas para facilitar conseguir informações. Após ter informações das UCs tentar organizar um evento virtual para apresentar o que vem sendo feito de forma a fomentar o uso desse tipo de ferramenta. Utilizar os materiais do SISS-Geo.</t>
  </si>
  <si>
    <t>Retirar: Caroline Gomes (SEMA/RS)
Incluir: Daniel Slomp (SEMA/RS); Gabriela Moreira (Instituto de Ação Socioambiental</t>
  </si>
  <si>
    <t>Gabriela Moreira (Instituto de Ação Socioambiental)</t>
  </si>
  <si>
    <t>Rebeca Barreto (UNIVASF); Cibele Barreto (ICMBio/PNB); Marian Rodrigues (ICMBio/PARNA Serra da Capivara)</t>
  </si>
  <si>
    <t>Aplicativo semelhante ao Pokemon-Go. Sugestão de ser elaborada em conjunto com empresa júnior de Universidades ou Institutos Federais.</t>
  </si>
  <si>
    <t>A articuladora consultou com uma professora da UNILASALLE (Niterói-RJ) o custo para desenvolver um aplicativo no modelo Pokemon GO, porém foi informada que teria um alto custo. Outra problemática levantada pela articuladora da ação é de que um aplicativo como o Pokemon GO poderia estimular/nomalizar a caça, podendo trazer problemas futuros na percepção dos usuários. Dessa forma foi sugerido a criação de placas com QR-code que levariam a informações educativas das espécies. A sugestão é de que o jogo seja uma coleção de espécies, como um album de figurinha ao invés de caça, com álbum virtual. Parcerias com empresas como a Panini seriam bem-vindas.</t>
  </si>
  <si>
    <t>A ação apresenta dificuldades na obtenção de recurso e capacitação técnica para auxiliar no desenvolvimento do aplicativo.</t>
  </si>
  <si>
    <r>
      <t xml:space="preserve">Utilizar os editais de novas tecnologias das agências de fomento para a obtenção de recurso. Além disso, conseguir a parceria com alguém da engenharia da computação, por exemplo, para o desenvolvimento do </t>
    </r>
    <r>
      <rPr>
        <i/>
        <sz val="11"/>
        <color theme="1"/>
        <rFont val="Calibri"/>
        <family val="2"/>
        <scheme val="minor"/>
      </rPr>
      <t>software</t>
    </r>
    <r>
      <rPr>
        <sz val="11"/>
        <color theme="1"/>
        <rFont val="Calibri"/>
        <family val="2"/>
        <scheme val="minor"/>
      </rPr>
      <t>.</t>
    </r>
  </si>
  <si>
    <t>Ana Paula Carmignotto (UFSCar); Thales Freitas (UFRGS); Gilson Ximenes (UESB); Marian Rodrigues (ICMBio/PARNA Serra da Capivara); Rebeca Barreto (UNIVASF); Alexandre Percequillo (USP/ESALQ); Agnis Cristiane (Vivaz Consultoria)</t>
  </si>
  <si>
    <t xml:space="preserve">PARNA Serra da Capivara; PARNA Serra da Canastra; APA Chapada do Araripe; APA Dunas e Veredas do Baixo e Médio São Francisco; PE Biribiri; ESEC de Águas Emendadas </t>
  </si>
  <si>
    <r>
      <rPr>
        <sz val="11"/>
        <color rgb="FF000000"/>
        <rFont val="Calibri"/>
        <family val="2"/>
        <scheme val="minor"/>
      </rPr>
      <t xml:space="preserve">Será realizado inventários faunísticos em áreas de lacuna de amostragem no MA em 2024 e em RO em 2025 pelo projeto PPBIO Cerrado e Caatinga e possivelmente irão gerar novas informações sobre as espécies-alvo. Além disso, Joyce Prado do MZUSP está com projeto Jovem Pesquisador -FAPESP em andamento na Caatinga e Cerrado.
O Projeto da Rebeca Barreto, Dunas do São Francisco, e da Luanne Lima (CNPq) com DNA ambiental na Serra da Canastra estão em andamento. 
</t>
    </r>
    <r>
      <rPr>
        <sz val="11"/>
        <color rgb="FFFF0000"/>
        <rFont val="Calibri"/>
        <family val="2"/>
        <scheme val="minor"/>
      </rPr>
      <t xml:space="preserve">
</t>
    </r>
    <r>
      <rPr>
        <sz val="11"/>
        <rFont val="Calibri"/>
        <family val="2"/>
        <scheme val="minor"/>
      </rPr>
      <t xml:space="preserve">No NGI Araripe, Carlos Augusto  informou que a Deyvisson Silva, orientado do Proj. Allyson Pontes Pinheiro, da URCA - Universidade do Cariri, em parceia com  BIOCIVERSE, terminou o levantameto de dados secundários e deve publicar em breve. Não houve coleta de dados em campo.
</t>
    </r>
    <r>
      <rPr>
        <b/>
        <sz val="11"/>
        <color rgb="FFFF0000"/>
        <rFont val="Calibri"/>
        <family val="2"/>
        <scheme val="minor"/>
      </rPr>
      <t xml:space="preserve">
</t>
    </r>
    <r>
      <rPr>
        <sz val="11"/>
        <rFont val="Calibri"/>
        <family val="2"/>
        <scheme val="minor"/>
      </rPr>
      <t>O Prof. Renato de Oliveria Affonso (73-99114-0578), da UESB, Campus de Jequié, está analisando os dados coletados para o doutorado dele, com coleta e captura na Flona de Contendas do Sincorá e na Caatinga, PARNA/REVIS de Boa Nova. Todos os individuos coletados estão na coleção do Martin Alvarez (UESC). Trouxe a problemática do Keredon na região de Contendas visando ampliação da Flona para sua conservação, já que são muito caçados.</t>
    </r>
    <r>
      <rPr>
        <b/>
        <sz val="11"/>
        <color rgb="FFFF0000"/>
        <rFont val="Calibri"/>
        <family val="2"/>
        <scheme val="minor"/>
      </rPr>
      <t xml:space="preserve">
</t>
    </r>
    <r>
      <rPr>
        <sz val="11"/>
        <color rgb="FFFF0000"/>
        <rFont val="Calibri"/>
        <family val="2"/>
        <scheme val="minor"/>
      </rPr>
      <t xml:space="preserve">
</t>
    </r>
    <r>
      <rPr>
        <sz val="11"/>
        <color rgb="FF000000"/>
        <rFont val="Calibri"/>
        <family val="2"/>
        <scheme val="minor"/>
      </rPr>
      <t>O ICMBio está com projetos de monitoramento das espécies afetadas pelas enchentos do RS e os tuco-tucos foram o grupo mais atingido e será contemplado. Previsão de início em 2025.
Anna Ludmilla da Costa-Pinto (MHN/UFAL) encaminhou três trabalhos publicados entre 2023 e 2024 relacionados as espécies-alvo na Caatinga.</t>
    </r>
  </si>
  <si>
    <r>
      <t>da Costa‐Pinto, A. L., Bovendorp, R. S., Bocchiglieri, A., Caccavo, A., Delciellos, A. C., Malhado, A. C., ... &amp; Ladle, R. J. (2023). Small mammals from the C aatinga: A dataset for the Brazilian semiarid biome.
da Costa-Pinto, A. L., Bovendorp, R. S., Heming, N. M., Malhado, A. C., &amp; Ladle, R. J. (2024). Where could they go? Potential distribution of small mammals in the Caatinga under climate change scenarios.</t>
    </r>
    <r>
      <rPr>
        <b/>
        <sz val="11"/>
        <color rgb="FF000000"/>
        <rFont val="Calibri"/>
        <family val="2"/>
        <scheme val="minor"/>
      </rPr>
      <t xml:space="preserve"> Journal of Arid Environments</t>
    </r>
    <r>
      <rPr>
        <sz val="11"/>
        <color rgb="FF000000"/>
        <rFont val="Calibri"/>
        <family val="2"/>
        <scheme val="minor"/>
      </rPr>
      <t xml:space="preserve">, 221, 105133.
da Costa-Pinto, A. L., Kujala, H., Bovendorp, R. S., Malhado, A. C., &amp; Ladle, R. J. (2024). Planning for a future of changes. </t>
    </r>
    <r>
      <rPr>
        <b/>
        <sz val="11"/>
        <color rgb="FF000000"/>
        <rFont val="Calibri"/>
        <family val="2"/>
        <scheme val="minor"/>
      </rPr>
      <t>Diversity and Distributions</t>
    </r>
    <r>
      <rPr>
        <sz val="11"/>
        <color rgb="FF000000"/>
        <rFont val="Calibri"/>
        <family val="2"/>
        <scheme val="minor"/>
      </rPr>
      <t xml:space="preserve">, 30(8), 1-14.
</t>
    </r>
  </si>
  <si>
    <t>Dificuldade de contato com os diversos projetos em andamento.</t>
  </si>
  <si>
    <t>Ana Paula Carmignotto (UFSCAR); Mariella Butti (USP/IB); Selma Ribeiro (ICMBio/CENAP)</t>
  </si>
  <si>
    <t>Ana Paula Carmignotto (UFSCar); Alexandre Percequillo (USP/ESALQ); Gilson Ximenes (UESB); Mariella Butti (USP/IB); Renan Lieto (ICMBio/CENAP); Agnis Cristiane (Vivaz Consultoria)</t>
  </si>
  <si>
    <r>
      <rPr>
        <sz val="11"/>
        <color rgb="FF000000"/>
        <rFont val="Calibri"/>
        <family val="2"/>
        <scheme val="minor"/>
      </rPr>
      <t xml:space="preserve">Plataforma SALVE encontra-se com dados atualizados, e fichas devem ser publicadas em breve.
</t>
    </r>
    <r>
      <rPr>
        <sz val="11"/>
        <color rgb="FFFF0000"/>
        <rFont val="Calibri"/>
        <family val="2"/>
        <scheme val="minor"/>
      </rPr>
      <t xml:space="preserve">
</t>
    </r>
    <r>
      <rPr>
        <sz val="11"/>
        <color rgb="FF000000"/>
        <rFont val="Calibri"/>
        <family val="2"/>
        <scheme val="minor"/>
      </rPr>
      <t xml:space="preserve">Atualmente está em curso um projeto de Avaliação do impacto das enchentes no RS onde o Prof. Thales e sua equipe estão realizando monitoramento das espécies de tuco-tuco desse PAN. 
Está sendo atualizado o </t>
    </r>
    <r>
      <rPr>
        <i/>
        <sz val="11"/>
        <color rgb="FF000000"/>
        <rFont val="Calibri"/>
        <family val="2"/>
        <scheme val="minor"/>
      </rPr>
      <t>handbook</t>
    </r>
    <r>
      <rPr>
        <sz val="11"/>
        <color rgb="FF000000"/>
        <rFont val="Calibri"/>
        <family val="2"/>
        <scheme val="minor"/>
      </rPr>
      <t xml:space="preserve"> de pequenos mamíferos da Américas (</t>
    </r>
    <r>
      <rPr>
        <i/>
        <sz val="11"/>
        <color rgb="FF000000"/>
        <rFont val="Calibri"/>
        <family val="2"/>
        <scheme val="minor"/>
      </rPr>
      <t>Handbook of Mammals of Middle and South America</t>
    </r>
    <r>
      <rPr>
        <sz val="11"/>
        <color rgb="FF000000"/>
        <rFont val="Calibri"/>
        <family val="2"/>
        <scheme val="minor"/>
      </rPr>
      <t xml:space="preserve">) que conterão novos mapas atualizados com previsão de finalização em 2025.
</t>
    </r>
    <r>
      <rPr>
        <sz val="11"/>
        <rFont val="Calibri"/>
        <family val="2"/>
        <scheme val="minor"/>
      </rPr>
      <t>A equipe do Professor Talles Freitas (UFRGS), informou que não houve novas atualizações de mapa de distribuição das espécies junto a sua equipe de trabalho na UFRS.</t>
    </r>
  </si>
  <si>
    <t>Selma Ribeiro (ICMBio/CENAP); Ana Paula Carmignotto (UFSCAR)</t>
  </si>
  <si>
    <t>Mariella Butti (USP/IB); Daniel Raíces (ICMBio/COESP); Katia Ferraz (USP); Rebeca Barreto (UNIVASF)</t>
  </si>
  <si>
    <t>Ação concluída na Monitoria Anual 1.</t>
  </si>
  <si>
    <t>Emerson Vieira (UNB); Fernando Perini (UFMG); Cibele Barreto (ICMBio/PNB); Alexandre Percequillo (USP/ESALQ); Thales Freitas (UFRGS)</t>
  </si>
  <si>
    <r>
      <rPr>
        <sz val="11"/>
        <color rgb="FF000000"/>
        <rFont val="Calibri"/>
        <family val="2"/>
      </rPr>
      <t xml:space="preserve">Tentou-se implementar o projeto, porém, apesar de aprovado, o projeto foi cancelado por falta de recursos. Emerson Vieira (UNB) irá realizar um projeto de monitoramento em áreas úmidas na região de Brasília/DF e pode ser que as espécies-alvo sejam registradas.
Agnis Cristiane (Vivaz Consultoria) está realizando monitoramento de longo de prazo de </t>
    </r>
    <r>
      <rPr>
        <i/>
        <sz val="11"/>
        <color rgb="FF000000"/>
        <rFont val="Calibri"/>
        <family val="2"/>
      </rPr>
      <t xml:space="preserve">Trinomys moojeni </t>
    </r>
    <r>
      <rPr>
        <sz val="11"/>
        <color rgb="FF000000"/>
        <rFont val="Calibri"/>
        <family val="2"/>
      </rPr>
      <t xml:space="preserve">(previsto até 2026).
Projeto FAPESP foi submetido para estudar o impacto do fogo em uma área em Goiás, que pode vir a ser monitorada pela equipe de Ana Paula Carmignotto (UFSCar).
Projeto de Avaliação do impacto das enchentes no RS onde o Prof. Thales e sua equipe devem iniciar em 2025 o monitoramento das espécies-alvo presentes na localidade desse PAN. O escopo desse projeto pode abranger a área de distribuição do </t>
    </r>
    <r>
      <rPr>
        <i/>
        <sz val="11"/>
        <color rgb="FF000000"/>
        <rFont val="Calibri"/>
        <family val="2"/>
      </rPr>
      <t>Wilfredomys oenax</t>
    </r>
    <r>
      <rPr>
        <sz val="11"/>
        <color rgb="FF000000"/>
        <rFont val="Calibri"/>
        <family val="2"/>
      </rPr>
      <t>.</t>
    </r>
  </si>
  <si>
    <t>Lista de pesquias autorizadas no SISBIO</t>
  </si>
  <si>
    <t>Entrar em contato com todos os responsáveis dos projetos e também a dificuldade de aprovação de projetos de monitoramento.</t>
  </si>
  <si>
    <t>Selma Ribeiro (ICMBio/CENAP); Ana Paula Carmignotto (UFSCar); Mariella Butti (USP/IB)</t>
  </si>
  <si>
    <t>Janaína Aguiar (IEF/MG); Alexandra Bezerra (Museu Paraense Emílio Goeldi); Ana Lazar (UFRJ/MN); Ana Paula Carmignotto (UFSCar); Marcelo Weksler (UFRJ/MN); Márcia Jardim (SEMA/RS); Alexandre Christoff (Pesquisador Autônomo/RS); Agnis Cristiane (Vivaz Consultoria)</t>
  </si>
  <si>
    <t>Custo= 1 ano de bolsista Técnico graduado (3000) (com taxa de administração= 12%) + deslocamento e diárias.​</t>
  </si>
  <si>
    <r>
      <t>Estão sendo obtidas amostras dos especimes, os sequenciamentos genéticos estão acontecendo pelo GBB junto com a ITV e a elaboração das bases de referência genômica ainda estão em processo. Foi realizado no início do ano um w</t>
    </r>
    <r>
      <rPr>
        <i/>
        <sz val="11"/>
        <color rgb="FF242424"/>
        <rFont val="Aptos Narrow"/>
        <family val="2"/>
      </rPr>
      <t>orkshop</t>
    </r>
    <r>
      <rPr>
        <sz val="11"/>
        <color rgb="FF242424"/>
        <rFont val="Aptos Narrow"/>
        <family val="2"/>
      </rPr>
      <t xml:space="preserve"> para verificar quais coleções poderiam possuir os especimes.</t>
    </r>
  </si>
  <si>
    <t>Os especimes são extremamente raros em coleções.</t>
  </si>
  <si>
    <t>Incluir: Cintia Povill (GBB) ; Ana Pavan (GBB)</t>
  </si>
  <si>
    <t>Alexandre Percequillo (USP/ESALQ)</t>
  </si>
  <si>
    <t>Ana Paula Carmignotto (UFSCar); Thales Freitas (UFRGS); Gilson Ximenes (UESB); Bernardo Papi (Ecotropica Ambiental); Rebeca Barreto (UNIVASF)</t>
  </si>
  <si>
    <t>Incluir sugestão de coletar mínimo 10 indivíduos taxidermizados por espécie de pequenos mamíferos depositados preferencialmente em coleções científicas de referência e outras sugestões baseada em bibliografias relevantes.</t>
  </si>
  <si>
    <t>Luciana Furtado (USP/ESALQ), doutoranda que com base nos levantamentos feitos pelo Mateus Melo (Concremat Consultoria Ambiental) dar encaminhamento nessa ação (e-mail tracado em função da ação 6.8 do PAN PMAF).  Bernardo Papi (Ecotropica Ambiental) irá encaminhar para o GAT as normativas existentes sobre esforço amostral no licenciamento para auxiliar na escrita do protocolo mínimo.
A previsão da finalização do procolo mínimo até o final de agosto/2024..</t>
  </si>
  <si>
    <t>Dificuldade de padronização para a definição do esforço mínimo considerando a diferença entre licenciamento, pesquisa e conservação.</t>
  </si>
  <si>
    <t>Incluir no protocolo a coleta de tecidos, pois é menos invasivo do que coletar o indivíduo inteiro e facilita uma identificação taxonômica mais rápida, auxiliando na complementação da lista de espécies.</t>
  </si>
  <si>
    <t>Incluir Luciana Furtado (USP)</t>
  </si>
  <si>
    <t> Aumento do conhecimento sobre os efeitos de agrotóxicos em roedores</t>
  </si>
  <si>
    <t>Ricardo Bovendorp (UESC)</t>
  </si>
  <si>
    <t>José Vicente Elias Bernardi (UNB); Rebeca Barreto (UNIVASF); Alexandre Percequillo (USP/ESALQ)</t>
  </si>
  <si>
    <t>Ricardo Bovendorp (UFSC) participou da banca da tese de doutorado da Érica Gomes, aluna do Pedro Estrela (UFPB), relacionado à temática e a encaminhou como produto.</t>
  </si>
  <si>
    <t>Tese  Érica Fernda Gonsalves Gomes de Sá, Título:  MAMÍFEROS EM AGROECOSSISTEMAS: ABORDAGENS PARA AVALIAÇÃO DA DIVERSIDADE E EXPOSIÇÃO A CONTAMINANTES, UFP</t>
  </si>
  <si>
    <t>Realizar monitoramento genético para avaliar os efeitos dos agrotóxicos nas populações das espécies alvo do PAN</t>
  </si>
  <si>
    <r>
      <t xml:space="preserve">Inicialmente pensada para </t>
    </r>
    <r>
      <rPr>
        <i/>
        <sz val="12"/>
        <color rgb="FF000000"/>
        <rFont val="Calibri"/>
        <family val="2"/>
        <scheme val="minor"/>
      </rPr>
      <t xml:space="preserve">Ctenomys minutus </t>
    </r>
    <r>
      <rPr>
        <sz val="12"/>
        <color rgb="FF000000"/>
        <rFont val="Calibri"/>
        <family val="2"/>
        <scheme val="minor"/>
      </rPr>
      <t>mas pode ser ampliada para outras espécies. Testes de cometa e micronúcleo em uma mesma população ao longo do tempo.</t>
    </r>
  </si>
  <si>
    <r>
      <t xml:space="preserve">Ricardo Bovendorp (UFSC) participou da banca da tese de doutorado da Érica Gomes, aluna do Pedro Estrela (UFPB), relacionado à temática e a encaminhou como produto.
</t>
    </r>
    <r>
      <rPr>
        <sz val="11"/>
        <rFont val="Calibri"/>
        <family val="2"/>
      </rPr>
      <t xml:space="preserve">A equipe da UFRGS, liderado pelo Prof. Talles Freitas, informou que não houve novas publicações com esse tema. </t>
    </r>
  </si>
  <si>
    <r>
      <rPr>
        <sz val="12"/>
        <color rgb="FF000000"/>
        <rFont val="Calibri"/>
        <family val="2"/>
        <scheme val="minor"/>
      </rPr>
      <t xml:space="preserve">Monitorar as populações de </t>
    </r>
    <r>
      <rPr>
        <i/>
        <sz val="12"/>
        <color rgb="FF000000"/>
        <rFont val="Calibri"/>
        <family val="2"/>
        <scheme val="minor"/>
      </rPr>
      <t>Kerodon rupestris</t>
    </r>
    <r>
      <rPr>
        <sz val="12"/>
        <color rgb="FF000000"/>
        <rFont val="Calibri"/>
        <family val="2"/>
        <scheme val="minor"/>
      </rPr>
      <t xml:space="preserve"> no PARNA Serra da Capivara e entorno afim de compreender as causas da superpopulação local</t>
    </r>
  </si>
  <si>
    <t>Marian Rodrigues (ICMBio/PARNA Serra da Capivara); Thales Freitas (UFRGS); Márcia Chame (FIOCRUZ); Alexandre Portella (Autônomo)</t>
  </si>
  <si>
    <t xml:space="preserve">
A Fundação Museu do Homem Americano - FUMDHAM está propondo realizar um estudo mais avançado, porém o recurso está em processo de aprovação ainda.</t>
  </si>
  <si>
    <t>Relatório final Termo de Parceria - 02 ( Sei: 15759536), anexos: 15759560, 15759599</t>
  </si>
  <si>
    <t>Marian Rodrigues (PARNA Capivara/ICMBio)</t>
  </si>
  <si>
    <t>Ação excluída na Monitoria Anual 1.</t>
  </si>
  <si>
    <t>Ação excluída na Monitoria Anual 1 e criada ação complementar na ação 2.13.</t>
  </si>
  <si>
    <t>Emerson Vieira (UNB); Paola Ribeiro (ICMBio/Serra da Canastra); Rita Carvalho (UEMG); Gabriela Paíse (URCA); Cibele Barreto (ICMBio/PARNA Brasília); Thiago Semedo (Museu Paraense Emilio Goeldi); Walfrido Tomás (Embrapa Pantanal); Luanne Lima (CNPq); Christian Berlinck (ICMBio/CENAP)</t>
  </si>
  <si>
    <t>Jalapão (TO); PARNA Serra da Canastra; PARNA Brasília; Pantanal</t>
  </si>
  <si>
    <r>
      <t xml:space="preserve">O Emerson Vieira (UNB) realizou um projeto grande na Chapada dos Veaderos com artigos publicados e também tem um novo projeto temático da Alessandra Fidelis (UFG) para monitoriamento em uma área de Goiás.
Serão publicados mais artigos da Luciana Furtado (ESALQ-USP) e Marcio Martins (IB-USP) sobre pequenos mamíferos em Águas de Santa Bárbara sobre o impacto do fogo (não está na área de abrangência, porém é relevante para entender os impactos do fogo no Cerrado) e também foi submetido um capítulo sobre os impactos do fogo para vertebrados em geral. </t>
    </r>
    <r>
      <rPr>
        <sz val="11"/>
        <color rgb="FFFF0000"/>
        <rFont val="Calibri"/>
        <family val="2"/>
        <scheme val="minor"/>
      </rPr>
      <t xml:space="preserve"> </t>
    </r>
  </si>
  <si>
    <r>
      <t xml:space="preserve">BATISTA, Eugênia KL et al. In case of fire, escape or die: a trait-based approach for identifying animal species threatened by fire. </t>
    </r>
    <r>
      <rPr>
        <b/>
        <sz val="11"/>
        <rFont val="Calibri"/>
        <family val="2"/>
        <scheme val="minor"/>
      </rPr>
      <t>Fire</t>
    </r>
    <r>
      <rPr>
        <sz val="11"/>
        <rFont val="Calibri"/>
        <family val="2"/>
        <scheme val="minor"/>
      </rPr>
      <t xml:space="preserve">, v. 6, n. 6, p. 242, 2023.
CAZETTA, Thayse Cavicchioli; VIEIRA, Emerson M. Fire occurrence mediates small-mammal seed removal of native tree species in a neotropical savanna. </t>
    </r>
    <r>
      <rPr>
        <b/>
        <sz val="11"/>
        <rFont val="Calibri"/>
        <family val="2"/>
        <scheme val="minor"/>
      </rPr>
      <t>Frontiers in Ecology and Evolution</t>
    </r>
    <r>
      <rPr>
        <sz val="11"/>
        <rFont val="Calibri"/>
        <family val="2"/>
        <scheme val="minor"/>
      </rPr>
      <t xml:space="preserve">, v. 9, p. 793947, 2021.
BERGSTROM, Bradley J.; SCRUGGS, Samuel B.; VIEIRA, Emerson M. Tropical savanna small mammals respond to loss of cover following disturbance: A global review of field studies. </t>
    </r>
    <r>
      <rPr>
        <b/>
        <sz val="11"/>
        <rFont val="Calibri"/>
        <family val="2"/>
        <scheme val="minor"/>
      </rPr>
      <t>Frontiers in Ecology and Evolution</t>
    </r>
    <r>
      <rPr>
        <sz val="11"/>
        <rFont val="Calibri"/>
        <family val="2"/>
        <scheme val="minor"/>
      </rPr>
      <t>, v. 11, p. 1017361, 2023.</t>
    </r>
  </si>
  <si>
    <t>Entrar em contato com pesquisadores que trabalham com impacto do fogo para conseguir os dados.</t>
  </si>
  <si>
    <t>Daniel Raíces (ICMBio/COESP); Katia Ferraz (USP); Renan Lieto (ICMBio/CENAP)</t>
  </si>
  <si>
    <t>O monitoramento está acontecendo para os indicadores do PAN, a atualização do MapBiomas Brasil ocorre em agosto desse ano. Está sendo organizado uma conversa com o Pedro Henrique Barcelar (UNIVASAF/ICMBio/CENAP), vinculando as ações 1.1, 1.2 e 4.13 e que ele também poderá auxiliar com o relatório.</t>
  </si>
  <si>
    <t>Esse monitoramento irá ocorrer bianualmente coincidindo com as oficinas de Avaliação de Indicadores e Metas.</t>
  </si>
  <si>
    <t>Incluir: Pedro Henrique Barcelar (UNIVASAF/ICMBio/CENAP).</t>
  </si>
  <si>
    <t>A ação iniciou com a compilação dos registros, porém ainda não houve o refinamento. Essa ação é uma etapa seguinte à ação 4.12.</t>
  </si>
  <si>
    <t>A ação não possui recurso humano destinado especificamente para a execução dessa ação.</t>
  </si>
  <si>
    <t>SITUAÇÃO ATUAL DAS AÇÕES - 2ª MONITORIA (2024)</t>
  </si>
  <si>
    <t>08/09/2025 a 12/09/2025 (virtual)</t>
  </si>
  <si>
    <t>Elaborar Nota Técnica com informações das espécies-alvo do PAN como subsídios para priorizar a alocação ou compensação de Reserva Legal (RL).</t>
  </si>
  <si>
    <t>Política pública que considere as espécies para definição de áreas.</t>
  </si>
  <si>
    <t>Janaína Aguiar (IEF/MG); Sara Alves (INEMA/BA); Francisco Paroli (SEMA/MT); Cibele Barreto (ICMBio/PNB); Mariella Butti (USP/IB); Caroline Gomes (SEMA/RS); Alexandre Percequillo (USP/ESALQ); Paola Bianchini (Embrapa Semiárido/CPATSA); Mayara Beltrão (UFPB/MZUSP); Pedro Henrique Barcelar (UNIVASAF/ICMBio/CENAP); Selma C. Ribeiro (ICMBio/CENAP)</t>
  </si>
  <si>
    <t>Estados com registro de ocorrência das espécies.</t>
  </si>
  <si>
    <r>
      <t xml:space="preserve">A articuladora informou que tem um texto sobre habitats e  outras particularidades das espécies-alvo do PAN, e a ideia era pedir colaboração para Thales Freitas para os </t>
    </r>
    <r>
      <rPr>
        <i/>
        <sz val="12"/>
        <color theme="1"/>
        <rFont val="Calibri"/>
        <family val="2"/>
        <scheme val="minor"/>
      </rPr>
      <t>Ctenomys</t>
    </r>
    <r>
      <rPr>
        <sz val="12"/>
        <color theme="1"/>
        <rFont val="Calibri"/>
        <family val="2"/>
        <scheme val="minor"/>
      </rPr>
      <t xml:space="preserve"> spp. No entanto, a ação não foi finalizada e por isso, será necessário a reprogramação de prazo final. </t>
    </r>
  </si>
  <si>
    <t>Com a saída do Pedro Barcelar, tanto a NT quanto os mapas foram comprometidos.</t>
  </si>
  <si>
    <t>Excluir:  Sara Alves (INEMA/BA); Francisco Paroli (SEMA/MT);  Paola Bianchini (Embrapa Semiárido/CPATSA); (UFPB/MZUSP); Pedro Henrique Barcelar (UNIVASAF/ICMBio/CENAP); Selma C. Ribeiro (ICMBio/CENAP).
Incluir:  Thales Freitas (UFGRS).</t>
  </si>
  <si>
    <t>Incluir: O produto desta ação deverá ser encaminhada junto ao ofício da ação 1.2, mapas e demais informações. Na revisão das NTs, as informações de habitat deverão ser incluídas sobre as espécies que forem pertinentes. 
Excluir: O produto dessa ação depende da elaboração do mapa de áreas estratégicas.</t>
  </si>
  <si>
    <t>Ordenamento e gestão territorial </t>
  </si>
  <si>
    <t>Janaína Aguiar (IEF/MG); Sara Alves (INEMA/BA); Francisco Paroli (SEMA/MT); Cibele Barreto (ICMBio/PNB); Rebeca Barreto (UNIVASF); Mayara Beltrão (UFPB/MZUSP); Daniel Slomp (SEMA/RS)</t>
  </si>
  <si>
    <t>Mapa de sobreposição das áreas estratégicas e CAR em elaboração por Thiago Guerra (CENAP/ICMBio), é preciso realizar a entrega via ofício.  Será um mapa por porção das áreas estratégicas, focando no estado e sobreposição com os imóveis do CAR e cobertura de uso do solo.</t>
  </si>
  <si>
    <t>Há um problema no processamento para a elaboração dos mapas por estado. Mas em breve será finalizado.  Será feita a cobertura florestal e áreas embargadas. Thiago Guerra (ICMBio/CENAP) e Mariella Butti (USP/IB) irão trabalhar parte dos mapas tanto da RL quanto do levantamento das APPs. O ofício deverá ser por estado. Solicita-se a troca na articulação.</t>
  </si>
  <si>
    <t>Articular a priorização das áreas estratégicas do PAN, na compensação de Reserva Legal (RL), na validação do Cadastro Ambiental Rural (CAR) e no monitoramento e fiscalização de imóveis rurais.</t>
  </si>
  <si>
    <t>Mapa das áreas embargadas em APPs e RLs, dentro do polígono das áreas estratégicas do PAN (formato .shp), e o comprovante da entrega de ofício às OEMAs competentes.</t>
  </si>
  <si>
    <t>Maior efetividade na validação do CAR e no cumprimento da legislação ambiental, com áreas estratégicas do PAN contempladas em processos de compensação de RL, recuperação e proteção de APPs.</t>
  </si>
  <si>
    <t>Alterar: Taína Menegasso (ICMBio/CENAP)</t>
  </si>
  <si>
    <t>Incluir: Thiago Guerra (ICMBio/CENAP); Mariella Butti (USP/IB).</t>
  </si>
  <si>
    <r>
      <rPr>
        <sz val="12"/>
        <color rgb="FF000000"/>
        <rFont val="Calibri"/>
        <family val="2"/>
      </rPr>
      <t xml:space="preserve">Monitorar as populações de </t>
    </r>
    <r>
      <rPr>
        <i/>
        <sz val="12"/>
        <color rgb="FF000000"/>
        <rFont val="Calibri"/>
        <family val="2"/>
      </rPr>
      <t>Ctenomys ibicuiensis</t>
    </r>
    <r>
      <rPr>
        <sz val="12"/>
        <color rgb="FF000000"/>
        <rFont val="Calibri"/>
        <family val="2"/>
      </rPr>
      <t xml:space="preserve">, </t>
    </r>
    <r>
      <rPr>
        <i/>
        <sz val="12"/>
        <color rgb="FF000000"/>
        <rFont val="Calibri"/>
        <family val="2"/>
      </rPr>
      <t>Trinomys yonenagae</t>
    </r>
    <r>
      <rPr>
        <sz val="12"/>
        <color rgb="FF000000"/>
        <rFont val="Calibri"/>
        <family val="2"/>
      </rPr>
      <t xml:space="preserve">, </t>
    </r>
    <r>
      <rPr>
        <i/>
        <sz val="12"/>
        <color rgb="FF000000"/>
        <rFont val="Calibri"/>
        <family val="2"/>
      </rPr>
      <t xml:space="preserve">Kerodon rupestris </t>
    </r>
    <r>
      <rPr>
        <sz val="12"/>
        <color rgb="FF000000"/>
        <rFont val="Calibri"/>
        <family val="2"/>
      </rPr>
      <t xml:space="preserve">e </t>
    </r>
    <r>
      <rPr>
        <i/>
        <sz val="12"/>
        <color rgb="FF000000"/>
        <rFont val="Calibri"/>
        <family val="2"/>
      </rPr>
      <t xml:space="preserve">Rhipidomys cariri </t>
    </r>
    <r>
      <rPr>
        <sz val="12"/>
        <color rgb="FF000000"/>
        <rFont val="Calibri"/>
        <family val="2"/>
      </rPr>
      <t>para medir a efetividade da Reserva Legal (RL) e APP em zonas de produção agrícola, pecuária e silvicultura​.</t>
    </r>
  </si>
  <si>
    <t xml:space="preserve"> Maria Isabel Pereira (UNIVASF); Alexandre Percequillo (USP/ESALQ); Ana Paula Carmignotto (UFSCar); Thales Freitas (UFGRS); Gilson Ximenes (UESB); Mayara Beltrão (UFPB/MZUSP)</t>
  </si>
  <si>
    <r>
      <t xml:space="preserve">Em andamento apenas para </t>
    </r>
    <r>
      <rPr>
        <i/>
        <sz val="12"/>
        <color rgb="FF000000"/>
        <rFont val="Calibri"/>
        <family val="2"/>
        <scheme val="minor"/>
      </rPr>
      <t>Trinomys yonenagae,</t>
    </r>
    <r>
      <rPr>
        <sz val="12"/>
        <color rgb="FF000000"/>
        <rFont val="Calibri"/>
        <family val="2"/>
        <scheme val="minor"/>
      </rPr>
      <t xml:space="preserve"> com o monitoramento da espécie, assim como ampliação de ocorrência, coleta de material genético. Artigos do monitoramento em elaboração, assim como um outro sobre a historia natural, comparando esta espécie ao </t>
    </r>
    <r>
      <rPr>
        <i/>
        <sz val="12"/>
        <color rgb="FF000000"/>
        <rFont val="Calibri"/>
        <family val="2"/>
        <scheme val="minor"/>
      </rPr>
      <t>Trinomys moojeni</t>
    </r>
    <r>
      <rPr>
        <sz val="12"/>
        <color rgb="FF000000"/>
        <rFont val="Calibri"/>
        <family val="2"/>
        <scheme val="minor"/>
      </rPr>
      <t xml:space="preserve">, análise de distribuição pretérita de </t>
    </r>
    <r>
      <rPr>
        <i/>
        <sz val="12"/>
        <color rgb="FF000000"/>
        <rFont val="Calibri"/>
        <family val="2"/>
        <scheme val="minor"/>
      </rPr>
      <t>T. yonenagae</t>
    </r>
    <r>
      <rPr>
        <sz val="12"/>
        <color rgb="FF000000"/>
        <rFont val="Calibri"/>
        <family val="2"/>
        <scheme val="minor"/>
      </rPr>
      <t xml:space="preserve"> e modelagem de distribuição potencial. E monitoramento em andamento para </t>
    </r>
    <r>
      <rPr>
        <i/>
        <sz val="12"/>
        <color rgb="FF000000"/>
        <rFont val="Calibri"/>
        <family val="2"/>
        <scheme val="minor"/>
      </rPr>
      <t>Ctenomys</t>
    </r>
    <r>
      <rPr>
        <sz val="12"/>
        <color rgb="FF000000"/>
        <rFont val="Calibri"/>
        <family val="2"/>
        <scheme val="minor"/>
      </rPr>
      <t xml:space="preserve"> spp. (projeto de Thales Freitas). Em relação ao </t>
    </r>
    <r>
      <rPr>
        <i/>
        <sz val="12"/>
        <color rgb="FF000000"/>
        <rFont val="Calibri"/>
        <family val="2"/>
        <scheme val="minor"/>
      </rPr>
      <t>K. rupestris</t>
    </r>
    <r>
      <rPr>
        <sz val="12"/>
        <color rgb="FF000000"/>
        <rFont val="Calibri"/>
        <family val="2"/>
        <scheme val="minor"/>
      </rPr>
      <t xml:space="preserve"> não há monitoramento populacional em andamento por falta de recurso, apenas medidas de mitigação para conter os efeitos negativos sobre as pinturas rupestres. E falta de recurso também para o monitoramento de </t>
    </r>
    <r>
      <rPr>
        <i/>
        <sz val="12"/>
        <color rgb="FF000000"/>
        <rFont val="Calibri"/>
        <family val="2"/>
        <scheme val="minor"/>
      </rPr>
      <t>R. cariri.</t>
    </r>
  </si>
  <si>
    <r>
      <t>Relatório da Camila Lavor (UNIFASF).</t>
    </r>
    <r>
      <rPr>
        <sz val="12"/>
        <color rgb="FFFF0000"/>
        <rFont val="Calibri"/>
        <family val="2"/>
        <scheme val="minor"/>
      </rPr>
      <t xml:space="preserve"> </t>
    </r>
  </si>
  <si>
    <r>
      <t xml:space="preserve">Mariella Butti (USP/IB) mencionou que o </t>
    </r>
    <r>
      <rPr>
        <i/>
        <sz val="12"/>
        <color theme="1"/>
        <rFont val="Calibri"/>
        <family val="2"/>
        <scheme val="minor"/>
      </rPr>
      <t>Kerodon rupestris</t>
    </r>
    <r>
      <rPr>
        <sz val="12"/>
        <color theme="1"/>
        <rFont val="Calibri"/>
        <family val="2"/>
        <scheme val="minor"/>
      </rPr>
      <t xml:space="preserve"> saiu da lista de ameaçados então não sabe como proceder em relação a essa espécie, mesmo que seja de interesse na Serra da Capivara</t>
    </r>
  </si>
  <si>
    <r>
      <rPr>
        <sz val="12"/>
        <color rgb="FF000000"/>
        <rFont val="Calibri"/>
        <family val="2"/>
        <scheme val="minor"/>
      </rPr>
      <t xml:space="preserve">Monitorar as populações de </t>
    </r>
    <r>
      <rPr>
        <i/>
        <sz val="12"/>
        <color rgb="FF000000"/>
        <rFont val="Calibri"/>
        <family val="2"/>
        <scheme val="minor"/>
      </rPr>
      <t>Ctenomys ibicuiensis</t>
    </r>
    <r>
      <rPr>
        <sz val="12"/>
        <color rgb="FF000000"/>
        <rFont val="Calibri"/>
        <family val="2"/>
        <scheme val="minor"/>
      </rPr>
      <t xml:space="preserve">, </t>
    </r>
    <r>
      <rPr>
        <i/>
        <sz val="12"/>
        <color rgb="FF000000"/>
        <rFont val="Calibri"/>
        <family val="2"/>
        <scheme val="minor"/>
      </rPr>
      <t>Trinomys yonenagae</t>
    </r>
    <r>
      <rPr>
        <sz val="12"/>
        <color rgb="FF000000"/>
        <rFont val="Calibri"/>
        <family val="2"/>
        <scheme val="minor"/>
      </rPr>
      <t xml:space="preserve"> e </t>
    </r>
    <r>
      <rPr>
        <i/>
        <sz val="12"/>
        <color rgb="FF000000"/>
        <rFont val="Calibri"/>
        <family val="2"/>
        <scheme val="minor"/>
      </rPr>
      <t>Rhipidomys cariri</t>
    </r>
    <r>
      <rPr>
        <sz val="12"/>
        <color rgb="FF000000"/>
        <rFont val="Calibri"/>
        <family val="2"/>
        <scheme val="minor"/>
      </rPr>
      <t xml:space="preserve"> para medir a efetividade da Reserva Legal (RL) e APP em zonas de produção agrícola, pecuária e silvicultura​.</t>
    </r>
  </si>
  <si>
    <t>Excluir:  Maria Isabel Pereira (UNIVASF); Gilson Ximenes (UESB); Mayara Beltrão; Ana Paula Carmignotto (UFSCar).
Incluir: Camila de Lavor (UNIVASF).</t>
  </si>
  <si>
    <t>Verificar a efetividade da implantação e manutenção das RL; áreas recuperadas e APP delimitadas no CAR.</t>
  </si>
  <si>
    <t>Janaína Aguiar (IEF/MG); Sara Alves (INEMA/BA); Cibele Barreto (ICMBio/PNB); Daniel Slomp (SEMA/RS); Selma C. Ribeiro (ICMBio/CENAP); Pedro Henrique Barcelar (UNIVASAF/ICMBio/CENAP)</t>
  </si>
  <si>
    <t>Reservas Legais e de recuperação estabelecidas pelos estados por meio do CAR.</t>
  </si>
  <si>
    <t>A ação depende da efetividade da ação junto aos estados.</t>
  </si>
  <si>
    <t>Não teve andamentos, sem resposta do articulador. Durante a oficina os participantes sugeriram agrupamento com a ação 1.2.</t>
  </si>
  <si>
    <t>Não houve resposta do articulador, portanto é necessário alterar. Com a saída do colaborador Pedro Henrique Barcelar, que daria apoio na parte de geoprocessamento, a realização da ação ficou inviabilizada. As áreas embargadas já foram levantadas, mas a principal dificuldade seria o contato com as OEMAs. Durante a oficina, a ação foi agrupada com a 1.2 por tratarem de instrumentos comuns (RL, APP e CAR) e resultarem em produtos complementares, garantindo objetividade e evitando sobreposição de esforços.</t>
  </si>
  <si>
    <t>Tatiane Rech (ICMBio/CENAP)</t>
  </si>
  <si>
    <t>Indicar quais regiões das UCs prioritárias devem ser priorizadas para regularização fundiária nas áreas estratégicas do PAN.</t>
  </si>
  <si>
    <t>Nota técnica e ofício encaminhados.</t>
  </si>
  <si>
    <t>Regularização fundiária estabelecida.</t>
  </si>
  <si>
    <t>Caren Dalmolin (ICMBio/COPAN); Janaína Aguiar (IEF-MG); Sara Alves (INEMA/BA); Francisco Paroli (SEMA/MT); Dérien Duarte (ICMBio/CEPSUL); Selma Ribeiro (ICMBio/CENAP);  Daniel Slomp (SEMA/RS); Thiago Guerra (ICMBio/CENAP)</t>
  </si>
  <si>
    <t>1- Não foram realizadas operações de fiscalização de off road no Parque Nacional da Serra da Canastra nesse período. Quanto às áreas prioritárias para regularização fundiária, não tenho condições de acompanhar essa ação.</t>
  </si>
  <si>
    <t>1 - Sobrecarga de demandas e outras possibilidades não permitiram a realização da ação. 
Durante a oficina o grupo incluiu que a ação é  muito difícil de realização junto a equipe atual que está reduzida. Houve esforço na monitoria anterior para mapear áreas prioritárias mas não avançou, assim como a regularização fundiária que está fora do escopo do PAN.</t>
  </si>
  <si>
    <t xml:space="preserve">1 - Paola Ribeiro (ICMBio/PARNA Canastra); 2 -Ana Paula Carmignotto (UFSCar). </t>
  </si>
  <si>
    <r>
      <t xml:space="preserve">1 - Alteração de articulador. Há como disponibilizar os mapas do Parque, mas é necessário auxílio dos pesquisadores para verificar quais são as áreas prioritárias para proteção das espécies.
2- Recomenda-se levantar quais são as UCs federais com essa questão de regularização fundiária e cruzar com a ocorrência das espécies-alvo do PAN, delimitando uma área mais prioritária dentro do PARNA Serra da Canastra. Além de </t>
    </r>
    <r>
      <rPr>
        <i/>
        <sz val="12"/>
        <color theme="1"/>
        <rFont val="Calibri"/>
        <family val="2"/>
        <scheme val="minor"/>
      </rPr>
      <t>T. lasiotis</t>
    </r>
    <r>
      <rPr>
        <sz val="12"/>
        <color theme="1"/>
        <rFont val="Calibri"/>
        <family val="2"/>
        <scheme val="minor"/>
      </rPr>
      <t>, levantar quais são as outras espécies, sejam de área aberta ou de área úmida — resultando em dados de seletividade gerais para as espécies e para o parque, obtendo informações mais precisas.</t>
    </r>
  </si>
  <si>
    <t>Alterar: Ana Paula Carmignotto (UFSCar)</t>
  </si>
  <si>
    <t>Excluir:  Selma Ribeiro (ICMBio/CENAP); Caren Dalmolin (ICMBio/COPAN).
Incluir: Marcos Vinicius Brandão (American History Museum); Mariella Butti USP/IB); Paola Ribeiro (ICMBio/PARNA Canastra).</t>
  </si>
  <si>
    <r>
      <rPr>
        <i/>
        <sz val="12"/>
        <color theme="1"/>
        <rFont val="Calibri"/>
        <family val="2"/>
        <scheme val="minor"/>
      </rPr>
      <t>Thalpomys lasioti</t>
    </r>
    <r>
      <rPr>
        <sz val="12"/>
        <color theme="1"/>
        <rFont val="Calibri"/>
        <family val="2"/>
        <scheme val="minor"/>
      </rPr>
      <t>s será o modelo para essa ação no PARNA Serra da Canastra.</t>
    </r>
  </si>
  <si>
    <t>Apoiar a criação da RESEX Farol de Santa Marta, RESEX Lagoa dos Quadros, PARNA do Albardão, Parque Municipal Serra dos Cocos, MONA da Pedra do Claranã e reconhecimento da RPPN Sítio Azedos.</t>
  </si>
  <si>
    <t>Moção de apoio encaminhada.</t>
  </si>
  <si>
    <t>Verônica de Novaes (ICMBio/COCUC); Walter Steenbock (ICMBio/CEPSUL); Daniel Slomp (SEMA/RS); Weber Silva (Aquasis); Gabriela Moreira (Instituto de Ação Socioambiental); Kleber Silva (INEMA/BA).</t>
  </si>
  <si>
    <t>Áreas de ocorrência das espécies.</t>
  </si>
  <si>
    <t>Não foi encaminhada nenhuma moção de apoio as UCs listadas. Porém, consta no documento Sei 021796595, uma lista com todos os processos abertos junto ao ICMBio com propostas de criação de várias UCs no âmbito do ICMBio. Dos 180 processos abertos no ICMBio, 65 propostas se encontram na área de abrangência do PAN PMAA. Os processos que estão mais adiantados quanto a sua criação classificado como em fase consultiva, são: Albardão e Cabo de Santa Marta. A Revis Soldadinho do Araripe foi criada recentemente. A Equipe da Avaliação de Risco de Extinção do CENAP apoiou com informações sobre as espécies presentes em algumas dessas áreas. RPPN Sítio Azedos (CE) foi reconhecida estadual, conforme informado por Paulo Maier (ICMBio/APA Chapada do Araripe).</t>
  </si>
  <si>
    <t xml:space="preserve"> UCs em criação (planilha)
Decreto nº 12.492 de criação do Refúgio de Vida Silvestre do Soldadinho-do-Araripe
</t>
  </si>
  <si>
    <t>1 - Selma Ribeiro (ICMBio/NGI Iperó/BAV-Campinas) - 2 Mariella Butti (USP/IB), 3 - Tatiane Rech (ICMBio/CENAP).</t>
  </si>
  <si>
    <t xml:space="preserve">1 - Manifestação sob demanda. Conseguimos acompanhar o andamento das propostas já existentes. Somente conseguimos emitir qualquer documento oficial quanto a esse tema a medida que somos solicitados oficialmente. Levantar quais as propostas de criação de UCS além de federais.
Recomenda-se plotar a distribuição das espécies nessas novas áreas propostas. 2- Incluir um despacho no processo do SEI informando a ocorrência das spp. alvo do PAN nessas novas UCs - 3 - Ação transversal com outros PANs, avaliar e otimizar esforços. Necessário buscar o documento referente ao reconhecimento da RPPN Sítio Azedos.
</t>
  </si>
  <si>
    <t>Apoiar a criação da RESEX Farol de Santa Marta (SC), RESEX Lagoa dos Quadros (RS), PARNA do Albardão (RS), Parque Natural Municipal Serra dos Cocos (PI), MONA da Pedra do Claranã (PE) e reconhecimento da RPPN Sítio Azedos (CE).</t>
  </si>
  <si>
    <t>Incluir: Selma Ribeiro (ICMBio/NGI Iperó/BAV-Campinas).</t>
  </si>
  <si>
    <t>Garantir a incorporação das espécies do PAN como alvos de conservação do Plano de Redução de Impactos da agricultura (PRIM Agricultura).</t>
  </si>
  <si>
    <t>Documento descrevendo as espécies inseridas no PRIM Agricultura.</t>
  </si>
  <si>
    <t>Publicação do PRIM Agricultura.</t>
  </si>
  <si>
    <t>Mariella Butti (USP/IB); Pedro R. Antunes (ICMBio/CENAP).</t>
  </si>
  <si>
    <t>Áreas estratégicas do PAN.</t>
  </si>
  <si>
    <t>O PRIM Agricultura será iniciado em breve e as espécies-alvo serão incorporadas. Desde a última monitoria, houve uma conversa com a COESP e foi informado que isso é uma prioridade.</t>
  </si>
  <si>
    <t>Daniel Raíces (ICMBio/COESP).</t>
  </si>
  <si>
    <t>Rogério Cunha de Paula (ICMBIO/CENAP) entrou como colaborador no sentido de ponto focal do PRIM e geo no CENAP, avaliar quem entra.</t>
  </si>
  <si>
    <t>Excluir: Pedro R. Antunes (ICMBio/CENAP).
Incluir: Paula Condé (ICMBio/CENAP), Rogério Cunha (ICMBio/CENAP).</t>
  </si>
  <si>
    <t>Relatório; Publicações científicas.</t>
  </si>
  <si>
    <t>Ricardo Sampaio (ICMBio/CENAP); Anna Ludmilla da Costa-Pinto (MHN/UFAL).</t>
  </si>
  <si>
    <r>
      <t xml:space="preserve">Áreas de recaatingamento estão na área de distribuição de </t>
    </r>
    <r>
      <rPr>
        <i/>
        <sz val="12"/>
        <color rgb="FF000000"/>
        <rFont val="Calibri"/>
        <family val="2"/>
      </rPr>
      <t>Kerodon rupestris</t>
    </r>
    <r>
      <rPr>
        <sz val="12"/>
        <color rgb="FF000000"/>
        <rFont val="Calibri"/>
        <family val="2"/>
      </rPr>
      <t xml:space="preserve"> e </t>
    </r>
    <r>
      <rPr>
        <i/>
        <sz val="12"/>
        <color rgb="FF000000"/>
        <rFont val="Calibri"/>
        <family val="2"/>
      </rPr>
      <t>Trinomys yonenagae</t>
    </r>
    <r>
      <rPr>
        <sz val="12"/>
        <color rgb="FF000000"/>
        <rFont val="Calibri"/>
        <family val="2"/>
      </rPr>
      <t>.</t>
    </r>
  </si>
  <si>
    <t>Houve tentativa de contato com o IRPAA (Instituto Regional da Pequena Agropecuária Apropriada) desde a monitoria anterior, mas sem sucesso, tornando a ação inviável. Outras iniciativas não foram contatadas, mas, em relação ao recaatingamento, é sabido que só há essa iniciativa pelo IRPAA, pois a metodologia foi desenvolvida por eles.</t>
  </si>
  <si>
    <t>A articuladora entrou em contato com o IRPAA, mas não obteve autorização para executar a ação, por isso sugere a exclusão da mesma. O recaatingamento é feito pelo IRPAA; sem a possibilidade de realização conjunta, a ação não tem como ser executada, justificando a sua exclusão.</t>
  </si>
  <si>
    <t>Rebeca Barreto (UNIVASF);  Selma Ribeiro (ICMBio/NGI Iperó/BAV-Campinas).</t>
  </si>
  <si>
    <t>Pesquisa  </t>
  </si>
  <si>
    <t>Articular a adoção do mapa de áreas estratégicas junto aos órgãos licenciadores, de regulação, planejamento e desenvolvimento.</t>
  </si>
  <si>
    <t>Ofícios encaminhados com o mapa em anexo; memória de reunião.</t>
  </si>
  <si>
    <t>Adoção do mapa de áreas estratégicas no processo de licenciamento ambiental pelos órgãos licenciadores.</t>
  </si>
  <si>
    <t>Janaina Aguiar (IEF/MG); Sara Alves (INEMA/BA); Mariella Butti (USP/IB); Rebeca Barreto (UNIVASF); Marian Rodrigues (ICMBio/PARNA Serra da Capivara); Daniel Slomp (SEMA/RS); Lilian Wetzel (NEMA).</t>
  </si>
  <si>
    <t xml:space="preserve">A definir de acordo com o mapa de áreas estratégicas. </t>
  </si>
  <si>
    <t>Áreas de distribuição das espécies.</t>
  </si>
  <si>
    <t>Ofícios assinados e encaminhados pelo diretor da ICMBio/DIBIO;  Recomendações enviadas anualmente devido à alta rotatividade dos técnicos nos órgãos municipais;  Consema, DNIT, ANEEL, DER, ANM, EPL, IBAMA e ICMBio (CR e CGIMP); Ação vinculada à de sensibilização/cartilha para licenciadores e órgãos de fiscalização (Objet 4 - ação 4.2.)</t>
  </si>
  <si>
    <t xml:space="preserve">Iniciada na Monitoria 1, mas para esse período não teve andamentos. </t>
  </si>
  <si>
    <t>O articulador não conseguiu realizar os movimentos necessários para a execução da ação em razão de outras demandas de trabalho e do processo de transição profissional pelo qual passou no período. Esses fatores impactaram sua disponibilidade e inviabilizaram o andamento esperado.</t>
  </si>
  <si>
    <t>Bernardo Papi (Ecotropica Ambiental); 2- Mariella Butti (USP/IB).</t>
  </si>
  <si>
    <t>2- Mapa de sobreposição das áreas estratégicas com os estados a Mariella Butti irá auxiliar. 
O levantamento dos contatos das OEMAs e demais órgãos precisa ser levantado.
Há outras ações que preveem o envio do sumário executivo (OE3) — o ideal é otimizar e unificar o ofício e o envio dos sumários.</t>
  </si>
  <si>
    <t>Ofícios encaminhados com o mapa em anexo; memória de reunião; envio do sumário executivo.</t>
  </si>
  <si>
    <t>Organizar e executar Workshops com os órgãos licenciadores para incorporação do conjunto de ações do PAN no processo de licenciamento ambiental.</t>
  </si>
  <si>
    <t>Relatórios de cursos/palestras/oficinas aos órgãos licenciadores.</t>
  </si>
  <si>
    <t>Rafael Volquind (FEPAM/RS); Dilton de Castro (Comitê da Bacia do Rio Tramandaí); Daniel Slomp (SEMA/RS); Janaína Aguiar (IEF/MG); Sara Alves (INEMA/BA); Francisco Paroli (SEMA/MT); Paulo Maier (ICMBio/NGI Araripe).</t>
  </si>
  <si>
    <t>A definir de acordo com o mapa de áreas estratégicas (RS, BA, CE, SC).</t>
  </si>
  <si>
    <r>
      <t xml:space="preserve">Discutir com o PAN Lagoas (SC e RS) para propostas de financiamento; capacitações por Estado; Espécies alvo: </t>
    </r>
    <r>
      <rPr>
        <i/>
        <sz val="12"/>
        <color rgb="FF000000"/>
        <rFont val="Calibri"/>
        <family val="2"/>
      </rPr>
      <t>R. cariri</t>
    </r>
    <r>
      <rPr>
        <sz val="12"/>
        <color rgb="FF000000"/>
        <rFont val="Calibri"/>
        <family val="2"/>
      </rPr>
      <t xml:space="preserve">, </t>
    </r>
    <r>
      <rPr>
        <i/>
        <sz val="12"/>
        <color rgb="FF000000"/>
        <rFont val="Calibri"/>
        <family val="2"/>
      </rPr>
      <t>T. yonenagae</t>
    </r>
    <r>
      <rPr>
        <sz val="12"/>
        <color rgb="FF000000"/>
        <rFont val="Calibri"/>
        <family val="2"/>
      </rPr>
      <t xml:space="preserve"> e </t>
    </r>
    <r>
      <rPr>
        <i/>
        <sz val="12"/>
        <color rgb="FF000000"/>
        <rFont val="Calibri"/>
        <family val="2"/>
      </rPr>
      <t>Ctenomys.</t>
    </r>
  </si>
  <si>
    <t>Não iniciada.</t>
  </si>
  <si>
    <t>Essa ação está vinculada com a 2.1.</t>
  </si>
  <si>
    <t>Garantir a incorporação das espécies do PAN como alvo de conservação do PRIM Mineração e do PRIM Infraestrutura Viária Terrestre.</t>
  </si>
  <si>
    <t>Documento descrevendo as espécies inseridas no PRIM Mineração e PRIM Infraestrutura Viária Terrestre.</t>
  </si>
  <si>
    <t>Impacto da mineração evitado ou mitigado nas áreas estratégicas.</t>
  </si>
  <si>
    <t>Houve avanços, com a inclusão das espécies do PAN Pequenos Mamíferos de Áreas Abertas no PRIM Mineração, lançado em 2025. Pode ser considerada como concluída, porque os dois PRIMs já foram lançados, sendo que o PRIM Mineração inclui explicitamente as espécies do PAN. Por outro lado, a ação pode ser considerada como "em andamento" caso se considere ser imprescindível que as espécies do PAN sejam incluídas explicitamente no PRIM-ITV. Nesse caso, será necessário incluir na próxima atualização do referido PRIM, se houver. Seguem mais detalhes sobre o status da ação no contexto dos dois PRIMs:
O Plano de Redução de Impactos da Mineração sobre a Biodiversidade e o Patrimônio Espeleológico - PRIM Mineração foi lançado em 2025. Os alvos de conservação foram selecionados com base em critérios que combinam informações sobre caraterísticas ecológicas, categorias de risco de extinção e extensão de ocorrência potencialmente afetada pela mineração (seção 4.5, pg. 43, https://www.gov.br/icmbio/pt-br/assuntos/biodiversidade/plano-de-redução-de-impactos-sobre-a-biodiversidade/prim-mineracao). A lista de alvos de conservação do PRIM Mineração (material suplementar online) inclui explicitamente as espécies do PAN Pequenos Mamíferos de Áreas Abertas como alvos de conservação, inclusive com referência ao PAN.
O Plano de Redução de Impactos de Infraestruturas Viárias Terrestres sobre a Biodiversidade - PRIM-IVT foi oficializado em 2018, e em princípio inclui como alvos de conservação as espécies categorizadas como ameaçadas de extinção (seção 3.1.1, pg. 37,  https://www.gov.br/icmbio/pt-br/assuntos/biodiversidade/plano-de-redução-de-impactos-sobre-a-biodiversidade/rodovias-e-ferrovias). No entanto, a lista de alvos de conservação do PRIM-ITV (material suplementar online) não inclui explicitamente as espécies do PAN Pequen</t>
  </si>
  <si>
    <t>Os dois PRIMs possuem websites com diversos documentos, incluindo texto completo dos PRIMs e material suplementar com a lista de alvos de conservação.
PRIM Mineração: https://www.gov.br/icmbio/pt-br/assuntos/biodiversidade/plano-de-reducao-de-impactos-sobre-a-biodiversidade/prim-mineracao
PRIM-IVT: https://www.gov.br/icmbio/pt-br/assuntos/biodiversidade/plano-de-reducao-de-impactos-sobre-a-biodiversidade/rodovias-e-ferrovias</t>
  </si>
  <si>
    <t>Articular junto aos órgãos de fiscalização ambiental a priorização das áreas estratégicas.</t>
  </si>
  <si>
    <t>Memórias e atas de reuniões.</t>
  </si>
  <si>
    <t>Direcionamento das ações de fiscalização nas áreas prioritárias.</t>
  </si>
  <si>
    <t>Caren Dalmolin (ICMBio/COPAN); Janaína Aguiar (IEF/MG); Lilian Wetzel (NEMA); Luciano Martins (Fepam/RS); Carlos Augusto (ICMBio/NGI Araripe).</t>
  </si>
  <si>
    <r>
      <t xml:space="preserve">A definir de acordo com o mapa de áreas estratégicas; município Diamantina (abate/caça </t>
    </r>
    <r>
      <rPr>
        <i/>
        <sz val="12"/>
        <rFont val="Calibri"/>
        <family val="2"/>
      </rPr>
      <t>Kerodon rupestris</t>
    </r>
    <r>
      <rPr>
        <sz val="12"/>
        <rFont val="Calibri"/>
        <family val="2"/>
      </rPr>
      <t>).</t>
    </r>
  </si>
  <si>
    <t>De parte do Serviço de Apoio Temático da Proteção na GR2, temos acompanhado as operações de fiscalização no semiárido nordestino, com destaque para a realização de Operações Regionais nos Parques Nacionais Serra das Confusões, Serra da Capivara e Estação Ecológica Uruçuí-Una, que têm resultado em apreensões de armas de fogo e autuações de caçadores na região. Entretanto, a falta de equipe na GR2 não tem possibilitado uma atenção mais dedicada ao tema.</t>
  </si>
  <si>
    <t>Fiscalização </t>
  </si>
  <si>
    <t>Articular junto aos órgãos licenciadores a inclusão do protocolo mínimo (Ação 4.6) nos termos de referência em  estudos avaliação de impacto ambiental.</t>
  </si>
  <si>
    <t>Ofícios encaminhados com o protocolo anexo; memória de reunião.</t>
  </si>
  <si>
    <t>Protocolo incorporado no termos.</t>
  </si>
  <si>
    <t xml:space="preserve"> Janaína Aguiar (IEF/MG); Rafael Volquind (FEPAM/RS); Dilton de Castro (Comitê da Bacia do Rio Tramandaí); Daniel Slomp (SEMA/RS); Sara Alves (INEMA/BA); Paulo Maier (ICMBio/NGI Araripe); Francisco Paroli (SEMA/MT).</t>
  </si>
  <si>
    <t xml:space="preserve">1 - Ação não iniciada. Protocolo da ação 4.6 não foi finalizado para o início da ação. </t>
  </si>
  <si>
    <t xml:space="preserve">1 - Protocolo da ação 4.6 não foi finalizado para o início da ação. </t>
  </si>
  <si>
    <t>1 - Tatiane Rech (ICMBio/CENAP); 2- Ana Paula Carmignotto (UFSCar).</t>
  </si>
  <si>
    <t xml:space="preserve">2- O protocolo da ação 4.6 foi iniciado e enviado para o GAT para contribuições (PAN PMAA e PMAF). </t>
  </si>
  <si>
    <t>Propor uma normativa para inclusão do protocolo mínimo de amostragem (Ação 4.6) nos termos de referência de estudos de avaliação de impacto ambiental.</t>
  </si>
  <si>
    <t xml:space="preserve">Proposta de normativa enviada. </t>
  </si>
  <si>
    <t>Normativa publicada.</t>
  </si>
  <si>
    <t xml:space="preserve"> Alexandre Percequillo (USP/ESALQ); Ana Paula Carmignotto (UFSCar).</t>
  </si>
  <si>
    <t>Início da Ação posterior ao período da Monitoria.</t>
  </si>
  <si>
    <r>
      <t xml:space="preserve">Incluir a temática da conservação do </t>
    </r>
    <r>
      <rPr>
        <i/>
        <sz val="12"/>
        <color rgb="FF000000"/>
        <rFont val="Calibri"/>
        <family val="2"/>
      </rPr>
      <t xml:space="preserve">Ctenomys flamarioni </t>
    </r>
    <r>
      <rPr>
        <sz val="12"/>
        <color rgb="FF000000"/>
        <rFont val="Calibri"/>
        <family val="2"/>
      </rPr>
      <t>e</t>
    </r>
    <r>
      <rPr>
        <i/>
        <sz val="12"/>
        <color rgb="FF000000"/>
        <rFont val="Calibri"/>
        <family val="2"/>
      </rPr>
      <t xml:space="preserve"> Ctenomys minutus</t>
    </r>
    <r>
      <rPr>
        <sz val="12"/>
        <color rgb="FF000000"/>
        <rFont val="Calibri"/>
        <family val="2"/>
      </rPr>
      <t xml:space="preserve"> no GT para controle do trânsito de veículo na Praia do Cassino, Rio Grande-RS.</t>
    </r>
  </si>
  <si>
    <t>Memória de reunião com GT.</t>
  </si>
  <si>
    <r>
      <t xml:space="preserve">A temática da proteção de </t>
    </r>
    <r>
      <rPr>
        <i/>
        <sz val="12"/>
        <rFont val="Calibri"/>
        <family val="2"/>
      </rPr>
      <t>Ctenomys flamarioni</t>
    </r>
    <r>
      <rPr>
        <sz val="12"/>
        <rFont val="Calibri"/>
        <family val="2"/>
      </rPr>
      <t xml:space="preserve"> e </t>
    </r>
    <r>
      <rPr>
        <i/>
        <sz val="12"/>
        <rFont val="Calibri"/>
        <family val="2"/>
      </rPr>
      <t>Ctenomys minutus</t>
    </r>
    <r>
      <rPr>
        <sz val="12"/>
        <rFont val="Calibri"/>
        <family val="2"/>
      </rPr>
      <t xml:space="preserve"> incorporada no GT.</t>
    </r>
  </si>
  <si>
    <t>Paula Salge (ICMBio/CEPSUL); Lilian Wetzel (NEMA); Marcelo Merten Cruz (ICMBio/CEPSUL).</t>
  </si>
  <si>
    <t>Referente à ação 1.43 do PAN Lagoas.</t>
  </si>
  <si>
    <t>Tenho a informar que o GT do COMDEMA teve seus trabalhos concluídos, e a conservação do tuco-tuco foi incluída nos estudos que nortearam os trabalhos como espécie beneficiada, ainda que não haja uma proposta de ação específica para a espécie. Porém no parecer é contemplado o ambiente de dunas. 
Além disso, para fins de conhecimento, paralelamente e associada a essa ação, seguem os trabalhos para criação do Parque Nacional do Albardão na mesma faixa de praia, devendo ser criada a UC ainda em 2025.</t>
  </si>
  <si>
    <t>ATA da reunião e Parecer Câmara Técnica Provisória Trânsito de Veículos na Praia.</t>
  </si>
  <si>
    <t>Elaborar e apresentar recomendações para o zoneamento territorial e ordenamento do turismo nas Dunas do São Francisco.</t>
  </si>
  <si>
    <t>Nota técnica; memórias de reuniões.</t>
  </si>
  <si>
    <t>Turismo ordenado nas áreas estratégicas.</t>
  </si>
  <si>
    <t>Sara Alves (INEMA/BA); Luciana Khury (MP/BA).</t>
  </si>
  <si>
    <t>Munícios abrangidos pela APA Dunas e Veredas do Baixo e Médio São Francisco.</t>
  </si>
  <si>
    <r>
      <t xml:space="preserve">Possível articulação com MP (ver com pessoal da BA); APA Dunas e Veredas do Baixo e Médio São Francisco (sem gestor); Municípios Casanova e Remanso com maior extensão; Espécie alvo do gênero </t>
    </r>
    <r>
      <rPr>
        <i/>
        <sz val="12"/>
        <rFont val="Calibri"/>
        <family val="2"/>
      </rPr>
      <t>Trinomys</t>
    </r>
    <r>
      <rPr>
        <sz val="12"/>
        <rFont val="Calibri"/>
        <family val="2"/>
      </rPr>
      <t>.</t>
    </r>
  </si>
  <si>
    <t>Não houve andamento. Não foi possível entrar em contato com as prefeituras por não haver nenhuma proposta.</t>
  </si>
  <si>
    <t xml:space="preserve">Não há recurso para a realização das oficinas de apresentação. </t>
  </si>
  <si>
    <t>Elaborar recomendações para subsidiar o zoneamento territorial e ordenamento do turismo nas Dunas do São Francisco.</t>
  </si>
  <si>
    <r>
      <t>Nota técnica vinculado ao Relatório do Projeto de Monitoramento</t>
    </r>
    <r>
      <rPr>
        <i/>
        <sz val="12"/>
        <rFont val="Calibri"/>
        <family val="2"/>
      </rPr>
      <t xml:space="preserve"> Trinomys.</t>
    </r>
  </si>
  <si>
    <r>
      <t xml:space="preserve">Ampliar fiscalização de </t>
    </r>
    <r>
      <rPr>
        <i/>
        <sz val="12"/>
        <rFont val="Calibri"/>
        <family val="2"/>
      </rPr>
      <t>off-road</t>
    </r>
    <r>
      <rPr>
        <sz val="12"/>
        <rFont val="Calibri"/>
        <family val="2"/>
      </rPr>
      <t xml:space="preserve"> no PARNA Serra da Canastra.</t>
    </r>
  </si>
  <si>
    <t>Relatórios de fiscalização.</t>
  </si>
  <si>
    <t>Redução da prática de off Road no PARNA Serra da Canastra.</t>
  </si>
  <si>
    <t>Informo que continuamos com dificuldades para realizar operações de fiscalização no Parque Nacional da Serra da Canastra, devido à falta de pessoal. Em 2024, foi realizada uma operação sobre esse tema com apoio do IBAMA. Neste ano, estamos conduzindo uma operação de inteligência para identificar os guias de off-road, bem como as pousadas e agências que operam essa atividade no Parque Nacional da Serra da Canastra, a fim de proceder com as notificações e autuações. Até o momento, não foi realizada nenhuma operação de fiscalização nesta unidade de conservação em 2025.</t>
  </si>
  <si>
    <t xml:space="preserve">Falta de equipe. </t>
  </si>
  <si>
    <t>Articular com MP o cumprimento das regras estabelecidas quanto ao ordenamento do turismo nas áreas estratégicas do litoral norte do RS.</t>
  </si>
  <si>
    <t>Memórias de reunião; Ofícios encaminhados ao MP.</t>
  </si>
  <si>
    <t>Daniel Slomp (SEMA/RS)</t>
  </si>
  <si>
    <t>Lilian Wetzel (NEMA); Alexandre Krob (ONG Curicaca); Jefferson André Floss (PE Itaipeva/SEMA/RS); Thales Freitas (UFRGS); Ronaldo Cataldo Costa (ICMBio/CEPSUL); Marcelo Merten Cruz (ICMBio/CEPSUL).</t>
  </si>
  <si>
    <t>Litoral Norte do RS.</t>
  </si>
  <si>
    <t>Após a indicação de novo articulador em 2024, foram realizados contatos com os colaboradores listados, porém houve baixa resposta. Alguns dos indicados informaram não reconhecer a vinculação ou não possuir informações sobre a ação. Também foi realizada reunião técnica para discutir a sua viabilidade, ocasião em que foi levantada a necessidade de reavaliá-la diante do contexto atual. A ação permanece relevante, mas demanda uma avaliação minuciosa quanto ao esforço necessário e à capacidade técnica e operacional do grupo para se debruçar sobre diversos aspectos envolvidos. Considera-se que, em vez de abranger todo o litoral, seria mais adequado focar em um ou dois municípios onde o problema se apresenta de forma mais crítica.</t>
  </si>
  <si>
    <t>Foram identificadas dificuldades na articulação com os colaboradores inicialmente previstos, além de questionamentos quanto ao papel do Ministério Público, considerado limitado para tratar do ordenamento do turismo. Também foi apontada a baixa efetividade da ação no formato atual e a necessidade de fortalecer a articulação política no âmbito municipal.</t>
  </si>
  <si>
    <r>
      <rPr>
        <sz val="12"/>
        <color rgb="FF000000"/>
        <rFont val="Calibri"/>
        <family val="2"/>
        <scheme val="minor"/>
      </rPr>
      <t xml:space="preserve">Mariella Butti (USP/IB) sugeriu uma conversa com Thales Freitas (UFRGS) sobre todas as ações que envolvem os </t>
    </r>
    <r>
      <rPr>
        <i/>
        <sz val="12"/>
        <color rgb="FF000000"/>
        <rFont val="Calibri"/>
        <family val="2"/>
        <scheme val="minor"/>
      </rPr>
      <t>Ctenomys</t>
    </r>
    <r>
      <rPr>
        <sz val="12"/>
        <color rgb="FF000000"/>
        <rFont val="Calibri"/>
        <family val="2"/>
        <scheme val="minor"/>
      </rPr>
      <t xml:space="preserve"> spp., e levando em consideração que a equipe dele está sempre em campo, ele poderia relatar irregularidades ou outras atividades neste sentido. Outra sugestão é chamar o Daniel Slomp (SEMA/RS) para participar da próxima monitoria.
</t>
    </r>
    <r>
      <rPr>
        <sz val="12"/>
        <color theme="1"/>
        <rFont val="Calibri"/>
        <family val="2"/>
        <scheme val="minor"/>
      </rPr>
      <t xml:space="preserve">
Sugere-se uma articulação entre Daniel Slomp com Thales Freitas e sua equipe para entender quais são os problemas relacionados ao cumprimento de regras na área. Agendar reunião com Daniel Slomp, Thales Freitas, Bernardo Papi e Taína Menegasso. Verificar com o pessoal do CEPSUL e CMA também.</t>
    </r>
  </si>
  <si>
    <t>Articular com a APA da Baleia Franca o ordenamento do turismo nas áreas estratégicas em SC.</t>
  </si>
  <si>
    <t>Memórias de reunião.</t>
  </si>
  <si>
    <t>Stéphano Diniz Ridolfi (ICMBio/APABF)</t>
  </si>
  <si>
    <t>Cristiane Bossoni (ICMBio/APABF).</t>
  </si>
  <si>
    <t>APA da Baleia Franca.</t>
  </si>
  <si>
    <t>Vincular com plano de manejo (já publicado); criação uma APA.</t>
  </si>
  <si>
    <t xml:space="preserve">1 - Foi realizada uma reunião virtual em 13 de agosto de 2024 com a nova equipe de gestão da Área de Proteção Ambiental da Baleia Franca (APABF), composta por Stéphano Diniz Ridolfi (Chefe da UC) e Cristiane Bossoni (Colaboradora). O objetivo principal foi apresentar o PAN à nova gestão e alinhar as atividades cotidianas da Unidade de Conservação de modo a garantir o atendimento às ações do Plano.
2 - Embora não tenham sido executadas atividades específicas relacionadas ao tuco-tuco no período recente — devido à equipe reduzida, outras pautas urgentes da APA da Baleia Franca e limitações técnicas para ações de divulgação da espécie — a articulação prevista na ação foi realizada. O Plano de Manejo da APA da Baleia Franca, já publicado, contempla de forma ampla estratégias para o ordenamento do turismo nas áreas estratégicas da unidade, atendendo ao objetivo central da ação.
</t>
  </si>
  <si>
    <r>
      <t xml:space="preserve">Memória de reunião realizada com a equipe de gestão da APABF (13/08/2024). </t>
    </r>
    <r>
      <rPr>
        <sz val="12"/>
        <color rgb="FFFF0000"/>
        <rFont val="Calibri"/>
        <family val="2"/>
        <scheme val="minor"/>
      </rPr>
      <t xml:space="preserve">
</t>
    </r>
    <r>
      <rPr>
        <sz val="12"/>
        <color rgb="FF000000"/>
        <rFont val="Calibri"/>
        <family val="2"/>
        <scheme val="minor"/>
      </rPr>
      <t>Plano de Manejo:  https://www.gov.br/icmbio/pt-br/assuntos/biodiversidade/unidade-de-conservacao/unidades-de-biomas/marinho/lista-de-ucs/apa-da-baleia-franca/arquivos/plano_de_manejo_apa_da_baleia_franca.pdf</t>
    </r>
  </si>
  <si>
    <t>1 - Selma Ribeiro (ICMBio/NGI Iperó/BAV-Campinas); 2 - Stéphano Diniz Ridolfi (ICMBio/APABF).</t>
  </si>
  <si>
    <t>Articular a conservação das áreas estratégicas nos Planos Diretores de Desenvolvimento Urbano (PDDU) em municípios-chave.</t>
  </si>
  <si>
    <t>Sara Alves (INEMA/BA); Mariella Butti (USP/IB); Rebeca Barreto (UNIVASF); Marian Rodrigues (ICMBio/PARNA Serra da Capivara); Daniel Slomp (SEMA/RS); Carlos Augusto (ICMBio/NGI Araripe); Ana Amélia Schreinert (FAMURS).</t>
  </si>
  <si>
    <t>Municípios a definir de acordo com o mapa de áreas estratégicas.</t>
  </si>
  <si>
    <t>Ação vinculada à ação 2.2 de envio dos ofícios.
Recomenda-se focar em um município para iniciar a ação e verificar nos indicadores quais municípios não têm plano diretor. Incluir também os municípios em que Rebeca Barreto (UNIVASF) trabalha com o Trinomys.
Bernardo Papi irá entrar em contato com Carlos Augusto (ICMBio/NGI Araripe).</t>
  </si>
  <si>
    <t>Articular a inclusão de programa de monitoramento de impacto em populações de pequenos mamíferos no PBA e planos similares no licenciamento de empreendimentos de médio e grande porte junto a órgãos licenciadores.</t>
  </si>
  <si>
    <t>Ata de reunião, Ofício encaminhado.​</t>
  </si>
  <si>
    <t>Ana Paula Carmignotto (UFSCar); Thales Freitas (UFRGS); Gilson Ximenes (UESB); Marian Rodrigues (ICMBio/PARNA Serra da Capivara); Daniel Slomp (SEMA/RS); Sara Alves (INEMA/BA); Janaína Aguiar (IEF/MG); Daniel Raices (ICMBio/COESP); Rogério Cunha (ICMBio/CENAP); Agnis Cristiane (Vivaz Consultoria); Alexandre Percequillo (USP/ESALQ).</t>
  </si>
  <si>
    <t>PBA= Plano Básico Ambiental.​
Para os empreendimentos de médio e grande porte inseridos nas áreas estratégicas desse PAN, mesmo que não apresentem impacto significativo, e que estejam previstos programas de monitoramento, devem ser inseridos o monitoramento de pequenos mamíferos.​</t>
  </si>
  <si>
    <t>Ação não iniciada. Articulador não deu retorno em nenhuma das monitorias, embora tenham sido realizadas várias tentativas não foi obtido retorno.</t>
  </si>
  <si>
    <t>O grupo optou pela exclusão da ação. Não houve resposta do articulador, e a ação apresenta alta complexidade, sem localidade ou foco definido, além de depender de programas de monitoramento de terceiros e de órgãos licenciadores. Dessa forma, entende-se que a ação extrapola o escopo do PAN, justificando sua exclusão.</t>
  </si>
  <si>
    <t xml:space="preserve">Tatiane Rech (ICMBio/CENAP). </t>
  </si>
  <si>
    <t>Alterar articulador, informações da ação para definição de foco de implementação, caso a ação não seja excluída.</t>
  </si>
  <si>
    <t>Elaborar e realizar uma campanha de educomunicação para sensibilizar a sociedade sobre a importância da preservação das espécies-alvo do PAN.</t>
  </si>
  <si>
    <t>Postagens em redes sociais, documentários no YouTube, campanhas na mídia, materiais de divulgação.</t>
  </si>
  <si>
    <t>Ana Paula Carmignotto (UFSCar); Thales Freitas (UFRGS); Gilson Ximenes (UESB); Alexandre Percequillo (USP/ESALQ); Rebeca Barreto (UNIVASF);  Lilian Wetzel (NEMA).</t>
  </si>
  <si>
    <r>
      <t xml:space="preserve">Sugestão de empresa que ajude na busca de recursos: V-bio.
Sugestão de possível conteúdo: sensibilizar a população contra o abate indivíduos de </t>
    </r>
    <r>
      <rPr>
        <i/>
        <sz val="12"/>
        <color rgb="FF000000"/>
        <rFont val="Calibri"/>
        <family val="2"/>
      </rPr>
      <t>Ctenomys.</t>
    </r>
  </si>
  <si>
    <r>
      <rPr>
        <sz val="12"/>
        <color rgb="FF000000"/>
        <rFont val="Calibri"/>
        <family val="2"/>
        <scheme val="minor"/>
      </rPr>
      <t xml:space="preserve">1 - Não houve avanços . 2 - Apesar de não ter sido realizada uma campanha, há divulgações de conteúdos gerais sobre as espécies do PAN no perfil do CENAP no Instagram. As publicações sobre roedores seguem ativas no Instagram @icmbio.cenap em 2025, por meio da série "CENAP Espécies", produzida pela Equipe da Avaliação. A iniciativa destaca espécies ameaçadas, como o </t>
    </r>
    <r>
      <rPr>
        <i/>
        <sz val="12"/>
        <color rgb="FF000000"/>
        <rFont val="Calibri"/>
        <family val="2"/>
        <scheme val="minor"/>
      </rPr>
      <t>Thalpomys lasiotis</t>
    </r>
    <r>
      <rPr>
        <sz val="12"/>
        <color rgb="FF000000"/>
        <rFont val="Calibri"/>
        <family val="2"/>
        <scheme val="minor"/>
      </rPr>
      <t xml:space="preserve">, dando continuidade à divulgação iniciada em 2024 com o </t>
    </r>
    <r>
      <rPr>
        <i/>
        <sz val="12"/>
        <color rgb="FF000000"/>
        <rFont val="Calibri"/>
        <family val="2"/>
        <scheme val="minor"/>
      </rPr>
      <t>Kerodon acrobata</t>
    </r>
    <r>
      <rPr>
        <sz val="12"/>
        <color rgb="FF000000"/>
        <rFont val="Calibri"/>
        <family val="2"/>
        <scheme val="minor"/>
      </rPr>
      <t xml:space="preserve">, e utiliza as hashtags definidas na oficina de Indicadores e Metas para fortalecer a visibilidade do tema: #PanPMAA #RatinhosEmPerigo. Também em 2025, o projeto "Avaliação dos efeitos do desastre natural decorrente das mudanças climáticas na biodiversidade do Estado do Rio Grande do Sul" contemplou 5 espécies de tuco-tuco — </t>
    </r>
    <r>
      <rPr>
        <i/>
        <sz val="12"/>
        <color rgb="FF000000"/>
        <rFont val="Calibri"/>
        <family val="2"/>
        <scheme val="minor"/>
      </rPr>
      <t>Ctenomys flamarioni</t>
    </r>
    <r>
      <rPr>
        <sz val="12"/>
        <color rgb="FF000000"/>
        <rFont val="Calibri"/>
        <family val="2"/>
        <scheme val="minor"/>
      </rPr>
      <t xml:space="preserve">, </t>
    </r>
    <r>
      <rPr>
        <i/>
        <sz val="12"/>
        <color rgb="FF000000"/>
        <rFont val="Calibri"/>
        <family val="2"/>
        <scheme val="minor"/>
      </rPr>
      <t>C. ibicuiensis</t>
    </r>
    <r>
      <rPr>
        <sz val="12"/>
        <color rgb="FF000000"/>
        <rFont val="Calibri"/>
        <family val="2"/>
        <scheme val="minor"/>
      </rPr>
      <t xml:space="preserve">, </t>
    </r>
    <r>
      <rPr>
        <i/>
        <sz val="12"/>
        <color rgb="FF000000"/>
        <rFont val="Calibri"/>
        <family val="2"/>
        <scheme val="minor"/>
      </rPr>
      <t>C. lami</t>
    </r>
    <r>
      <rPr>
        <sz val="12"/>
        <color rgb="FF000000"/>
        <rFont val="Calibri"/>
        <family val="2"/>
        <scheme val="minor"/>
      </rPr>
      <t xml:space="preserve">, </t>
    </r>
    <r>
      <rPr>
        <i/>
        <sz val="12"/>
        <color rgb="FF000000"/>
        <rFont val="Calibri"/>
        <family val="2"/>
        <scheme val="minor"/>
      </rPr>
      <t>C. minutus</t>
    </r>
    <r>
      <rPr>
        <sz val="12"/>
        <color rgb="FF000000"/>
        <rFont val="Calibri"/>
        <family val="2"/>
        <scheme val="minor"/>
      </rPr>
      <t xml:space="preserve"> e </t>
    </r>
    <r>
      <rPr>
        <i/>
        <sz val="12"/>
        <color rgb="FF000000"/>
        <rFont val="Calibri"/>
        <family val="2"/>
        <scheme val="minor"/>
      </rPr>
      <t xml:space="preserve">C. torquatus </t>
    </r>
    <r>
      <rPr>
        <sz val="12"/>
        <color rgb="FF000000"/>
        <rFont val="Calibri"/>
        <family val="2"/>
        <scheme val="minor"/>
      </rPr>
      <t>— que foram destaque em uma das postagens do CENAP.
Além disso, a página realiza anualmente uma série especial de retrospectiva sobre os PANs do Centro, apresentando o objetivo geral, as espécies contempladas, a área de ocorrência, principais ameaças, painel de gestão da última monitoria e os envolvidos. A retrospectiva de 2024 já foi publicada e será uma iniciativa contínua nos próximos anos.
Por fim, sempre que há atualização no site do PAN, a equipe do ICMBio/CENAP faz uma publicação informativa com os documentos disponíveis e links de acesso, ampliando a divulgação dos planos de ação para o público em geral.</t>
    </r>
  </si>
  <si>
    <t>Postagem no Instagram do ICMBio/CENAP sobre Thalpomys lasiotis: 
https://www.instagram.com/p/DKwcvl8OTKk/?img_index=1
Postagem sobre o Projeto de Monitoramento dos impactos das mudanças climáticas na fauna do RS:
https://www.instagram.com/p/DIg74CgxnK8/?img_index=1
Retrospectiva PANs do CENAP 2024:
https://www.instagram.com/p/DCrEl3GRfYg/?img_index=1
Atualização do site do PAN:
https://www.instagram.com/p/DA6aAWWyyIC/?img_index=1</t>
  </si>
  <si>
    <t xml:space="preserve">1 - Falta de pessoal, acumulo de trabalho.
</t>
  </si>
  <si>
    <t>1 - Marian Rodrigues (ICMBio/PARNA Serra da Capivara); 2 -  Aline Poscai (ICMBio/CENAP).</t>
  </si>
  <si>
    <r>
      <rPr>
        <b/>
        <sz val="12"/>
        <color rgb="FFFF0000"/>
        <rFont val="Calibri"/>
        <family val="2"/>
        <scheme val="minor"/>
      </rPr>
      <t xml:space="preserve">
</t>
    </r>
    <r>
      <rPr>
        <sz val="12"/>
        <color rgb="FF000000"/>
        <rFont val="Calibri"/>
        <family val="2"/>
        <scheme val="minor"/>
      </rPr>
      <t xml:space="preserve">
2 - Será realizado um cronograma de postagens </t>
    </r>
    <r>
      <rPr>
        <sz val="12"/>
        <color theme="1"/>
        <rFont val="Calibri"/>
        <family val="2"/>
        <scheme val="minor"/>
      </rPr>
      <t xml:space="preserve">juntamente com o Alexandre Percequillo (USP/ESALQ) e seus alunos Raianne Brazão Magalhães, Julia Sztejnhaus Pamio, Julia Feitosa de Oliveira e Tiago Feitosa, além de </t>
    </r>
    <r>
      <rPr>
        <sz val="12"/>
        <color rgb="FF000000"/>
        <rFont val="Calibri"/>
        <family val="2"/>
        <scheme val="minor"/>
      </rPr>
      <t>Aline Poscai (ICMBio/CENAP). Essa iniciativa veio do PAN Pequenos Mamíferos de Áreas Florestais e será replicado neste PAN para fortalecer e unir os esforços.</t>
    </r>
  </si>
  <si>
    <t>Elaborar e realizar publicações em mídias sobre a importância das espécies do PAN.</t>
  </si>
  <si>
    <t>Sensibilizar a sociedade sobre a importância da preservação das espécies-alvo do PAN.</t>
  </si>
  <si>
    <t>Incluir: Raianne Brazão Magalhães (USP/ESALQ); Julia Sztejnhaus Pamio (USP/ESALQ); Julia Feitosa de Oliveira (USP/ESALQ); Tiago Silva do Nascimento (USP/ESALQ); Sofia Marcela Morro Pozo (USP/ESALQ); Helena Micucci Pires Amaral (USP/ESALQ); Ricardo Bovendorp (UESC); Selma Canalle Danelon (USP/ESALQ).
Exclui: Ana Paula Carmignotto (UFSCar)</t>
  </si>
  <si>
    <t xml:space="preserve">
Sugestão de possível conteúdo: sensibilizar a população contra o abate indivíduos de Ctenomys.</t>
  </si>
  <si>
    <t>Comunicação e Divulgação </t>
  </si>
  <si>
    <r>
      <t>Elaborar e distribuir</t>
    </r>
    <r>
      <rPr>
        <sz val="12"/>
        <color rgb="FF00B050"/>
        <rFont val="Calibri"/>
        <family val="2"/>
      </rPr>
      <t xml:space="preserve"> </t>
    </r>
    <r>
      <rPr>
        <sz val="12"/>
        <color rgb="FF000000"/>
        <rFont val="Calibri"/>
        <family val="2"/>
      </rPr>
      <t>material de divulgação sobre as espécies-alvo do PAN, seus habitats, ameaças e medidas de convivência e mitigadoras voltado para órgãos gestores de Unidades de Conservação e de Licenciamento Ambiental.</t>
    </r>
  </si>
  <si>
    <t>Material de divulgação encaminhado.</t>
  </si>
  <si>
    <t>Ana Paula Carmignotto (UFSCar); Thales Freitas (UFRGS); Gilson Ximenes (UESB); Alexandre Percequillo (USP/ESALQ); Aline Poscai (ICMBio/CENAP); Mateus Melo (Concremat Consultoria Ambiental).</t>
  </si>
  <si>
    <r>
      <t xml:space="preserve">Encaminhar Banners de acordo com a ocorrência das espécies e seus ambientes de cada Unidade de Conservação. Inserir no banner uso dos aplicativos. </t>
    </r>
    <r>
      <rPr>
        <sz val="12"/>
        <color rgb="FFFF0000"/>
        <rFont val="Calibri"/>
        <family val="2"/>
      </rPr>
      <t xml:space="preserve"> </t>
    </r>
    <r>
      <rPr>
        <sz val="12"/>
        <color rgb="FF000000"/>
        <rFont val="Calibri"/>
        <family val="2"/>
      </rPr>
      <t>Avaliar inserção de placas sobre a espécie em trilhas em Unidades de Conservação.</t>
    </r>
  </si>
  <si>
    <t>1 - Não houve avanços. 2 - No entanto, a equipe do CENAP finalizou o texto do Sumário Executivo que tem informações sobre as espécies do PAN, área de abrangência, UCs, ameaças e informações das estratégias do PAN PMAA. O material está na etapa de design.</t>
  </si>
  <si>
    <t>1 - Falta de pessoal, acumulo de trabalho.
3- Em relação aos banners, não foram pra frente, mas há uma proposta de banners em UCs em SP, mas não há previsão para as spp. do PAN.</t>
  </si>
  <si>
    <t xml:space="preserve">1 - Marian Rodrigues (ICMBio/PARNA Serra da Capivara); 2 - Tatiane Rech (ICMBio/CENAP). 3- Ana Paula Carmignotto (UFSCar). </t>
  </si>
  <si>
    <t>Elaborar e divulgar o sumário executivo deste PAN.</t>
  </si>
  <si>
    <t>Sumário executivo elaborado e divulgado em redes sociais.</t>
  </si>
  <si>
    <t>Disponibilização de informações consolidadas sobre o PAN, ampliando o acesso ao conhecimento sobre as espécies-alvo e as estratégias de conservação.</t>
  </si>
  <si>
    <t>Incluir: Fabricio Escarlate (ICMBio/COPAN).</t>
  </si>
  <si>
    <t xml:space="preserve">Lista das empresas para as quais foram encaminhados o resumo executivo e o mapa de áreas estratégicas. </t>
  </si>
  <si>
    <t>Bernardo Papi (Ecotropica Ambiental); Gabriela Moreira (Instituto de Ação Socioambiental); Marian Rodrigues (ICMBio/PARNA Serra da Capivara); Paulo Maier (ICMBio/NGI Araripe);  Daniel Slomp (SEMA/RS).</t>
  </si>
  <si>
    <t>Incluir medidas mitigadoras.</t>
  </si>
  <si>
    <t xml:space="preserve">Não houve andamentos. Articulador informou não ter sido informado sobre a ação. Após receber o convite para atuar como articulador do PAN Pequenos Mamíferos, informou que não poderá assumir essa função neste momento. Explicou que o tema de licenciamento é bastante demandado em diferentes matrizes de PANs e que, devido ao número reduzido de servidores e à alta carga de trabalho no setor em que atua, sua contribuição é possível apenas de forma pontual. Selma Ribeiro (ICMBio/NGI Iperó/BAV-Campinas), informou que fez contato com o articulador falando sobre a ação e aceite da articulação. </t>
  </si>
  <si>
    <t xml:space="preserve">Pode ter havido algum problema de comunicação. A indicação de sua participação como articulador foi registrada na 1ª Monitoria por Paulo Maier, que na época estava na UC da Chapada do Araripe e era o responsável por essa ação. É possível que tenha havido a compreensão de que esse alinhamento poderia ser feito diretamente por ele, motivo pelo qual não foi encaminhada uma comunicação oficial.
Quanto à ação, não há definição clara sobre quais empresas ou tipos de empreendimentos seriam contemplados, nem delimitação territorial, o que a tornou excessivamente ampla e sem foco. Além disso, ações de divulgação direcionada já são parcialmente contempladas pela ação 3.2, que prevê a disponibilização do Sumário Executivo para UCs e órgãos licenciadores. Após a finalização desse documento, também está prevista uma divulgação mais ampla por meio do Instagram do CENAP, garantindo a disseminação das informações do PAN. Mesmo assim o grupo entende como uma ação importante para o PAN. </t>
  </si>
  <si>
    <t>Alterar articulador. 
Tatiane Rech e Aline Poscai (ICMBio/CENAP) entrarão em contato com Agnis Cristiane (Vivaz Consultoria) para convidá-la a assumir a articulação desta ação, além de apresentar outras ações relacionadas à consultoria para possível colaboração. Caso ela não aceite, a articulação deverá ser atribuída a Bernardo Papi, pois, mesmo que não haja encaminhamentos até a próxima monitoria, entende-se a importância da ação.
Ana Paula Carmignotto (UFSCar) sugeriu enviar uma “carta de aceite” junto aos materiais encaminhados.</t>
  </si>
  <si>
    <t>Alterar: Agnis Cristiane (Vivaz Consultoria)</t>
  </si>
  <si>
    <t>Articular com Unidades de Conservação o uso de aplicativos de monitoramento comunitário feito pelos visitantes (Ciência cidadã).</t>
  </si>
  <si>
    <t>Lista de Unidades de Conservação que aderiram ao programa.</t>
  </si>
  <si>
    <t>Paola Ribeiro (ICMBio/PARNA Serra da Canastra); Alex Bager (UFLA/CBEE); Cibele Barreto (ICMBio/PNB); Sara Alves (INEMA/BA); Francisco Paroli (SEMA/MT); Janaína Aguiar (IEF/MG);  Daniel Slomp (SEMA/RS); Marian Rodrigues (ICMBio/PARNA Serra da Capivara); Paulo Maier (ICMBio/NGI Araripe); Gabriela Moreira (Instituto de Ação Socioambiental.</t>
  </si>
  <si>
    <t>Unidades de Conservação que possuam visitação.</t>
  </si>
  <si>
    <t>Público alvo: Brigadistas, visitantes.
Aplicativos sugeridos: SisGeo, iNaturalist, U-Safe. Indicar nos banners essa sugestão.</t>
  </si>
  <si>
    <t>A iniciativa da APA Morro da Pedreira, embora não envolva especificamente pequenos mamíferos, permanece indicada, conforme registrado na monitoria anterior. Ela conta com o apoio do PAT Espinhaço Mineiro e do PAN Herpetofauna do Espinhaço, além de possuir um projeto vinculado no iNaturalist. Outras iniciativas também ocorrem em diferentes UCs, porém ainda não foram quantificadas.
Não foi possível realizar o evento sobre o tema, conforme sugerido na monitoria do ano passado. A única ação realizada foi a elaboração de uma listagem com todas as ferramentas disponíveis que podem ser utilizadas ou solicitadas para participação, caso o evento venha a ocorrer.</t>
  </si>
  <si>
    <t>Ação_3.4_Informacoes_Apps_cienciacidada.docx
Vídeo: Arte e Ciência Cidadã: reconstruindo espécies ameaçadas do Espinhaço Mineiro: https://www.youtube.com/watch?v=E7CECP8mylc</t>
  </si>
  <si>
    <t>Houve dificuldade de execução da ação devido à indisponibilidade de tempo da articuladora. Além disso, a obtenção de registros fotográficos na natureza para esse grupo de espécies é extremamente improvável, o que inviabiliza a proposta. Por esse motivo, a ação foi excluída: as espécies-alvo do PAN são de difícil observação por visitantes em Unidades de Conservação, o que impede a aplicação efetiva da estratégia de ciência cidadã baseada em monitoramento comunitário.</t>
  </si>
  <si>
    <t>Selma Ribeiro (ICMBio/NGI Iperó/BAV-Campinas)</t>
  </si>
  <si>
    <t>Capacitação e EA </t>
  </si>
  <si>
    <t>Aplicativo IOS e Android disponível nas plataformas digitais.</t>
  </si>
  <si>
    <t>Rebeca Barreto (UNIVASF); Cibele Barreto (ICMBio/PNB); Marian Rodrigues (ICMBio/PARNA Serra da Capivara).</t>
  </si>
  <si>
    <t>Aplicativo semelhante ao Pokémon-Go.
Sugestão de ser elaborada em conjunto com empresa júnior de Universidades ou Institutos Federais.</t>
  </si>
  <si>
    <t>Gabriela Moreira (Instituto de Ação Socioambiental) apresentou uma proposta de aplicativo para educação ambiental. O desafio agora é conseguir recursos para construir ele e fazer um teste.</t>
  </si>
  <si>
    <t xml:space="preserve">Proposta do aplicativo. </t>
  </si>
  <si>
    <t>Dificuldades em obter recursos para desenvolver o aplicativo.</t>
  </si>
  <si>
    <t>Realizar inventários em áreas de potencial ocorrência das espécies-alvo do PAN.</t>
  </si>
  <si>
    <t>Registro dos espécimes e lista de espécies.</t>
  </si>
  <si>
    <t>Ana Paula Carmignotto (UFSCar); Thales Freitas (UFRGS); Gilson Ximenes (UESB); Marian Rodrigues (ICMBio/PARNA Serra da Capivara); Rebeca Barreto (UNIVASF); Alexandre Percequillo (USP/ESALQ); Agnis Cristiane (Vivaz Consultoria); Anna Ludmilla da Costa-Pinto (MHN/UFAL).</t>
  </si>
  <si>
    <t xml:space="preserve">PARNA Serra da Capivara; PARNA Serra da Canastra; APA Chapada do Araripe; APA Dunas e Veredas do Baixo e Médio São Francisco; PE Biribiri; ESEC de Águas Emendadas. </t>
  </si>
  <si>
    <t>Áreas de ocorrências das espécies alvo do PAN/Lacunas de amostragem.</t>
  </si>
  <si>
    <t xml:space="preserve">R$10.000,00 por campanha, considerando duas localidades por ano. </t>
  </si>
  <si>
    <r>
      <t>1- Levantamento da Rebeca Barreto com a espécie</t>
    </r>
    <r>
      <rPr>
        <i/>
        <sz val="12"/>
        <color rgb="FF000000"/>
        <rFont val="Calibri"/>
        <family val="2"/>
        <scheme val="minor"/>
      </rPr>
      <t xml:space="preserve"> Trynomis yonenage </t>
    </r>
    <r>
      <rPr>
        <sz val="12"/>
        <color rgb="FF000000"/>
        <rFont val="Calibri"/>
        <family val="2"/>
        <scheme val="minor"/>
      </rPr>
      <t xml:space="preserve">com sucesso para o registro da espécie. O projeto deve ser continuado e produzirá um mapa de ocupação para a espécie - Fonseca's Fund aprovado.
Levantamento Mariella realizado no DF (ESECAE) e Joyce Prado em GO (PNCV) em 2025 contemplando regiões próximas à distribuição de </t>
    </r>
    <r>
      <rPr>
        <i/>
        <sz val="12"/>
        <color rgb="FF000000"/>
        <rFont val="Calibri"/>
        <family val="2"/>
        <scheme val="minor"/>
      </rPr>
      <t>Juscelinomys candango, Gyldenstolpia planaltensis, Oligorizomys rupestris, Thalpomys  lasiotis e T. cerradensis, Microakodontomys transitorius e Euryoryzomys lamia.</t>
    </r>
    <r>
      <rPr>
        <sz val="12"/>
        <color rgb="FF000000"/>
        <rFont val="Calibri"/>
        <family val="2"/>
        <scheme val="minor"/>
      </rPr>
      <t xml:space="preserve"> Ainda em processamento dos dados de coletas e eDNA. 
Foi enviado para proposta Fonsenca's Fund - IUCN para</t>
    </r>
    <r>
      <rPr>
        <i/>
        <sz val="12"/>
        <color rgb="FF000000"/>
        <rFont val="Calibri"/>
        <family val="2"/>
        <scheme val="minor"/>
      </rPr>
      <t xml:space="preserve"> M. transitorius</t>
    </r>
    <r>
      <rPr>
        <sz val="12"/>
        <color rgb="FF000000"/>
        <rFont val="Calibri"/>
        <family val="2"/>
        <scheme val="minor"/>
      </rPr>
      <t>, porém não foi aprovada.
2- Levantamento Ana Paula Carmignotto e Luciana Furtado (Cerrado de SP)  não obtiveram registro das espécies do PAN.
Na RPPN Serra do Tombador (GO) haverá um monitoramento com duas campanhas anuais (duração de 3 anos).</t>
    </r>
  </si>
  <si>
    <t>1 - Mariella Butti (USP/IB);
2- Ana Paula Carmignotto (UFSCar).</t>
  </si>
  <si>
    <t>1 - São muitas espécies, porém estão cobrindo uma área importante e focando em espécies relevantes.
No inicio de 2025 foi proposto um projeto para inventário e monitoramento das espécies no PARNA de Brasília, porém não foi aprovado por corte de recurso. 2- Há um projeto pronto para submissão, então recomenda-se submeter para outros editais para obtenção de recursos.</t>
  </si>
  <si>
    <t>Incluir: PARNA Chapada dos Veadeiros.</t>
  </si>
  <si>
    <t>Atualizar mapas de distribuição das espécies-alvo do PAN.</t>
  </si>
  <si>
    <t>Mapas atualizados de distribuição.</t>
  </si>
  <si>
    <t>Publicações científicas.</t>
  </si>
  <si>
    <t>Ana Paula Carmignotto (UFSCar); Alexandre Percequillo (USP/ESALQ); Gilson Ximenes (UESB); Mariella Butti (USP/IB); Renan Lieto (ICMBio/CENAP); Agnis Cristiane (Vivaz Consultoria).</t>
  </si>
  <si>
    <t>Custo = 1 ano de bolsista de iniciação científica.</t>
  </si>
  <si>
    <r>
      <t>1 - Ação contínua. A Plataforma SALVE encontra-se atualizada, com todas as fichas das espécies deste PAN publicadas. Novos registros são incorporados quando há contato direto de colaboradores ou instituições. A busca ativa por novos registros e a inserção em massa de dados ocorrem especificamente durante os períodos de avaliação das espécies, quando são abertas consultas amplas para levantamento de informações.
2- Os mapas das duas espécies de</t>
    </r>
    <r>
      <rPr>
        <i/>
        <sz val="12"/>
        <color theme="1"/>
        <rFont val="Calibri"/>
        <family val="2"/>
        <scheme val="minor"/>
      </rPr>
      <t xml:space="preserve"> Thalpomys</t>
    </r>
    <r>
      <rPr>
        <sz val="12"/>
        <color theme="1"/>
        <rFont val="Calibri"/>
        <family val="2"/>
        <scheme val="minor"/>
      </rPr>
      <t xml:space="preserve"> deste PAN serão atualizados a partir da tese de doutorado e publicação do artigo do Marcos Vinicius Brandão em colaboração com Ana Paula Carmignotto e Alexandre Percequillo.</t>
    </r>
  </si>
  <si>
    <t>Acesso as fichas pelo link: https://salve.icmbio.gov.br/#/</t>
  </si>
  <si>
    <t>1 - Tatiane Rech (CENAP/ICMBio)
2 - Ana Paula Carmignotto (UFSCar).</t>
  </si>
  <si>
    <t>Paula Condé (ICMBio/CENAP)</t>
  </si>
  <si>
    <t>Incluir: Thales Freitas (UFRGS).</t>
  </si>
  <si>
    <t>Excluir: Custo= 1 ano de bolsista de iniciação científica; Incluir: Ação contínua.</t>
  </si>
  <si>
    <t>Identificar áreas estratégicas para conservação das espécies.</t>
  </si>
  <si>
    <t>Mariella Butti (USP/IB); Daniel Raíces (ICMBio/COESP); Katia Ferraz (USP); Rebeca Barreto (UNIVASF).</t>
  </si>
  <si>
    <t>Concluída na monitoria 1.</t>
  </si>
  <si>
    <t>Monitorar populações de pequenos mamíferos das áreas que tenham ocorrência de maior número das espécies alvo do PAN.</t>
  </si>
  <si>
    <t>Emerson Vieira (UNB); Fernando Perini (UFMG); Cibele Barreto (ICMBio/PNB); Alexandre Percequillo (USP/ESALQ); Thales Freitas (UFRGS).</t>
  </si>
  <si>
    <t>Unidades de Conservação em Brasília-DF.</t>
  </si>
  <si>
    <t>Monitoramento tem objetivo obter dados de dinâmica populacional, reprodução, tabela de vida, sazonalidade. Custo por localidade= R$30.00,00 por mês, correspondente a diárias, R$40.000,00 de materiais de campo, considerando 5 anos por localidade.</t>
  </si>
  <si>
    <t xml:space="preserve">O projeto temático da FAPESP foi aprovado para realização de monitoramento na Serra do Tombador, ele envolve o impacto do fogo a aplicação da MIF, com o monitoramento de áreas com e sem fogo.
</t>
  </si>
  <si>
    <t>A ação encontra-se paralisada, porque os projetos submetidos não foram aprovados, em alguns casos por falta de recursos. Além disso, a articuladora não entrou em contato com os colaboradores para verificar se alguma atividade relacionada está em andamento.
Quanto ao projeto das enchentes, não houve trabalho de campo em 2025 e, devido a questões pessoais, não há previsão de retomada até o final do ano.</t>
  </si>
  <si>
    <t>Ana Paula Carmignotto (UFSCAR)</t>
  </si>
  <si>
    <r>
      <t xml:space="preserve">Na RPPN Serra do Tombador não tem registro de nenhuma espécie-alvo, mas pode ser que ocorra algumas espécies, como </t>
    </r>
    <r>
      <rPr>
        <i/>
        <sz val="12"/>
        <color theme="1"/>
        <rFont val="Calibri"/>
        <family val="2"/>
        <scheme val="minor"/>
      </rPr>
      <t>E. lamia e Thalpomys,</t>
    </r>
    <r>
      <rPr>
        <sz val="12"/>
        <color theme="1"/>
        <rFont val="Calibri"/>
        <family val="2"/>
        <scheme val="minor"/>
      </rPr>
      <t xml:space="preserve"> há um projeto em andamento na região. Articuladora entrará em contato com os colaboradores que tem projetos em andamento - Agnis Cristiane (Vivaz Consultoria)principalmente, pois ela estava trabalhando com </t>
    </r>
    <r>
      <rPr>
        <i/>
        <sz val="12"/>
        <color theme="1"/>
        <rFont val="Calibri"/>
        <family val="2"/>
        <scheme val="minor"/>
      </rPr>
      <t>T.moojeni.</t>
    </r>
  </si>
  <si>
    <t>Incluir: RPPN Serra do Tombador.</t>
  </si>
  <si>
    <t xml:space="preserve">Alterar para: O monitoramento tem objetivo de obter dados de dinâmica populacional, reprodução, tabela de vida, sazonalidade. Custo por localidade= R$10.000,00 bimensal, correspondente a diárias e R$40000,00 de materiais de campo, considerando 5 anos por localidade.
Memória de cálculo: O levantamento de novos registros com uso de DNA ambiental metabarcoding pode ser feito com recursos a partir de 50mil reais para custos de material de coleta, análise genética e viagem. </t>
  </si>
  <si>
    <t>Obter amostras de tecido para sequenciamento e elaboração de bases de referência genômica para a identificação das espécies desse PAN.</t>
  </si>
  <si>
    <t>Registro dos espécimes constando a obtenção de tecidos e localização geográfica.</t>
  </si>
  <si>
    <t>Atualização das bases de referência genômica e dos mapas de distribuição.</t>
  </si>
  <si>
    <t>Janaína Aguiar (IEF/MG); Alexandra Bezerra (Museu Paraense Emílio Goeldi); Ana Lazar (UFRJ/MN); Ana Paula Carmignotto (UFSCar); Marcelo Weksler (UFRJ/MN); Márcia Jardim (SEMA/RS); Alexandre Christoff (Pesquisador Autônomo/RS); Agnis Cristiane (Vivaz Consultoria); Cintia Povill (GBB); Ana Pavan (GBB).</t>
  </si>
  <si>
    <t>Coleções científicas com possíveis depósitos de espécies alvo do PAN no Brasil.</t>
  </si>
  <si>
    <t>Custo= 1 ano de bolsista Técnico graduado (R$ 3.000,00) (com taxa de administração= 12%) + deslocamento e diárias.​
Consulta às coleções científicas com possíveis depósitos e pesquisadores de campo em áreas de ocorrência de espécies-alvo do PAN no Brasil​.</t>
  </si>
  <si>
    <r>
      <rPr>
        <sz val="12"/>
        <color rgb="FF000000"/>
        <rFont val="Calibri"/>
        <family val="2"/>
        <scheme val="minor"/>
      </rPr>
      <t xml:space="preserve">Está em andamento com alguns mitogenomas completos. Outras espécies estão sendo incorporadas no banco de amostras. 
Ainda falta: </t>
    </r>
    <r>
      <rPr>
        <i/>
        <sz val="12"/>
        <color rgb="FF000000"/>
        <rFont val="Calibri"/>
        <family val="2"/>
        <scheme val="minor"/>
      </rPr>
      <t>Ctenomys ibicuiensis; Euryoryzomys lamia (não funcionou); Gyldenstolpia planaltensis; Kerodon acrobata; Phyllomys brasiliensis; Rhipidomys cariri; Thalpomys lasiotis; Wilfredomys oenax e Oligoryzomys rupestris</t>
    </r>
    <r>
      <rPr>
        <sz val="12"/>
        <color rgb="FF000000"/>
        <rFont val="Calibri"/>
        <family val="2"/>
        <scheme val="minor"/>
      </rPr>
      <t xml:space="preserve"> parece estar com dados errados (LBCE 16097).</t>
    </r>
  </si>
  <si>
    <t>A articuladora está em busca de tecidos das referidas espécies.</t>
  </si>
  <si>
    <t>Elaborar protocolo mínimo de amostragem, coleta e depósito de espécimes de pequenos mamíferos terrestres em coleções de referência.</t>
  </si>
  <si>
    <t>Protocolo elaborado e disponibilizado.</t>
  </si>
  <si>
    <t>Ana Paula Carmignotto (UFSCar); Thales Freitas (UFRGS); Gilson Ximenes (UESB); Bernardo Papi (Ecotropica Ambiental); Rebeca Barreto (UNIVASF); Luciana Furtado (USP).</t>
  </si>
  <si>
    <t>Incluir sugestão de coletar mínimo 10 indivíduos taxidermizados por espécie de pequenos mamíferos depositados preferencialmente em coleções científicas de referência e outras sugestões baseada em bibliografias relevantes.
O protocolo deve ser publicado na página da Sociedade Brasileira de Mastozoologia, página do PAN, etc.</t>
  </si>
  <si>
    <t xml:space="preserve">Houve o início de diálogos com colaboradores e o começo da elaboração do documento previsto. Entretanto, devido a limitações de tempo e à necessidade de envolvimento em outras demandas, não foi possível avançar significativamente. A ação, contudo, já conta com um ponto de partida estabelecido. Recentemente, foi retomada a conversa com a Prof.ª Ana Paula Carmignotto e com sua orientanda, Luciana Furtado, que também está colaborando no desenvolvimento no versão preliminar do protocolo que foi encaminhada para complementações para os GATs PAN PMAF e PMAA. Essa versão é mais voltada para as espécies de Cerrado. </t>
  </si>
  <si>
    <t>Protocolo_amostragem_Vpreliminar</t>
  </si>
  <si>
    <t>A ação não foi finalizada devido a limitações de tempo e priorização de outras demandas</t>
  </si>
  <si>
    <t xml:space="preserve">Envio aos GATs PAN PMAF e PMAA para complementações e ajustes. A versão foi pensada no contexto científico, para que esse protocolo seja utilizado nas consultorias e no escopo do licenciamento é preciso fazer ajustes. Após a sua finalização serão definidas estratégias para esse andamento. </t>
  </si>
  <si>
    <t>Realizar levantamento bibliográfico sobre os efeitos de agrotóxicos sobre roedores em áreas agrícolas na América do Sul.</t>
  </si>
  <si>
    <t>Lista de publicações encontradas e relatório com principais conclusões do levantamento.</t>
  </si>
  <si>
    <t> Aumento do conhecimento sobre os efeitos de agrotóxicos em roedores.</t>
  </si>
  <si>
    <t>José Vicente Elias Bernardi (UNB); Rebeca Barreto (UNIVASF); Alexandre Percequillo (USP/ESALQ).</t>
  </si>
  <si>
    <t>Até o momento, conseguimos produzir apenas um artigo relacionado ao tema. No entanto, infelizmente, no momento não conto com alunos vinculados especificamente a essa linha de pesquisa, o que tem dificultado o avanço das atividades previstas. Apesar disso, reforço que não desisti de dar continuidade aos estudos na área de ecotoxicologia. Assim que possível, pretendo retomar as atividades com novos colaboradores e alunos interessados no tema. 2 - Estudo coordenado pela Érica Gomes-de-Sá (UFPB) et al. 2025, intitulado "Conservation Blind Spots: Scenarios for Assessing the Exposure Risk of Brazilian Mammals to Pesticides".</t>
  </si>
  <si>
    <t>Artigo "Conservation blind spots: scenarios for assessing the exposure risk of Brazilian mammals to pesticides" de Gomes et al. (2025): https://onlinelibrary.wiley.com/doi/abs/10.1111/mam.12386</t>
  </si>
  <si>
    <t xml:space="preserve"> 1 - No momento não conta com alunos vinculados especificamente a essa linha de pesquisa, o que tem dificultado o avanço das atividades previstas</t>
  </si>
  <si>
    <t>1 - Ricardo Bovendorp (UESC); 2 - Selma Ribeiro (ICMBio/NGI Iperó/BAV Campinas).</t>
  </si>
  <si>
    <t>Incluir: Érica Gomes de Sá (UFPB).</t>
  </si>
  <si>
    <t>Realizar monitoramento genético para avaliar o efeitos dos agrotóxicos nas populações das espécies alvo do PAN.</t>
  </si>
  <si>
    <t>Juliana da Silva (ULBRA/LASALLE); Dérien Duarte (ICMBio/CEPSUL).</t>
  </si>
  <si>
    <r>
      <t xml:space="preserve">Inicialmente pensada para </t>
    </r>
    <r>
      <rPr>
        <i/>
        <sz val="12"/>
        <color rgb="FF000000"/>
        <rFont val="Calibri"/>
        <family val="2"/>
      </rPr>
      <t xml:space="preserve">Ctenomys minutus </t>
    </r>
    <r>
      <rPr>
        <sz val="12"/>
        <color rgb="FF000000"/>
        <rFont val="Calibri"/>
        <family val="2"/>
      </rPr>
      <t>mas pode ser ampliada para outras espécies. Testes de cometa e micronúcleo em uma mesma população ao longo do tempo.</t>
    </r>
  </si>
  <si>
    <t xml:space="preserve">Não teve andamentos no período da monitoria. </t>
  </si>
  <si>
    <t xml:space="preserve">Não foi realizado por falta de verba. </t>
  </si>
  <si>
    <r>
      <t xml:space="preserve">Monitorar as populações de </t>
    </r>
    <r>
      <rPr>
        <i/>
        <sz val="12"/>
        <color rgb="FF000000"/>
        <rFont val="Calibri"/>
        <family val="2"/>
      </rPr>
      <t>Kerodon rupestris</t>
    </r>
    <r>
      <rPr>
        <sz val="12"/>
        <color rgb="FF000000"/>
        <rFont val="Calibri"/>
        <family val="2"/>
      </rPr>
      <t xml:space="preserve"> no PARNA Serra da Capivara e entorno afim de compreender as causas da superpopulação local.</t>
    </r>
  </si>
  <si>
    <t>Marian Rodrigues (ICMBio/PARNA Serra da Capivara); Thales Freitas (UFRGS); Márcia Chame (FIOCRUZ); Alexandre Portella (Autônomo).</t>
  </si>
  <si>
    <t xml:space="preserve">1 - Não houve avanços. Houve captação de recursos FUNDHAM - que prevê alocar recursos para realizar o estudo de diagnóstico da densidade. 2 - Foi informado que atualmente não há monitoramento em andamento na Serra da Capivara, mas há essa grande problemática com a superpopulação dos mocós e o impacto deles nos sítios arqueológicos.
</t>
  </si>
  <si>
    <t>1 - Falta de pessoal, acúmulo de trabalho.</t>
  </si>
  <si>
    <t>1 - Marian Rodrigues (ICMBio/PARNA Serra da Capivara); 2 - Catarina de Sá (PARNA Serra da Capivara)</t>
  </si>
  <si>
    <t>Excluir: Marian Rodrigues (ICMBio/PARNA Serra da Capivara).</t>
  </si>
  <si>
    <t>Realizar monitoramento para avaliar o impacto do fogo sobre as espécies-alvo do PAN.</t>
  </si>
  <si>
    <t>Relatório, Publicações científicas.</t>
  </si>
  <si>
    <t>Emerson Vieira (UNB); Paola Ribeiro (ICMBio/Serra da Canastra); Rita Carvalho (UEMG); Gabriela Paíse (URCA); Cibele Barreto (ICMBio/PARNA Brasília); Thiago Semedo (Museu Paraense Emilio Goeldi); Walfrido Tomás (Embrapa Pantanal); Luanne Lima (CNPq); Christian Berlinck (ICMBio/CENAP).</t>
  </si>
  <si>
    <t>Jalapão (TO); PARNA Serra da Canastra; PARNA Brasília; Pantanal.</t>
  </si>
  <si>
    <t>Parques com potencial ocorrência das espécies-alvo do PAN que possuam manejo integrado do fogo (MIF).</t>
  </si>
  <si>
    <t xml:space="preserve">Há 3 projetos em andamento no qual Ana Paula Carmignotto participa: Fogo como ferramenta de manejo e restauração no Cerrado no Antropoceno - Processo FAPESP 2023/16620-0, vigência 01/09/2024 a 31/08/2029 Coordenação: Alessandra Fidelis (UNESP - Rio Claro) e Projeto: Rede Biota Cerrado, Processos CNPq 441166/2023-7 e 406435/2022-7. Coordenador: Guarino Colli (UNB).
Áreas a serem amostradas: RPPN Serra do Tombador/GO no projeto da FAPESP e PARNA Chapada dos Guimarães/MT; ESEC Serra das Araras,/MT; PE Jalapão/ TO e PARNA Chapada das Mesas/MA para monitorar o impacto do fogo nas comunidades de mamíferos destas localidades, onde o MIF já vem ocorrendo. </t>
  </si>
  <si>
    <t>SOUZA, R. C. et al. The long-term absence of natural fires restructures the small-bodied mammal assemblages across a Protected Area of Brazilian Cerrado. Perspectives in Ecology and Conservation, v. 23, p. 165-173, 2025. DOI: 10.1016/j.pecon.2025.05.003.</t>
  </si>
  <si>
    <t>1- Ana Paula Carmignotto (UFSCar)</t>
  </si>
  <si>
    <t>Jalapão (TO); PARNA Serra da Canastra; PARNA Brasília; Pantanal; Chapada dos Guimaraes, ESEC Serra das araras  e Chapadas das Mesas.</t>
  </si>
  <si>
    <t>Monitorar espacialmente as áreas estratégicas.</t>
  </si>
  <si>
    <t>Relatório, Mapa de áreas estratégicas atualizado anualmente.</t>
  </si>
  <si>
    <t>Daniel Raíces (ICMBio/COESP); Katia Ferraz (USP); Renan Lieto (ICMBio/CENAP); Pedro Henrique Barcelar (UNIVASAF/ICMBio/CENAP).</t>
  </si>
  <si>
    <t xml:space="preserve">Porcentagem de cobertura de área natural e antropizada realizada pelo MapBiomas Col 10, com porcentagem de perda estabelecida por espécie. </t>
  </si>
  <si>
    <t>Tabela com lista das sp e porcentagem de perda anual.</t>
  </si>
  <si>
    <t>Lista das espécies com a perda de habitat; Mapa de áreas estratégicas atualizado bianualmente.</t>
  </si>
  <si>
    <t>Excluir:  Pedro Henrique Barcelar (UNIVASAF/ICMBio/CENAP); Renan Lieto (ICMBio/CENAP).</t>
  </si>
  <si>
    <t>Realizar refinamento no mapa de áreas estratégicas para espécies que tenham registros suficientes.</t>
  </si>
  <si>
    <t>Mapa das áreas estratégicas com refinamento.</t>
  </si>
  <si>
    <t>Daniel Raíces (ICMBio/COESP); Katia Ferraz (USP/ESALQ); Thales Freitas (UFRGS); Paulo Maier (ICMBio/NGI Araripe); Hugo Fernandes (UECE); Márcia Jardim (SEMA/RS); Alexandre Christoff (Pesquisador Autônomo/RS); Cezar Neubert Gonçalves (ICMBio/PARNA Diamantina); Maria Lúcia Carvalho (ICMBio/PARNA Catimbau).</t>
  </si>
  <si>
    <t xml:space="preserve">Não houve andamentos. Essa ação depende das ações de monitoramento., pois é preciso ter o número de registros suficientes e novos para a realização do refinamento. </t>
  </si>
  <si>
    <t xml:space="preserve">Um dos problemas para a execução da ação é poucos registros das espécies. </t>
  </si>
  <si>
    <t xml:space="preserve">Há possibilidade de realizar modelagem para espécies que tenham poucos registros, isso seria possível para algumas do PAN. </t>
  </si>
  <si>
    <t>Incluir: Ana Paula Carmignotto (UFSCar); Rebeca Barreto (UNIVASF).</t>
  </si>
  <si>
    <t>Cerrado; Dunas de São Francisco/BA.</t>
  </si>
  <si>
    <t>4.14</t>
  </si>
  <si>
    <r>
      <rPr>
        <sz val="12"/>
        <color rgb="FF000000"/>
        <rFont val="Calibri"/>
        <family val="2"/>
        <scheme val="minor"/>
      </rPr>
      <t>Revisar, avaliar e mapear os registros pré e pós-desastre das espécies-alvo (</t>
    </r>
    <r>
      <rPr>
        <i/>
        <sz val="12"/>
        <color rgb="FF000000"/>
        <rFont val="Calibri"/>
        <family val="2"/>
        <scheme val="minor"/>
      </rPr>
      <t>Ctenomys flamarioni,</t>
    </r>
    <r>
      <rPr>
        <sz val="12"/>
        <color rgb="FF000000"/>
        <rFont val="Calibri"/>
        <family val="2"/>
        <scheme val="minor"/>
      </rPr>
      <t xml:space="preserve"> </t>
    </r>
    <r>
      <rPr>
        <i/>
        <sz val="12"/>
        <color rgb="FF000000"/>
        <rFont val="Calibri"/>
        <family val="2"/>
        <scheme val="minor"/>
      </rPr>
      <t>C. ibicuiensis,</t>
    </r>
    <r>
      <rPr>
        <sz val="12"/>
        <color rgb="FF000000"/>
        <rFont val="Calibri"/>
        <family val="2"/>
        <scheme val="minor"/>
      </rPr>
      <t xml:space="preserve"> </t>
    </r>
    <r>
      <rPr>
        <i/>
        <sz val="12"/>
        <color rgb="FF000000"/>
        <rFont val="Calibri"/>
        <family val="2"/>
        <scheme val="minor"/>
      </rPr>
      <t>C. lami, C. minutus</t>
    </r>
    <r>
      <rPr>
        <sz val="12"/>
        <color rgb="FF000000"/>
        <rFont val="Calibri"/>
        <family val="2"/>
        <scheme val="minor"/>
      </rPr>
      <t xml:space="preserve"> e </t>
    </r>
    <r>
      <rPr>
        <i/>
        <sz val="12"/>
        <color rgb="FF000000"/>
        <rFont val="Calibri"/>
        <family val="2"/>
        <scheme val="minor"/>
      </rPr>
      <t>C. torquatus</t>
    </r>
    <r>
      <rPr>
        <sz val="12"/>
        <color rgb="FF000000"/>
        <rFont val="Calibri"/>
        <family val="2"/>
        <scheme val="minor"/>
      </rPr>
      <t>), identificando os impactos do evento e os riscos à população ameaçada associados a inundações.</t>
    </r>
  </si>
  <si>
    <t>Base de dados atualizada (SALVE), mapa de ocorrência pré e pós enchentes, mapeamento de risco aos tuco-tucos para futuros desastres climáticos. 
Fluxo de tomada de decisão para emergências climáticas.</t>
  </si>
  <si>
    <t>Atualização da Base de Dados de Registros (SALVE), a elaboração do mapa de ocorrência das espécies foco pré-desastre, assim como dados de ocorrência das espécies pós-evento e o mapeamento dos riscos aos tuco-tucos ameaçados, fornecendo informações essenciais para orientar futuras ações em casos de emergência.</t>
  </si>
  <si>
    <t>Thales de Freitas (UFRGS); Luiza Gasparetto (UFRGS); Rafael Kretschmer (UFRGS); Renan Maestri (UFRGS); Taína Menegasso (ICMBio/CENAP); Rogério Cunha de Paula (ICMBio/CENAP).</t>
  </si>
  <si>
    <t>Alegrete (RS), Butiá (RS), Cachoeira do Sul (RS), Mostardas (RS), Palmares do Sul (RS), Porto Alegre (RS), Rio Grande (RS), Santa Maria (RS), Santo Antônio da Patrulha (RS), São José do Norte (RS), Tavares (RS), Viamão (RS), Osório (RS) e ESEC Taim.</t>
  </si>
  <si>
    <t>Ação alinhada com o projeto "Avaliação dos efeitos do desastre natural decorrente das mudanças climáticas na biodiversidade do Estado do Rio Grande do Sul".
Considera-se que a base de dados seja organizada, a modelagem da distribuição quanto os cenários de incluindo cenários de mudanças climáticas para um diagnóstico mais completo será realizado pela COESP/ICMBio. O fluxo de tomada de decisão para emergências climáticas será elaborado em colaboração com os outros subprojetos do CENAP (pequenos felinos e cervos) e com os centros de pesquisa.</t>
  </si>
  <si>
    <t>SITUAÇÃO ATUAL DAS AÇÕES - 3ª MONITORIA (2025)</t>
  </si>
  <si>
    <t>12/05/2026 - 14/05/2026 (virtual)</t>
  </si>
  <si>
    <t xml:space="preserve">O produto desta ação deverá ser encaminhada junto ao ofício da ação 1.2, mapas e demais informações. Na revisão das NTs, as informações de habitat deverão ser incluídas sobre as espécies que forem pertinentes. </t>
  </si>
  <si>
    <t xml:space="preserve">Inicia apenas para Trinomys yonenagae, ainda é preciso contatar pesquisadores das outras espécies. Os bolsistas inicialmente responsáveis pela elaboração da proposta saíram do projeto o que dificultou a execução da ação. </t>
  </si>
  <si>
    <t>Incluir: Daniel Slomp (SEMA-RS). Excluir: Caroline Gomes (SEMA-RS).</t>
  </si>
  <si>
    <t>Taína Menegasso (ICMBio/CENAP)</t>
  </si>
  <si>
    <t xml:space="preserve">Estados com registro de ocorrência das espécies. </t>
  </si>
  <si>
    <t>Thiago Guerra (ICMBio/CENAP) avançou na ação utilizando os dados do CAR, realizou a delimitação das Reservas Legais e áreas embargadas. Entretanto encontrou muita sobreposição das reservas legais, por exemplo: reserva legal demarcada que também está embargada. Para resolver esta questão, está excluindo algumas áreas demarcadas com base no CAR, para termos uma áreas mais fidedigna para indicar áreas para criação de reserva legal e compensação. Como são muitas camadas de dados e informações que vem do CAR, o processamento dos dados pelo computador é lento, então Thiago está realizando por partes.</t>
  </si>
  <si>
    <t xml:space="preserve">1 - Rebeca Barreto (UNIVASF); 2 - Barbara de Carvalho (ICMBio/COPAN). 3 - Thales Freitas (UFGRS); 4 - Daniel Slomp (SEMA-RS). </t>
  </si>
  <si>
    <r>
      <rPr>
        <i/>
        <sz val="11"/>
        <color rgb="FF000000"/>
        <rFont val="Calibri"/>
        <family val="2"/>
        <scheme val="minor"/>
      </rPr>
      <t xml:space="preserve">1 - Rhipidomys cariri </t>
    </r>
    <r>
      <rPr>
        <sz val="11"/>
        <color rgb="FF000000"/>
        <rFont val="Calibri"/>
        <family val="2"/>
        <scheme val="minor"/>
      </rPr>
      <t xml:space="preserve">não está contemplado no atual projeto, no entanto é importante buscar recursos para o monitoramento das populações. 2- Uma possibilidade é avaliar a submissão de projetos via GEF Territórios que contempla a caatinga na região da Chapada do Araripe (local onde a espécie ocorre), tanto via UC como pelos Centros. 3 - Seria importante propor um projeto específico para encontrar as populações de </t>
    </r>
    <r>
      <rPr>
        <i/>
        <sz val="11"/>
        <color rgb="FF000000"/>
        <rFont val="Calibri"/>
        <family val="2"/>
        <scheme val="minor"/>
      </rPr>
      <t>C. ibicuiensis</t>
    </r>
    <r>
      <rPr>
        <sz val="11"/>
        <color rgb="FF000000"/>
        <rFont val="Calibri"/>
        <family val="2"/>
        <scheme val="minor"/>
      </rPr>
      <t>, uma possibilidade é o uso de drones. 4 - Importante informar a SEMA-RS em relação a situação do</t>
    </r>
    <r>
      <rPr>
        <i/>
        <sz val="11"/>
        <color rgb="FF000000"/>
        <rFont val="Calibri"/>
        <family val="2"/>
        <scheme val="minor"/>
      </rPr>
      <t xml:space="preserve"> C. ibicuiensis</t>
    </r>
    <r>
      <rPr>
        <sz val="11"/>
        <color rgb="FF000000"/>
        <rFont val="Calibri"/>
        <family val="2"/>
        <scheme val="minor"/>
      </rPr>
      <t xml:space="preserve"> para que possam apoiar iniciativas para proteção do habitat da espécie, propor reunião com a Diretora do Departamento de Biodiversidade.  </t>
    </r>
  </si>
  <si>
    <t>Ação agrupada com Ação 1.2 na Monitoria Anual 3.</t>
  </si>
  <si>
    <r>
      <t xml:space="preserve">Memória de cálculo: diárias e deslocamento. </t>
    </r>
    <r>
      <rPr>
        <i/>
        <sz val="12"/>
        <rFont val="Calibri"/>
        <family val="2"/>
      </rPr>
      <t>Thalpomys lasiotis</t>
    </r>
    <r>
      <rPr>
        <sz val="12"/>
        <rFont val="Calibri"/>
        <family val="2"/>
      </rPr>
      <t xml:space="preserve"> será o modelo para essa ação no PARNA Serra da Canastra.</t>
    </r>
  </si>
  <si>
    <t xml:space="preserve">Não progredimos nesta ação. Ficamos de fazer esta nota, mas é preciso verificar quem ficou como responsável e quais os critérios para a escolha das regiões prioritárias para a regularização fundiária. 2 - A equipe do CENAP poderá verificar com a Coordenação de Regularização Fundiária as áreas do PARNA Canastra as áreas que ainda estão pendentes para regularização para a avaliação de quais são prioritárias. COREG informou que a prática deles agora é o Plano Estratégico de Regularização Fundiária em que a própria UC preenche o Diagnóstico Fundiário Preliminar no SEI com dados que já possui, como PAN, Monitora, Áreas de conflitos, etc..., e indica quais imóveis são prioritários para a regularização. A COREG consegue nos enviar o shape dos imóveis das UCs (porque nem sempre a unidade dispõe desta informação). Embora o Plano se encerre em 2026, é possível entrarmos em contato com as UCs e articularmos que incluam neste Diagnóstico áreas que o PAN determine. </t>
  </si>
  <si>
    <t>Falta informações dos critérios e áreas que necessitam de regularização.</t>
  </si>
  <si>
    <t>Criação das UCs</t>
  </si>
  <si>
    <t xml:space="preserve">Foi criado o PARNA e a APA Albardão. A RESEX Farol de Santa Marta não teve andamentos em 2025. A informação é que que, por entraves políticos na região de Santa Catarina, a criação da RESEX está encontrando resistência. Sobre as demais unidades não temos informação. Ressalta-se que não há proposta de criação nem na esfera federal e estadual para Lagoa dos Quadros (RS). Durante a oficina o grupo discutiu a possibilidade de ter havido troca do nome da Lagoa de Quadros e o correto seria Lagoa dos Barros, que deverá ser verificado. </t>
  </si>
  <si>
    <t>PARNA Albardão e APA Albardão criados. DECRETO Nº 12.868, DE 6 DE MARÇO DE 2026.</t>
  </si>
  <si>
    <t>Mariella Butti (USP/IB); Paula Condé (ICMBio/CENAP), Rogério Cunha (ICMBio/CENAP).</t>
  </si>
  <si>
    <t>Informo que o PRIM Agricultura será iniciado este ano de 2026. Ele tem o apoio do GEF Territórios de Vida Silvestre, que começou a ser implementado neste mês de abril. Portanto, está previsto para o segundo semestre de 2026 a oficina de elaboração deste PRIM, e convidaremos um representante do CENAP para esta oficina. O CENAP também será o centro responsável de indicação das espécies do PAN Pequenos Mamíferos de Áreas Abertas que entrarão neste PRIM, assim como a validação dos modelos de adequabilidade ambiental destas espécies. Portanto, embora a oficina não tenha ocorrido, considero que a ação está em andamento, já que os tramites para realizar este PRIM estão sendo feitos pela COESP desde 2024.</t>
  </si>
  <si>
    <t xml:space="preserve">Ação excluída na Monitoria Anual 3. </t>
  </si>
  <si>
    <t>Alterar: Um Ofício assinado pelo ICMBio/DIBIO com recomendações do PAN a ser enviado anualmente devido à alta rotatividade dos técnicos nos órgãos municipais;  Consema, DNIT, ANEEL, DER, ANM, EPL, IBAMA e ICMBio (CR e CGIMP); Ação vinculada à de sensibilização/cartilha para licenciadores e órgãos de fiscalização (Objet 4 - ação 4.2.)</t>
  </si>
  <si>
    <t>RS e BA</t>
  </si>
  <si>
    <t xml:space="preserve">Concluída Monitoria 3. </t>
  </si>
  <si>
    <t>Alterar articulador, pois mudou de base. Quem assumiu o lugar foi o Erico Kauano, na GR2. Outro colega que talvez se interesse, pois estava ajudando muito nas operações em capivara/confusões, é o Alexandre Dantas, do PARNA Jericoacoara.</t>
  </si>
  <si>
    <t xml:space="preserve">Ação não iniciada. Protocolo da ação 4.6 não foi finalizado para o início da ação. </t>
  </si>
  <si>
    <t xml:space="preserve">Protocolo da ação 4.6 não foi finalizado para o início da ação. </t>
  </si>
  <si>
    <t xml:space="preserve">Protocolo da ação 4.6 não foi finalizado para o início da ação. Neste momento o grupo entende que é preciso trabalhar melhor no protocolo mínimo, articular com os OEMAs e IBAMA para avaliar melhor uma estratégia para elaboração de normativa. Com isso, a ação foi excluída, em razão da priorização de outras. </t>
  </si>
  <si>
    <t>Embora a ação tenha sido concluída na 3ª monitoria, foi realizada a revisão do texto considerando as espécies registradas na área, com o objetivo de adequar e atualizar as informações apresentadas.</t>
  </si>
  <si>
    <r>
      <t xml:space="preserve">Incluir a temática da conservação do </t>
    </r>
    <r>
      <rPr>
        <i/>
        <sz val="11"/>
        <color theme="1"/>
        <rFont val="Calibri"/>
        <family val="2"/>
        <scheme val="minor"/>
      </rPr>
      <t xml:space="preserve">Ctenomys flamarioni </t>
    </r>
    <r>
      <rPr>
        <sz val="11"/>
        <color theme="1"/>
        <rFont val="Calibri"/>
        <family val="2"/>
        <scheme val="minor"/>
      </rPr>
      <t>no GT para controle do trânsito de veículo na Praia do Cassino, Rio Grande-RS.</t>
    </r>
  </si>
  <si>
    <t>Municípios abrangidos pela APA Dunas e Veredas do Baixo e Médio São Francisco.</t>
  </si>
  <si>
    <t>Essa recomendação tem se mostrado bastante desafiadora, pois depende diretamente da conclusão das análises em andamento. Atualmente, é necessário vetorizar mapas antigos para viabilizar as análises de distribuição pretérita da espécie, etapa fundamental para o avanço das demais análises previstas. Em relação ao zoneamento, há um aluno trabalhando com a temática de ordenamento territorial. No entanto, a parte relacionada ao ordenamento do turismo ainda apresenta dificuldades, por envolver diversos fatores e depender das informações e resultados que estão sendo consolidados no relatório atualmente em elaboração.</t>
  </si>
  <si>
    <t xml:space="preserve">Ainda é necessário vetorizar mapas antigos e concluir análises que subsidiarão e também há um grande desafio o ordenamento do turismo, pois são muitos municípios. </t>
  </si>
  <si>
    <t xml:space="preserve">Em 2025 não foi realizada nenhuma operação de fiscalização no Parque Nacional da Serra da Canastra, devido a problemas com pessoal. No mês passado foi realizada a primeira operação de fiscalização  de 2026 e houve fiscalização de atividade off road também. Foi autuado um indivíduo que já tínhamos identificado e inclusive cobrava para fazerem trilhas e promovia campeonatos de off road dentro do Parque. </t>
  </si>
  <si>
    <t>Continuamos com dificuldades para realizar operações de fiscalização no Parque Nacional da Serra da Canastra, devido à falta de pessoal.</t>
  </si>
  <si>
    <t xml:space="preserve">1 - Demandas externas dos envolvidos não permitiram a realização para melhor avaliação do escopo da ação junto ao articulador. </t>
  </si>
  <si>
    <t>1 - Tatiane Rech (ICMBio/CENAP); 2 - Thales Freitas (UFGRS); 3 - Daniel Slomp (SEMA-RS).</t>
  </si>
  <si>
    <t xml:space="preserve">3 - Questionar se os municípios podem estar provocando uma extinção local pela implantação dos empreendimentos. 1 - Preciso realizar uma reunião entre o articulador e os colaboradores para definição dos andamentos. </t>
  </si>
  <si>
    <t>Articular com MP o cumprimento das regras estabelecidas quanto ao ordenamento e gestão territorial nas áreas estratégicas do litoral norte do RS.</t>
  </si>
  <si>
    <t>Proteção nas áreas estratégicas do Litoral norte de RS.</t>
  </si>
  <si>
    <t>Cristiane Bossoni (ICMBio/APABF); Selma Ribeiro (ICMBio/NGI Iperó/BAV-Campinas).</t>
  </si>
  <si>
    <t xml:space="preserve">Articular com os municípios das áreas estratégicas do PAN para a conservação de áreas que não tenham nenhum tipo de proteção legal. </t>
  </si>
  <si>
    <t>Mecanismos legais de proteção criados como conservação das áreas estratégicas em Planos Diretores de Desenvolvimento Urbano (PDDU) e UCs.</t>
  </si>
  <si>
    <t> Sensibilizar a sociedade sobre a importância da preservação das espécies-alvo do PAN.</t>
  </si>
  <si>
    <t>Thales Freitas (UFRGS); Gilson Ximenes (UESB); Alexandre Percequillo (USP/ESALQ); Rebeca Barreto (UNIVASF);  Lilian Wetzel (NEMA); Raianne Brazão Magalhães (USP/ESALQ); Julia Sztejnhaus Pamio (USP/ESALQ); Julia Feitosa de Oliveira (USP/ESALQ); Tiago Silva do Nascimento (USP/ESALQ); Sofia Marcela Morro Pozo (USP/ESALQ); Helena Micucci Pires Amaral (USP/ESALQ); Ricardo Bovendorp (UESC); Selma Canalle Danelon (USP/ESALQ).</t>
  </si>
  <si>
    <r>
      <rPr>
        <sz val="11"/>
        <color rgb="FF000000"/>
        <rFont val="Calibri"/>
        <family val="2"/>
        <scheme val="minor"/>
      </rPr>
      <t>1 - Com a finalização do Sumário Executivo do PAN, elaboramos uma publicação no Instagram do ICMBio/CENAP para divulgação do documento. O conteúdo abordou o que são os sumários executivos, os objetivos geral e específicos, a área de abrangência e a importância de Unidades de Conservação estratégicas para as espécies contempladas. 
Além disso, ocorreu a divulgação da Oficina de Monitoria e Avaliação de Meio Termo do PAN, com publicação destacando as atividades desenvolvidas ao longo da semana, informações sobre as espécies contempladas no plano e divulgação do site oficial do PAN.
E por fim, um post foi publicado sobre a atualização do site do PAN após a oficina de monitoria, resultando na divulgação do site atualizado com matrizes, produtos, mapas e outras informações relevantes para acompanhamento das ações. 2- Ao pesquisar sobre o projeto tuco-tuco (UFRGS), separei três postagens no período entre esta monitoria e a anterior, que se encaixam na temática desta ação. 3 - Não fizemos post específicos sobre as espécies alvo do pan. Tem as páginas de projetos específicos, como a do projeto tuco-tuco da UFRGS. Também não fizemos material de divulgação específicos</t>
    </r>
    <r>
      <rPr>
        <sz val="11"/>
        <color rgb="FFFF0000"/>
        <rFont val="Calibri"/>
        <family val="2"/>
        <scheme val="minor"/>
      </rPr>
      <t xml:space="preserve">. </t>
    </r>
  </si>
  <si>
    <t xml:space="preserve">Divulgação do Sumário Executivo do PAN PMAA: https://www.instagram.com/p/DUF_TI-jgl7/?img_index=6
Divulgação da Oficina de 3ª Monitoria e Avaliação de Meio Termo: https://www.instagram.com/p/DPBqVl2DhZK/?img_index=1
Divulgação da atualização do site do PAN: https://www.instagram.com/p/DTLGtKjDhnA/?img_index=1 
Cuidados de proteção de tuco-tucos ao ir a praia:https://www.instagram.com/reel/DSkiJ9SjqpC/?igsh=MTF6and3cmowZW1meA== 
Dia Nacional do bioma Pampa: https://www.instagram.com/p/DSXtGJaDsju/?img_index=6&amp;igsh=ZXl4MXVhdzNmN2Fk
Fragmentação do Pampa ameaça tuco-tuco-do-lami: https://www.instagram.com/p/DPwk115Ey4P/?igsh=b2N0NTZybGx2bDI3
                                                </t>
  </si>
  <si>
    <t>Como dificuldade, destaca-se que a agenda de comunicação do ICMBio/CENAP permaneceu reduzida ao longo de 2025 e início de 2026. Contudo, com a chegada de Laís Barcellos, espera-se fortalecer e ampliar as estratégias de divulgação das espécies deste PAN e outras relacionadas ao centro.</t>
  </si>
  <si>
    <t>1- Aline Poscai (ICMBio/CENAP)/ 2- Laís Barcellos (ICMBio/CENAP); 3 - Ana Paula Carmignotto (UFSCar)</t>
  </si>
  <si>
    <t>2 - As postagens do ICMBio/CENAP precisam estar alinhadas às agendas internas, isso é um fator limitante para que esta ação ocorra sem problemas em sua realização. Recomenda-se que os colaboradores participem mais ativamente.  2 - Ao fim desta Monitoria, será elaborado uma postagem em nossa página do Instagram sobre o andamento da mesma, e dia 17/05, no Dia Nacional de Conscientização sobre as Espécies Ameaçadas de Extinção, será publicada uma postagem dedicada a todos os PANs que o ICMBio/CENAP coordena, incluindo o PMAA.</t>
  </si>
  <si>
    <t xml:space="preserve">Incluir: Laís Barcellos (ICMBio/CENAP). </t>
  </si>
  <si>
    <t>Disponibilização de informações consolidadas sobre o PAN, ampliando o acesso ao conhecimento sobre as espécies-alvo e as estratégias de conservação. </t>
  </si>
  <si>
    <t>Ana Paula Carmignotto (UFSCar); Thales Freitas (UFRGS); Gilson Ximenes (UESB); Alexandre Percequillo (USP/ESALQ); Aline Poscai (ICMBio/CENAP); Mateus Melo (Concremat Consultoria Ambiental); Fabricio Escarlate (ICMBio/COPAN).</t>
  </si>
  <si>
    <t xml:space="preserve">Sumário executivo publicado no Instagram do CENAP em 29/01/2026. Também foi divulgado, por e-mail, para mais de 65 participantes da oficina de planejamento do PAN o Sumários e o site do PAN do PMAA. </t>
  </si>
  <si>
    <t>https://www.instagram.com/p/DUF_TI-jgl7/?igsh=MWl3dGNoM3F3d2kydw%3D%3D</t>
  </si>
  <si>
    <t>Excluir: Encaminhar Banners de acordo com a ocorrência das espécies e seus ambientes de cada Unidade de Conservação. Inserir no banner uso dos aplicativos.  Avaliar inserção de placas sobre a espécie em trilhas em Unidades de Conservação.</t>
  </si>
  <si>
    <t>Agnis Cristiane (Vivaz Consultoria)</t>
  </si>
  <si>
    <t xml:space="preserve">Ainda não houve a divulgação para as empresas em razão da articuladora estar iniciando esse trabalho. </t>
  </si>
  <si>
    <t xml:space="preserve">Bernardo Papi encaminhará o e-mail de divulgação do Sumário Executivo, Áreas estratégias e site do PAN para a rede de contatos de empresas. </t>
  </si>
  <si>
    <t>Ação em andamento. Foram realizadas conversas com alguns  programadores e após foi definida a uma proposta conceitual para um game. Nela há a justificativa, objetivos, público-alvo, metodologia para o desenvolvimento, reestudados esperados e divulgação para financiadores.</t>
  </si>
  <si>
    <t xml:space="preserve">Proposta Conceitual do Game. </t>
  </si>
  <si>
    <t>PARNA Serra da Capivara; PARNA Serra da Canastra; APA Chapada do Araripe; APA Dunas e Veredas do Baixo e Médio São Francisco; PE Biribiri; ESEC de Águas Emendadas; PARNA Chapada dos Veadeiros.</t>
  </si>
  <si>
    <t xml:space="preserve">Levantamento realizado na última monitoria está aguardando os resultados laboratoriais. Há materiais biológicos coletados, dados dos registros (como estes dados irão diretamente para o SISBio são incluídos automaticamente no SALVE). </t>
  </si>
  <si>
    <t>Ana Paula Carmignotto (UFSCar); Alexandre Percequillo (USP/ESALQ); Gilson Ximenes (UESB); Mariella Butti (USP/IB); Renan Lieto (ICMBio/CENAP); Agnis Cristiane (Vivaz Consultoria); Thales Freitas (UFRGS).</t>
  </si>
  <si>
    <t>1 - Tatiane Rech (ICMBio/CENAP)); 2 - Thales Freitas (UFRGS)</t>
  </si>
  <si>
    <t xml:space="preserve">Concluída Monitoria 1. </t>
  </si>
  <si>
    <t>Monitorar populações de pequenos mamíferos das áreas que tenham ocorrência de maior número das espécies-alvo do PAN.</t>
  </si>
  <si>
    <t>Unidades de Conservação em Brasília-DF e RPPN Serra do Tombador.</t>
  </si>
  <si>
    <t xml:space="preserve">O monitoramento tem objetivo de obter dados de dinâmica populacional, reprodução, tabela de vida, sazonalidade. Custo por localidade= R$10.000,00 bimensal, correspondente a diárias e R$40.000,00 de materiais de campo, considerando 5 anos por localidade.
Memória de cálculo: O levantamento de novos registros com uso de DNA ambiental metabarcoding pode ser feito com recursos a partir de 50 mil reais para custos de material de coleta, análise genética e viagem. </t>
  </si>
  <si>
    <t xml:space="preserve">Incluir: RPPN Serra do Tombador (Cavalcante/GO) fica nos limites da PARNA da Chapada dos Veadeiros. </t>
  </si>
  <si>
    <t xml:space="preserve">Ação está em andamento, no último ano foram obtidas novas amostras e contínuo contato com instituições e pessoas para obtenção de mais materiais. </t>
  </si>
  <si>
    <t xml:space="preserve">Planilha do GBB (consta a lista de espécies e tecidos). </t>
  </si>
  <si>
    <t xml:space="preserve">Enviamos o protocolo mínimo de amostragem para os GATs de PMAA e PMAF fazer sugestões e podermos verificar se seria viável a aplicação do protocolo não apenas na pesquisa mas no licenciamento ambiental também. </t>
  </si>
  <si>
    <t xml:space="preserve">Importante rever as observações da ação e no protocolo o número de indivíduos coletados, sendo considerado 10 um número inviável para muitas espécies. </t>
  </si>
  <si>
    <t>José Vicente Elias Bernardi (UNB); Rebeca Barreto (UNIVASF); Alexandre Percequillo (USP/ESALQ); Érica Gomes de Sá (UFPB).</t>
  </si>
  <si>
    <t xml:space="preserve">Não houve andamentos na ação, é preciso verificar com outros pesquisadores. </t>
  </si>
  <si>
    <t xml:space="preserve">Articulador não está trabalhando com essa temática no momento. </t>
  </si>
  <si>
    <t xml:space="preserve">Não houve andamentos, pois não há recurso. </t>
  </si>
  <si>
    <t xml:space="preserve">Falta de recurso financeiro. </t>
  </si>
  <si>
    <t>Thales Freitas (UFRGS); Márcia Chame (FIOCRUZ); Alexandre Portella (Autônomo).</t>
  </si>
  <si>
    <t>Ação está em andamento. Estamos com projeto junto a Fundação Museu do Homem Americano – Fumdham fazendo o monitoramento para um diagnóstico, com instalação de câmeras, justamente buscando respostas para compreender as causas da superpopulação local.</t>
  </si>
  <si>
    <t>Nós realizamos amostragens em novembro de 2025 para verificar o impacto do fogo em áreas queimadas e não queimadas na Chapada dos Guimarães e na ESEC Serra das Araras. Estamos agora trabalhando com o impacto do fogo na RPPN Serra do Tombador. Tem estudos do pessoal da UNB  sobre o impacto do fogo na Chapada dos Veadeiros também. Nós também enviamos o protocolo mínimo (Ação 4.6) de amostragem para o pessoal fazer sugestões e podermos verificar se seria viável a aplicação do protocolo não apenas na pesquisa, mas no licenciamento ambiental também.</t>
  </si>
  <si>
    <t xml:space="preserve">Ação está em andamento, é preciso aguardar a atualização do MapBiomas para a sua realização, que ocorre em setembro de cada ano. </t>
  </si>
  <si>
    <t xml:space="preserve">Não foi atualizado o mapa de áreas estratégicas. No período a ação ainda não foi iniciada. </t>
  </si>
  <si>
    <r>
      <rPr>
        <sz val="11"/>
        <color rgb="FF000000"/>
        <rFont val="Calibri"/>
        <family val="2"/>
        <scheme val="minor"/>
      </rPr>
      <t xml:space="preserve">A ação vem sendo desenvolvida por meio de vistorias realizadas desde fevereiro de 2026 por Thales Freitas, Rafael Kretschmer e Inaê Sfalcin (UFRGS) em pontos históricos de ocorrência das espécies de tuco-tuco, com foco na avaliação dos impactos da enchente de 2024 e na atualização dos registros das populações de </t>
    </r>
    <r>
      <rPr>
        <i/>
        <sz val="11"/>
        <color rgb="FF000000"/>
        <rFont val="Calibri"/>
        <family val="2"/>
        <scheme val="minor"/>
      </rPr>
      <t>Ctenomys torquatus</t>
    </r>
    <r>
      <rPr>
        <sz val="11"/>
        <color rgb="FF000000"/>
        <rFont val="Calibri"/>
        <family val="2"/>
        <scheme val="minor"/>
      </rPr>
      <t xml:space="preserve"> e</t>
    </r>
    <r>
      <rPr>
        <i/>
        <sz val="11"/>
        <color rgb="FF000000"/>
        <rFont val="Calibri"/>
        <family val="2"/>
        <scheme val="minor"/>
      </rPr>
      <t xml:space="preserve"> Ctenomys ibicuiensis </t>
    </r>
    <r>
      <rPr>
        <sz val="11"/>
        <color rgb="FF000000"/>
        <rFont val="Calibri"/>
        <family val="2"/>
        <scheme val="minor"/>
      </rPr>
      <t xml:space="preserve">nos municípios de Alegrete, Manoel Viana, Pelotas e Rio Grande. As atividades incluíram buscas ativas por evidências de ocupação recente, como tocas ativas e solo revolvido, além de levantamentos em áreas privadas mediante autorização dos proprietários. Os resultados indicaram a persistência de algumas populações, especialmente em áreas menos impactadas pelas inundações ou localizadas em regiões mais elevadas, como na região do Laranjal, Fazenda da Palma e Estação Ecológica do Taim. Também foram registradas ausências em alguns pontos históricos, sugerindo possíveis extinções locais. De forma geral, os levantamentos indicam que, além dos impactos associados às enchentes, fatores antrópicos como expansão urbana e alterações no uso do solo, especialmente pela agricultura, representam importantes ameaças às populações avaliadas. </t>
    </r>
  </si>
  <si>
    <t>SITUAÇÃO ATUAL DAS AÇÕES - 4ª MONITORIA (2026)</t>
  </si>
  <si>
    <t>01/10/2016 - 04/10/2016 (virtual)</t>
  </si>
  <si>
    <t>Texto objetivo 1</t>
  </si>
  <si>
    <t>X</t>
  </si>
  <si>
    <t>1.9</t>
  </si>
  <si>
    <t>1.10</t>
  </si>
  <si>
    <t>1.11</t>
  </si>
  <si>
    <t>1.12</t>
  </si>
  <si>
    <t>1.13</t>
  </si>
  <si>
    <t>1.14</t>
  </si>
  <si>
    <t>1.15</t>
  </si>
  <si>
    <t>Texto objetivo 2</t>
  </si>
  <si>
    <t>2.14</t>
  </si>
  <si>
    <t>2.15</t>
  </si>
  <si>
    <t>Texto objetivo 3</t>
  </si>
  <si>
    <t>ação 3</t>
  </si>
  <si>
    <t>3.6</t>
  </si>
  <si>
    <t>3.7</t>
  </si>
  <si>
    <t>3.8</t>
  </si>
  <si>
    <t>3.9</t>
  </si>
  <si>
    <t>3.10</t>
  </si>
  <si>
    <t>3.11</t>
  </si>
  <si>
    <t>3.12</t>
  </si>
  <si>
    <t>3.13</t>
  </si>
  <si>
    <t>3.14</t>
  </si>
  <si>
    <t>3.15</t>
  </si>
  <si>
    <t>Texto objetivo 4</t>
  </si>
  <si>
    <t>ação 4</t>
  </si>
  <si>
    <t>4.15</t>
  </si>
  <si>
    <t>Texto objetivo 5</t>
  </si>
  <si>
    <t>5.1</t>
  </si>
  <si>
    <t>ação 5</t>
  </si>
  <si>
    <t>5.2</t>
  </si>
  <si>
    <t>5.3</t>
  </si>
  <si>
    <t>5.4</t>
  </si>
  <si>
    <t>5.5</t>
  </si>
  <si>
    <t>5.6</t>
  </si>
  <si>
    <t>5.7</t>
  </si>
  <si>
    <t>5.8</t>
  </si>
  <si>
    <t>5.9</t>
  </si>
  <si>
    <t>5.10</t>
  </si>
  <si>
    <t>5.11</t>
  </si>
  <si>
    <t>5.12</t>
  </si>
  <si>
    <t>5.13</t>
  </si>
  <si>
    <t>5.14</t>
  </si>
  <si>
    <t>5.15</t>
  </si>
  <si>
    <t>Texto objetivo 6</t>
  </si>
  <si>
    <t>6.1</t>
  </si>
  <si>
    <t>ação 6</t>
  </si>
  <si>
    <t>6.2</t>
  </si>
  <si>
    <t>6.3</t>
  </si>
  <si>
    <t>6.4</t>
  </si>
  <si>
    <t>6.5</t>
  </si>
  <si>
    <t>6.6</t>
  </si>
  <si>
    <t>6.7</t>
  </si>
  <si>
    <t>6.8</t>
  </si>
  <si>
    <t>6.9</t>
  </si>
  <si>
    <t>6.10</t>
  </si>
  <si>
    <t>6.11</t>
  </si>
  <si>
    <t>6.12</t>
  </si>
  <si>
    <t>6.13</t>
  </si>
  <si>
    <t>6.14</t>
  </si>
  <si>
    <t>6.15</t>
  </si>
  <si>
    <t>Texto objetivo 7</t>
  </si>
  <si>
    <t>7.1</t>
  </si>
  <si>
    <t>ação 7</t>
  </si>
  <si>
    <t>7.2</t>
  </si>
  <si>
    <t>7.3</t>
  </si>
  <si>
    <t>7.4</t>
  </si>
  <si>
    <t>7.5</t>
  </si>
  <si>
    <t>7.6</t>
  </si>
  <si>
    <t>7.7</t>
  </si>
  <si>
    <t>7.8</t>
  </si>
  <si>
    <t>7.9</t>
  </si>
  <si>
    <t>7.10</t>
  </si>
  <si>
    <t>7.11</t>
  </si>
  <si>
    <t>7.12</t>
  </si>
  <si>
    <t>7.13</t>
  </si>
  <si>
    <t>7.14</t>
  </si>
  <si>
    <t>7.15</t>
  </si>
  <si>
    <t>Texto objetivo 8</t>
  </si>
  <si>
    <t>8.1</t>
  </si>
  <si>
    <t>ação 8</t>
  </si>
  <si>
    <t>8.2</t>
  </si>
  <si>
    <t>8.3</t>
  </si>
  <si>
    <t>8.4</t>
  </si>
  <si>
    <t>8.5</t>
  </si>
  <si>
    <t>8.6</t>
  </si>
  <si>
    <t>8.7</t>
  </si>
  <si>
    <t>8.8</t>
  </si>
  <si>
    <t>8.9</t>
  </si>
  <si>
    <t>8.10</t>
  </si>
  <si>
    <t>8.11</t>
  </si>
  <si>
    <t>8.12</t>
  </si>
  <si>
    <t>8.13</t>
  </si>
  <si>
    <t>8.14</t>
  </si>
  <si>
    <t>8.15</t>
  </si>
  <si>
    <t>Texto objetivo 9</t>
  </si>
  <si>
    <t>9.1</t>
  </si>
  <si>
    <t>ação 9</t>
  </si>
  <si>
    <t>9.2</t>
  </si>
  <si>
    <t>9.3</t>
  </si>
  <si>
    <t>9.4</t>
  </si>
  <si>
    <t>9.5</t>
  </si>
  <si>
    <t>9.6</t>
  </si>
  <si>
    <t>9.7</t>
  </si>
  <si>
    <t>9.8</t>
  </si>
  <si>
    <t>9.9</t>
  </si>
  <si>
    <t>9.10</t>
  </si>
  <si>
    <t>9.11</t>
  </si>
  <si>
    <t>9.12</t>
  </si>
  <si>
    <t>9.13</t>
  </si>
  <si>
    <t>9.14</t>
  </si>
  <si>
    <t>9.15</t>
  </si>
  <si>
    <t>Texto objetivo 10</t>
  </si>
  <si>
    <t>10.1</t>
  </si>
  <si>
    <t>ação 10</t>
  </si>
  <si>
    <t>10.2</t>
  </si>
  <si>
    <t>10.3</t>
  </si>
  <si>
    <t>10.4</t>
  </si>
  <si>
    <t>10.5</t>
  </si>
  <si>
    <t>10.6</t>
  </si>
  <si>
    <t>10.7</t>
  </si>
  <si>
    <t>10.8</t>
  </si>
  <si>
    <t>10.9</t>
  </si>
  <si>
    <t>10.10</t>
  </si>
  <si>
    <t>10.11</t>
  </si>
  <si>
    <t>10.12</t>
  </si>
  <si>
    <t>10.13</t>
  </si>
  <si>
    <t>10.14</t>
  </si>
  <si>
    <t>10.15</t>
  </si>
  <si>
    <t>SITUAÇÃO ATUAL DAS AÇÕES - MONITORIA FINAL (2021)</t>
  </si>
  <si>
    <t>Não iniciada ou não concluída</t>
  </si>
  <si>
    <t>Iniciada e não concluída no período previsto</t>
  </si>
  <si>
    <t>Concluída</t>
  </si>
  <si>
    <t>TOTAL DE AÇÕES DO PAN</t>
  </si>
  <si>
    <t>OBJETIVO 5</t>
  </si>
  <si>
    <t>OBJETIVO 6</t>
  </si>
  <si>
    <t>OBJETIVO 7</t>
  </si>
  <si>
    <t>OBJETIVO 8</t>
  </si>
  <si>
    <t>OBJETIVO 9</t>
  </si>
  <si>
    <t>OBJETIVO 10</t>
  </si>
  <si>
    <t xml:space="preserve">Daniel Slomp (SEMA-RS) poderá disponibilizar um modelo de NT para auxiliar no documento. Modelo enviado ao GAT após a oficina. </t>
  </si>
  <si>
    <t xml:space="preserve">1- Oficiar os municípios questionando como as espécies são tratadas no âmbito do licenciamento e alertando que licenças sem considerar a presença da espécie pode provocar uma extinção local pela implantação dos empreendimentos.   2 - Realizar levantamento dos empreendimentos sobrepostos as áreas de ocorrência das espécies para municiar um questionamento junto ao MP quanto ao licenciamento dos mesmos e as medidas mitigadoras empregadas para reduzir os danos as populações afetadas. </t>
  </si>
  <si>
    <r>
      <rPr>
        <sz val="11"/>
        <color rgb="FF000000"/>
        <rFont val="Calibri"/>
        <family val="2"/>
        <scheme val="minor"/>
      </rPr>
      <t xml:space="preserve">1 - O projeto coordenado pela articuladora, voltado à espécie </t>
    </r>
    <r>
      <rPr>
        <i/>
        <sz val="11"/>
        <color rgb="FF000000"/>
        <rFont val="Calibri"/>
        <family val="2"/>
        <scheme val="minor"/>
      </rPr>
      <t>Trinomys yonenagae</t>
    </r>
    <r>
      <rPr>
        <sz val="11"/>
        <color rgb="FF000000"/>
        <rFont val="Calibri"/>
        <family val="2"/>
        <scheme val="minor"/>
      </rPr>
      <t xml:space="preserve">, foi encerrado. Atualmente, ela está elaborando um relatório mais robusto, reunindo e consolidando os dados obtidos ao longo da execução do projeto. Há uma colaboradora trabalhando nas análises dos dados e na produção dos mapas.
Além disso, foi submetido um artigo de divulgação científica relacionado ao tema, o qual já foi aceito para publicação. Ainda há outra artigo que será submetido da alteração da área de distribuição de </t>
    </r>
    <r>
      <rPr>
        <i/>
        <sz val="11"/>
        <color rgb="FF000000"/>
        <rFont val="Calibri"/>
        <family val="2"/>
        <scheme val="minor"/>
      </rPr>
      <t>T. yonenagae</t>
    </r>
    <r>
      <rPr>
        <sz val="11"/>
        <color rgb="FF000000"/>
        <rFont val="Calibri"/>
        <family val="2"/>
        <scheme val="minor"/>
      </rPr>
      <t xml:space="preserve">. 3 - Para </t>
    </r>
    <r>
      <rPr>
        <i/>
        <sz val="11"/>
        <color rgb="FF000000"/>
        <rFont val="Calibri"/>
        <family val="2"/>
        <scheme val="minor"/>
      </rPr>
      <t>C. ibicuiensis</t>
    </r>
    <r>
      <rPr>
        <sz val="11"/>
        <color rgb="FF000000"/>
        <rFont val="Calibri"/>
        <family val="2"/>
        <scheme val="minor"/>
      </rPr>
      <t xml:space="preserve"> está em uma região de pecuária, plantação de soja e silvicultura, em um monitoramento realizado em 2026 várias populações que foram registradas em anos passados não foram encontradas. Ressalta-se que é uma espécies que usa uma área muito restrita. Houve uma iniciativa para tentativa de doação de áreas no município de Manuel Viana/RS para proteção, isso ocorreu conjuntamente com uma empresa e prefeitura, mas sem sucesso. Há um grande conflito com os produtores das regiões com os tuco-tucos. 1 - Bolsistas  deixaram a execução do projeto antes de termina-lo. Burocracias inviabilizaram a contratação de novo corpo técnico para fechar os relatórios técnicos e os mapas.</t>
    </r>
  </si>
  <si>
    <t>Alterar instituição: Érica Gomes de Sá  (USP). Excluir: Rebeca Barreto (UNIVASF).</t>
  </si>
  <si>
    <r>
      <t xml:space="preserve">Como dificuldade para execução da ação, destaca-se que os campos previstos para 2025 não foram realizados conforme o planejado devido a entraves logísticos, administrativos e operacionais, impactando o cronograma das atividades de monitoramento das espécies-alvo. Estudo publicado em 2026 validou </t>
    </r>
    <r>
      <rPr>
        <i/>
        <sz val="11"/>
        <color theme="1"/>
        <rFont val="Calibri"/>
        <family val="2"/>
        <scheme val="minor"/>
      </rPr>
      <t>Ctenomys brasiliensis</t>
    </r>
    <r>
      <rPr>
        <sz val="11"/>
        <color theme="1"/>
        <rFont val="Calibri"/>
        <family val="2"/>
        <scheme val="minor"/>
      </rPr>
      <t xml:space="preserve"> como nome válido para a espécie atualmente reconhecida como </t>
    </r>
    <r>
      <rPr>
        <i/>
        <sz val="11"/>
        <color theme="1"/>
        <rFont val="Calibri"/>
        <family val="2"/>
        <scheme val="minor"/>
      </rPr>
      <t>Ctenomys minutus</t>
    </r>
    <r>
      <rPr>
        <sz val="11"/>
        <color theme="1"/>
        <rFont val="Calibri"/>
        <family val="2"/>
        <scheme val="minor"/>
      </rPr>
      <t xml:space="preserve">, propondo </t>
    </r>
    <r>
      <rPr>
        <i/>
        <sz val="11"/>
        <color theme="1"/>
        <rFont val="Calibri"/>
        <family val="2"/>
        <scheme val="minor"/>
      </rPr>
      <t>C. minutus</t>
    </r>
    <r>
      <rPr>
        <sz val="11"/>
        <color theme="1"/>
        <rFont val="Calibri"/>
        <family val="2"/>
        <scheme val="minor"/>
      </rPr>
      <t xml:space="preserve"> como sinônimo júnior (DOI: 10.1093/jmammal/gyaf086). Até eventual atualização taxonômica oficial, as referências a C. minutus nesta ação devem ser interpretadas considerando essa revisão.</t>
    </r>
  </si>
  <si>
    <r>
      <t>Revisar, avaliar e mapear os registros pré e pós-desastre das espécies-alvo (</t>
    </r>
    <r>
      <rPr>
        <i/>
        <sz val="11"/>
        <color theme="1"/>
        <rFont val="Calibri"/>
        <family val="2"/>
        <scheme val="minor"/>
      </rPr>
      <t>Ctenomys flamarioni, C. ibicuiensis, C. lami, C. brasiliensis e C. torquatus</t>
    </r>
    <r>
      <rPr>
        <sz val="11"/>
        <color theme="1"/>
        <rFont val="Calibri"/>
        <family val="2"/>
        <scheme val="minor"/>
      </rPr>
      <t>), identificando os impactos do evento e os riscos à população ameaçada associados a inundações.</t>
    </r>
  </si>
  <si>
    <t xml:space="preserve">Incluir: Inaê Sfalcin (UFRGS). </t>
  </si>
  <si>
    <r>
      <t xml:space="preserve">Incluir: </t>
    </r>
    <r>
      <rPr>
        <i/>
        <sz val="11"/>
        <color theme="1"/>
        <rFont val="Calibri"/>
        <family val="2"/>
        <scheme val="minor"/>
      </rPr>
      <t>C. torquatus</t>
    </r>
    <r>
      <rPr>
        <sz val="11"/>
        <color theme="1"/>
        <rFont val="Calibri"/>
        <family val="2"/>
        <scheme val="minor"/>
      </rPr>
      <t xml:space="preserve"> foi incluído nesta ação, embora não seja espécie-alvo do PAN, por integrar o projeto associado e ocorrer em áreas compartilhadas com espécies contempladas pelo Plano.</t>
    </r>
  </si>
  <si>
    <r>
      <t xml:space="preserve">É preciso verificar quais espécies são foco em Tubarão/SC. Na região de São Francisco de Assis e Manuel Viana/RS. A situação do C. ibicuiensis está se complicando, porque há muita lavoura de soja e silvicultura, e eles estão perdendo a área. Estudo publicado em 2026 validou Ctenomys brasiliensis como nome válido para a espécie atualmente reconhecida como </t>
    </r>
    <r>
      <rPr>
        <i/>
        <sz val="11"/>
        <color theme="1"/>
        <rFont val="Calibri"/>
        <family val="2"/>
        <scheme val="minor"/>
      </rPr>
      <t>Ctenomys minutu</t>
    </r>
    <r>
      <rPr>
        <sz val="11"/>
        <color theme="1"/>
        <rFont val="Calibri"/>
        <family val="2"/>
        <scheme val="minor"/>
      </rPr>
      <t xml:space="preserve">s, propondo </t>
    </r>
    <r>
      <rPr>
        <i/>
        <sz val="11"/>
        <color theme="1"/>
        <rFont val="Calibri"/>
        <family val="2"/>
        <scheme val="minor"/>
      </rPr>
      <t>C. minutus</t>
    </r>
    <r>
      <rPr>
        <sz val="11"/>
        <color theme="1"/>
        <rFont val="Calibri"/>
        <family val="2"/>
        <scheme val="minor"/>
      </rPr>
      <t xml:space="preserve"> como sinônimo júnior (DOI: 10.1093/jmammal/gyaf086). Até eventual atualização taxonômica oficial, as referências a C.</t>
    </r>
    <r>
      <rPr>
        <i/>
        <sz val="11"/>
        <color theme="1"/>
        <rFont val="Calibri"/>
        <family val="2"/>
        <scheme val="minor"/>
      </rPr>
      <t xml:space="preserve"> minutus</t>
    </r>
    <r>
      <rPr>
        <sz val="11"/>
        <color theme="1"/>
        <rFont val="Calibri"/>
        <family val="2"/>
        <scheme val="minor"/>
      </rPr>
      <t xml:space="preserve"> nesta ação devem ser interpretadas considerando essa revisão.</t>
    </r>
  </si>
  <si>
    <r>
      <t xml:space="preserve">1 - Ação contínua. A Plataforma SALVE encontra-se atualizada, com todas as fichas das espécies deste PAN publicadas. Novos registros são incorporados quando há contato direto de colaboradores ou instituições. A busca ativa por novos registros e a inserção em massa de dados ocorrem especificamente durante os períodos de avaliação das espécies, quando são abertas consultas amplas para levantamento de informações. 2- A distribuição das três espécies continua a mesma, mas </t>
    </r>
    <r>
      <rPr>
        <i/>
        <sz val="11"/>
        <color theme="1"/>
        <rFont val="Calibri"/>
        <family val="2"/>
        <scheme val="minor"/>
      </rPr>
      <t>C. lami</t>
    </r>
    <r>
      <rPr>
        <sz val="11"/>
        <color theme="1"/>
        <rFont val="Calibri"/>
        <family val="2"/>
        <scheme val="minor"/>
      </rPr>
      <t xml:space="preserve"> sofreu uma pequena diminuição na área em função dos impactos da agricultura. Estudo publicado em 2026 validou </t>
    </r>
    <r>
      <rPr>
        <i/>
        <sz val="11"/>
        <color theme="1"/>
        <rFont val="Calibri"/>
        <family val="2"/>
        <scheme val="minor"/>
      </rPr>
      <t>Ctenomys brasiliensis</t>
    </r>
    <r>
      <rPr>
        <sz val="11"/>
        <color theme="1"/>
        <rFont val="Calibri"/>
        <family val="2"/>
        <scheme val="minor"/>
      </rPr>
      <t xml:space="preserve"> como nome válido para a espécie atualmente reconhecida como C</t>
    </r>
    <r>
      <rPr>
        <i/>
        <sz val="11"/>
        <color theme="1"/>
        <rFont val="Calibri"/>
        <family val="2"/>
        <scheme val="minor"/>
      </rPr>
      <t>tenomys minutus</t>
    </r>
    <r>
      <rPr>
        <sz val="11"/>
        <color theme="1"/>
        <rFont val="Calibri"/>
        <family val="2"/>
        <scheme val="minor"/>
      </rPr>
      <t>, propondo</t>
    </r>
    <r>
      <rPr>
        <i/>
        <sz val="11"/>
        <color theme="1"/>
        <rFont val="Calibri"/>
        <family val="2"/>
        <scheme val="minor"/>
      </rPr>
      <t xml:space="preserve"> C. minutus</t>
    </r>
    <r>
      <rPr>
        <sz val="11"/>
        <color theme="1"/>
        <rFont val="Calibri"/>
        <family val="2"/>
        <scheme val="minor"/>
      </rPr>
      <t xml:space="preserve"> como sinônimo júnior (DOI: 10.1093/jmammal/gyaf086). Até eventual atualização taxonômica oficial, as referências a </t>
    </r>
    <r>
      <rPr>
        <i/>
        <sz val="11"/>
        <color theme="1"/>
        <rFont val="Calibri"/>
        <family val="2"/>
        <scheme val="minor"/>
      </rPr>
      <t>C. minutus</t>
    </r>
    <r>
      <rPr>
        <sz val="11"/>
        <color theme="1"/>
        <rFont val="Calibri"/>
        <family val="2"/>
        <scheme val="minor"/>
      </rPr>
      <t xml:space="preserve"> nesta ação devem ser interpretadas considerando essa revisão. O artigo e essa informação foi disponibiliza para a equipe CENAP Avaliação. </t>
    </r>
  </si>
  <si>
    <r>
      <t xml:space="preserve">Almeida et al. (2025). Habitat configuration and persistence of an endangered subterranean rodent in the Brazilian Pampa. Mammalia. https://doi.org/10.1515/mammalia-2025-0036; Maestri et al. (2026). Ancient DNA reveals the identity and geographic origin of the syntype of Ctenomys brasiliensis, the type species of the genus </t>
    </r>
    <r>
      <rPr>
        <i/>
        <sz val="11"/>
        <color theme="1"/>
        <rFont val="Calibri"/>
        <family val="2"/>
        <scheme val="minor"/>
      </rPr>
      <t>Ctenomys</t>
    </r>
    <r>
      <rPr>
        <sz val="11"/>
        <color theme="1"/>
        <rFont val="Calibri"/>
        <family val="2"/>
        <scheme val="minor"/>
      </rPr>
      <t>. Journal of Mammalogy. https://doi.org/10.1093/jmammal/gyaf086</t>
    </r>
  </si>
  <si>
    <r>
      <rPr>
        <sz val="12"/>
        <color rgb="FF000000"/>
        <rFont val="Calibri"/>
      </rPr>
      <t xml:space="preserve">Monitorar as populações de </t>
    </r>
    <r>
      <rPr>
        <i/>
        <sz val="12"/>
        <color rgb="FF000000"/>
        <rFont val="Calibri"/>
      </rPr>
      <t>Ctenomys ibicuiensis</t>
    </r>
    <r>
      <rPr>
        <sz val="12"/>
        <color rgb="FF000000"/>
        <rFont val="Calibri"/>
      </rPr>
      <t>,</t>
    </r>
    <r>
      <rPr>
        <i/>
        <sz val="12"/>
        <color rgb="FF000000"/>
        <rFont val="Calibri"/>
      </rPr>
      <t xml:space="preserve"> Trinomys yonenagae</t>
    </r>
    <r>
      <rPr>
        <sz val="12"/>
        <color rgb="FF000000"/>
        <rFont val="Calibri"/>
      </rPr>
      <t xml:space="preserve"> e </t>
    </r>
    <r>
      <rPr>
        <i/>
        <sz val="12"/>
        <color rgb="FF000000"/>
        <rFont val="Calibri"/>
      </rPr>
      <t>Rhipidomys cariri</t>
    </r>
    <r>
      <rPr>
        <sz val="12"/>
        <color rgb="FF000000"/>
        <rFont val="Calibri"/>
      </rPr>
      <t xml:space="preserve"> para medir a efetividade da Reserva Legal (RL) e APP em zonas de produção agrícola, pecuária e silvicultura​.</t>
    </r>
  </si>
  <si>
    <t>Barreto, R. M. F., &amp; Geise, L. (2026). Un pequeno ratón especialista en dunas de arena. Therya Ixmana, 5(2), 132–135. https://doi.org/10.12933/therya_ixmana-26-833</t>
  </si>
  <si>
    <t xml:space="preserve">Articulador informou na monitoria passada que precisava compreender o que se pretende da ação, em reunião foi alinhando que seria realizada uma conversa com ele e com prof. Thales Freitas, mas que não ocorreu. Durante a oficina foi discutido o recorte específico para a andamento da ação. 2 - Atualmente o crítico é a região das cidades de Capão da Canoa, Atlântica, Xangrilá e  Praia do Barco. Tem licenciamento prevendo translocação em Capão da Canoa. Os animais são transferidos para outra área. Depois, aquela precisa ser avaliada, porque haverá um novo empreendimento ali. Nova translocação, assim, em um ano tem bicho que fica andando através das translocações. Isso ocorre também nos outros municípios. </t>
  </si>
  <si>
    <t>Capão da Canoa, Atlântica, Xangrilá e  Praia do Barco.</t>
  </si>
  <si>
    <t xml:space="preserve"> Alexandre Percequillo (USP/ESALQ); Thales Freitas (UFGRS); Camila de Lavor (UNIVASF).</t>
  </si>
  <si>
    <t>Janaína Aguiar (IEF-MG); Cibele Barreto (ICMBio/PNB); Mariella Butti (USP/IB); Caroline Gomes (SEMA/RS); Alexandre Percequillo (USP/ESALQ); Mayara Beltrão (UFPB/MZUSP);  Thales Freitas (UFGRS).</t>
  </si>
  <si>
    <t>Janaína Aguiar (IEF-MG); Sara Alves (INEMA-BA); Francisco Paroli (SEMA-MT); Cibele Barreto (ICMBio/PNB); Rebeca Barreto (UNIVASF); Mayara Beltrão (UFPB/MZUSP); Daniel Slomp (SEMA-RS); Thiago Guerra (ICMBio/CENAP); Mariella Butti (USP/IB).</t>
  </si>
  <si>
    <t>Janaína Aguiar (IEF-MG); Sara Alves (INEMA-BA); Francisco Paroli (SEMA-MT); Dérien Duarte (ICMBio/CEPSUL);  Daniel Slomp (SEMA-RS); Thiago Guerra (ICMBio/CENAP); Marcos Vinicius Brandão (American History Museum); Mariella Butti USP/IB); Paola Ribeiro (ICMBio/PARNA Canastra).</t>
  </si>
  <si>
    <t>Verônica de Novaes (ICMBio/COCUC); Walter Steenbock (ICMBio/CEPSUL); Daniel Slomp (SEMA-RS); Weber Silva (Aquasis); Gabriela Moreira (Instituto de Ação Socioambiental); Kleber Silva (INEMA-BA); Selma Ribeiro (ICMBio/NGI Iperó/BAV-Campinas).</t>
  </si>
  <si>
    <t>Janaina Aguiar (IEF-MG); Sara Alves (INEMA-BA); Mariella Butti (USP/IB); Rebeca Barreto (UNIVASF); Marian Rodrigues (ICMBio/PARNA Serra da Capivara); Daniel Slomp (SEMA-RS); Lilian Wetzel (NEMA).</t>
  </si>
  <si>
    <t>Rafael Volquind (FEPAM-RS); Dilton de Castro (Comitê da Bacia do Rio Tramandaí); Daniel Slomp (SEMA-RS); Janaína Aguiar (IEF-MG); Sara Alves (INEMA-BA); Francisco Paroli (SEMA-MT); Paulo Maier (ICMBio/NGI Araripe).</t>
  </si>
  <si>
    <t>Caren Dalmolin (ICMBio/COPAN); Janaína Aguiar (IEF-MG); Lilian Wetzel (NEMA); Luciano Martins (FEPAM-RS); Carlos Augusto (ICMBio/NGI Araripe).</t>
  </si>
  <si>
    <t xml:space="preserve"> Janaína Aguiar (IEF-MG); Rafael Volquind (FEPAM-RS); Dilton de Castro (Comitê da Bacia do Rio Tramandaí); Daniel Slomp (SEMA-RS); Sara Alves (INEMA-BA); Paulo Maier (ICMBio/NGI Araripe); Francisco Paroli (SEMA-MT).</t>
  </si>
  <si>
    <t>Sara Alves (INEMA-BA); Luciana Khury (MP-BA).</t>
  </si>
  <si>
    <t>Sara Alves (INEMA-BA); Mariella Butti (USP/IB); Rebeca Barreto (UNIVASF); Marian Rodrigues (ICMBio/PARNA Serra da Capivara); Daniel Slomp (SEMA-RS); Carlos Augusto (ICMBio/NGI Araripe); Ana Amélia Schreinert (FAMURS).</t>
  </si>
  <si>
    <t>Janaína Aguiar (IEF-MG); Alexandra Bezerra (Museu Paraense Emílio Goeldi); Ana Lazar (UFRJ/MN); Ana Paula Carmignotto (UFSCar); Marcelo Weksler (UFRJ/MN); Márcia Jardim (SEMA-RS); Alexandre Christoff (Pesquisador Autônomo/RS); Agnis Cristiane (Vivaz Consultoria); Cintia Povill (GBB); Ana Pavan (GBB).</t>
  </si>
  <si>
    <t>Incluir: Valdir Nogueira Neto (ICMBio/CENAP). 
Alterar instituição: Alexandre Christoff (UNISINOS); Cintia Povill (ITV); Ana Pavan (ITV).</t>
  </si>
  <si>
    <t>Daniel Raíces (ICMBio/COESP); Katia Ferraz (USP/ESALQ); Thales Freitas (UFRGS); Paulo Maier (ICMBio/NGI Araripe); Hugo Fernandes (UECE); Márcia Jardim (SEMA-RS); Alexandre Christoff (Pesquisador Autônomo/RS); Cezar Neubert Gonçalves (ICMBio/PARNA Diamantina); Maria Lúcia Carvalho (ICMBio/PARNA Catimbau); Ana Paula Carmignotto (UFSCar); Rebeca Barreto (UNIVASF).</t>
  </si>
  <si>
    <t>Alterar instituição: Alexandre Christoff (UNISINOS).</t>
  </si>
  <si>
    <t>Incluir: Alegrete (RS), Butiá (RS), Cachoeira do Sul (RS), Mostardas (RS), Palmares do Sul (RS), Porto Alegre (RS), Rio Grande (RS), Santa Maria (RS), Santo Antônio da Patrulha (RS), São José do Norte (RS), Tavares (RS), Viamão (RS), Osório (RS) e ESEC Taim.</t>
  </si>
  <si>
    <t>Daniel Slomp (SEMA-RS)</t>
  </si>
  <si>
    <t xml:space="preserve">Incluir: Bernardo Papi (Ecotropica Ambiental); Taína Menegasso (ICMBio/CENAP). </t>
  </si>
  <si>
    <t>Incluir: Juliana Gonçalves Ferreira (ICMBio).</t>
  </si>
  <si>
    <t>Excluir: Camila de Lavor (UNIVASF). Incluir: Taína Menegasso (ICMBio/CENAP); Daniel Slomp (SEMA-RS); Luiz Felipe Cruz Silva (UNIVASF).</t>
  </si>
  <si>
    <t>Informação disponível sobre a efetividade das RL e APP na manutenção das populações das espécies-alvo.</t>
  </si>
  <si>
    <r>
      <rPr>
        <sz val="12"/>
        <color rgb="FF000000"/>
        <rFont val="Calibri"/>
      </rPr>
      <t xml:space="preserve">Incluir a temática da conservação do </t>
    </r>
    <r>
      <rPr>
        <i/>
        <sz val="12"/>
        <color rgb="FF000000"/>
        <rFont val="Calibri"/>
      </rPr>
      <t xml:space="preserve">Ctenomys flamarioni </t>
    </r>
    <r>
      <rPr>
        <sz val="12"/>
        <color rgb="FF000000"/>
        <rFont val="Calibri"/>
      </rPr>
      <t>e</t>
    </r>
    <r>
      <rPr>
        <i/>
        <sz val="12"/>
        <color rgb="FF000000"/>
        <rFont val="Calibri"/>
      </rPr>
      <t xml:space="preserve"> Ctenomys minutus</t>
    </r>
    <r>
      <rPr>
        <sz val="12"/>
        <color rgb="FF000000"/>
        <rFont val="Calibri"/>
      </rPr>
      <t xml:space="preserve"> no GT para controle do trânsito de veículo na Praia do Cassino, Rio Grande-RS.</t>
    </r>
  </si>
  <si>
    <t>Litoral Sul de SC.</t>
  </si>
  <si>
    <t>Áreas estratégicas excluídas das zonas de urbanização.</t>
  </si>
  <si>
    <t>Bernardo Papi (Ecotropica Ambiental); Gabriela Moreira (Instituto de Ação Socioambiental); Marian Rodrigues (ICMBio/PARNA Serra da Capivara); Paulo Maier (ICMBio/NGI Araripe);  Daniel Slomp (SEMA-RS).</t>
  </si>
  <si>
    <r>
      <rPr>
        <sz val="12"/>
        <color rgb="FF000000"/>
        <rFont val="Calibri"/>
      </rPr>
      <t xml:space="preserve">Ampliar fiscalização de </t>
    </r>
    <r>
      <rPr>
        <i/>
        <sz val="12"/>
        <color rgb="FF000000"/>
        <rFont val="Calibri"/>
      </rPr>
      <t>off-road</t>
    </r>
    <r>
      <rPr>
        <sz val="12"/>
        <color rgb="FF000000"/>
        <rFont val="Calibri"/>
      </rPr>
      <t xml:space="preserve"> no PARNA Serra da Canastra.</t>
    </r>
  </si>
  <si>
    <r>
      <t>Processo de criação da RESEX Farol de Santa Marta é o SEI  02001.008813/2002-33 e 02127.001554/2023-28. O nome da RESEX completo é RESEX do Cabo do Farol de Santa Marta. Avaliar se a lagoa dos quadros (RS) seria lagoa dos barros, também verificar se há proposta de criação de UC na lagoa do casamento. 2 -Importante oficiar o município Santo Antônio da Patrulha/RS referente a presença das espécies de tuco-tucos (</t>
    </r>
    <r>
      <rPr>
        <i/>
        <sz val="11"/>
        <color theme="1"/>
        <rFont val="Calibri"/>
        <family val="2"/>
        <scheme val="minor"/>
      </rPr>
      <t>C. lami</t>
    </r>
    <r>
      <rPr>
        <sz val="11"/>
        <color theme="1"/>
        <rFont val="Calibri"/>
        <family val="2"/>
        <scheme val="minor"/>
      </rPr>
      <t xml:space="preserve"> e </t>
    </r>
    <r>
      <rPr>
        <i/>
        <sz val="11"/>
        <color theme="1"/>
        <rFont val="Calibri"/>
        <family val="2"/>
        <scheme val="minor"/>
      </rPr>
      <t>C. brasiliensis</t>
    </r>
    <r>
      <rPr>
        <sz val="11"/>
        <color theme="1"/>
        <rFont val="Calibri"/>
        <family val="2"/>
        <scheme val="minor"/>
      </rPr>
      <t>) no Parque Municipal Natural Manuel de Barros Pereira.</t>
    </r>
  </si>
  <si>
    <r>
      <rPr>
        <sz val="12"/>
        <color rgb="FF000000"/>
        <rFont val="Calibri"/>
      </rPr>
      <t>Incluir informação sobre as principais ameaças indicadas no PAN para estas áreas (</t>
    </r>
    <r>
      <rPr>
        <i/>
        <sz val="12"/>
        <color rgb="FF000000"/>
        <rFont val="Calibri"/>
      </rPr>
      <t>K. rupestris</t>
    </r>
    <r>
      <rPr>
        <sz val="12"/>
        <color rgb="FF000000"/>
        <rFont val="Calibri"/>
      </rPr>
      <t xml:space="preserve"> vendido como afrodisíaco em Diamantina); ação contínua;   ideia de juntar ações de outros PANs nas áreas estratégicas para fortalecer as recomendações (lagartixa, borboleta, rhinela...)</t>
    </r>
  </si>
  <si>
    <r>
      <rPr>
        <sz val="11"/>
        <color rgb="FF000000"/>
        <rFont val="Calibri"/>
        <scheme val="minor"/>
      </rPr>
      <t>No período desde a última monitoria foram para a organização de operações regionais no corredor capivara-confusões. No entanto, há falta de pessoas para fiscalização.</t>
    </r>
    <r>
      <rPr>
        <sz val="11"/>
        <color rgb="FFFF0000"/>
        <rFont val="Calibri"/>
        <scheme val="minor"/>
      </rPr>
      <t xml:space="preserve"> 
</t>
    </r>
  </si>
  <si>
    <r>
      <rPr>
        <sz val="11"/>
        <color rgb="FF000000"/>
        <rFont val="Calibri"/>
        <scheme val="minor"/>
      </rPr>
      <t>É muito difícil articular as atividades sem um maior apoio, são solicitadas informações as vésperas da oficina e não houve outros contatos para participação de conversas. A ação foi excluída em razão da ausência de articulação para sua condução. A ação foi discutida durante a oficina, ocasião em que os participantes presentes entenderam que ela poderia ser excluída. No entanto, considerando a baixa participação do GAT na discussão, avaliou-se que seria importante consultar os demais membros, por meio da rodada virtual, para melhor compreender a necessidade de manter a ação relacionada à observação "</t>
    </r>
    <r>
      <rPr>
        <i/>
        <sz val="11"/>
        <color rgb="FF000000"/>
        <rFont val="Calibri"/>
        <scheme val="minor"/>
      </rPr>
      <t xml:space="preserve">K. rupestris </t>
    </r>
    <r>
      <rPr>
        <sz val="11"/>
        <color rgb="FF000000"/>
        <rFont val="Calibri"/>
        <scheme val="minor"/>
      </rPr>
      <t>vendido como afrodisíaco em Diamantina". Como não houve manifestações adicionais que justificassem sua permanência e também não havia articulação para sua condução, a ação foi excluída.</t>
    </r>
  </si>
  <si>
    <t xml:space="preserve">1 - Ana Paula Carmignotto (UFSCar); 2- Mariella Butti (IB/USP); 3 - Equipe CENAP PANs. </t>
  </si>
  <si>
    <t xml:space="preserve">1 - Tem alguns trabalhos que saíram, eu tenho feito buscas periódicas e posso atualizar a planilha que tinha enviado no ano passado. Mas poucos artigos sobre as espécies do PAN, a maioria é com comunidades de algumas áreas de Cerrado. 2 - Mariella Butti está realizando coletas com espécies do PAN. em Veaderios, Diamantina e Guimarães, os indivíduos capturados são sexados, avaliados se estão prenhos ou se estão em período reprodutivo, com isso é possível obter algumas informações da tabela de vida e sazonalidade.
</t>
  </si>
  <si>
    <t>Finalizado o prazo da ação e o produto não foi finalizado, não houve informações na rodada virtual sobre status do andamento</t>
  </si>
  <si>
    <t>3 - As informações apresentadas sobre o andamento da ação não permitiram avaliar de forma objetiva o andamento da ação. Embora tenham sido mencionados alguns estudos em andamento, não foram fornecidos detalhes suficientes para verificar se estão ocorrendo monitoramento populacional com as espécies-alvo do PAN e as localidades previstas na ação estão sendo efetivamente contempladas. Durante a oficina, foi identificada a necessidade de consolidar essas informações para melhor compreensão dos avanços obtidos. No entanto, não houve retornos na rodada virtual que permitissem complementar ou esclarecer essas questões, dificultando a avaliação do progresso da ação.</t>
  </si>
  <si>
    <r>
      <rPr>
        <sz val="12"/>
        <color rgb="FF000000"/>
        <rFont val="Calibri"/>
      </rPr>
      <t xml:space="preserve">Inicialmente pensada para </t>
    </r>
    <r>
      <rPr>
        <i/>
        <sz val="12"/>
        <color rgb="FF000000"/>
        <rFont val="Calibri"/>
      </rPr>
      <t xml:space="preserve">Ctenomys minutus </t>
    </r>
    <r>
      <rPr>
        <sz val="12"/>
        <color rgb="FF000000"/>
        <rFont val="Calibri"/>
      </rPr>
      <t>mas pode ser ampliada para outras espécies. Testes de cometa e micronúcleo em uma mesma população ao longo do tempo.</t>
    </r>
  </si>
  <si>
    <t>Excluir: Inicialmente pensada para Ctenomys minutus mas pode ser ampliada para outras espécies. Testes de cometa e micronúcleo em uma mesma população ao longo do tempo.</t>
  </si>
  <si>
    <t>Tubarão (SC) e RS</t>
  </si>
  <si>
    <t>1- Ana Paula Carmignotto (UFSCar); 2- Equipe CENAP/PAN.</t>
  </si>
  <si>
    <t>Articular junto aos órgãos licenciadores a inclusão do protocolo mínimo (Ação 4.6) nos termos de referência em estudos avaliação de impacto ambiental.</t>
  </si>
  <si>
    <r>
      <t xml:space="preserve">A temática da proteção de </t>
    </r>
    <r>
      <rPr>
        <i/>
        <sz val="11"/>
        <color theme="1"/>
        <rFont val="Calibri"/>
        <family val="2"/>
        <scheme val="minor"/>
      </rPr>
      <t>Ctenomys flamarioni</t>
    </r>
    <r>
      <rPr>
        <sz val="11"/>
        <color theme="1"/>
        <rFont val="Calibri"/>
        <family val="2"/>
        <scheme val="minor"/>
      </rPr>
      <t xml:space="preserve"> incorporada no GT.</t>
    </r>
  </si>
  <si>
    <r>
      <t>Redução da prática de</t>
    </r>
    <r>
      <rPr>
        <i/>
        <sz val="12"/>
        <rFont val="Calibri"/>
        <family val="2"/>
      </rPr>
      <t xml:space="preserve"> off Road</t>
    </r>
    <r>
      <rPr>
        <sz val="12"/>
        <rFont val="Calibri"/>
        <family val="2"/>
      </rPr>
      <t xml:space="preserve"> no PARNA Serra da Canastra.</t>
    </r>
  </si>
  <si>
    <t xml:space="preserve">Incluir: Thiago Guerra (ICMBio/CENAP). </t>
  </si>
  <si>
    <r>
      <t xml:space="preserve">Eu tenho atualização de que nenhum indivíduo do </t>
    </r>
    <r>
      <rPr>
        <i/>
        <sz val="11"/>
        <color theme="1"/>
        <rFont val="Calibri"/>
        <family val="2"/>
        <scheme val="minor"/>
      </rPr>
      <t>Trynomys moojen</t>
    </r>
    <r>
      <rPr>
        <sz val="11"/>
        <color theme="1"/>
        <rFont val="Calibri"/>
        <family val="2"/>
        <scheme val="minor"/>
      </rPr>
      <t>i foi capturado nas 4 campanhas de 2025, Foram nas cidades de MG: Guanhães, Virginópolis e Dores de Guanhães. Não tivemos nenhuma atividade de divulgação, a empresa responsável pela educação ambiental não priorizou a temática fauna para o ano de 2025.</t>
    </r>
  </si>
  <si>
    <t>Nos resultados também constam informações de espécies categorizadas como DD (Dados Insuficientes).</t>
  </si>
  <si>
    <t>Excluir: R$10.000,00 por campanha, considerando duas localidades por ano. Incluir: R$25.000,00 por campanha.</t>
  </si>
  <si>
    <t>Área estratégicas = áreas da distribuição das espécies-alvo do PAN que possuam vegetação nativa adequada à espécie.  Avaliar para cada espécie a % de área e quais localidades que possuem atividades econômicas (bases disponíveis em 2019- agricultura, mineração, expansão urbana, parques eólicos). Mapa inicial deve ser atualizado até o fim do PAN.</t>
  </si>
  <si>
    <t>Custo = 1 ano de bolsista Técnico graduado (R$ 3.000,00) (com taxa de administração= 12%) + deslocamento e diárias.​
Consulta às coleções científicas com possíveis depósitos e pesquisadores de campo em áreas de ocorrência de espécies-alvo do PAN no Brasil​.</t>
  </si>
  <si>
    <t>O custo refere-se a uma bolsa de Iniciação Científica no valor de R$17.000,00.</t>
  </si>
  <si>
    <t>Rebeca Barreto (UNIVASF) vai assumir como articuladora da ação e inserir um aluno de graduação para realizar uma revisão sistemática sobre o tema.</t>
  </si>
  <si>
    <t>Daniel Raíces (ICMBio/COESP); Katia Ferraz (USP/ESALQ).</t>
  </si>
  <si>
    <t>Para a ação ser executada é preciso dos mapas gerados na Ação 1.2.</t>
  </si>
  <si>
    <r>
      <rPr>
        <sz val="12"/>
        <color rgb="FF000000"/>
        <rFont val="Calibri"/>
      </rPr>
      <t xml:space="preserve">Monitorar as populações de </t>
    </r>
    <r>
      <rPr>
        <i/>
        <sz val="12"/>
        <color rgb="FF000000"/>
        <rFont val="Calibri"/>
      </rPr>
      <t>Kerodon rupestris</t>
    </r>
    <r>
      <rPr>
        <sz val="12"/>
        <color rgb="FF000000"/>
        <rFont val="Calibri"/>
      </rPr>
      <t xml:space="preserve"> no PARNA Serra da Capivara e entorno afim de compreender as causas da superpopulação local.</t>
    </r>
  </si>
  <si>
    <t>Realizar monitoramento genético para avaliar os efeitos dos agrotóxicos nas populações das espécies-alvo do PAN.</t>
  </si>
  <si>
    <r>
      <rPr>
        <sz val="11"/>
        <color rgb="FF000000"/>
        <rFont val="Calibri"/>
        <scheme val="minor"/>
      </rPr>
      <t>Revisar, avaliar e mapear os registros pré e pós-desastre das espécies-alvo (</t>
    </r>
    <r>
      <rPr>
        <i/>
        <sz val="11"/>
        <color rgb="FF000000"/>
        <rFont val="Calibri"/>
        <scheme val="minor"/>
      </rPr>
      <t>Ctenomys flamarioni,</t>
    </r>
    <r>
      <rPr>
        <sz val="11"/>
        <color rgb="FF000000"/>
        <rFont val="Calibri"/>
        <scheme val="minor"/>
      </rPr>
      <t xml:space="preserve"> </t>
    </r>
    <r>
      <rPr>
        <i/>
        <sz val="11"/>
        <color rgb="FF000000"/>
        <rFont val="Calibri"/>
        <scheme val="minor"/>
      </rPr>
      <t>C. ibicuiensis,</t>
    </r>
    <r>
      <rPr>
        <sz val="11"/>
        <color rgb="FF000000"/>
        <rFont val="Calibri"/>
        <scheme val="minor"/>
      </rPr>
      <t xml:space="preserve"> </t>
    </r>
    <r>
      <rPr>
        <i/>
        <sz val="11"/>
        <color rgb="FF000000"/>
        <rFont val="Calibri"/>
        <scheme val="minor"/>
      </rPr>
      <t>C. lami, C. minutus</t>
    </r>
    <r>
      <rPr>
        <sz val="11"/>
        <color rgb="FF000000"/>
        <rFont val="Calibri"/>
        <scheme val="minor"/>
      </rPr>
      <t xml:space="preserve"> e </t>
    </r>
    <r>
      <rPr>
        <i/>
        <sz val="11"/>
        <color rgb="FF000000"/>
        <rFont val="Calibri"/>
        <scheme val="minor"/>
      </rPr>
      <t>C. torquatus</t>
    </r>
    <r>
      <rPr>
        <sz val="11"/>
        <color rgb="FF000000"/>
        <rFont val="Calibri"/>
        <scheme val="minor"/>
      </rPr>
      <t>), identificando os impactos do evento e os riscos à população ameaçada associados a inundações.</t>
    </r>
  </si>
  <si>
    <t xml:space="preserve">Apoiar a criação da RESEX Farol de Santa Marta (SC), PARNA do Albardão (RS), REVIS Lagoa do Casamento (RS), Parque Natural Municipal Serra dos Cocos (PI), MONA da Pedra do Claranã (PE) e reconhecimento da RPPN Sítio Azedos (CE). </t>
  </si>
  <si>
    <t>Incluir: Taína Menegasso (ICMBio/CENAP).</t>
  </si>
  <si>
    <t xml:space="preserve">Lista de munícipios nas áreas estratégicas do PAN fora de UCs. Relatório de priorização de áreas para estratégias de conservação. Lista de municípios contados (e-mail e reuniões) .   </t>
  </si>
  <si>
    <t>Alterar:  Incluir sugestão de número de coletas de indivíduos taxidermizados por espécie de pequenos mamíferos, e depositados preferencialmente em coleções científicas de referência e outras sugestões baseada em bibliografias relevantes.</t>
  </si>
  <si>
    <r>
      <t xml:space="preserve">1- Importante oficiar os municípios de Santo Antônio da Patrulha/RS e Osório/RS referente a presença das espécies de tuco-tucos </t>
    </r>
    <r>
      <rPr>
        <i/>
        <sz val="11"/>
        <color theme="1"/>
        <rFont val="Calibri"/>
        <family val="2"/>
        <scheme val="minor"/>
      </rPr>
      <t>(C. lami</t>
    </r>
    <r>
      <rPr>
        <sz val="11"/>
        <color theme="1"/>
        <rFont val="Calibri"/>
        <family val="2"/>
        <scheme val="minor"/>
      </rPr>
      <t xml:space="preserve"> e </t>
    </r>
    <r>
      <rPr>
        <i/>
        <sz val="11"/>
        <color theme="1"/>
        <rFont val="Calibri"/>
        <family val="2"/>
        <scheme val="minor"/>
      </rPr>
      <t>C. brasiliensi</t>
    </r>
    <r>
      <rPr>
        <sz val="11"/>
        <color theme="1"/>
        <rFont val="Calibri"/>
        <family val="2"/>
        <scheme val="minor"/>
      </rPr>
      <t>s) junto a Lagoa dos Barros.   2 - Refúgio de Vida Silvestre da Lagoa do Casamento (SEI: 023619495) (Palmares do Sul; Mostardas): Processo MMA nº 02070.000108/2001-65. 3 - A criação de uma UC é prioritária para a conservação de C. ibicuiensis, espécie endêmica e de distribuição restrita.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</si>
</sst>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8" formatCode="&quot;R$&quot;\ #,##0.00;[Red]\-&quot;R$&quot;\ #,##0.00"/>
    <numFmt numFmtId="44" formatCode="_-&quot;R$&quot;\ * #,##0.00_-;\-&quot;R$&quot;\ * #,##0.00_-;_-&quot;R$&quot;\ * &quot;-&quot;??_-;_-@_-"/>
    <numFmt numFmtId="164" formatCode="[$-416]mmmm\-yy;@"/>
    <numFmt numFmtId="165" formatCode="mm/yy"/>
    <numFmt numFmtId="166" formatCode="&quot;R$&quot;#,##0.00"/>
  </numFmts>
  <fonts count="74" x14ac:knownFonts="1">
    <font>
      <sz val="11"/>
      <color theme="1"/>
      <name val="Calibri"/>
      <family val="2"/>
      <scheme val="minor"/>
    </font>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sz val="12"/>
      <color theme="1"/>
      <name val="Calibri"/>
      <family val="2"/>
      <scheme val="minor"/>
    </font>
    <font>
      <sz val="14"/>
      <name val="Calibri"/>
      <family val="2"/>
      <scheme val="minor"/>
    </font>
    <font>
      <b/>
      <sz val="12"/>
      <color theme="1"/>
      <name val="Calibri"/>
      <family val="2"/>
      <scheme val="minor"/>
    </font>
    <font>
      <b/>
      <sz val="12"/>
      <name val="Calibri"/>
      <family val="2"/>
      <scheme val="minor"/>
    </font>
    <font>
      <b/>
      <sz val="14"/>
      <color theme="0"/>
      <name val="Calibri"/>
      <family val="2"/>
      <scheme val="minor"/>
    </font>
    <font>
      <b/>
      <sz val="12"/>
      <color theme="0"/>
      <name val="Calibri"/>
      <family val="2"/>
      <scheme val="minor"/>
    </font>
    <font>
      <b/>
      <sz val="16"/>
      <name val="Calibri"/>
      <family val="2"/>
      <scheme val="minor"/>
    </font>
    <font>
      <sz val="11"/>
      <color rgb="FFFF0000"/>
      <name val="Calibri"/>
      <family val="2"/>
      <scheme val="minor"/>
    </font>
    <font>
      <b/>
      <sz val="11"/>
      <color rgb="FFFF0000"/>
      <name val="Calibri"/>
      <family val="2"/>
      <scheme val="minor"/>
    </font>
    <font>
      <sz val="12"/>
      <color theme="0"/>
      <name val="Calibri"/>
      <family val="2"/>
      <scheme val="minor"/>
    </font>
    <font>
      <sz val="12"/>
      <name val="Calibri"/>
      <family val="2"/>
      <scheme val="minor"/>
    </font>
    <font>
      <sz val="11"/>
      <name val="Calibri"/>
      <family val="2"/>
      <scheme val="minor"/>
    </font>
    <font>
      <b/>
      <sz val="16"/>
      <color theme="0"/>
      <name val="Calibri"/>
      <family val="2"/>
      <scheme val="minor"/>
    </font>
    <font>
      <b/>
      <sz val="16"/>
      <color theme="1"/>
      <name val="Calibri"/>
      <family val="2"/>
      <scheme val="minor"/>
    </font>
    <font>
      <sz val="14"/>
      <color theme="1"/>
      <name val="Calibri"/>
      <family val="2"/>
      <scheme val="minor"/>
    </font>
    <font>
      <b/>
      <sz val="18"/>
      <color theme="1"/>
      <name val="Calibri"/>
      <family val="2"/>
      <scheme val="minor"/>
    </font>
    <font>
      <sz val="12"/>
      <name val="Calibri"/>
      <family val="2"/>
    </font>
    <font>
      <sz val="10"/>
      <name val="Arial"/>
      <family val="2"/>
    </font>
    <font>
      <b/>
      <sz val="12"/>
      <color rgb="FFFFFFFF"/>
      <name val="Calibri"/>
      <family val="2"/>
      <scheme val="minor"/>
    </font>
    <font>
      <b/>
      <sz val="18"/>
      <color rgb="FF003366"/>
      <name val="Calibri"/>
      <family val="2"/>
    </font>
    <font>
      <b/>
      <sz val="14"/>
      <color rgb="FF003366"/>
      <name val="Calibri"/>
      <family val="2"/>
    </font>
    <font>
      <sz val="11"/>
      <color rgb="FF000000"/>
      <name val="Calibri"/>
      <family val="2"/>
      <scheme val="minor"/>
    </font>
    <font>
      <sz val="12"/>
      <color rgb="FF000000"/>
      <name val="Calibri"/>
      <family val="2"/>
      <scheme val="minor"/>
    </font>
    <font>
      <b/>
      <sz val="14"/>
      <color rgb="FF000000"/>
      <name val="Calibri"/>
      <family val="2"/>
      <scheme val="minor"/>
    </font>
    <font>
      <b/>
      <sz val="12"/>
      <color rgb="FF000000"/>
      <name val="Calibri"/>
      <family val="2"/>
      <scheme val="minor"/>
    </font>
    <font>
      <u/>
      <sz val="12"/>
      <name val="Calibri"/>
      <family val="2"/>
      <scheme val="minor"/>
    </font>
    <font>
      <sz val="11"/>
      <color theme="1"/>
      <name val="Calibri"/>
      <family val="2"/>
    </font>
    <font>
      <sz val="11"/>
      <name val="Calibri"/>
      <family val="2"/>
    </font>
    <font>
      <sz val="12"/>
      <color rgb="FF000000"/>
      <name val="Calibri"/>
      <family val="2"/>
    </font>
    <font>
      <i/>
      <sz val="12"/>
      <color rgb="FF000000"/>
      <name val="Calibri"/>
      <family val="2"/>
    </font>
    <font>
      <i/>
      <sz val="12"/>
      <name val="Calibri"/>
      <family val="2"/>
    </font>
    <font>
      <sz val="12"/>
      <color rgb="FF242424"/>
      <name val="Calibri"/>
      <family val="2"/>
    </font>
    <font>
      <sz val="12"/>
      <color rgb="FFFF0000"/>
      <name val="Calibri"/>
      <family val="2"/>
    </font>
    <font>
      <i/>
      <sz val="11"/>
      <color rgb="FF000000"/>
      <name val="Calibri"/>
      <family val="2"/>
      <scheme val="minor"/>
    </font>
    <font>
      <sz val="11"/>
      <color rgb="FF000000"/>
      <name val="Calibri"/>
      <family val="2"/>
    </font>
    <font>
      <u/>
      <sz val="11"/>
      <color theme="10"/>
      <name val="Calibri"/>
      <family val="2"/>
      <scheme val="minor"/>
    </font>
    <font>
      <i/>
      <sz val="11"/>
      <color rgb="FF000000"/>
      <name val="Calibri"/>
      <family val="2"/>
    </font>
    <font>
      <b/>
      <sz val="11"/>
      <color rgb="FFFF0000"/>
      <name val="Calibri"/>
      <family val="2"/>
    </font>
    <font>
      <sz val="12"/>
      <color theme="1"/>
      <name val="Calibri"/>
      <family val="2"/>
    </font>
    <font>
      <i/>
      <sz val="12"/>
      <color theme="1"/>
      <name val="Calibri"/>
      <family val="2"/>
    </font>
    <font>
      <sz val="12"/>
      <color rgb="FF00B050"/>
      <name val="Calibri"/>
      <family val="2"/>
    </font>
    <font>
      <i/>
      <sz val="11"/>
      <name val="Calibri"/>
      <family val="2"/>
    </font>
    <font>
      <sz val="11"/>
      <color rgb="FF000000"/>
      <name val="Calibri"/>
      <family val="2"/>
      <scheme val="minor"/>
    </font>
    <font>
      <u/>
      <sz val="11"/>
      <color rgb="FF0000FF"/>
      <name val="Calibri"/>
      <family val="2"/>
      <scheme val="minor"/>
    </font>
    <font>
      <i/>
      <sz val="12"/>
      <color rgb="FF000000"/>
      <name val="Calibri"/>
      <family val="2"/>
      <scheme val="minor"/>
    </font>
    <font>
      <sz val="10"/>
      <color rgb="FF000000"/>
      <name val="Arial"/>
      <family val="2"/>
    </font>
    <font>
      <i/>
      <sz val="12"/>
      <name val="Calibri"/>
      <family val="2"/>
      <scheme val="minor"/>
    </font>
    <font>
      <sz val="11"/>
      <color rgb="FFFF0000"/>
      <name val="Calibri"/>
      <family val="2"/>
    </font>
    <font>
      <i/>
      <sz val="11"/>
      <name val="Calibri"/>
      <family val="2"/>
      <scheme val="minor"/>
    </font>
    <font>
      <sz val="11"/>
      <color rgb="FF000000"/>
      <name val="Arial"/>
      <family val="2"/>
    </font>
    <font>
      <sz val="12"/>
      <color rgb="FF00B050"/>
      <name val="Calibri"/>
      <family val="2"/>
      <scheme val="minor"/>
    </font>
    <font>
      <sz val="12"/>
      <color rgb="FFFF0000"/>
      <name val="Calibri"/>
      <family val="2"/>
      <scheme val="minor"/>
    </font>
    <font>
      <i/>
      <sz val="11"/>
      <color theme="1"/>
      <name val="Calibri"/>
      <family val="2"/>
      <scheme val="minor"/>
    </font>
    <font>
      <b/>
      <sz val="11"/>
      <color rgb="FF000000"/>
      <name val="Calibri"/>
      <family val="2"/>
      <scheme val="minor"/>
    </font>
    <font>
      <sz val="11"/>
      <color rgb="FF242424"/>
      <name val="Aptos Narrow"/>
      <family val="2"/>
    </font>
    <font>
      <i/>
      <sz val="11"/>
      <color rgb="FF242424"/>
      <name val="Aptos Narrow"/>
      <family val="2"/>
    </font>
    <font>
      <b/>
      <sz val="11"/>
      <name val="Calibri"/>
      <family val="2"/>
      <scheme val="minor"/>
    </font>
    <font>
      <i/>
      <sz val="12"/>
      <color theme="1"/>
      <name val="Calibri"/>
      <family val="2"/>
      <scheme val="minor"/>
    </font>
    <font>
      <sz val="12"/>
      <color rgb="FF000000"/>
      <name val="Calibri"/>
      <family val="2"/>
      <scheme val="minor"/>
    </font>
    <font>
      <b/>
      <sz val="12"/>
      <color rgb="FFFF0000"/>
      <name val="Calibri"/>
      <family val="2"/>
      <scheme val="minor"/>
    </font>
    <font>
      <sz val="12"/>
      <name val="Arial"/>
      <family val="2"/>
    </font>
    <font>
      <sz val="8"/>
      <name val="Calibri"/>
      <family val="2"/>
      <scheme val="minor"/>
    </font>
    <font>
      <sz val="12"/>
      <color rgb="FF000000"/>
      <name val="Calibri"/>
      <family val="2"/>
    </font>
    <font>
      <sz val="12"/>
      <color rgb="FF000000"/>
      <name val="Calibri"/>
    </font>
    <font>
      <i/>
      <sz val="12"/>
      <color rgb="FF000000"/>
      <name val="Calibri"/>
    </font>
    <font>
      <sz val="11"/>
      <color rgb="FF000000"/>
      <name val="Calibri"/>
      <scheme val="minor"/>
    </font>
    <font>
      <sz val="11"/>
      <color rgb="FFFF0000"/>
      <name val="Calibri"/>
      <scheme val="minor"/>
    </font>
    <font>
      <i/>
      <sz val="11"/>
      <color rgb="FF000000"/>
      <name val="Calibri"/>
      <scheme val="minor"/>
    </font>
  </fonts>
  <fills count="27">
    <fill>
      <patternFill patternType="none"/>
    </fill>
    <fill>
      <patternFill patternType="gray125"/>
    </fill>
    <fill>
      <patternFill patternType="solid">
        <fgColor theme="0" tint="-4.9989318521683403E-2"/>
        <bgColor indexed="64"/>
      </patternFill>
    </fill>
    <fill>
      <patternFill patternType="solid">
        <fgColor theme="0" tint="-0.34998626667073579"/>
        <bgColor indexed="64"/>
      </patternFill>
    </fill>
    <fill>
      <patternFill patternType="solid">
        <fgColor theme="0"/>
        <bgColor indexed="64"/>
      </patternFill>
    </fill>
    <fill>
      <patternFill patternType="solid">
        <fgColor theme="6" tint="0.39997558519241921"/>
        <bgColor indexed="64"/>
      </patternFill>
    </fill>
    <fill>
      <patternFill patternType="solid">
        <fgColor rgb="FFFF0000"/>
        <bgColor indexed="64"/>
      </patternFill>
    </fill>
    <fill>
      <patternFill patternType="solid">
        <fgColor rgb="FFFFC000"/>
        <bgColor indexed="64"/>
      </patternFill>
    </fill>
    <fill>
      <patternFill patternType="solid">
        <fgColor rgb="FF92D050"/>
        <bgColor indexed="64"/>
      </patternFill>
    </fill>
    <fill>
      <patternFill patternType="solid">
        <fgColor rgb="FF0070C0"/>
        <bgColor indexed="64"/>
      </patternFill>
    </fill>
    <fill>
      <patternFill patternType="solid">
        <fgColor theme="9" tint="0.79998168889431442"/>
        <bgColor indexed="64"/>
      </patternFill>
    </fill>
    <fill>
      <patternFill patternType="solid">
        <fgColor rgb="FFB15407"/>
        <bgColor indexed="64"/>
      </patternFill>
    </fill>
    <fill>
      <patternFill patternType="solid">
        <fgColor rgb="FFFF99CC"/>
        <bgColor indexed="64"/>
      </patternFill>
    </fill>
    <fill>
      <patternFill patternType="solid">
        <fgColor rgb="FF7030A0"/>
        <bgColor indexed="64"/>
      </patternFill>
    </fill>
    <fill>
      <patternFill patternType="solid">
        <fgColor rgb="FF006600"/>
        <bgColor indexed="64"/>
      </patternFill>
    </fill>
    <fill>
      <patternFill patternType="solid">
        <fgColor theme="6" tint="0.39997558519241921"/>
        <bgColor rgb="FF93C47D"/>
      </patternFill>
    </fill>
    <fill>
      <patternFill patternType="solid">
        <fgColor rgb="FF006600"/>
        <bgColor rgb="FF93C47D"/>
      </patternFill>
    </fill>
    <fill>
      <patternFill patternType="solid">
        <fgColor indexed="27"/>
        <bgColor indexed="41"/>
      </patternFill>
    </fill>
    <fill>
      <patternFill patternType="solid">
        <fgColor theme="0"/>
        <bgColor rgb="FF000000"/>
      </patternFill>
    </fill>
    <fill>
      <patternFill patternType="solid">
        <fgColor rgb="FF003366"/>
        <bgColor indexed="64"/>
      </patternFill>
    </fill>
    <fill>
      <patternFill patternType="solid">
        <fgColor theme="4" tint="0.39997558519241921"/>
        <bgColor indexed="64"/>
      </patternFill>
    </fill>
    <fill>
      <patternFill patternType="solid">
        <fgColor theme="9" tint="0.39997558519241921"/>
        <bgColor indexed="64"/>
      </patternFill>
    </fill>
    <fill>
      <patternFill patternType="solid">
        <fgColor theme="4" tint="0.79998168889431442"/>
        <bgColor indexed="64"/>
      </patternFill>
    </fill>
    <fill>
      <patternFill patternType="solid">
        <fgColor rgb="FF548235"/>
        <bgColor rgb="FF000000"/>
      </patternFill>
    </fill>
    <fill>
      <patternFill patternType="solid">
        <fgColor rgb="FFE2EFDA"/>
        <bgColor rgb="FFE2EFDA"/>
      </patternFill>
    </fill>
    <fill>
      <patternFill patternType="solid">
        <fgColor rgb="FFC6E0B4"/>
        <bgColor rgb="FFC6E0B4"/>
      </patternFill>
    </fill>
    <fill>
      <patternFill patternType="solid">
        <fgColor rgb="FFFFFFFF"/>
        <bgColor rgb="FF000000"/>
      </patternFill>
    </fill>
  </fills>
  <borders count="7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right style="medium">
        <color indexed="64"/>
      </right>
      <top/>
      <bottom style="medium">
        <color indexed="64"/>
      </bottom>
      <diagonal/>
    </border>
    <border>
      <left/>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style="thin">
        <color indexed="64"/>
      </right>
      <top style="thin">
        <color indexed="64"/>
      </top>
      <bottom/>
      <diagonal/>
    </border>
    <border>
      <left style="thin">
        <color indexed="64"/>
      </left>
      <right style="thin">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8"/>
      </left>
      <right/>
      <top/>
      <bottom style="medium">
        <color indexed="8"/>
      </bottom>
      <diagonal/>
    </border>
    <border>
      <left style="thin">
        <color theme="0"/>
      </left>
      <right style="thin">
        <color theme="0"/>
      </right>
      <top style="thin">
        <color theme="0"/>
      </top>
      <bottom style="thin">
        <color theme="0"/>
      </bottom>
      <diagonal/>
    </border>
    <border>
      <left/>
      <right/>
      <top/>
      <bottom style="thin">
        <color rgb="FFFFFFFF"/>
      </bottom>
      <diagonal/>
    </border>
    <border>
      <left style="thin">
        <color indexed="64"/>
      </left>
      <right style="medium">
        <color indexed="64"/>
      </right>
      <top/>
      <bottom style="medium">
        <color indexed="64"/>
      </bottom>
      <diagonal/>
    </border>
    <border>
      <left style="thin">
        <color theme="0"/>
      </left>
      <right/>
      <top style="thin">
        <color theme="0"/>
      </top>
      <bottom style="thin">
        <color theme="0"/>
      </bottom>
      <diagonal/>
    </border>
    <border>
      <left/>
      <right/>
      <top style="thin">
        <color theme="0"/>
      </top>
      <bottom style="thin">
        <color theme="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top style="thin">
        <color indexed="64"/>
      </top>
      <bottom style="thin">
        <color indexed="64"/>
      </bottom>
      <diagonal/>
    </border>
    <border>
      <left/>
      <right/>
      <top/>
      <bottom style="double">
        <color rgb="FF000000"/>
      </bottom>
      <diagonal/>
    </border>
    <border>
      <left style="medium">
        <color indexed="64"/>
      </left>
      <right style="thin">
        <color indexed="64"/>
      </right>
      <top/>
      <bottom/>
      <diagonal/>
    </border>
    <border>
      <left style="medium">
        <color indexed="64"/>
      </left>
      <right/>
      <top style="medium">
        <color indexed="64"/>
      </top>
      <bottom style="thin">
        <color theme="0"/>
      </bottom>
      <diagonal/>
    </border>
    <border>
      <left/>
      <right/>
      <top style="medium">
        <color indexed="64"/>
      </top>
      <bottom style="thin">
        <color theme="0"/>
      </bottom>
      <diagonal/>
    </border>
    <border>
      <left/>
      <right style="medium">
        <color indexed="64"/>
      </right>
      <top style="medium">
        <color indexed="64"/>
      </top>
      <bottom style="thin">
        <color theme="0"/>
      </bottom>
      <diagonal/>
    </border>
    <border>
      <left style="thin">
        <color theme="0"/>
      </left>
      <right style="medium">
        <color indexed="64"/>
      </right>
      <top style="thin">
        <color theme="0"/>
      </top>
      <bottom style="thin">
        <color theme="0"/>
      </bottom>
      <diagonal/>
    </border>
    <border>
      <left style="medium">
        <color indexed="64"/>
      </left>
      <right style="thin">
        <color theme="0"/>
      </right>
      <top style="thin">
        <color theme="0"/>
      </top>
      <bottom style="thin">
        <color theme="0"/>
      </bottom>
      <diagonal/>
    </border>
    <border>
      <left style="medium">
        <color indexed="64"/>
      </left>
      <right style="thin">
        <color theme="0"/>
      </right>
      <top/>
      <bottom style="thin">
        <color theme="0"/>
      </bottom>
      <diagonal/>
    </border>
    <border>
      <left style="medium">
        <color indexed="64"/>
      </left>
      <right style="thin">
        <color theme="0"/>
      </right>
      <top/>
      <bottom/>
      <diagonal/>
    </border>
    <border>
      <left style="medium">
        <color indexed="64"/>
      </left>
      <right style="thin">
        <color theme="0"/>
      </right>
      <top style="thin">
        <color theme="0"/>
      </top>
      <bottom/>
      <diagonal/>
    </border>
    <border>
      <left style="medium">
        <color indexed="64"/>
      </left>
      <right style="medium">
        <color indexed="64"/>
      </right>
      <top style="medium">
        <color indexed="64"/>
      </top>
      <bottom/>
      <diagonal/>
    </border>
    <border>
      <left style="medium">
        <color indexed="64"/>
      </left>
      <right style="thin">
        <color theme="0"/>
      </right>
      <top style="medium">
        <color indexed="64"/>
      </top>
      <bottom/>
      <diagonal/>
    </border>
    <border>
      <left/>
      <right style="thin">
        <color theme="0"/>
      </right>
      <top style="medium">
        <color indexed="64"/>
      </top>
      <bottom/>
      <diagonal/>
    </border>
    <border>
      <left style="thin">
        <color theme="0"/>
      </left>
      <right style="medium">
        <color indexed="64"/>
      </right>
      <top style="medium">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rgb="FFFFFFFF"/>
      </right>
      <top style="thin">
        <color rgb="FFFFFFFF"/>
      </top>
      <bottom style="thin">
        <color rgb="FFFFFFFF"/>
      </bottom>
      <diagonal/>
    </border>
    <border>
      <left style="thin">
        <color rgb="FFFFFFFF"/>
      </left>
      <right/>
      <top style="thin">
        <color rgb="FFFFFFFF"/>
      </top>
      <bottom style="thin">
        <color rgb="FFFFFFFF"/>
      </bottom>
      <diagonal/>
    </border>
    <border>
      <left style="thin">
        <color rgb="FFFFFFFF"/>
      </left>
      <right/>
      <top style="thin">
        <color rgb="FFFFFFFF"/>
      </top>
      <bottom/>
      <diagonal/>
    </border>
    <border>
      <left style="thin">
        <color rgb="FFFFFFFF"/>
      </left>
      <right/>
      <top style="thin">
        <color theme="0"/>
      </top>
      <bottom style="thick">
        <color rgb="FFFFFFFF"/>
      </bottom>
      <diagonal/>
    </border>
    <border>
      <left/>
      <right/>
      <top style="thin">
        <color theme="0"/>
      </top>
      <bottom style="thick">
        <color rgb="FFFFFFFF"/>
      </bottom>
      <diagonal/>
    </border>
    <border>
      <left/>
      <right style="thin">
        <color rgb="FFFFFFFF"/>
      </right>
      <top style="thick">
        <color rgb="FFFFFFFF"/>
      </top>
      <bottom/>
      <diagonal/>
    </border>
    <border>
      <left/>
      <right/>
      <top style="thin">
        <color theme="0"/>
      </top>
      <bottom/>
      <diagonal/>
    </border>
    <border>
      <left/>
      <right style="thin">
        <color theme="0"/>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right/>
      <top style="thin">
        <color indexed="64"/>
      </top>
      <bottom style="medium">
        <color indexed="64"/>
      </bottom>
      <diagonal/>
    </border>
    <border>
      <left/>
      <right/>
      <top style="medium">
        <color indexed="64"/>
      </top>
      <bottom style="double">
        <color indexed="64"/>
      </bottom>
      <diagonal/>
    </border>
    <border>
      <left/>
      <right style="thin">
        <color indexed="64"/>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right/>
      <top/>
      <bottom style="thin">
        <color rgb="FF000000"/>
      </bottom>
      <diagonal/>
    </border>
  </borders>
  <cellStyleXfs count="7">
    <xf numFmtId="0" fontId="0" fillId="0" borderId="0"/>
    <xf numFmtId="9" fontId="2" fillId="0" borderId="0" applyFont="0" applyFill="0" applyBorder="0" applyAlignment="0" applyProtection="0"/>
    <xf numFmtId="0" fontId="2" fillId="0" borderId="0"/>
    <xf numFmtId="0" fontId="23" fillId="0" borderId="0"/>
    <xf numFmtId="0" fontId="23" fillId="17" borderId="32">
      <alignment horizontal="center" vertical="center" wrapText="1"/>
    </xf>
    <xf numFmtId="44" fontId="2" fillId="0" borderId="0" applyFont="0" applyFill="0" applyBorder="0" applyAlignment="0" applyProtection="0"/>
    <xf numFmtId="0" fontId="41" fillId="0" borderId="0" applyNumberFormat="0" applyFill="0" applyBorder="0" applyAlignment="0" applyProtection="0"/>
  </cellStyleXfs>
  <cellXfs count="520">
    <xf numFmtId="0" fontId="0" fillId="0" borderId="0" xfId="0"/>
    <xf numFmtId="0" fontId="0" fillId="4" borderId="0" xfId="0" applyFill="1"/>
    <xf numFmtId="0" fontId="0" fillId="0" borderId="0" xfId="0" applyAlignment="1">
      <alignment vertical="center"/>
    </xf>
    <xf numFmtId="0" fontId="13" fillId="0" borderId="0" xfId="0" applyFont="1" applyAlignment="1">
      <alignment horizontal="center" wrapText="1"/>
    </xf>
    <xf numFmtId="9" fontId="6" fillId="0" borderId="0" xfId="1" applyFont="1" applyBorder="1" applyAlignment="1">
      <alignment horizontal="center"/>
    </xf>
    <xf numFmtId="9" fontId="0" fillId="0" borderId="0" xfId="0" applyNumberFormat="1" applyAlignment="1">
      <alignment horizontal="center"/>
    </xf>
    <xf numFmtId="0" fontId="3" fillId="0" borderId="0" xfId="0" applyFont="1" applyAlignment="1">
      <alignment horizontal="center" vertical="center"/>
    </xf>
    <xf numFmtId="0" fontId="13" fillId="0" borderId="0" xfId="0" applyFont="1"/>
    <xf numFmtId="0" fontId="0" fillId="0" borderId="0" xfId="0" applyAlignment="1">
      <alignment wrapText="1"/>
    </xf>
    <xf numFmtId="0" fontId="7" fillId="0" borderId="0" xfId="0" applyFont="1" applyAlignment="1">
      <alignment vertical="center" wrapText="1"/>
    </xf>
    <xf numFmtId="0" fontId="0" fillId="0" borderId="0" xfId="0" applyAlignment="1">
      <alignment horizontal="left" vertical="center"/>
    </xf>
    <xf numFmtId="0" fontId="5" fillId="0" borderId="0" xfId="0" applyFont="1"/>
    <xf numFmtId="0" fontId="15" fillId="0" borderId="0" xfId="0" applyFont="1" applyAlignment="1">
      <alignment horizontal="left" vertical="center"/>
    </xf>
    <xf numFmtId="0" fontId="0" fillId="11" borderId="8" xfId="0" applyFill="1" applyBorder="1"/>
    <xf numFmtId="0" fontId="0" fillId="3" borderId="8" xfId="0" applyFill="1" applyBorder="1"/>
    <xf numFmtId="0" fontId="0" fillId="6" borderId="8" xfId="0" applyFill="1" applyBorder="1"/>
    <xf numFmtId="0" fontId="0" fillId="13" borderId="8" xfId="0" applyFill="1" applyBorder="1"/>
    <xf numFmtId="0" fontId="0" fillId="7" borderId="8" xfId="0" applyFill="1" applyBorder="1"/>
    <xf numFmtId="0" fontId="0" fillId="8" borderId="8" xfId="0" applyFill="1" applyBorder="1"/>
    <xf numFmtId="0" fontId="0" fillId="9" borderId="9" xfId="0" applyFill="1" applyBorder="1"/>
    <xf numFmtId="9" fontId="16" fillId="0" borderId="13" xfId="1" applyFont="1" applyBorder="1" applyAlignment="1">
      <alignment horizontal="center" vertical="center"/>
    </xf>
    <xf numFmtId="9" fontId="16" fillId="0" borderId="10" xfId="1" applyFont="1" applyBorder="1" applyAlignment="1">
      <alignment horizontal="center" vertical="center"/>
    </xf>
    <xf numFmtId="9" fontId="16" fillId="0" borderId="14" xfId="1" applyFont="1" applyBorder="1" applyAlignment="1">
      <alignment horizontal="center" vertical="center"/>
    </xf>
    <xf numFmtId="0" fontId="0" fillId="2" borderId="5" xfId="0" applyFill="1" applyBorder="1" applyAlignment="1">
      <alignment horizontal="center"/>
    </xf>
    <xf numFmtId="0" fontId="0" fillId="2" borderId="17" xfId="0" applyFill="1" applyBorder="1" applyAlignment="1">
      <alignment horizontal="center"/>
    </xf>
    <xf numFmtId="0" fontId="0" fillId="2" borderId="1" xfId="0" applyFill="1" applyBorder="1" applyAlignment="1">
      <alignment horizontal="center"/>
    </xf>
    <xf numFmtId="0" fontId="0" fillId="2" borderId="10" xfId="0" applyFill="1" applyBorder="1" applyAlignment="1">
      <alignment horizontal="center"/>
    </xf>
    <xf numFmtId="0" fontId="0" fillId="2" borderId="18" xfId="0" applyFill="1" applyBorder="1" applyAlignment="1">
      <alignment horizontal="center"/>
    </xf>
    <xf numFmtId="0" fontId="0" fillId="2" borderId="11" xfId="0" applyFill="1" applyBorder="1" applyAlignment="1">
      <alignment horizontal="center"/>
    </xf>
    <xf numFmtId="0" fontId="0" fillId="2" borderId="12" xfId="0" applyFill="1" applyBorder="1" applyAlignment="1">
      <alignment horizontal="center"/>
    </xf>
    <xf numFmtId="0" fontId="6" fillId="0" borderId="0" xfId="0" applyFont="1" applyAlignment="1">
      <alignment vertical="center"/>
    </xf>
    <xf numFmtId="0" fontId="6" fillId="0" borderId="16" xfId="0" applyFont="1" applyBorder="1" applyAlignment="1">
      <alignment vertical="center"/>
    </xf>
    <xf numFmtId="0" fontId="6" fillId="0" borderId="5" xfId="0" applyFont="1" applyBorder="1" applyAlignment="1">
      <alignment vertical="center"/>
    </xf>
    <xf numFmtId="0" fontId="0" fillId="0" borderId="1" xfId="0" applyBorder="1" applyAlignment="1">
      <alignment horizontal="center" vertical="center"/>
    </xf>
    <xf numFmtId="0" fontId="8" fillId="0" borderId="0" xfId="0" applyFont="1" applyAlignment="1">
      <alignment horizontal="center" vertical="center"/>
    </xf>
    <xf numFmtId="0" fontId="19" fillId="0" borderId="24" xfId="0" applyFont="1" applyBorder="1" applyAlignment="1">
      <alignment horizontal="left" vertical="center"/>
    </xf>
    <xf numFmtId="0" fontId="19" fillId="0" borderId="23" xfId="0" applyFont="1" applyBorder="1" applyAlignment="1">
      <alignment horizontal="left" vertical="center"/>
    </xf>
    <xf numFmtId="0" fontId="19" fillId="0" borderId="0" xfId="0" applyFont="1" applyAlignment="1">
      <alignment horizontal="left" vertical="center"/>
    </xf>
    <xf numFmtId="0" fontId="0" fillId="5" borderId="1" xfId="0" applyFill="1" applyBorder="1" applyAlignment="1">
      <alignment horizontal="center" vertical="center"/>
    </xf>
    <xf numFmtId="0" fontId="0" fillId="5" borderId="11" xfId="0" applyFill="1" applyBorder="1" applyAlignment="1">
      <alignment horizontal="center" vertical="center"/>
    </xf>
    <xf numFmtId="0" fontId="21" fillId="12" borderId="22" xfId="0" applyFont="1" applyFill="1" applyBorder="1" applyAlignment="1">
      <alignment horizontal="center" vertical="center"/>
    </xf>
    <xf numFmtId="0" fontId="21" fillId="0" borderId="23" xfId="0" applyFont="1" applyBorder="1" applyAlignment="1">
      <alignment horizontal="center" vertical="center"/>
    </xf>
    <xf numFmtId="0" fontId="21" fillId="0" borderId="15" xfId="0" applyFont="1" applyBorder="1" applyAlignment="1">
      <alignment horizontal="center" vertical="center"/>
    </xf>
    <xf numFmtId="0" fontId="0" fillId="0" borderId="0" xfId="0" applyAlignment="1">
      <alignment vertical="center" wrapText="1"/>
    </xf>
    <xf numFmtId="0" fontId="5" fillId="0" borderId="0" xfId="0" applyFont="1" applyAlignment="1">
      <alignment vertical="center"/>
    </xf>
    <xf numFmtId="0" fontId="0" fillId="0" borderId="3" xfId="0" applyBorder="1" applyAlignment="1">
      <alignment vertical="center"/>
    </xf>
    <xf numFmtId="0" fontId="0" fillId="0" borderId="3" xfId="0" applyBorder="1" applyAlignment="1" applyProtection="1">
      <alignment vertical="center"/>
      <protection locked="0"/>
    </xf>
    <xf numFmtId="0" fontId="6" fillId="0" borderId="3" xfId="0" applyFont="1" applyBorder="1" applyAlignment="1">
      <alignment horizontal="center" vertical="center"/>
    </xf>
    <xf numFmtId="0" fontId="0" fillId="0" borderId="1" xfId="0" applyBorder="1" applyAlignment="1">
      <alignment vertical="center"/>
    </xf>
    <xf numFmtId="0" fontId="0" fillId="0" borderId="0" xfId="0" applyAlignment="1">
      <alignment horizontal="center" vertical="center"/>
    </xf>
    <xf numFmtId="0" fontId="0" fillId="2" borderId="3" xfId="0" applyFill="1" applyBorder="1" applyAlignment="1">
      <alignment horizontal="center"/>
    </xf>
    <xf numFmtId="0" fontId="0" fillId="2" borderId="13" xfId="0" applyFill="1" applyBorder="1" applyAlignment="1">
      <alignment horizontal="center"/>
    </xf>
    <xf numFmtId="0" fontId="4" fillId="0" borderId="6" xfId="0" applyFont="1" applyBorder="1" applyAlignment="1">
      <alignment horizontal="center" vertical="center"/>
    </xf>
    <xf numFmtId="0" fontId="0" fillId="2" borderId="19" xfId="0" applyFill="1" applyBorder="1" applyAlignment="1">
      <alignment horizontal="center"/>
    </xf>
    <xf numFmtId="0" fontId="0" fillId="2" borderId="20" xfId="0" applyFill="1" applyBorder="1" applyAlignment="1">
      <alignment horizontal="center"/>
    </xf>
    <xf numFmtId="0" fontId="0" fillId="2" borderId="21" xfId="0" applyFill="1" applyBorder="1" applyAlignment="1">
      <alignment horizontal="center"/>
    </xf>
    <xf numFmtId="0" fontId="16" fillId="0" borderId="5" xfId="0" applyFont="1" applyBorder="1" applyAlignment="1">
      <alignment horizontal="center" vertical="center"/>
    </xf>
    <xf numFmtId="0" fontId="16" fillId="0" borderId="17" xfId="0" applyFont="1" applyBorder="1" applyAlignment="1">
      <alignment horizontal="center" vertical="center"/>
    </xf>
    <xf numFmtId="0" fontId="16" fillId="0" borderId="29" xfId="0" applyFont="1" applyBorder="1" applyAlignment="1">
      <alignment horizontal="center" vertical="center"/>
    </xf>
    <xf numFmtId="164" fontId="22" fillId="5" borderId="1" xfId="0" applyNumberFormat="1" applyFont="1" applyFill="1" applyBorder="1" applyAlignment="1">
      <alignment horizontal="center" vertical="center" wrapText="1"/>
    </xf>
    <xf numFmtId="164" fontId="22" fillId="5" borderId="11" xfId="0" applyNumberFormat="1" applyFont="1" applyFill="1" applyBorder="1" applyAlignment="1">
      <alignment horizontal="center" vertical="center" wrapText="1"/>
    </xf>
    <xf numFmtId="0" fontId="0" fillId="2" borderId="31" xfId="0" applyFill="1" applyBorder="1" applyAlignment="1">
      <alignment horizontal="center"/>
    </xf>
    <xf numFmtId="0" fontId="0" fillId="2" borderId="22" xfId="0" applyFill="1" applyBorder="1" applyAlignment="1">
      <alignment horizontal="center"/>
    </xf>
    <xf numFmtId="0" fontId="0" fillId="0" borderId="0" xfId="0" applyProtection="1">
      <protection locked="0"/>
    </xf>
    <xf numFmtId="9" fontId="16" fillId="0" borderId="13" xfId="1" applyFont="1" applyBorder="1" applyAlignment="1" applyProtection="1">
      <alignment horizontal="center" vertical="center"/>
    </xf>
    <xf numFmtId="9" fontId="6" fillId="0" borderId="0" xfId="1" applyFont="1" applyBorder="1" applyAlignment="1" applyProtection="1">
      <alignment horizontal="center"/>
    </xf>
    <xf numFmtId="9" fontId="16" fillId="0" borderId="10" xfId="1" applyFont="1" applyBorder="1" applyAlignment="1" applyProtection="1">
      <alignment horizontal="center" vertical="center"/>
    </xf>
    <xf numFmtId="9" fontId="16" fillId="0" borderId="14" xfId="1" applyFont="1" applyBorder="1" applyAlignment="1" applyProtection="1">
      <alignment horizontal="center" vertical="center"/>
    </xf>
    <xf numFmtId="0" fontId="0" fillId="0" borderId="3" xfId="0" applyBorder="1" applyAlignment="1">
      <alignment horizontal="center" vertical="center"/>
    </xf>
    <xf numFmtId="0" fontId="14" fillId="0" borderId="0" xfId="0" applyFont="1" applyAlignment="1">
      <alignment horizontal="center"/>
    </xf>
    <xf numFmtId="0" fontId="11" fillId="14" borderId="8" xfId="0" applyFont="1" applyFill="1" applyBorder="1" applyAlignment="1">
      <alignment horizontal="center" vertical="center"/>
    </xf>
    <xf numFmtId="0" fontId="27" fillId="15" borderId="33" xfId="0" applyFont="1" applyFill="1" applyBorder="1" applyAlignment="1">
      <alignment horizontal="left" vertical="center" wrapText="1"/>
    </xf>
    <xf numFmtId="0" fontId="18" fillId="19" borderId="0" xfId="0" applyFont="1" applyFill="1" applyAlignment="1">
      <alignment horizontal="left" vertical="center"/>
    </xf>
    <xf numFmtId="0" fontId="10" fillId="19" borderId="0" xfId="0" applyFont="1" applyFill="1" applyAlignment="1">
      <alignment horizontal="right" vertical="center"/>
    </xf>
    <xf numFmtId="0" fontId="0" fillId="19" borderId="0" xfId="0" applyFill="1" applyAlignment="1">
      <alignment vertical="center"/>
    </xf>
    <xf numFmtId="0" fontId="0" fillId="19" borderId="0" xfId="0" applyFill="1" applyAlignment="1">
      <alignment vertical="center" wrapText="1"/>
    </xf>
    <xf numFmtId="0" fontId="0" fillId="19" borderId="0" xfId="0" applyFill="1"/>
    <xf numFmtId="0" fontId="5" fillId="19" borderId="0" xfId="0" applyFont="1" applyFill="1"/>
    <xf numFmtId="0" fontId="3" fillId="19" borderId="37" xfId="0" applyFont="1" applyFill="1" applyBorder="1" applyAlignment="1">
      <alignment horizontal="center" vertical="center" wrapText="1"/>
    </xf>
    <xf numFmtId="0" fontId="3" fillId="19" borderId="36" xfId="0" applyFont="1" applyFill="1" applyBorder="1" applyAlignment="1">
      <alignment horizontal="center" vertical="center"/>
    </xf>
    <xf numFmtId="0" fontId="3" fillId="19" borderId="36" xfId="0" applyFont="1" applyFill="1" applyBorder="1" applyAlignment="1">
      <alignment horizontal="center" vertical="center" wrapText="1"/>
    </xf>
    <xf numFmtId="0" fontId="3" fillId="19" borderId="50" xfId="0" applyFont="1" applyFill="1" applyBorder="1" applyAlignment="1">
      <alignment horizontal="center" vertical="center"/>
    </xf>
    <xf numFmtId="0" fontId="3" fillId="19" borderId="51" xfId="0" applyFont="1" applyFill="1" applyBorder="1" applyAlignment="1">
      <alignment horizontal="center" vertical="center"/>
    </xf>
    <xf numFmtId="0" fontId="5" fillId="11" borderId="52" xfId="0" applyFont="1" applyFill="1" applyBorder="1" applyAlignment="1">
      <alignment horizontal="left" vertical="center"/>
    </xf>
    <xf numFmtId="0" fontId="0" fillId="3" borderId="53" xfId="0" applyFill="1" applyBorder="1" applyAlignment="1">
      <alignment horizontal="left" vertical="center"/>
    </xf>
    <xf numFmtId="0" fontId="0" fillId="6" borderId="51" xfId="0" applyFill="1" applyBorder="1" applyAlignment="1">
      <alignment horizontal="left" vertical="center"/>
    </xf>
    <xf numFmtId="0" fontId="0" fillId="7" borderId="51" xfId="0" applyFill="1" applyBorder="1" applyAlignment="1">
      <alignment horizontal="left" vertical="center"/>
    </xf>
    <xf numFmtId="0" fontId="0" fillId="8" borderId="53" xfId="0" applyFill="1" applyBorder="1" applyAlignment="1">
      <alignment horizontal="left" vertical="center"/>
    </xf>
    <xf numFmtId="0" fontId="5" fillId="9" borderId="54" xfId="0" applyFont="1" applyFill="1" applyBorder="1" applyAlignment="1">
      <alignment horizontal="left" vertical="center"/>
    </xf>
    <xf numFmtId="0" fontId="0" fillId="12" borderId="54" xfId="0" applyFill="1" applyBorder="1" applyAlignment="1">
      <alignment horizontal="left" vertical="center"/>
    </xf>
    <xf numFmtId="0" fontId="5" fillId="19" borderId="55" xfId="0" applyFont="1" applyFill="1" applyBorder="1" applyAlignment="1">
      <alignment horizontal="left" vertical="center" wrapText="1"/>
    </xf>
    <xf numFmtId="0" fontId="5" fillId="19" borderId="56" xfId="0" applyFont="1" applyFill="1" applyBorder="1" applyAlignment="1">
      <alignment horizontal="center" vertical="center"/>
    </xf>
    <xf numFmtId="9" fontId="5" fillId="19" borderId="28" xfId="0" applyNumberFormat="1" applyFont="1" applyFill="1" applyBorder="1" applyAlignment="1">
      <alignment horizontal="center" vertical="center"/>
    </xf>
    <xf numFmtId="0" fontId="5" fillId="19" borderId="57" xfId="0" applyFont="1" applyFill="1" applyBorder="1" applyAlignment="1">
      <alignment horizontal="center" vertical="center"/>
    </xf>
    <xf numFmtId="9" fontId="5" fillId="19" borderId="58" xfId="0" applyNumberFormat="1" applyFont="1" applyFill="1" applyBorder="1" applyAlignment="1">
      <alignment horizontal="center" vertical="center"/>
    </xf>
    <xf numFmtId="0" fontId="5" fillId="11" borderId="22" xfId="0" applyFont="1" applyFill="1" applyBorder="1" applyAlignment="1">
      <alignment horizontal="left" vertical="center"/>
    </xf>
    <xf numFmtId="0" fontId="5" fillId="11" borderId="31" xfId="0" applyFont="1" applyFill="1" applyBorder="1" applyAlignment="1">
      <alignment horizontal="left" vertical="center"/>
    </xf>
    <xf numFmtId="0" fontId="31" fillId="24" borderId="63" xfId="0" applyFont="1" applyFill="1" applyBorder="1" applyAlignment="1">
      <alignment vertical="center" wrapText="1"/>
    </xf>
    <xf numFmtId="0" fontId="30" fillId="25" borderId="61" xfId="0" applyFont="1" applyFill="1" applyBorder="1" applyAlignment="1">
      <alignment horizontal="center" vertical="center" wrapText="1"/>
    </xf>
    <xf numFmtId="0" fontId="30" fillId="24" borderId="61" xfId="0" applyFont="1" applyFill="1" applyBorder="1" applyAlignment="1">
      <alignment horizontal="center" vertical="center" wrapText="1"/>
    </xf>
    <xf numFmtId="0" fontId="24" fillId="13" borderId="33" xfId="0" applyFont="1" applyFill="1" applyBorder="1" applyAlignment="1">
      <alignment horizontal="center" vertical="center" wrapText="1"/>
    </xf>
    <xf numFmtId="0" fontId="30" fillId="24" borderId="66" xfId="0" applyFont="1" applyFill="1" applyBorder="1" applyAlignment="1">
      <alignment horizontal="center" vertical="center" wrapText="1"/>
    </xf>
    <xf numFmtId="0" fontId="8" fillId="10" borderId="67" xfId="0" applyFont="1" applyFill="1" applyBorder="1" applyAlignment="1">
      <alignment horizontal="center" vertical="center" wrapText="1"/>
    </xf>
    <xf numFmtId="0" fontId="6" fillId="10" borderId="67" xfId="0" applyFont="1" applyFill="1" applyBorder="1" applyAlignment="1">
      <alignment vertical="center" wrapText="1"/>
    </xf>
    <xf numFmtId="9" fontId="5" fillId="19" borderId="9" xfId="0" applyNumberFormat="1" applyFont="1" applyFill="1" applyBorder="1" applyAlignment="1">
      <alignment horizontal="center" vertical="center"/>
    </xf>
    <xf numFmtId="0" fontId="5" fillId="13" borderId="51" xfId="0" applyFont="1" applyFill="1" applyBorder="1" applyAlignment="1">
      <alignment horizontal="left" vertical="center"/>
    </xf>
    <xf numFmtId="0" fontId="0" fillId="6" borderId="53" xfId="0" applyFill="1" applyBorder="1" applyAlignment="1">
      <alignment horizontal="left" vertical="center"/>
    </xf>
    <xf numFmtId="0" fontId="5" fillId="19" borderId="68" xfId="0" applyFont="1" applyFill="1" applyBorder="1" applyAlignment="1">
      <alignment horizontal="center" vertical="center"/>
    </xf>
    <xf numFmtId="0" fontId="5" fillId="19" borderId="6" xfId="0" applyFont="1" applyFill="1" applyBorder="1" applyAlignment="1">
      <alignment horizontal="left" vertical="center" wrapText="1"/>
    </xf>
    <xf numFmtId="0" fontId="3" fillId="19" borderId="7" xfId="0" applyFont="1" applyFill="1" applyBorder="1" applyAlignment="1">
      <alignment horizontal="center" vertical="center" wrapText="1"/>
    </xf>
    <xf numFmtId="0" fontId="3" fillId="19" borderId="6" xfId="0" applyFont="1" applyFill="1" applyBorder="1" applyAlignment="1">
      <alignment horizontal="center" vertical="center" wrapText="1"/>
    </xf>
    <xf numFmtId="0" fontId="7" fillId="0" borderId="16" xfId="0" applyFont="1" applyBorder="1" applyAlignment="1">
      <alignment vertical="center"/>
    </xf>
    <xf numFmtId="0" fontId="7" fillId="0" borderId="5" xfId="0" applyFont="1" applyBorder="1" applyAlignment="1">
      <alignment vertical="center"/>
    </xf>
    <xf numFmtId="0" fontId="12" fillId="0" borderId="45" xfId="0" applyFont="1" applyBorder="1" applyAlignment="1">
      <alignment vertical="center"/>
    </xf>
    <xf numFmtId="0" fontId="8" fillId="5" borderId="33" xfId="0" applyFont="1" applyFill="1" applyBorder="1" applyAlignment="1">
      <alignment horizontal="center" vertical="center"/>
    </xf>
    <xf numFmtId="0" fontId="8" fillId="5" borderId="33" xfId="0" applyFont="1" applyFill="1" applyBorder="1" applyAlignment="1">
      <alignment horizontal="center" vertical="center" wrapText="1"/>
    </xf>
    <xf numFmtId="0" fontId="9" fillId="5" borderId="33" xfId="0" applyFont="1" applyFill="1" applyBorder="1" applyAlignment="1">
      <alignment horizontal="center" vertical="center"/>
    </xf>
    <xf numFmtId="0" fontId="9" fillId="3" borderId="33" xfId="0" applyFont="1" applyFill="1" applyBorder="1" applyAlignment="1">
      <alignment horizontal="center" vertical="center" wrapText="1"/>
    </xf>
    <xf numFmtId="0" fontId="16" fillId="22" borderId="33" xfId="0" applyFont="1" applyFill="1" applyBorder="1" applyAlignment="1">
      <alignment vertical="center" wrapText="1"/>
    </xf>
    <xf numFmtId="0" fontId="9" fillId="6" borderId="33" xfId="0" applyFont="1" applyFill="1" applyBorder="1" applyAlignment="1">
      <alignment horizontal="center" vertical="center" wrapText="1"/>
    </xf>
    <xf numFmtId="0" fontId="9" fillId="7" borderId="33" xfId="0" applyFont="1" applyFill="1" applyBorder="1" applyAlignment="1">
      <alignment horizontal="center" vertical="center" wrapText="1"/>
    </xf>
    <xf numFmtId="1" fontId="9" fillId="8" borderId="33" xfId="0" applyNumberFormat="1" applyFont="1" applyFill="1" applyBorder="1" applyAlignment="1">
      <alignment horizontal="center" vertical="center" wrapText="1"/>
    </xf>
    <xf numFmtId="1" fontId="16" fillId="22" borderId="33" xfId="0" applyNumberFormat="1" applyFont="1" applyFill="1" applyBorder="1" applyAlignment="1">
      <alignment vertical="center" wrapText="1"/>
    </xf>
    <xf numFmtId="0" fontId="9" fillId="9" borderId="33" xfId="0" applyFont="1" applyFill="1" applyBorder="1" applyAlignment="1">
      <alignment horizontal="center" vertical="center" wrapText="1"/>
    </xf>
    <xf numFmtId="0" fontId="9" fillId="11" borderId="33" xfId="0" applyFont="1" applyFill="1" applyBorder="1" applyAlignment="1">
      <alignment horizontal="center" vertical="center" wrapText="1"/>
    </xf>
    <xf numFmtId="0" fontId="9" fillId="12" borderId="33" xfId="0" applyFont="1" applyFill="1" applyBorder="1" applyAlignment="1">
      <alignment horizontal="center" vertical="center" wrapText="1"/>
    </xf>
    <xf numFmtId="0" fontId="8" fillId="22" borderId="33" xfId="0" applyFont="1" applyFill="1" applyBorder="1" applyAlignment="1">
      <alignment horizontal="center" vertical="center" wrapText="1"/>
    </xf>
    <xf numFmtId="0" fontId="6" fillId="22" borderId="33" xfId="0" applyFont="1" applyFill="1" applyBorder="1" applyAlignment="1">
      <alignment vertical="center" wrapText="1"/>
    </xf>
    <xf numFmtId="0" fontId="8" fillId="10" borderId="33" xfId="0" applyFont="1" applyFill="1" applyBorder="1" applyAlignment="1">
      <alignment horizontal="center" vertical="center" wrapText="1"/>
    </xf>
    <xf numFmtId="0" fontId="6" fillId="10" borderId="33" xfId="0" applyFont="1" applyFill="1" applyBorder="1" applyAlignment="1">
      <alignment vertical="center" wrapText="1"/>
    </xf>
    <xf numFmtId="0" fontId="28" fillId="25" borderId="62" xfId="0" applyFont="1" applyFill="1" applyBorder="1" applyAlignment="1">
      <alignment vertical="center" wrapText="1"/>
    </xf>
    <xf numFmtId="0" fontId="28" fillId="24" borderId="62" xfId="0" applyFont="1" applyFill="1" applyBorder="1" applyAlignment="1">
      <alignment vertical="center" wrapText="1"/>
    </xf>
    <xf numFmtId="0" fontId="0" fillId="4" borderId="0" xfId="0" applyFill="1" applyAlignment="1">
      <alignment vertical="center"/>
    </xf>
    <xf numFmtId="0" fontId="9" fillId="4" borderId="0" xfId="0" applyFont="1" applyFill="1" applyAlignment="1">
      <alignment horizontal="center" vertical="center"/>
    </xf>
    <xf numFmtId="0" fontId="6" fillId="4" borderId="0" xfId="0" applyFont="1" applyFill="1" applyAlignment="1">
      <alignment horizontal="center" vertical="center" wrapText="1"/>
    </xf>
    <xf numFmtId="0" fontId="18" fillId="19" borderId="70" xfId="0" applyFont="1" applyFill="1" applyBorder="1" applyAlignment="1">
      <alignment horizontal="left" vertical="center"/>
    </xf>
    <xf numFmtId="0" fontId="12" fillId="4" borderId="71" xfId="0" applyFont="1" applyFill="1" applyBorder="1" applyAlignment="1">
      <alignment horizontal="left" vertical="center"/>
    </xf>
    <xf numFmtId="0" fontId="0" fillId="4" borderId="0" xfId="0" applyFill="1" applyAlignment="1">
      <alignment vertical="center" wrapText="1"/>
    </xf>
    <xf numFmtId="0" fontId="22" fillId="4" borderId="17" xfId="0" applyFont="1" applyFill="1" applyBorder="1" applyAlignment="1">
      <alignment horizontal="left" vertical="center" wrapText="1"/>
    </xf>
    <xf numFmtId="0" fontId="22" fillId="0" borderId="17" xfId="0" applyFont="1" applyBorder="1" applyAlignment="1">
      <alignment horizontal="center" vertical="center" wrapText="1"/>
    </xf>
    <xf numFmtId="17" fontId="22" fillId="0" borderId="17" xfId="0" applyNumberFormat="1" applyFont="1" applyBorder="1" applyAlignment="1">
      <alignment horizontal="center" vertical="center" wrapText="1"/>
    </xf>
    <xf numFmtId="0" fontId="33" fillId="0" borderId="1" xfId="0" applyFont="1" applyBorder="1" applyAlignment="1">
      <alignment horizontal="center" vertical="center" wrapText="1"/>
    </xf>
    <xf numFmtId="0" fontId="6" fillId="0" borderId="1" xfId="0" applyFont="1" applyBorder="1" applyAlignment="1">
      <alignment vertical="center" wrapText="1"/>
    </xf>
    <xf numFmtId="17" fontId="22" fillId="0" borderId="5" xfId="0" applyNumberFormat="1" applyFont="1" applyBorder="1" applyAlignment="1">
      <alignment horizontal="center" vertical="center" wrapText="1"/>
    </xf>
    <xf numFmtId="0" fontId="22" fillId="0" borderId="5" xfId="0" applyFont="1" applyBorder="1" applyAlignment="1">
      <alignment horizontal="center" vertical="center" wrapText="1"/>
    </xf>
    <xf numFmtId="4" fontId="22" fillId="0" borderId="5" xfId="0" applyNumberFormat="1" applyFont="1" applyBorder="1" applyAlignment="1">
      <alignment horizontal="center" vertical="center" wrapText="1"/>
    </xf>
    <xf numFmtId="0" fontId="22" fillId="0" borderId="1" xfId="0" applyFont="1" applyBorder="1" applyAlignment="1">
      <alignment horizontal="center" vertical="center" wrapText="1"/>
    </xf>
    <xf numFmtId="0" fontId="22" fillId="4" borderId="5" xfId="0" applyFont="1" applyFill="1" applyBorder="1" applyAlignment="1">
      <alignment horizontal="left" vertical="center" wrapText="1"/>
    </xf>
    <xf numFmtId="0" fontId="28" fillId="0" borderId="1" xfId="0" applyFont="1" applyBorder="1" applyAlignment="1">
      <alignment vertical="center" wrapText="1"/>
    </xf>
    <xf numFmtId="0" fontId="37" fillId="0" borderId="5" xfId="0" applyFont="1" applyBorder="1" applyAlignment="1">
      <alignment horizontal="center" vertical="center" wrapText="1"/>
    </xf>
    <xf numFmtId="8" fontId="22" fillId="0" borderId="5" xfId="0" applyNumberFormat="1" applyFont="1" applyBorder="1" applyAlignment="1">
      <alignment horizontal="center" vertical="center" wrapText="1"/>
    </xf>
    <xf numFmtId="0" fontId="34" fillId="0" borderId="5" xfId="0" applyFont="1" applyBorder="1" applyAlignment="1">
      <alignment horizontal="center" vertical="center" wrapText="1"/>
    </xf>
    <xf numFmtId="0" fontId="22" fillId="0" borderId="17" xfId="0" applyFont="1" applyBorder="1" applyAlignment="1">
      <alignment horizontal="left" vertical="center" wrapText="1"/>
    </xf>
    <xf numFmtId="4" fontId="22" fillId="0" borderId="17" xfId="0" applyNumberFormat="1" applyFont="1" applyBorder="1" applyAlignment="1">
      <alignment horizontal="center" vertical="center" wrapText="1"/>
    </xf>
    <xf numFmtId="0" fontId="22" fillId="0" borderId="0" xfId="0" applyFont="1" applyAlignment="1">
      <alignment horizontal="center" vertical="center" wrapText="1"/>
    </xf>
    <xf numFmtId="0" fontId="22" fillId="0" borderId="3" xfId="0" applyFont="1" applyBorder="1" applyAlignment="1">
      <alignment horizontal="center" vertical="center" wrapText="1"/>
    </xf>
    <xf numFmtId="0" fontId="34" fillId="4" borderId="5" xfId="0" applyFont="1" applyFill="1" applyBorder="1" applyAlignment="1">
      <alignment horizontal="left" vertical="center" wrapText="1"/>
    </xf>
    <xf numFmtId="0" fontId="22" fillId="0" borderId="1" xfId="0" applyFont="1" applyBorder="1" applyAlignment="1">
      <alignment horizontal="left" vertical="center" wrapText="1"/>
    </xf>
    <xf numFmtId="0" fontId="34" fillId="0" borderId="0" xfId="0" applyFont="1" applyAlignment="1">
      <alignment horizontal="center" vertical="center" wrapText="1"/>
    </xf>
    <xf numFmtId="4" fontId="22" fillId="0" borderId="3" xfId="0" applyNumberFormat="1" applyFont="1" applyBorder="1" applyAlignment="1">
      <alignment horizontal="center" vertical="center" wrapText="1"/>
    </xf>
    <xf numFmtId="0" fontId="22" fillId="4" borderId="0" xfId="0" applyFont="1" applyFill="1" applyAlignment="1">
      <alignment horizontal="left" vertical="center" wrapText="1"/>
    </xf>
    <xf numFmtId="17" fontId="33" fillId="0" borderId="1" xfId="0" applyNumberFormat="1" applyFont="1" applyBorder="1" applyAlignment="1">
      <alignment horizontal="center" vertical="center" wrapText="1"/>
    </xf>
    <xf numFmtId="164" fontId="33" fillId="0" borderId="1" xfId="0" applyNumberFormat="1" applyFont="1" applyBorder="1" applyAlignment="1">
      <alignment horizontal="center" vertical="center" wrapText="1"/>
    </xf>
    <xf numFmtId="0" fontId="34" fillId="4" borderId="17" xfId="0" applyFont="1" applyFill="1" applyBorder="1" applyAlignment="1">
      <alignment horizontal="left" vertical="center" wrapText="1"/>
    </xf>
    <xf numFmtId="17" fontId="34" fillId="0" borderId="17" xfId="0" applyNumberFormat="1" applyFont="1" applyBorder="1" applyAlignment="1">
      <alignment horizontal="center" vertical="center" wrapText="1"/>
    </xf>
    <xf numFmtId="8" fontId="22" fillId="0" borderId="17" xfId="0" applyNumberFormat="1" applyFont="1" applyBorder="1" applyAlignment="1">
      <alignment horizontal="center" vertical="center" wrapText="1"/>
    </xf>
    <xf numFmtId="0" fontId="34" fillId="0" borderId="17" xfId="0" applyFont="1" applyBorder="1" applyAlignment="1">
      <alignment horizontal="center" vertical="center" wrapText="1"/>
    </xf>
    <xf numFmtId="0" fontId="34" fillId="0" borderId="5" xfId="0" applyFont="1" applyBorder="1" applyAlignment="1">
      <alignment horizontal="left" vertical="center" wrapText="1"/>
    </xf>
    <xf numFmtId="0" fontId="34" fillId="0" borderId="3" xfId="0" applyFont="1" applyBorder="1" applyAlignment="1">
      <alignment horizontal="center" vertical="center" wrapText="1"/>
    </xf>
    <xf numFmtId="17" fontId="34" fillId="0" borderId="5" xfId="0" applyNumberFormat="1" applyFont="1" applyBorder="1" applyAlignment="1">
      <alignment horizontal="center" vertical="center" wrapText="1"/>
    </xf>
    <xf numFmtId="8" fontId="34" fillId="0" borderId="5" xfId="0" applyNumberFormat="1" applyFont="1" applyBorder="1" applyAlignment="1">
      <alignment horizontal="center" vertical="center" wrapText="1"/>
    </xf>
    <xf numFmtId="17" fontId="22" fillId="0" borderId="72" xfId="0" applyNumberFormat="1" applyFont="1" applyBorder="1" applyAlignment="1">
      <alignment horizontal="center" vertical="center" wrapText="1"/>
    </xf>
    <xf numFmtId="0" fontId="22" fillId="0" borderId="72" xfId="0" applyFont="1" applyBorder="1" applyAlignment="1">
      <alignment horizontal="center" vertical="center" wrapText="1"/>
    </xf>
    <xf numFmtId="8" fontId="22" fillId="0" borderId="72" xfId="0" applyNumberFormat="1" applyFont="1" applyBorder="1" applyAlignment="1">
      <alignment horizontal="center" vertical="center" wrapText="1"/>
    </xf>
    <xf numFmtId="0" fontId="34" fillId="0" borderId="72" xfId="0" applyFont="1" applyBorder="1" applyAlignment="1">
      <alignment horizontal="center" vertical="center" wrapText="1"/>
    </xf>
    <xf numFmtId="0" fontId="22" fillId="4" borderId="1" xfId="0" applyFont="1" applyFill="1" applyBorder="1" applyAlignment="1">
      <alignment horizontal="left" vertical="center" wrapText="1"/>
    </xf>
    <xf numFmtId="0" fontId="22" fillId="0" borderId="44" xfId="0" applyFont="1" applyBorder="1" applyAlignment="1">
      <alignment horizontal="center" vertical="center" wrapText="1"/>
    </xf>
    <xf numFmtId="17" fontId="22" fillId="0" borderId="73" xfId="0" applyNumberFormat="1" applyFont="1" applyBorder="1" applyAlignment="1">
      <alignment horizontal="center" vertical="center" wrapText="1"/>
    </xf>
    <xf numFmtId="17" fontId="22" fillId="0" borderId="74" xfId="0" applyNumberFormat="1" applyFont="1" applyBorder="1" applyAlignment="1">
      <alignment horizontal="center" vertical="center" wrapText="1"/>
    </xf>
    <xf numFmtId="0" fontId="22" fillId="0" borderId="73" xfId="0" applyFont="1" applyBorder="1" applyAlignment="1">
      <alignment horizontal="center" vertical="center" wrapText="1"/>
    </xf>
    <xf numFmtId="8" fontId="22" fillId="0" borderId="73" xfId="0" applyNumberFormat="1" applyFont="1" applyBorder="1" applyAlignment="1">
      <alignment horizontal="center" vertical="center" wrapText="1"/>
    </xf>
    <xf numFmtId="0" fontId="34" fillId="0" borderId="73" xfId="0" applyFont="1" applyBorder="1" applyAlignment="1">
      <alignment horizontal="center" vertical="center" wrapText="1"/>
    </xf>
    <xf numFmtId="17" fontId="22" fillId="0" borderId="3" xfId="0" applyNumberFormat="1" applyFont="1" applyBorder="1" applyAlignment="1">
      <alignment horizontal="center" vertical="center" wrapText="1"/>
    </xf>
    <xf numFmtId="17" fontId="22" fillId="0" borderId="1" xfId="0" applyNumberFormat="1" applyFont="1" applyBorder="1" applyAlignment="1">
      <alignment horizontal="center" vertical="center" wrapText="1"/>
    </xf>
    <xf numFmtId="17" fontId="22" fillId="0" borderId="16" xfId="0" applyNumberFormat="1" applyFont="1" applyBorder="1" applyAlignment="1">
      <alignment horizontal="center" vertical="center" wrapText="1"/>
    </xf>
    <xf numFmtId="0" fontId="34" fillId="4" borderId="1" xfId="0" applyFont="1" applyFill="1" applyBorder="1" applyAlignment="1">
      <alignment horizontal="left" vertical="center" wrapText="1"/>
    </xf>
    <xf numFmtId="0" fontId="34" fillId="0" borderId="1" xfId="0" applyFont="1" applyBorder="1" applyAlignment="1">
      <alignment horizontal="left" vertical="center" wrapText="1"/>
    </xf>
    <xf numFmtId="0" fontId="34" fillId="0" borderId="1" xfId="0" applyFont="1" applyBorder="1" applyAlignment="1">
      <alignment horizontal="center" vertical="center" wrapText="1"/>
    </xf>
    <xf numFmtId="17" fontId="34" fillId="0" borderId="1" xfId="0" applyNumberFormat="1" applyFont="1" applyBorder="1" applyAlignment="1">
      <alignment horizontal="center" vertical="center" wrapText="1"/>
    </xf>
    <xf numFmtId="8" fontId="34" fillId="0" borderId="1" xfId="0" applyNumberFormat="1" applyFont="1" applyBorder="1" applyAlignment="1">
      <alignment horizontal="center" vertical="center" wrapText="1"/>
    </xf>
    <xf numFmtId="17" fontId="34" fillId="0" borderId="5" xfId="0" applyNumberFormat="1" applyFont="1" applyBorder="1" applyAlignment="1">
      <alignment horizontal="center" vertical="center"/>
    </xf>
    <xf numFmtId="0" fontId="34" fillId="0" borderId="5" xfId="0" applyFont="1" applyBorder="1" applyAlignment="1">
      <alignment horizontal="center" vertical="center"/>
    </xf>
    <xf numFmtId="165" fontId="22" fillId="0" borderId="1" xfId="0" applyNumberFormat="1" applyFont="1" applyBorder="1" applyAlignment="1">
      <alignment vertical="center" wrapText="1"/>
    </xf>
    <xf numFmtId="164" fontId="22" fillId="0" borderId="1" xfId="0" applyNumberFormat="1" applyFont="1" applyBorder="1" applyAlignment="1">
      <alignment horizontal="center" vertical="center" wrapText="1"/>
    </xf>
    <xf numFmtId="4" fontId="22" fillId="0" borderId="1" xfId="0" applyNumberFormat="1" applyFont="1" applyBorder="1" applyAlignment="1">
      <alignment horizontal="center" vertical="center" wrapText="1"/>
    </xf>
    <xf numFmtId="0" fontId="0" fillId="0" borderId="3" xfId="0" applyBorder="1" applyAlignment="1">
      <alignment horizontal="left" vertical="top" wrapText="1"/>
    </xf>
    <xf numFmtId="0" fontId="0" fillId="0" borderId="3" xfId="0" applyBorder="1" applyAlignment="1">
      <alignment horizontal="left" vertical="top"/>
    </xf>
    <xf numFmtId="17" fontId="0" fillId="0" borderId="3" xfId="0" applyNumberFormat="1" applyBorder="1" applyAlignment="1">
      <alignment horizontal="left" vertical="top"/>
    </xf>
    <xf numFmtId="0" fontId="0" fillId="0" borderId="1" xfId="0" applyBorder="1" applyAlignment="1">
      <alignment horizontal="left" vertical="top" wrapText="1"/>
    </xf>
    <xf numFmtId="0" fontId="0" fillId="0" borderId="1" xfId="0" applyBorder="1" applyAlignment="1">
      <alignment horizontal="left" vertical="top"/>
    </xf>
    <xf numFmtId="17" fontId="0" fillId="0" borderId="1" xfId="0" applyNumberFormat="1" applyBorder="1" applyAlignment="1">
      <alignment horizontal="left" vertical="top"/>
    </xf>
    <xf numFmtId="0" fontId="22" fillId="0" borderId="0" xfId="0" applyFont="1" applyAlignment="1">
      <alignment horizontal="left" vertical="center" wrapText="1"/>
    </xf>
    <xf numFmtId="0" fontId="27" fillId="0" borderId="1" xfId="0" applyFont="1" applyBorder="1" applyAlignment="1">
      <alignment horizontal="left" vertical="top" wrapText="1"/>
    </xf>
    <xf numFmtId="4" fontId="0" fillId="0" borderId="1" xfId="0" applyNumberFormat="1" applyBorder="1" applyAlignment="1">
      <alignment horizontal="left" vertical="top" wrapText="1"/>
    </xf>
    <xf numFmtId="0" fontId="40" fillId="0" borderId="0" xfId="0" applyFont="1" applyAlignment="1">
      <alignment horizontal="left" vertical="top" wrapText="1"/>
    </xf>
    <xf numFmtId="0" fontId="0" fillId="0" borderId="4" xfId="0" applyBorder="1" applyAlignment="1">
      <alignment horizontal="left" vertical="top" wrapText="1"/>
    </xf>
    <xf numFmtId="0" fontId="0" fillId="0" borderId="44" xfId="0" applyBorder="1" applyAlignment="1">
      <alignment horizontal="left" vertical="top" wrapText="1"/>
    </xf>
    <xf numFmtId="0" fontId="40" fillId="0" borderId="73" xfId="0" applyFont="1" applyBorder="1" applyAlignment="1">
      <alignment horizontal="left" vertical="top" wrapText="1"/>
    </xf>
    <xf numFmtId="0" fontId="0" fillId="0" borderId="17" xfId="0" applyBorder="1" applyAlignment="1">
      <alignment horizontal="left" vertical="top" wrapText="1"/>
    </xf>
    <xf numFmtId="0" fontId="0" fillId="4" borderId="1" xfId="0" applyFill="1" applyBorder="1" applyAlignment="1">
      <alignment horizontal="left" vertical="top" wrapText="1"/>
    </xf>
    <xf numFmtId="165" fontId="22" fillId="0" borderId="1" xfId="0" applyNumberFormat="1" applyFont="1" applyBorder="1" applyAlignment="1">
      <alignment horizontal="center" vertical="center" wrapText="1"/>
    </xf>
    <xf numFmtId="166" fontId="22" fillId="0" borderId="1" xfId="0" applyNumberFormat="1" applyFont="1" applyBorder="1" applyAlignment="1">
      <alignment horizontal="center" vertical="center" wrapText="1"/>
    </xf>
    <xf numFmtId="0" fontId="2" fillId="0" borderId="17" xfId="0" applyFont="1" applyBorder="1" applyAlignment="1">
      <alignment horizontal="left" vertical="top" wrapText="1"/>
    </xf>
    <xf numFmtId="165" fontId="22" fillId="0" borderId="1" xfId="0" applyNumberFormat="1" applyFont="1" applyBorder="1" applyAlignment="1">
      <alignment horizontal="left" vertical="center" wrapText="1"/>
    </xf>
    <xf numFmtId="0" fontId="40" fillId="0" borderId="1" xfId="0" applyFont="1" applyBorder="1" applyAlignment="1">
      <alignment horizontal="left" vertical="top" wrapText="1"/>
    </xf>
    <xf numFmtId="0" fontId="40" fillId="4" borderId="17" xfId="0" applyFont="1" applyFill="1" applyBorder="1" applyAlignment="1">
      <alignment horizontal="left" vertical="top" wrapText="1"/>
    </xf>
    <xf numFmtId="0" fontId="40" fillId="0" borderId="29" xfId="0" applyFont="1" applyBorder="1" applyAlignment="1">
      <alignment horizontal="left" vertical="top" wrapText="1"/>
    </xf>
    <xf numFmtId="0" fontId="40" fillId="0" borderId="5" xfId="0" applyFont="1" applyBorder="1" applyAlignment="1">
      <alignment horizontal="left" vertical="top" wrapText="1"/>
    </xf>
    <xf numFmtId="0" fontId="32" fillId="4" borderId="17" xfId="0" applyFont="1" applyFill="1" applyBorder="1" applyAlignment="1">
      <alignment horizontal="left" vertical="top" wrapText="1"/>
    </xf>
    <xf numFmtId="0" fontId="32" fillId="4" borderId="3" xfId="0" applyFont="1" applyFill="1" applyBorder="1" applyAlignment="1">
      <alignment horizontal="left" vertical="top" wrapText="1"/>
    </xf>
    <xf numFmtId="0" fontId="32" fillId="4" borderId="16" xfId="0" applyFont="1" applyFill="1" applyBorder="1" applyAlignment="1">
      <alignment horizontal="left" vertical="top" wrapText="1"/>
    </xf>
    <xf numFmtId="0" fontId="40" fillId="0" borderId="3" xfId="0" applyFont="1" applyBorder="1" applyAlignment="1">
      <alignment horizontal="left" vertical="top" wrapText="1"/>
    </xf>
    <xf numFmtId="0" fontId="41" fillId="0" borderId="5" xfId="6" applyBorder="1" applyAlignment="1">
      <alignment horizontal="left" vertical="top" wrapText="1"/>
    </xf>
    <xf numFmtId="0" fontId="27" fillId="0" borderId="3" xfId="0" applyFont="1" applyBorder="1" applyAlignment="1">
      <alignment horizontal="left" vertical="top" wrapText="1"/>
    </xf>
    <xf numFmtId="0" fontId="40" fillId="0" borderId="72" xfId="0" applyFont="1" applyBorder="1" applyAlignment="1">
      <alignment horizontal="left" vertical="top" wrapText="1"/>
    </xf>
    <xf numFmtId="0" fontId="40" fillId="0" borderId="16" xfId="0" applyFont="1" applyBorder="1" applyAlignment="1">
      <alignment horizontal="left" vertical="top" wrapText="1"/>
    </xf>
    <xf numFmtId="0" fontId="40" fillId="0" borderId="75" xfId="0" applyFont="1" applyBorder="1" applyAlignment="1">
      <alignment horizontal="left" vertical="top" wrapText="1"/>
    </xf>
    <xf numFmtId="0" fontId="33" fillId="0" borderId="5" xfId="0" applyFont="1" applyBorder="1" applyAlignment="1">
      <alignment horizontal="left" vertical="top" wrapText="1"/>
    </xf>
    <xf numFmtId="0" fontId="32" fillId="0" borderId="5" xfId="0" applyFont="1" applyBorder="1" applyAlignment="1">
      <alignment horizontal="left" vertical="top" wrapText="1"/>
    </xf>
    <xf numFmtId="0" fontId="14" fillId="0" borderId="3" xfId="0" applyFont="1" applyBorder="1" applyAlignment="1">
      <alignment horizontal="left" vertical="top"/>
    </xf>
    <xf numFmtId="0" fontId="0" fillId="0" borderId="3" xfId="0" applyBorder="1" applyAlignment="1">
      <alignment horizontal="center" vertical="center" wrapText="1"/>
    </xf>
    <xf numFmtId="165" fontId="44" fillId="0" borderId="1" xfId="0" applyNumberFormat="1" applyFont="1" applyBorder="1" applyAlignment="1">
      <alignment horizontal="left" vertical="top" wrapText="1"/>
    </xf>
    <xf numFmtId="165" fontId="22" fillId="0" borderId="1" xfId="0" applyNumberFormat="1" applyFont="1" applyBorder="1" applyAlignment="1">
      <alignment horizontal="center" vertical="top" wrapText="1"/>
    </xf>
    <xf numFmtId="164" fontId="22" fillId="0" borderId="1" xfId="0" applyNumberFormat="1" applyFont="1" applyBorder="1" applyAlignment="1">
      <alignment horizontal="center" vertical="top" wrapText="1"/>
    </xf>
    <xf numFmtId="164" fontId="44" fillId="0" borderId="1" xfId="0" applyNumberFormat="1" applyFont="1" applyBorder="1" applyAlignment="1">
      <alignment horizontal="center" vertical="top" wrapText="1"/>
    </xf>
    <xf numFmtId="166" fontId="22" fillId="0" borderId="1" xfId="0" applyNumberFormat="1" applyFont="1" applyBorder="1" applyAlignment="1">
      <alignment horizontal="center" vertical="top" wrapText="1"/>
    </xf>
    <xf numFmtId="165" fontId="44" fillId="0" borderId="1" xfId="0" applyNumberFormat="1" applyFont="1" applyBorder="1" applyAlignment="1">
      <alignment horizontal="center" vertical="top" wrapText="1"/>
    </xf>
    <xf numFmtId="165" fontId="22" fillId="0" borderId="1" xfId="0" applyNumberFormat="1" applyFont="1" applyBorder="1" applyAlignment="1">
      <alignment horizontal="left" vertical="top" wrapText="1"/>
    </xf>
    <xf numFmtId="0" fontId="2" fillId="0" borderId="1" xfId="0" applyFont="1" applyBorder="1" applyAlignment="1">
      <alignment horizontal="left" vertical="top" wrapText="1"/>
    </xf>
    <xf numFmtId="0" fontId="44" fillId="0" borderId="0" xfId="0" applyFont="1" applyAlignment="1">
      <alignment horizontal="center" vertical="top" wrapText="1"/>
    </xf>
    <xf numFmtId="166" fontId="44" fillId="0" borderId="1" xfId="0" applyNumberFormat="1" applyFont="1" applyBorder="1" applyAlignment="1">
      <alignment horizontal="center" vertical="top" wrapText="1"/>
    </xf>
    <xf numFmtId="0" fontId="0" fillId="4" borderId="3" xfId="0" applyFill="1" applyBorder="1" applyAlignment="1">
      <alignment horizontal="left" vertical="top" wrapText="1"/>
    </xf>
    <xf numFmtId="0" fontId="14" fillId="0" borderId="1" xfId="0" applyFont="1" applyBorder="1" applyAlignment="1">
      <alignment horizontal="left" vertical="top" wrapText="1"/>
    </xf>
    <xf numFmtId="165" fontId="22" fillId="0" borderId="4" xfId="0" applyNumberFormat="1" applyFont="1" applyBorder="1" applyAlignment="1">
      <alignment horizontal="left" vertical="top" wrapText="1"/>
    </xf>
    <xf numFmtId="165" fontId="22" fillId="0" borderId="4" xfId="0" applyNumberFormat="1" applyFont="1" applyBorder="1" applyAlignment="1">
      <alignment horizontal="center" vertical="top" wrapText="1"/>
    </xf>
    <xf numFmtId="164" fontId="22" fillId="0" borderId="4" xfId="0" applyNumberFormat="1" applyFont="1" applyBorder="1" applyAlignment="1">
      <alignment horizontal="center" vertical="top" wrapText="1"/>
    </xf>
    <xf numFmtId="166" fontId="22" fillId="0" borderId="4" xfId="0" applyNumberFormat="1" applyFont="1" applyBorder="1" applyAlignment="1">
      <alignment horizontal="center" vertical="top" wrapText="1"/>
    </xf>
    <xf numFmtId="165" fontId="44" fillId="0" borderId="4" xfId="0" applyNumberFormat="1" applyFont="1" applyBorder="1" applyAlignment="1">
      <alignment horizontal="left" vertical="top" wrapText="1"/>
    </xf>
    <xf numFmtId="166" fontId="22" fillId="0" borderId="1" xfId="5" applyNumberFormat="1" applyFont="1" applyFill="1" applyBorder="1" applyAlignment="1">
      <alignment horizontal="center" vertical="top" wrapText="1"/>
    </xf>
    <xf numFmtId="165" fontId="22" fillId="0" borderId="3" xfId="0" applyNumberFormat="1" applyFont="1" applyBorder="1" applyAlignment="1">
      <alignment horizontal="left" vertical="top" wrapText="1"/>
    </xf>
    <xf numFmtId="165" fontId="22" fillId="0" borderId="3" xfId="0" applyNumberFormat="1" applyFont="1" applyBorder="1" applyAlignment="1">
      <alignment horizontal="center" vertical="top" wrapText="1"/>
    </xf>
    <xf numFmtId="166" fontId="22" fillId="0" borderId="3" xfId="0" applyNumberFormat="1" applyFont="1" applyBorder="1" applyAlignment="1">
      <alignment horizontal="center" vertical="top" wrapText="1"/>
    </xf>
    <xf numFmtId="165" fontId="44" fillId="0" borderId="3" xfId="0" applyNumberFormat="1" applyFont="1" applyBorder="1" applyAlignment="1">
      <alignment horizontal="left" vertical="top" wrapText="1"/>
    </xf>
    <xf numFmtId="3" fontId="0" fillId="0" borderId="1" xfId="0" applyNumberFormat="1" applyBorder="1" applyAlignment="1">
      <alignment horizontal="left" vertical="top"/>
    </xf>
    <xf numFmtId="0" fontId="27" fillId="0" borderId="73" xfId="0" applyFont="1" applyBorder="1" applyAlignment="1">
      <alignment horizontal="left" vertical="top" wrapText="1"/>
    </xf>
    <xf numFmtId="165" fontId="34" fillId="0" borderId="1" xfId="0" applyNumberFormat="1" applyFont="1" applyBorder="1" applyAlignment="1">
      <alignment horizontal="left" vertical="top" wrapText="1"/>
    </xf>
    <xf numFmtId="2" fontId="44" fillId="0" borderId="1" xfId="0" applyNumberFormat="1" applyFont="1" applyBorder="1" applyAlignment="1">
      <alignment horizontal="center" vertical="top" wrapText="1"/>
    </xf>
    <xf numFmtId="0" fontId="14" fillId="0" borderId="3" xfId="0" applyFont="1" applyBorder="1" applyAlignment="1">
      <alignment horizontal="left" vertical="top" wrapText="1"/>
    </xf>
    <xf numFmtId="0" fontId="22" fillId="0" borderId="1" xfId="0" applyFont="1" applyBorder="1" applyAlignment="1">
      <alignment horizontal="center" vertical="top" wrapText="1"/>
    </xf>
    <xf numFmtId="0" fontId="44" fillId="0" borderId="1" xfId="0" applyFont="1" applyBorder="1" applyAlignment="1">
      <alignment horizontal="center" vertical="top" wrapText="1"/>
    </xf>
    <xf numFmtId="0" fontId="0" fillId="0" borderId="1" xfId="0" applyBorder="1" applyAlignment="1">
      <alignment horizontal="center" vertical="center" wrapText="1"/>
    </xf>
    <xf numFmtId="17" fontId="0" fillId="0" borderId="1" xfId="0" applyNumberFormat="1" applyBorder="1" applyAlignment="1">
      <alignment horizontal="center" vertical="center" wrapText="1"/>
    </xf>
    <xf numFmtId="49" fontId="0" fillId="0" borderId="1" xfId="0" applyNumberFormat="1" applyBorder="1" applyAlignment="1">
      <alignment horizontal="center" vertical="center" wrapText="1"/>
    </xf>
    <xf numFmtId="17" fontId="0" fillId="0" borderId="1" xfId="0" applyNumberFormat="1" applyBorder="1" applyAlignment="1">
      <alignment horizontal="center" vertical="center"/>
    </xf>
    <xf numFmtId="0" fontId="2" fillId="0" borderId="3" xfId="0" applyFont="1" applyBorder="1" applyAlignment="1">
      <alignment horizontal="center" vertical="center" wrapText="1"/>
    </xf>
    <xf numFmtId="0" fontId="0" fillId="4" borderId="0" xfId="0" applyFill="1" applyAlignment="1">
      <alignment horizontal="center"/>
    </xf>
    <xf numFmtId="0" fontId="22" fillId="0" borderId="1" xfId="0" applyFont="1" applyBorder="1" applyAlignment="1">
      <alignment vertical="center" wrapText="1"/>
    </xf>
    <xf numFmtId="0" fontId="22" fillId="0" borderId="17" xfId="0" applyFont="1" applyBorder="1" applyAlignment="1">
      <alignment vertical="center" wrapText="1"/>
    </xf>
    <xf numFmtId="17" fontId="22" fillId="0" borderId="17" xfId="0" applyNumberFormat="1" applyFont="1" applyBorder="1" applyAlignment="1">
      <alignment vertical="center" wrapText="1"/>
    </xf>
    <xf numFmtId="0" fontId="22" fillId="0" borderId="3" xfId="0" applyFont="1" applyBorder="1" applyAlignment="1">
      <alignment vertical="center" wrapText="1"/>
    </xf>
    <xf numFmtId="0" fontId="22" fillId="0" borderId="5" xfId="0" applyFont="1" applyBorder="1" applyAlignment="1">
      <alignment vertical="center" wrapText="1"/>
    </xf>
    <xf numFmtId="17" fontId="22" fillId="0" borderId="5" xfId="0" applyNumberFormat="1" applyFont="1" applyBorder="1" applyAlignment="1">
      <alignment vertical="center" wrapText="1"/>
    </xf>
    <xf numFmtId="4" fontId="22" fillId="0" borderId="5" xfId="0" applyNumberFormat="1" applyFont="1" applyBorder="1" applyAlignment="1">
      <alignment vertical="center" wrapText="1"/>
    </xf>
    <xf numFmtId="0" fontId="22" fillId="0" borderId="5" xfId="0" applyFont="1" applyBorder="1" applyAlignment="1">
      <alignment horizontal="left" vertical="center" wrapText="1"/>
    </xf>
    <xf numFmtId="0" fontId="16" fillId="0" borderId="1" xfId="0" applyFont="1" applyBorder="1" applyAlignment="1">
      <alignment horizontal="left" vertical="top" wrapText="1"/>
    </xf>
    <xf numFmtId="0" fontId="28" fillId="0" borderId="1" xfId="0" applyFont="1" applyBorder="1" applyAlignment="1">
      <alignment horizontal="left" vertical="top" wrapText="1"/>
    </xf>
    <xf numFmtId="0" fontId="34" fillId="0" borderId="3" xfId="0" applyFont="1" applyBorder="1" applyAlignment="1">
      <alignment vertical="center" wrapText="1"/>
    </xf>
    <xf numFmtId="0" fontId="33" fillId="0" borderId="1" xfId="0" applyFont="1" applyBorder="1" applyAlignment="1">
      <alignment horizontal="left" vertical="top" wrapText="1"/>
    </xf>
    <xf numFmtId="0" fontId="0" fillId="0" borderId="0" xfId="0" applyAlignment="1">
      <alignment horizontal="left" vertical="top" wrapText="1"/>
    </xf>
    <xf numFmtId="0" fontId="0" fillId="0" borderId="0" xfId="0" applyAlignment="1">
      <alignment horizontal="left" vertical="top"/>
    </xf>
    <xf numFmtId="0" fontId="17" fillId="0" borderId="1" xfId="0" applyFont="1" applyBorder="1" applyAlignment="1">
      <alignment horizontal="left" vertical="top" wrapText="1"/>
    </xf>
    <xf numFmtId="0" fontId="22" fillId="26" borderId="5" xfId="0" applyFont="1" applyFill="1" applyBorder="1" applyAlignment="1">
      <alignment vertical="center" wrapText="1"/>
    </xf>
    <xf numFmtId="0" fontId="41" fillId="0" borderId="1" xfId="6" applyFill="1" applyBorder="1" applyAlignment="1">
      <alignment horizontal="left" vertical="top" wrapText="1"/>
    </xf>
    <xf numFmtId="8" fontId="22" fillId="0" borderId="5" xfId="0" applyNumberFormat="1" applyFont="1" applyBorder="1" applyAlignment="1">
      <alignment vertical="center" wrapText="1"/>
    </xf>
    <xf numFmtId="0" fontId="16" fillId="0" borderId="1" xfId="0" applyFont="1" applyBorder="1" applyAlignment="1">
      <alignment horizontal="left" vertical="center" wrapText="1"/>
    </xf>
    <xf numFmtId="0" fontId="16" fillId="0" borderId="1" xfId="0" applyFont="1" applyBorder="1" applyAlignment="1">
      <alignment horizontal="center" vertical="center" wrapText="1"/>
    </xf>
    <xf numFmtId="17" fontId="16" fillId="0" borderId="1" xfId="0" applyNumberFormat="1" applyFont="1" applyBorder="1" applyAlignment="1">
      <alignment horizontal="center" vertical="center" wrapText="1"/>
    </xf>
    <xf numFmtId="4" fontId="16" fillId="0" borderId="1" xfId="0" applyNumberFormat="1" applyFont="1" applyBorder="1" applyAlignment="1">
      <alignment horizontal="center" vertical="center" wrapText="1"/>
    </xf>
    <xf numFmtId="0" fontId="28" fillId="0" borderId="1" xfId="0" applyFont="1" applyBorder="1" applyAlignment="1">
      <alignment horizontal="left" vertical="center" wrapText="1"/>
    </xf>
    <xf numFmtId="0" fontId="51" fillId="0" borderId="73" xfId="0" applyFont="1" applyBorder="1" applyAlignment="1">
      <alignment horizontal="left" vertical="top" wrapText="1"/>
    </xf>
    <xf numFmtId="0" fontId="0" fillId="0" borderId="5" xfId="0" applyBorder="1" applyAlignment="1">
      <alignment horizontal="left" vertical="top" wrapText="1"/>
    </xf>
    <xf numFmtId="0" fontId="32" fillId="0" borderId="3" xfId="0" applyFont="1" applyBorder="1" applyAlignment="1">
      <alignment horizontal="left" vertical="top" wrapText="1"/>
    </xf>
    <xf numFmtId="0" fontId="17" fillId="0" borderId="3" xfId="0" applyFont="1" applyBorder="1" applyAlignment="1">
      <alignment horizontal="left" vertical="top" wrapText="1"/>
    </xf>
    <xf numFmtId="0" fontId="2" fillId="0" borderId="3" xfId="0" applyFont="1" applyBorder="1" applyAlignment="1">
      <alignment horizontal="left" vertical="top" wrapText="1"/>
    </xf>
    <xf numFmtId="0" fontId="13" fillId="0" borderId="3" xfId="0" applyFont="1" applyBorder="1" applyAlignment="1">
      <alignment horizontal="left" vertical="top" wrapText="1"/>
    </xf>
    <xf numFmtId="0" fontId="16" fillId="4" borderId="1" xfId="0" applyFont="1" applyFill="1" applyBorder="1" applyAlignment="1">
      <alignment horizontal="left" vertical="center" wrapText="1"/>
    </xf>
    <xf numFmtId="0" fontId="16" fillId="4" borderId="1" xfId="0" applyFont="1" applyFill="1" applyBorder="1" applyAlignment="1">
      <alignment horizontal="center" vertical="center" wrapText="1"/>
    </xf>
    <xf numFmtId="17" fontId="16" fillId="4" borderId="1" xfId="0" applyNumberFormat="1" applyFont="1" applyFill="1" applyBorder="1" applyAlignment="1">
      <alignment horizontal="center" vertical="center" wrapText="1"/>
    </xf>
    <xf numFmtId="0" fontId="28" fillId="4" borderId="1" xfId="0" applyFont="1" applyFill="1" applyBorder="1" applyAlignment="1">
      <alignment horizontal="center" vertical="center" wrapText="1"/>
    </xf>
    <xf numFmtId="4" fontId="16" fillId="4" borderId="1" xfId="0" applyNumberFormat="1" applyFont="1" applyFill="1" applyBorder="1" applyAlignment="1">
      <alignment horizontal="center" vertical="center" wrapText="1"/>
    </xf>
    <xf numFmtId="0" fontId="17" fillId="4" borderId="3" xfId="0" applyFont="1" applyFill="1" applyBorder="1" applyAlignment="1">
      <alignment horizontal="left" vertical="top" wrapText="1"/>
    </xf>
    <xf numFmtId="0" fontId="0" fillId="4" borderId="3" xfId="0" applyFill="1" applyBorder="1" applyAlignment="1">
      <alignment horizontal="left" vertical="top"/>
    </xf>
    <xf numFmtId="17" fontId="0" fillId="4" borderId="3" xfId="0" applyNumberFormat="1" applyFill="1" applyBorder="1" applyAlignment="1">
      <alignment horizontal="left" vertical="top"/>
    </xf>
    <xf numFmtId="0" fontId="34" fillId="4" borderId="1" xfId="0" applyFont="1" applyFill="1" applyBorder="1" applyAlignment="1">
      <alignment horizontal="left" vertical="top" wrapText="1"/>
    </xf>
    <xf numFmtId="0" fontId="0" fillId="4" borderId="1" xfId="0" applyFill="1" applyBorder="1" applyAlignment="1">
      <alignment horizontal="left" vertical="top"/>
    </xf>
    <xf numFmtId="0" fontId="27" fillId="4" borderId="3" xfId="0" applyFont="1" applyFill="1" applyBorder="1" applyAlignment="1">
      <alignment horizontal="left" vertical="top" wrapText="1"/>
    </xf>
    <xf numFmtId="0" fontId="55" fillId="4" borderId="1" xfId="0" applyFont="1" applyFill="1" applyBorder="1" applyAlignment="1">
      <alignment horizontal="left" vertical="top" wrapText="1"/>
    </xf>
    <xf numFmtId="0" fontId="55" fillId="4" borderId="0" xfId="0" applyFont="1" applyFill="1" applyAlignment="1">
      <alignment horizontal="left" vertical="top" wrapText="1"/>
    </xf>
    <xf numFmtId="0" fontId="28" fillId="0" borderId="1" xfId="0" applyFont="1" applyBorder="1" applyAlignment="1">
      <alignment horizontal="center" vertical="center" wrapText="1"/>
    </xf>
    <xf numFmtId="17" fontId="28" fillId="0" borderId="1" xfId="0" applyNumberFormat="1" applyFont="1" applyBorder="1" applyAlignment="1">
      <alignment horizontal="center" vertical="center" wrapText="1"/>
    </xf>
    <xf numFmtId="0" fontId="16" fillId="0" borderId="1" xfId="0" applyFont="1" applyBorder="1" applyAlignment="1">
      <alignment vertical="center" wrapText="1"/>
    </xf>
    <xf numFmtId="8" fontId="16" fillId="0" borderId="1" xfId="0" applyNumberFormat="1" applyFont="1" applyBorder="1" applyAlignment="1">
      <alignment horizontal="center" vertical="center" wrapText="1"/>
    </xf>
    <xf numFmtId="0" fontId="28" fillId="0" borderId="5" xfId="0" applyFont="1" applyBorder="1" applyAlignment="1">
      <alignment horizontal="left" vertical="center" wrapText="1"/>
    </xf>
    <xf numFmtId="0" fontId="16" fillId="0" borderId="5" xfId="0" applyFont="1" applyBorder="1" applyAlignment="1">
      <alignment horizontal="center" vertical="center" wrapText="1"/>
    </xf>
    <xf numFmtId="17" fontId="16" fillId="0" borderId="5" xfId="0" applyNumberFormat="1" applyFont="1" applyBorder="1" applyAlignment="1">
      <alignment horizontal="center" vertical="center" wrapText="1"/>
    </xf>
    <xf numFmtId="8" fontId="16" fillId="0" borderId="5" xfId="0" applyNumberFormat="1" applyFont="1" applyBorder="1" applyAlignment="1">
      <alignment horizontal="center" vertical="center" wrapText="1"/>
    </xf>
    <xf numFmtId="0" fontId="16" fillId="0" borderId="5" xfId="0" applyFont="1" applyBorder="1" applyAlignment="1">
      <alignment horizontal="left" vertical="center" wrapText="1"/>
    </xf>
    <xf numFmtId="0" fontId="28" fillId="0" borderId="0" xfId="0" applyFont="1" applyAlignment="1">
      <alignment horizontal="center" vertical="center" wrapText="1"/>
    </xf>
    <xf numFmtId="0" fontId="28" fillId="0" borderId="3" xfId="0" applyFont="1" applyBorder="1" applyAlignment="1">
      <alignment horizontal="center" vertical="center" wrapText="1"/>
    </xf>
    <xf numFmtId="17" fontId="28" fillId="0" borderId="5" xfId="0" applyNumberFormat="1" applyFont="1" applyBorder="1" applyAlignment="1">
      <alignment horizontal="center" vertical="center" wrapText="1"/>
    </xf>
    <xf numFmtId="0" fontId="28" fillId="0" borderId="5" xfId="0" applyFont="1" applyBorder="1" applyAlignment="1">
      <alignment horizontal="center" vertical="center" wrapText="1"/>
    </xf>
    <xf numFmtId="8" fontId="28" fillId="0" borderId="5" xfId="0" applyNumberFormat="1" applyFont="1" applyBorder="1" applyAlignment="1">
      <alignment horizontal="center" vertical="center" wrapText="1"/>
    </xf>
    <xf numFmtId="0" fontId="28" fillId="26" borderId="5" xfId="0" applyFont="1" applyFill="1" applyBorder="1" applyAlignment="1">
      <alignment horizontal="center" vertical="center" wrapText="1"/>
    </xf>
    <xf numFmtId="8" fontId="28" fillId="0" borderId="1" xfId="0" applyNumberFormat="1" applyFont="1" applyBorder="1" applyAlignment="1">
      <alignment horizontal="center" vertical="center" wrapText="1"/>
    </xf>
    <xf numFmtId="0" fontId="28" fillId="0" borderId="4" xfId="0" applyFont="1" applyBorder="1" applyAlignment="1">
      <alignment horizontal="left" vertical="center" wrapText="1"/>
    </xf>
    <xf numFmtId="0" fontId="28" fillId="0" borderId="4" xfId="0" applyFont="1" applyBorder="1" applyAlignment="1">
      <alignment horizontal="center" vertical="center" wrapText="1"/>
    </xf>
    <xf numFmtId="0" fontId="28" fillId="0" borderId="4" xfId="0" applyFont="1" applyBorder="1" applyAlignment="1">
      <alignment vertical="center" wrapText="1"/>
    </xf>
    <xf numFmtId="17" fontId="16" fillId="0" borderId="4" xfId="0" applyNumberFormat="1" applyFont="1" applyBorder="1" applyAlignment="1">
      <alignment horizontal="center" vertical="center" wrapText="1"/>
    </xf>
    <xf numFmtId="17" fontId="28" fillId="0" borderId="4" xfId="0" applyNumberFormat="1" applyFont="1" applyBorder="1" applyAlignment="1">
      <alignment horizontal="center" vertical="center" wrapText="1"/>
    </xf>
    <xf numFmtId="0" fontId="28" fillId="26" borderId="4" xfId="0" applyFont="1" applyFill="1" applyBorder="1" applyAlignment="1">
      <alignment horizontal="center" vertical="center" wrapText="1"/>
    </xf>
    <xf numFmtId="8" fontId="28" fillId="0" borderId="4" xfId="0" applyNumberFormat="1" applyFont="1" applyBorder="1" applyAlignment="1">
      <alignment horizontal="center" vertical="center" wrapText="1"/>
    </xf>
    <xf numFmtId="0" fontId="28" fillId="0" borderId="72" xfId="0" applyFont="1" applyBorder="1" applyAlignment="1">
      <alignment horizontal="left" vertical="center" wrapText="1"/>
    </xf>
    <xf numFmtId="0" fontId="28" fillId="26" borderId="4" xfId="0" applyFont="1" applyFill="1" applyBorder="1" applyAlignment="1">
      <alignment horizontal="left" vertical="top" wrapText="1"/>
    </xf>
    <xf numFmtId="0" fontId="60" fillId="0" borderId="0" xfId="0" applyFont="1" applyAlignment="1">
      <alignment horizontal="left" vertical="top" wrapText="1"/>
    </xf>
    <xf numFmtId="0" fontId="34" fillId="0" borderId="0" xfId="0" applyFont="1" applyAlignment="1">
      <alignment horizontal="left" vertical="top" wrapText="1"/>
    </xf>
    <xf numFmtId="0" fontId="0" fillId="0" borderId="76" xfId="0" applyBorder="1" applyAlignment="1">
      <alignment horizontal="left" vertical="top"/>
    </xf>
    <xf numFmtId="0" fontId="60" fillId="0" borderId="1" xfId="0" applyFont="1" applyBorder="1" applyAlignment="1">
      <alignment horizontal="left" vertical="top" wrapText="1"/>
    </xf>
    <xf numFmtId="0" fontId="28" fillId="0" borderId="1" xfId="0" applyFont="1" applyBorder="1" applyAlignment="1">
      <alignment horizontal="center" vertical="center"/>
    </xf>
    <xf numFmtId="17" fontId="28" fillId="0" borderId="1" xfId="0" applyNumberFormat="1" applyFont="1" applyBorder="1" applyAlignment="1">
      <alignment horizontal="center" vertical="center"/>
    </xf>
    <xf numFmtId="0" fontId="28" fillId="0" borderId="1" xfId="0" applyFont="1" applyBorder="1" applyAlignment="1">
      <alignment horizontal="left" vertical="center"/>
    </xf>
    <xf numFmtId="0" fontId="6" fillId="0" borderId="3" xfId="0" applyFont="1" applyBorder="1" applyAlignment="1">
      <alignment vertical="center"/>
    </xf>
    <xf numFmtId="0" fontId="6" fillId="0" borderId="3" xfId="0" applyFont="1" applyBorder="1" applyAlignment="1" applyProtection="1">
      <alignment vertical="center"/>
      <protection locked="0"/>
    </xf>
    <xf numFmtId="0" fontId="6" fillId="4" borderId="3" xfId="0" applyFont="1" applyFill="1" applyBorder="1" applyAlignment="1">
      <alignment horizontal="left" vertical="center" wrapText="1"/>
    </xf>
    <xf numFmtId="0" fontId="6" fillId="4" borderId="3" xfId="0" applyFont="1" applyFill="1" applyBorder="1" applyAlignment="1">
      <alignment vertical="center" wrapText="1"/>
    </xf>
    <xf numFmtId="0" fontId="6" fillId="0" borderId="3" xfId="0" applyFont="1" applyBorder="1" applyAlignment="1">
      <alignment vertical="center" wrapText="1"/>
    </xf>
    <xf numFmtId="17" fontId="6" fillId="4" borderId="3" xfId="0" applyNumberFormat="1" applyFont="1" applyFill="1" applyBorder="1" applyAlignment="1">
      <alignment vertical="center"/>
    </xf>
    <xf numFmtId="44" fontId="6" fillId="0" borderId="3" xfId="5" applyFont="1" applyBorder="1" applyAlignment="1">
      <alignment vertical="center"/>
    </xf>
    <xf numFmtId="0" fontId="6" fillId="0" borderId="1" xfId="0" applyFont="1" applyBorder="1" applyAlignment="1">
      <alignment horizontal="left" vertical="center" wrapText="1"/>
    </xf>
    <xf numFmtId="0" fontId="57" fillId="0" borderId="1" xfId="0" applyFont="1" applyBorder="1" applyAlignment="1">
      <alignment vertical="center"/>
    </xf>
    <xf numFmtId="0" fontId="6" fillId="0" borderId="1" xfId="0" applyFont="1" applyBorder="1" applyAlignment="1">
      <alignment vertical="center"/>
    </xf>
    <xf numFmtId="17" fontId="6" fillId="0" borderId="1" xfId="0" applyNumberFormat="1" applyFont="1" applyBorder="1" applyAlignment="1">
      <alignment vertical="center"/>
    </xf>
    <xf numFmtId="0" fontId="6" fillId="4" borderId="1" xfId="0" applyFont="1" applyFill="1" applyBorder="1" applyAlignment="1">
      <alignment horizontal="center" vertical="center" wrapText="1"/>
    </xf>
    <xf numFmtId="44" fontId="6" fillId="0" borderId="1" xfId="5" applyFont="1" applyBorder="1" applyAlignment="1">
      <alignment vertical="center"/>
    </xf>
    <xf numFmtId="0" fontId="28" fillId="4" borderId="3" xfId="0" applyFont="1" applyFill="1" applyBorder="1" applyAlignment="1">
      <alignment horizontal="left" vertical="center" wrapText="1"/>
    </xf>
    <xf numFmtId="44" fontId="6" fillId="0" borderId="0" xfId="5" applyFont="1" applyAlignment="1">
      <alignment vertical="center"/>
    </xf>
    <xf numFmtId="17" fontId="6" fillId="0" borderId="1" xfId="0" applyNumberFormat="1" applyFont="1" applyBorder="1" applyAlignment="1">
      <alignment horizontal="center" vertical="center"/>
    </xf>
    <xf numFmtId="0" fontId="6" fillId="4" borderId="1" xfId="0" applyFont="1" applyFill="1" applyBorder="1" applyAlignment="1">
      <alignment vertical="center" wrapText="1"/>
    </xf>
    <xf numFmtId="0" fontId="0" fillId="0" borderId="0" xfId="0" applyAlignment="1">
      <alignment horizontal="center" vertical="center" wrapText="1"/>
    </xf>
    <xf numFmtId="0" fontId="6" fillId="4" borderId="1" xfId="0" applyFont="1" applyFill="1" applyBorder="1" applyAlignment="1">
      <alignment horizontal="left" vertical="center" wrapText="1"/>
    </xf>
    <xf numFmtId="0" fontId="6" fillId="0" borderId="1" xfId="0" applyFont="1" applyBorder="1" applyAlignment="1">
      <alignment horizontal="center" vertical="center" wrapText="1"/>
    </xf>
    <xf numFmtId="0" fontId="6" fillId="0" borderId="1" xfId="0" applyFont="1" applyBorder="1" applyAlignment="1">
      <alignment horizontal="left" vertical="center"/>
    </xf>
    <xf numFmtId="0" fontId="6" fillId="0" borderId="3" xfId="0" applyFont="1" applyBorder="1" applyAlignment="1">
      <alignment horizontal="left" vertical="center" wrapText="1"/>
    </xf>
    <xf numFmtId="0" fontId="16" fillId="0" borderId="3" xfId="0" applyFont="1" applyBorder="1" applyAlignment="1">
      <alignment horizontal="left" vertical="center" wrapText="1"/>
    </xf>
    <xf numFmtId="0" fontId="6" fillId="0" borderId="3" xfId="0" applyFont="1" applyBorder="1" applyAlignment="1">
      <alignment horizontal="left" vertical="center"/>
    </xf>
    <xf numFmtId="17" fontId="6" fillId="0" borderId="3" xfId="0" applyNumberFormat="1" applyFont="1" applyBorder="1" applyAlignment="1">
      <alignment vertical="center"/>
    </xf>
    <xf numFmtId="0" fontId="57" fillId="0" borderId="3" xfId="0" applyFont="1" applyBorder="1" applyAlignment="1">
      <alignment vertical="center"/>
    </xf>
    <xf numFmtId="0" fontId="16" fillId="0" borderId="1" xfId="0" applyFont="1" applyBorder="1" applyAlignment="1">
      <alignment vertical="center"/>
    </xf>
    <xf numFmtId="44" fontId="57" fillId="4" borderId="1" xfId="5" applyFont="1" applyFill="1" applyBorder="1" applyAlignment="1">
      <alignment vertical="center" wrapText="1"/>
    </xf>
    <xf numFmtId="0" fontId="0" fillId="0" borderId="0" xfId="0" applyAlignment="1">
      <alignment horizontal="left" vertical="center" wrapText="1"/>
    </xf>
    <xf numFmtId="0" fontId="0" fillId="0" borderId="1" xfId="0" applyBorder="1" applyAlignment="1">
      <alignment vertical="center" wrapText="1"/>
    </xf>
    <xf numFmtId="44" fontId="6" fillId="4" borderId="1" xfId="5" applyFont="1" applyFill="1" applyBorder="1" applyAlignment="1">
      <alignment vertical="center"/>
    </xf>
    <xf numFmtId="0" fontId="6" fillId="0" borderId="2" xfId="0" applyFont="1" applyBorder="1" applyAlignment="1">
      <alignment vertical="center"/>
    </xf>
    <xf numFmtId="44" fontId="6" fillId="0" borderId="1" xfId="5" applyFont="1" applyBorder="1" applyAlignment="1">
      <alignment horizontal="center" vertical="center" wrapText="1"/>
    </xf>
    <xf numFmtId="0" fontId="6" fillId="0" borderId="73" xfId="0" applyFont="1" applyBorder="1" applyAlignment="1">
      <alignment vertical="center"/>
    </xf>
    <xf numFmtId="0" fontId="64" fillId="0" borderId="1" xfId="0" applyFont="1" applyBorder="1" applyAlignment="1">
      <alignment horizontal="left" vertical="center" wrapText="1"/>
    </xf>
    <xf numFmtId="0" fontId="65" fillId="0" borderId="1" xfId="0" applyFont="1" applyBorder="1" applyAlignment="1">
      <alignment vertical="center"/>
    </xf>
    <xf numFmtId="0" fontId="57" fillId="4" borderId="1" xfId="0" applyFont="1" applyFill="1" applyBorder="1" applyAlignment="1">
      <alignment vertical="center"/>
    </xf>
    <xf numFmtId="0" fontId="66" fillId="0" borderId="5" xfId="0" applyFont="1" applyBorder="1" applyAlignment="1">
      <alignment horizontal="center" vertical="center" wrapText="1"/>
    </xf>
    <xf numFmtId="0" fontId="34" fillId="0" borderId="1" xfId="0" applyFont="1" applyBorder="1" applyAlignment="1">
      <alignment horizontal="center" wrapText="1"/>
    </xf>
    <xf numFmtId="0" fontId="6" fillId="0" borderId="1" xfId="0" applyFont="1" applyBorder="1" applyAlignment="1">
      <alignment horizontal="center" vertical="center"/>
    </xf>
    <xf numFmtId="0" fontId="64" fillId="0" borderId="1" xfId="0" applyFont="1" applyBorder="1" applyAlignment="1">
      <alignment horizontal="center" vertical="center" wrapText="1"/>
    </xf>
    <xf numFmtId="0" fontId="6" fillId="0" borderId="3" xfId="0" applyFont="1" applyBorder="1" applyAlignment="1">
      <alignment horizontal="center" vertical="center" wrapText="1"/>
    </xf>
    <xf numFmtId="0" fontId="41" fillId="0" borderId="1" xfId="6" applyBorder="1" applyAlignment="1">
      <alignment vertical="center" wrapText="1"/>
    </xf>
    <xf numFmtId="0" fontId="0" fillId="0" borderId="3" xfId="0" applyBorder="1" applyAlignment="1">
      <alignment vertical="center" wrapText="1"/>
    </xf>
    <xf numFmtId="0" fontId="48" fillId="0" borderId="3" xfId="0" applyFont="1" applyBorder="1" applyAlignment="1">
      <alignment horizontal="center" vertical="center" wrapText="1"/>
    </xf>
    <xf numFmtId="0" fontId="64" fillId="0" borderId="1" xfId="0" applyFont="1" applyBorder="1" applyAlignment="1">
      <alignment vertical="center" wrapText="1"/>
    </xf>
    <xf numFmtId="0" fontId="68" fillId="4" borderId="0" xfId="0" applyFont="1" applyFill="1" applyAlignment="1">
      <alignment horizontal="left" vertical="center" wrapText="1"/>
    </xf>
    <xf numFmtId="17" fontId="0" fillId="0" borderId="3" xfId="0" applyNumberFormat="1" applyBorder="1" applyAlignment="1">
      <alignment vertical="center"/>
    </xf>
    <xf numFmtId="0" fontId="6" fillId="0" borderId="17" xfId="0" applyFont="1" applyBorder="1" applyAlignment="1">
      <alignment vertical="center" wrapText="1"/>
    </xf>
    <xf numFmtId="0" fontId="13" fillId="0" borderId="1" xfId="0" applyFont="1" applyBorder="1" applyAlignment="1">
      <alignment vertical="center" wrapText="1"/>
    </xf>
    <xf numFmtId="0" fontId="34" fillId="0" borderId="17" xfId="0" applyFont="1" applyBorder="1" applyAlignment="1">
      <alignment horizontal="left" vertical="center" wrapText="1"/>
    </xf>
    <xf numFmtId="0" fontId="17" fillId="0" borderId="3" xfId="0" applyFont="1" applyBorder="1" applyAlignment="1">
      <alignment vertical="center" wrapText="1"/>
    </xf>
    <xf numFmtId="0" fontId="48" fillId="0" borderId="1" xfId="0" applyFont="1" applyBorder="1" applyAlignment="1">
      <alignment vertical="center" wrapText="1"/>
    </xf>
    <xf numFmtId="0" fontId="1" fillId="0" borderId="1" xfId="0" applyFont="1" applyBorder="1" applyAlignment="1">
      <alignment vertical="center" wrapText="1"/>
    </xf>
    <xf numFmtId="0" fontId="27" fillId="0" borderId="1" xfId="0" applyFont="1" applyBorder="1" applyAlignment="1">
      <alignment vertical="center" wrapText="1"/>
    </xf>
    <xf numFmtId="0" fontId="17" fillId="0" borderId="1" xfId="0" applyFont="1" applyBorder="1" applyAlignment="1">
      <alignment vertical="center" wrapText="1"/>
    </xf>
    <xf numFmtId="0" fontId="27" fillId="0" borderId="5" xfId="0" applyFont="1" applyBorder="1" applyAlignment="1">
      <alignment horizontal="left" vertical="center" wrapText="1"/>
    </xf>
    <xf numFmtId="0" fontId="69" fillId="0" borderId="0" xfId="0" applyFont="1" applyAlignment="1">
      <alignment horizontal="left" vertical="center" wrapText="1"/>
    </xf>
    <xf numFmtId="44" fontId="22" fillId="0" borderId="17" xfId="5" applyFont="1" applyBorder="1" applyAlignment="1">
      <alignment horizontal="center" vertical="center" wrapText="1"/>
    </xf>
    <xf numFmtId="44" fontId="22" fillId="0" borderId="5" xfId="5" applyFont="1" applyBorder="1" applyAlignment="1">
      <alignment horizontal="center" vertical="center" wrapText="1"/>
    </xf>
    <xf numFmtId="44" fontId="22" fillId="0" borderId="3" xfId="5" applyFont="1" applyBorder="1" applyAlignment="1">
      <alignment horizontal="center" vertical="center" wrapText="1"/>
    </xf>
    <xf numFmtId="44" fontId="33" fillId="0" borderId="1" xfId="5" applyFont="1" applyBorder="1" applyAlignment="1">
      <alignment horizontal="center" vertical="center" wrapText="1"/>
    </xf>
    <xf numFmtId="44" fontId="34" fillId="0" borderId="5" xfId="5" applyFont="1" applyBorder="1" applyAlignment="1">
      <alignment horizontal="center" vertical="center" wrapText="1"/>
    </xf>
    <xf numFmtId="44" fontId="22" fillId="0" borderId="72" xfId="5" applyFont="1" applyBorder="1" applyAlignment="1">
      <alignment horizontal="center" vertical="center" wrapText="1"/>
    </xf>
    <xf numFmtId="44" fontId="22" fillId="0" borderId="73" xfId="5" applyFont="1" applyBorder="1" applyAlignment="1">
      <alignment horizontal="center" vertical="center" wrapText="1"/>
    </xf>
    <xf numFmtId="44" fontId="34" fillId="0" borderId="1" xfId="5" applyFont="1" applyBorder="1" applyAlignment="1">
      <alignment horizontal="center" vertical="center" wrapText="1"/>
    </xf>
    <xf numFmtId="44" fontId="34" fillId="0" borderId="5" xfId="5" applyFont="1" applyBorder="1" applyAlignment="1">
      <alignment horizontal="center" vertical="center"/>
    </xf>
    <xf numFmtId="44" fontId="34" fillId="0" borderId="5" xfId="5" applyFont="1" applyBorder="1" applyAlignment="1">
      <alignment horizontal="left" vertical="center" wrapText="1"/>
    </xf>
    <xf numFmtId="0" fontId="69" fillId="0" borderId="5" xfId="0" applyFont="1" applyBorder="1" applyAlignment="1">
      <alignment horizontal="left" vertical="center" wrapText="1"/>
    </xf>
    <xf numFmtId="0" fontId="69" fillId="0" borderId="17" xfId="0" applyFont="1" applyBorder="1" applyAlignment="1">
      <alignment horizontal="left" vertical="center" wrapText="1"/>
    </xf>
    <xf numFmtId="0" fontId="13" fillId="0" borderId="3" xfId="0" applyFont="1" applyBorder="1" applyAlignment="1">
      <alignment vertical="center" wrapText="1"/>
    </xf>
    <xf numFmtId="0" fontId="69" fillId="0" borderId="5" xfId="0" applyFont="1" applyBorder="1" applyAlignment="1">
      <alignment horizontal="center" vertical="center" wrapText="1"/>
    </xf>
    <xf numFmtId="0" fontId="27" fillId="0" borderId="3" xfId="0" applyFont="1" applyBorder="1" applyAlignment="1">
      <alignment horizontal="left" vertical="center" wrapText="1"/>
    </xf>
    <xf numFmtId="17" fontId="27" fillId="0" borderId="1" xfId="0" applyNumberFormat="1" applyFont="1" applyBorder="1" applyAlignment="1">
      <alignment vertical="center" wrapText="1"/>
    </xf>
    <xf numFmtId="0" fontId="27" fillId="0" borderId="1" xfId="0" applyFont="1" applyBorder="1" applyAlignment="1">
      <alignment vertical="center"/>
    </xf>
    <xf numFmtId="0" fontId="69" fillId="0" borderId="73" xfId="0" applyFont="1" applyBorder="1" applyAlignment="1">
      <alignment horizontal="center" vertical="center" wrapText="1"/>
    </xf>
    <xf numFmtId="0" fontId="17" fillId="0" borderId="1" xfId="0" applyFont="1" applyBorder="1" applyAlignment="1">
      <alignment vertical="center"/>
    </xf>
    <xf numFmtId="8" fontId="0" fillId="0" borderId="1" xfId="0" applyNumberFormat="1" applyBorder="1" applyAlignment="1">
      <alignment vertical="center"/>
    </xf>
    <xf numFmtId="0" fontId="7" fillId="0" borderId="16" xfId="0" applyFont="1" applyBorder="1" applyAlignment="1">
      <alignment horizontal="left" vertical="center"/>
    </xf>
    <xf numFmtId="0" fontId="7" fillId="0" borderId="5" xfId="0" applyFont="1" applyBorder="1" applyAlignment="1">
      <alignment horizontal="left" vertical="center"/>
    </xf>
    <xf numFmtId="0" fontId="20" fillId="0" borderId="16" xfId="0" applyFont="1" applyBorder="1" applyAlignment="1">
      <alignment horizontal="left" vertical="center"/>
    </xf>
    <xf numFmtId="0" fontId="20" fillId="0" borderId="5" xfId="0" applyFont="1" applyBorder="1" applyAlignment="1">
      <alignment horizontal="left" vertical="center"/>
    </xf>
    <xf numFmtId="0" fontId="11" fillId="14" borderId="7" xfId="0" applyFont="1" applyFill="1" applyBorder="1" applyAlignment="1">
      <alignment horizontal="center" vertical="center"/>
    </xf>
    <xf numFmtId="0" fontId="11" fillId="14" borderId="8" xfId="0" applyFont="1" applyFill="1" applyBorder="1" applyAlignment="1">
      <alignment horizontal="center" vertical="center"/>
    </xf>
    <xf numFmtId="0" fontId="11" fillId="14" borderId="9" xfId="0" applyFont="1" applyFill="1" applyBorder="1" applyAlignment="1">
      <alignment horizontal="center" vertical="center"/>
    </xf>
    <xf numFmtId="0" fontId="9" fillId="11" borderId="27" xfId="0" applyFont="1" applyFill="1" applyBorder="1" applyAlignment="1">
      <alignment horizontal="center" vertical="center" wrapText="1"/>
    </xf>
    <xf numFmtId="0" fontId="9" fillId="11" borderId="30" xfId="0" applyFont="1" applyFill="1" applyBorder="1" applyAlignment="1">
      <alignment horizontal="center" vertical="center" wrapText="1"/>
    </xf>
    <xf numFmtId="0" fontId="6" fillId="10" borderId="2" xfId="0" applyFont="1" applyFill="1" applyBorder="1" applyAlignment="1">
      <alignment horizontal="center" vertical="center" wrapText="1"/>
    </xf>
    <xf numFmtId="0" fontId="6" fillId="10" borderId="30" xfId="0" applyFont="1" applyFill="1" applyBorder="1" applyAlignment="1">
      <alignment horizontal="center" vertical="center" wrapText="1"/>
    </xf>
    <xf numFmtId="0" fontId="9" fillId="6" borderId="27" xfId="0" applyFont="1" applyFill="1" applyBorder="1" applyAlignment="1">
      <alignment horizontal="center" vertical="center" wrapText="1"/>
    </xf>
    <xf numFmtId="0" fontId="9" fillId="6" borderId="30" xfId="0" applyFont="1" applyFill="1" applyBorder="1" applyAlignment="1">
      <alignment horizontal="center" vertical="center" wrapText="1"/>
    </xf>
    <xf numFmtId="0" fontId="9" fillId="7" borderId="27" xfId="0" applyFont="1" applyFill="1" applyBorder="1" applyAlignment="1">
      <alignment horizontal="center" vertical="center" wrapText="1"/>
    </xf>
    <xf numFmtId="0" fontId="9" fillId="7" borderId="30" xfId="0" applyFont="1" applyFill="1" applyBorder="1" applyAlignment="1">
      <alignment horizontal="center" vertical="center" wrapText="1"/>
    </xf>
    <xf numFmtId="1" fontId="9" fillId="8" borderId="27" xfId="0" applyNumberFormat="1" applyFont="1" applyFill="1" applyBorder="1" applyAlignment="1">
      <alignment horizontal="center" vertical="center" wrapText="1"/>
    </xf>
    <xf numFmtId="1" fontId="9" fillId="8" borderId="30" xfId="0" applyNumberFormat="1" applyFont="1" applyFill="1" applyBorder="1" applyAlignment="1">
      <alignment horizontal="center" vertical="center" wrapText="1"/>
    </xf>
    <xf numFmtId="0" fontId="9" fillId="9" borderId="27" xfId="0" applyFont="1" applyFill="1" applyBorder="1" applyAlignment="1">
      <alignment horizontal="center" vertical="center" wrapText="1"/>
    </xf>
    <xf numFmtId="0" fontId="9" fillId="9" borderId="30" xfId="0" applyFont="1" applyFill="1" applyBorder="1" applyAlignment="1">
      <alignment horizontal="center" vertical="center" wrapText="1"/>
    </xf>
    <xf numFmtId="0" fontId="6" fillId="22" borderId="27" xfId="0" applyFont="1" applyFill="1" applyBorder="1" applyAlignment="1">
      <alignment horizontal="center" vertical="center" wrapText="1"/>
    </xf>
    <xf numFmtId="0" fontId="6" fillId="22" borderId="30" xfId="0" applyFont="1" applyFill="1" applyBorder="1" applyAlignment="1">
      <alignment horizontal="center" vertical="center" wrapText="1"/>
    </xf>
    <xf numFmtId="0" fontId="16" fillId="5" borderId="4" xfId="0" applyFont="1" applyFill="1" applyBorder="1" applyAlignment="1">
      <alignment horizontal="center" vertical="center"/>
    </xf>
    <xf numFmtId="0" fontId="16" fillId="5" borderId="3" xfId="0" applyFont="1" applyFill="1" applyBorder="1" applyAlignment="1">
      <alignment horizontal="center" vertical="center"/>
    </xf>
    <xf numFmtId="0" fontId="19" fillId="12" borderId="38" xfId="0" applyFont="1" applyFill="1" applyBorder="1" applyAlignment="1">
      <alignment horizontal="left" vertical="center"/>
    </xf>
    <xf numFmtId="0" fontId="19" fillId="12" borderId="39" xfId="0" applyFont="1" applyFill="1" applyBorder="1" applyAlignment="1">
      <alignment horizontal="left" vertical="center"/>
    </xf>
    <xf numFmtId="0" fontId="19" fillId="12" borderId="40" xfId="0" applyFont="1" applyFill="1" applyBorder="1" applyAlignment="1">
      <alignment horizontal="left" vertical="center"/>
    </xf>
    <xf numFmtId="0" fontId="0" fillId="0" borderId="27" xfId="0" applyBorder="1" applyAlignment="1">
      <alignment horizontal="center" vertical="center" wrapText="1"/>
    </xf>
    <xf numFmtId="0" fontId="0" fillId="0" borderId="2" xfId="0" applyBorder="1" applyAlignment="1">
      <alignment horizontal="center" vertical="center" wrapText="1"/>
    </xf>
    <xf numFmtId="0" fontId="0" fillId="0" borderId="4" xfId="0" applyBorder="1" applyAlignment="1">
      <alignment horizontal="center" vertical="center" wrapText="1"/>
    </xf>
    <xf numFmtId="0" fontId="6" fillId="22" borderId="43" xfId="0" applyFont="1" applyFill="1" applyBorder="1" applyAlignment="1">
      <alignment horizontal="center" vertical="center" wrapText="1"/>
    </xf>
    <xf numFmtId="0" fontId="6" fillId="22" borderId="35" xfId="0" applyFont="1" applyFill="1" applyBorder="1" applyAlignment="1">
      <alignment horizontal="center" vertical="center" wrapText="1"/>
    </xf>
    <xf numFmtId="0" fontId="6" fillId="10" borderId="46" xfId="0" applyFont="1" applyFill="1" applyBorder="1" applyAlignment="1">
      <alignment horizontal="center" vertical="center" wrapText="1"/>
    </xf>
    <xf numFmtId="0" fontId="6" fillId="10" borderId="42" xfId="0" applyFont="1" applyFill="1" applyBorder="1" applyAlignment="1">
      <alignment horizontal="center" vertical="center" wrapText="1"/>
    </xf>
    <xf numFmtId="0" fontId="9" fillId="3" borderId="27" xfId="0" applyFont="1" applyFill="1" applyBorder="1" applyAlignment="1">
      <alignment horizontal="center" vertical="center" wrapText="1"/>
    </xf>
    <xf numFmtId="0" fontId="9" fillId="3" borderId="30" xfId="0" applyFont="1" applyFill="1" applyBorder="1" applyAlignment="1">
      <alignment horizontal="center" vertical="center" wrapText="1"/>
    </xf>
    <xf numFmtId="0" fontId="18" fillId="19" borderId="0" xfId="0" applyFont="1" applyFill="1" applyAlignment="1">
      <alignment horizontal="left" vertical="center"/>
    </xf>
    <xf numFmtId="0" fontId="12" fillId="0" borderId="45" xfId="0" applyFont="1" applyBorder="1" applyAlignment="1">
      <alignment horizontal="left" vertical="center"/>
    </xf>
    <xf numFmtId="0" fontId="9" fillId="20" borderId="7" xfId="0" applyFont="1" applyFill="1" applyBorder="1" applyAlignment="1">
      <alignment horizontal="center" vertical="center"/>
    </xf>
    <xf numFmtId="0" fontId="9" fillId="20" borderId="8" xfId="0" applyFont="1" applyFill="1" applyBorder="1" applyAlignment="1">
      <alignment horizontal="center" vertical="center"/>
    </xf>
    <xf numFmtId="0" fontId="9" fillId="21" borderId="7" xfId="0" applyFont="1" applyFill="1" applyBorder="1" applyAlignment="1">
      <alignment horizontal="center" vertical="center"/>
    </xf>
    <xf numFmtId="0" fontId="9" fillId="21" borderId="8" xfId="0" applyFont="1" applyFill="1" applyBorder="1" applyAlignment="1">
      <alignment horizontal="center" vertical="center"/>
    </xf>
    <xf numFmtId="0" fontId="9" fillId="21" borderId="9" xfId="0" applyFont="1" applyFill="1" applyBorder="1" applyAlignment="1">
      <alignment horizontal="center" vertical="center"/>
    </xf>
    <xf numFmtId="0" fontId="6" fillId="5" borderId="27" xfId="0" applyFont="1" applyFill="1" applyBorder="1" applyAlignment="1">
      <alignment horizontal="center" vertical="center"/>
    </xf>
    <xf numFmtId="0" fontId="6" fillId="5" borderId="30" xfId="0" applyFont="1" applyFill="1" applyBorder="1" applyAlignment="1">
      <alignment horizontal="center" vertical="center"/>
    </xf>
    <xf numFmtId="0" fontId="6" fillId="5" borderId="41" xfId="0" applyFont="1" applyFill="1" applyBorder="1" applyAlignment="1">
      <alignment horizontal="center" vertical="center"/>
    </xf>
    <xf numFmtId="0" fontId="6" fillId="5" borderId="42" xfId="0" applyFont="1" applyFill="1" applyBorder="1" applyAlignment="1">
      <alignment horizontal="center" vertical="center"/>
    </xf>
    <xf numFmtId="0" fontId="6" fillId="5" borderId="27" xfId="0" applyFont="1" applyFill="1" applyBorder="1" applyAlignment="1">
      <alignment horizontal="center" vertical="center" wrapText="1"/>
    </xf>
    <xf numFmtId="0" fontId="6" fillId="5" borderId="30" xfId="0" applyFont="1" applyFill="1" applyBorder="1" applyAlignment="1">
      <alignment horizontal="center" vertical="center" wrapText="1"/>
    </xf>
    <xf numFmtId="0" fontId="6" fillId="5" borderId="25" xfId="0" applyFont="1" applyFill="1" applyBorder="1" applyAlignment="1">
      <alignment horizontal="center" vertical="center"/>
    </xf>
    <xf numFmtId="0" fontId="6" fillId="5" borderId="26" xfId="0" applyFont="1" applyFill="1" applyBorder="1" applyAlignment="1">
      <alignment horizontal="center" vertical="center"/>
    </xf>
    <xf numFmtId="0" fontId="16" fillId="5" borderId="25" xfId="0" applyFont="1" applyFill="1" applyBorder="1" applyAlignment="1">
      <alignment horizontal="center" vertical="center"/>
    </xf>
    <xf numFmtId="0" fontId="16" fillId="5" borderId="26" xfId="0" applyFont="1" applyFill="1" applyBorder="1" applyAlignment="1">
      <alignment horizontal="center" vertical="center"/>
    </xf>
    <xf numFmtId="0" fontId="0" fillId="0" borderId="3" xfId="0" applyBorder="1" applyAlignment="1">
      <alignment horizontal="center" vertical="center" wrapText="1"/>
    </xf>
    <xf numFmtId="0" fontId="16" fillId="5" borderId="44" xfId="0" applyFont="1" applyFill="1" applyBorder="1" applyAlignment="1">
      <alignment horizontal="center" vertical="center"/>
    </xf>
    <xf numFmtId="0" fontId="16" fillId="5" borderId="17" xfId="0" applyFont="1" applyFill="1" applyBorder="1" applyAlignment="1">
      <alignment horizontal="center" vertical="center"/>
    </xf>
    <xf numFmtId="0" fontId="8" fillId="5" borderId="4" xfId="0" applyFont="1" applyFill="1" applyBorder="1" applyAlignment="1">
      <alignment horizontal="center" vertical="center"/>
    </xf>
    <xf numFmtId="0" fontId="8" fillId="5" borderId="3" xfId="0" applyFont="1" applyFill="1" applyBorder="1" applyAlignment="1">
      <alignment horizontal="center" vertical="center"/>
    </xf>
    <xf numFmtId="0" fontId="6" fillId="5" borderId="4" xfId="0" applyFont="1" applyFill="1" applyBorder="1" applyAlignment="1">
      <alignment horizontal="center" vertical="center"/>
    </xf>
    <xf numFmtId="0" fontId="6" fillId="5" borderId="3" xfId="0" applyFont="1" applyFill="1" applyBorder="1" applyAlignment="1">
      <alignment horizontal="center" vertical="center"/>
    </xf>
    <xf numFmtId="0" fontId="6" fillId="5" borderId="4" xfId="0" applyFont="1" applyFill="1" applyBorder="1" applyAlignment="1">
      <alignment horizontal="center" vertical="center" wrapText="1"/>
    </xf>
    <xf numFmtId="0" fontId="6" fillId="5" borderId="3" xfId="0" applyFont="1" applyFill="1" applyBorder="1" applyAlignment="1">
      <alignment horizontal="center" vertical="center" wrapText="1"/>
    </xf>
    <xf numFmtId="0" fontId="6" fillId="5" borderId="44" xfId="0" applyFont="1" applyFill="1" applyBorder="1" applyAlignment="1">
      <alignment horizontal="center" vertical="center"/>
    </xf>
    <xf numFmtId="0" fontId="6" fillId="5" borderId="17" xfId="0" applyFont="1" applyFill="1" applyBorder="1" applyAlignment="1">
      <alignment horizontal="center" vertical="center"/>
    </xf>
    <xf numFmtId="0" fontId="28" fillId="21" borderId="33" xfId="0" applyFont="1" applyFill="1" applyBorder="1" applyAlignment="1">
      <alignment horizontal="center" vertical="center" wrapText="1"/>
    </xf>
    <xf numFmtId="0" fontId="28" fillId="20" borderId="33" xfId="0" applyFont="1" applyFill="1" applyBorder="1" applyAlignment="1">
      <alignment horizontal="center" vertical="center" wrapText="1"/>
    </xf>
    <xf numFmtId="0" fontId="11" fillId="16" borderId="33" xfId="0" applyFont="1" applyFill="1" applyBorder="1" applyAlignment="1">
      <alignment horizontal="center" vertical="center" wrapText="1"/>
    </xf>
    <xf numFmtId="0" fontId="25" fillId="18" borderId="0" xfId="0" applyFont="1" applyFill="1" applyAlignment="1">
      <alignment horizontal="center" vertical="center"/>
    </xf>
    <xf numFmtId="0" fontId="26" fillId="18" borderId="0" xfId="0" applyFont="1" applyFill="1" applyAlignment="1">
      <alignment horizontal="center" vertical="center"/>
    </xf>
    <xf numFmtId="0" fontId="26" fillId="18" borderId="34" xfId="0" applyFont="1" applyFill="1" applyBorder="1" applyAlignment="1">
      <alignment horizontal="center" vertical="center"/>
    </xf>
    <xf numFmtId="0" fontId="24" fillId="23" borderId="64" xfId="0" applyFont="1" applyFill="1" applyBorder="1" applyAlignment="1">
      <alignment horizontal="center" vertical="center"/>
    </xf>
    <xf numFmtId="0" fontId="24" fillId="23" borderId="65" xfId="0" applyFont="1" applyFill="1" applyBorder="1" applyAlignment="1">
      <alignment horizontal="center" vertical="center"/>
    </xf>
    <xf numFmtId="0" fontId="18" fillId="19" borderId="0" xfId="0" applyFont="1" applyFill="1" applyAlignment="1">
      <alignment horizontal="center" vertical="center"/>
    </xf>
    <xf numFmtId="0" fontId="6" fillId="0" borderId="16" xfId="0" applyFont="1" applyBorder="1" applyAlignment="1">
      <alignment horizontal="center" vertical="center"/>
    </xf>
    <xf numFmtId="0" fontId="6" fillId="0" borderId="5" xfId="0" applyFont="1" applyBorder="1" applyAlignment="1">
      <alignment horizontal="center" vertical="center"/>
    </xf>
    <xf numFmtId="0" fontId="17" fillId="0" borderId="59" xfId="0" applyFont="1" applyBorder="1" applyAlignment="1">
      <alignment horizontal="center" vertical="center"/>
    </xf>
    <xf numFmtId="0" fontId="17" fillId="0" borderId="60" xfId="0" applyFont="1" applyBorder="1" applyAlignment="1">
      <alignment horizontal="center" vertical="center"/>
    </xf>
    <xf numFmtId="0" fontId="17" fillId="0" borderId="23" xfId="0" applyFont="1" applyBorder="1" applyAlignment="1">
      <alignment horizontal="center" vertical="center"/>
    </xf>
    <xf numFmtId="0" fontId="17" fillId="0" borderId="15" xfId="0" applyFont="1" applyBorder="1" applyAlignment="1">
      <alignment horizontal="center" vertical="center"/>
    </xf>
    <xf numFmtId="0" fontId="19" fillId="0" borderId="16" xfId="0" applyFont="1" applyBorder="1" applyAlignment="1">
      <alignment horizontal="center"/>
    </xf>
    <xf numFmtId="0" fontId="14" fillId="0" borderId="0" xfId="0" applyFont="1" applyAlignment="1">
      <alignment horizontal="center"/>
    </xf>
    <xf numFmtId="0" fontId="10" fillId="19" borderId="47" xfId="0" applyFont="1" applyFill="1" applyBorder="1" applyAlignment="1">
      <alignment horizontal="center" vertical="center" wrapText="1"/>
    </xf>
    <xf numFmtId="0" fontId="10" fillId="19" borderId="48" xfId="0" applyFont="1" applyFill="1" applyBorder="1" applyAlignment="1">
      <alignment horizontal="center" vertical="center" wrapText="1"/>
    </xf>
    <xf numFmtId="0" fontId="10" fillId="19" borderId="49" xfId="0" applyFont="1" applyFill="1" applyBorder="1" applyAlignment="1">
      <alignment horizontal="center" vertical="center" wrapText="1"/>
    </xf>
    <xf numFmtId="0" fontId="3" fillId="19" borderId="0" xfId="0" applyFont="1" applyFill="1" applyAlignment="1">
      <alignment horizontal="center" vertical="center"/>
    </xf>
    <xf numFmtId="0" fontId="7" fillId="0" borderId="16" xfId="0" applyFont="1" applyBorder="1" applyAlignment="1">
      <alignment horizontal="left" vertical="center" wrapText="1"/>
    </xf>
    <xf numFmtId="0" fontId="7" fillId="0" borderId="5" xfId="0" applyFont="1" applyBorder="1" applyAlignment="1">
      <alignment horizontal="left" vertical="center" wrapText="1"/>
    </xf>
    <xf numFmtId="0" fontId="0" fillId="0" borderId="4"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27" xfId="0" applyBorder="1" applyAlignment="1">
      <alignment horizontal="center" vertical="center"/>
    </xf>
    <xf numFmtId="0" fontId="11" fillId="6" borderId="69" xfId="0" applyFont="1" applyFill="1" applyBorder="1" applyAlignment="1">
      <alignment horizontal="center" vertical="center" wrapText="1"/>
    </xf>
    <xf numFmtId="0" fontId="11" fillId="6" borderId="11" xfId="0" applyFont="1" applyFill="1" applyBorder="1" applyAlignment="1">
      <alignment horizontal="center" vertical="center" wrapText="1"/>
    </xf>
    <xf numFmtId="0" fontId="11" fillId="13" borderId="69" xfId="0" applyFont="1" applyFill="1" applyBorder="1" applyAlignment="1">
      <alignment horizontal="center" vertical="center" wrapText="1"/>
    </xf>
    <xf numFmtId="0" fontId="9" fillId="13" borderId="11" xfId="0" applyFont="1" applyFill="1" applyBorder="1" applyAlignment="1">
      <alignment horizontal="center" vertical="center" wrapText="1"/>
    </xf>
    <xf numFmtId="0" fontId="11" fillId="9" borderId="69" xfId="0" applyFont="1" applyFill="1" applyBorder="1" applyAlignment="1">
      <alignment horizontal="center" vertical="center" wrapText="1"/>
    </xf>
    <xf numFmtId="0" fontId="11" fillId="9" borderId="11" xfId="0" applyFont="1" applyFill="1" applyBorder="1" applyAlignment="1">
      <alignment horizontal="center" vertical="center" wrapText="1"/>
    </xf>
    <xf numFmtId="0" fontId="6" fillId="0" borderId="16" xfId="0" applyFont="1" applyBorder="1" applyAlignment="1">
      <alignment horizontal="left" vertical="center"/>
    </xf>
    <xf numFmtId="0" fontId="6" fillId="0" borderId="5" xfId="0" applyFont="1" applyBorder="1" applyAlignment="1">
      <alignment horizontal="left" vertical="center"/>
    </xf>
    <xf numFmtId="0" fontId="69" fillId="0" borderId="1" xfId="0" applyFont="1" applyBorder="1" applyAlignment="1">
      <alignment horizontal="left" vertical="center" wrapText="1"/>
    </xf>
    <xf numFmtId="0" fontId="13" fillId="0" borderId="1" xfId="0" applyFont="1" applyFill="1" applyBorder="1" applyAlignment="1">
      <alignment vertical="center" wrapText="1"/>
    </xf>
    <xf numFmtId="0" fontId="17" fillId="0" borderId="1" xfId="0" applyFont="1" applyFill="1" applyBorder="1" applyAlignment="1">
      <alignment vertical="center" wrapText="1"/>
    </xf>
    <xf numFmtId="0" fontId="27" fillId="0" borderId="1" xfId="0" applyFont="1" applyFill="1" applyBorder="1" applyAlignment="1">
      <alignment vertical="center" wrapText="1"/>
    </xf>
  </cellXfs>
  <cellStyles count="7">
    <cellStyle name="Estilo 1" xfId="4" xr:uid="{00000000-0005-0000-0000-000000000000}"/>
    <cellStyle name="Hiperlink" xfId="6" builtinId="8"/>
    <cellStyle name="Moeda" xfId="5" builtinId="4"/>
    <cellStyle name="Normal" xfId="0" builtinId="0"/>
    <cellStyle name="Normal 2" xfId="2" xr:uid="{00000000-0005-0000-0000-000002000000}"/>
    <cellStyle name="Normal 3" xfId="3" xr:uid="{00000000-0005-0000-0000-000003000000}"/>
    <cellStyle name="Porcentagem" xfId="1" builtinId="5"/>
  </cellStyles>
  <dxfs count="48">
    <dxf>
      <font>
        <color theme="0"/>
      </font>
    </dxf>
    <dxf>
      <font>
        <color theme="0"/>
      </font>
      <fill>
        <patternFill patternType="solid">
          <fgColor rgb="FFB15407"/>
          <bgColor rgb="FFB15407"/>
        </patternFill>
      </fill>
    </dxf>
    <dxf>
      <font>
        <color rgb="FF0070C0"/>
      </font>
      <fill>
        <patternFill>
          <bgColor rgb="FF0070C0"/>
        </patternFill>
      </fill>
    </dxf>
    <dxf>
      <font>
        <color rgb="FF7030A0"/>
      </font>
      <fill>
        <patternFill>
          <bgColor rgb="FF7030A0"/>
        </patternFill>
      </fill>
    </dxf>
    <dxf>
      <font>
        <color rgb="FFFF0000"/>
      </font>
      <fill>
        <patternFill>
          <bgColor rgb="FFFF0000"/>
        </patternFill>
      </fill>
    </dxf>
    <dxf>
      <font>
        <color theme="0"/>
      </font>
    </dxf>
    <dxf>
      <font>
        <color theme="0"/>
      </font>
      <fill>
        <patternFill patternType="solid">
          <fgColor rgb="FFB15407"/>
          <bgColor rgb="FFB15407"/>
        </patternFill>
      </fill>
    </dxf>
    <dxf>
      <font>
        <color theme="0"/>
      </font>
      <fill>
        <patternFill>
          <bgColor theme="9" tint="-0.499984740745262"/>
        </patternFill>
      </fill>
    </dxf>
    <dxf>
      <font>
        <color theme="0"/>
      </font>
      <fill>
        <patternFill>
          <bgColor theme="9" tint="-0.499984740745262"/>
        </patternFill>
      </fill>
    </dxf>
    <dxf>
      <font>
        <color rgb="FF0070C0"/>
      </font>
      <fill>
        <patternFill>
          <bgColor rgb="FF0070C0"/>
        </patternFill>
      </fill>
    </dxf>
    <dxf>
      <font>
        <color rgb="FF92D050"/>
      </font>
      <fill>
        <patternFill patternType="solid">
          <fgColor rgb="FF92D050"/>
          <bgColor rgb="FF92D050"/>
        </patternFill>
      </fill>
    </dxf>
    <dxf>
      <font>
        <color rgb="FFFFC000"/>
      </font>
      <fill>
        <patternFill>
          <bgColor rgb="FFFFC000"/>
        </patternFill>
      </fill>
    </dxf>
    <dxf>
      <font>
        <color rgb="FFFF0000"/>
      </font>
      <fill>
        <patternFill>
          <bgColor rgb="FFFF0000"/>
        </patternFill>
      </fill>
    </dxf>
    <dxf>
      <font>
        <color theme="0" tint="-0.34998626667073579"/>
      </font>
      <fill>
        <patternFill>
          <bgColor theme="0" tint="-0.34998626667073579"/>
        </patternFill>
      </fill>
    </dxf>
    <dxf>
      <font>
        <color theme="0"/>
      </font>
    </dxf>
    <dxf>
      <font>
        <color theme="0"/>
      </font>
      <fill>
        <patternFill patternType="solid">
          <fgColor rgb="FFB15407"/>
          <bgColor rgb="FFB15407"/>
        </patternFill>
      </fill>
    </dxf>
    <dxf>
      <font>
        <color theme="0"/>
      </font>
      <fill>
        <patternFill>
          <bgColor theme="9" tint="-0.499984740745262"/>
        </patternFill>
      </fill>
    </dxf>
    <dxf>
      <font>
        <color theme="0"/>
      </font>
      <fill>
        <patternFill>
          <bgColor theme="9" tint="-0.499984740745262"/>
        </patternFill>
      </fill>
    </dxf>
    <dxf>
      <font>
        <color rgb="FF0070C0"/>
      </font>
      <fill>
        <patternFill>
          <bgColor rgb="FF0070C0"/>
        </patternFill>
      </fill>
    </dxf>
    <dxf>
      <font>
        <color rgb="FF92D050"/>
      </font>
      <fill>
        <patternFill patternType="solid">
          <fgColor rgb="FF92D050"/>
          <bgColor rgb="FF92D050"/>
        </patternFill>
      </fill>
    </dxf>
    <dxf>
      <font>
        <color rgb="FFFFC000"/>
      </font>
      <fill>
        <patternFill>
          <bgColor rgb="FFFFC000"/>
        </patternFill>
      </fill>
    </dxf>
    <dxf>
      <font>
        <color rgb="FFFF0000"/>
      </font>
      <fill>
        <patternFill>
          <bgColor rgb="FFFF0000"/>
        </patternFill>
      </fill>
    </dxf>
    <dxf>
      <font>
        <color theme="0" tint="-0.34998626667073579"/>
      </font>
      <fill>
        <patternFill>
          <bgColor theme="0" tint="-0.34998626667073579"/>
        </patternFill>
      </fill>
    </dxf>
    <dxf>
      <font>
        <color theme="0"/>
      </font>
    </dxf>
    <dxf>
      <font>
        <color theme="0"/>
      </font>
      <fill>
        <patternFill patternType="solid">
          <fgColor rgb="FFB15407"/>
          <bgColor rgb="FFB15407"/>
        </patternFill>
      </fill>
    </dxf>
    <dxf>
      <font>
        <color theme="0"/>
      </font>
      <fill>
        <patternFill>
          <bgColor theme="9" tint="-0.499984740745262"/>
        </patternFill>
      </fill>
    </dxf>
    <dxf>
      <font>
        <color theme="0"/>
      </font>
      <fill>
        <patternFill>
          <bgColor theme="9" tint="-0.499984740745262"/>
        </patternFill>
      </fill>
    </dxf>
    <dxf>
      <font>
        <color rgb="FF0070C0"/>
      </font>
      <fill>
        <patternFill>
          <bgColor rgb="FF0070C0"/>
        </patternFill>
      </fill>
    </dxf>
    <dxf>
      <font>
        <color rgb="FF92D050"/>
      </font>
      <fill>
        <patternFill patternType="solid">
          <fgColor rgb="FF92D050"/>
          <bgColor rgb="FF92D050"/>
        </patternFill>
      </fill>
    </dxf>
    <dxf>
      <font>
        <color rgb="FFFFC000"/>
      </font>
      <fill>
        <patternFill>
          <bgColor rgb="FFFFC000"/>
        </patternFill>
      </fill>
    </dxf>
    <dxf>
      <font>
        <color rgb="FFFF0000"/>
      </font>
      <fill>
        <patternFill>
          <bgColor rgb="FFFF0000"/>
        </patternFill>
      </fill>
    </dxf>
    <dxf>
      <font>
        <color theme="0" tint="-0.34998626667073579"/>
      </font>
      <fill>
        <patternFill>
          <bgColor theme="0" tint="-0.34998626667073579"/>
        </patternFill>
      </fill>
    </dxf>
    <dxf>
      <font>
        <color theme="0"/>
      </font>
    </dxf>
    <dxf>
      <font>
        <color theme="0"/>
      </font>
      <fill>
        <patternFill patternType="solid">
          <fgColor rgb="FFB15407"/>
          <bgColor rgb="FFB15407"/>
        </patternFill>
      </fill>
    </dxf>
    <dxf>
      <font>
        <color theme="0"/>
      </font>
      <fill>
        <patternFill>
          <bgColor theme="9" tint="-0.499984740745262"/>
        </patternFill>
      </fill>
    </dxf>
    <dxf>
      <font>
        <color theme="0"/>
      </font>
      <fill>
        <patternFill>
          <bgColor theme="9" tint="-0.499984740745262"/>
        </patternFill>
      </fill>
    </dxf>
    <dxf>
      <font>
        <color rgb="FF0070C0"/>
      </font>
      <fill>
        <patternFill>
          <bgColor rgb="FF0070C0"/>
        </patternFill>
      </fill>
    </dxf>
    <dxf>
      <font>
        <color rgb="FF92D050"/>
      </font>
      <fill>
        <patternFill patternType="solid">
          <fgColor rgb="FF92D050"/>
          <bgColor rgb="FF92D050"/>
        </patternFill>
      </fill>
    </dxf>
    <dxf>
      <font>
        <color rgb="FFFFC000"/>
      </font>
      <fill>
        <patternFill>
          <bgColor rgb="FFFFC000"/>
        </patternFill>
      </fill>
    </dxf>
    <dxf>
      <font>
        <color rgb="FFFF0000"/>
      </font>
      <fill>
        <patternFill>
          <bgColor rgb="FFFF0000"/>
        </patternFill>
      </fill>
    </dxf>
    <dxf>
      <font>
        <color theme="0" tint="-0.34998626667073579"/>
      </font>
      <fill>
        <patternFill>
          <bgColor theme="0" tint="-0.34998626667073579"/>
        </patternFill>
      </fill>
    </dxf>
    <dxf>
      <fill>
        <patternFill patternType="solid">
          <fgColor rgb="FFC6E0B4"/>
          <bgColor rgb="FFC6E0B4"/>
        </patternFill>
      </fill>
    </dxf>
    <dxf>
      <fill>
        <patternFill patternType="solid">
          <fgColor rgb="FFC6E0B4"/>
          <bgColor rgb="FFC6E0B4"/>
        </patternFill>
      </fill>
    </dxf>
    <dxf>
      <font>
        <b/>
        <color rgb="FFFFFFFF"/>
      </font>
      <fill>
        <patternFill patternType="solid">
          <fgColor rgb="FF70AD47"/>
          <bgColor rgb="FF70AD47"/>
        </patternFill>
      </fill>
    </dxf>
    <dxf>
      <font>
        <b/>
        <color rgb="FFFFFFFF"/>
      </font>
      <fill>
        <patternFill patternType="solid">
          <fgColor rgb="FF70AD47"/>
          <bgColor rgb="FF70AD47"/>
        </patternFill>
      </fill>
    </dxf>
    <dxf>
      <font>
        <b/>
        <color rgb="FFFFFFFF"/>
      </font>
      <fill>
        <patternFill patternType="solid">
          <fgColor rgb="FF70AD47"/>
          <bgColor rgb="FF70AD47"/>
        </patternFill>
      </fill>
      <border>
        <top style="thick">
          <color rgb="FFFFFFFF"/>
        </top>
      </border>
    </dxf>
    <dxf>
      <font>
        <b/>
        <color rgb="FFFFFFFF"/>
      </font>
      <fill>
        <patternFill patternType="solid">
          <fgColor rgb="FF70AD47"/>
          <bgColor rgb="FF70AD47"/>
        </patternFill>
      </fill>
      <border>
        <bottom style="thick">
          <color rgb="FFFFFFFF"/>
        </bottom>
      </border>
    </dxf>
    <dxf>
      <font>
        <color rgb="FF000000"/>
      </font>
      <fill>
        <patternFill patternType="solid">
          <fgColor rgb="FFE2EFDA"/>
          <bgColor rgb="FFE2EFDA"/>
        </patternFill>
      </fill>
      <border>
        <vertical style="thin">
          <color rgb="FFFFFFFF"/>
        </vertical>
        <horizontal style="thin">
          <color rgb="FFFFFFFF"/>
        </horizontal>
      </border>
    </dxf>
  </dxfs>
  <tableStyles count="1" defaultTableStyle="TableStyleMedium2" defaultPivotStyle="PivotStyleLight16">
    <tableStyle name="TableStyleMedium14 2" pivot="0" count="7" xr9:uid="{00000000-0011-0000-FFFF-FFFF00000000}">
      <tableStyleElement type="wholeTable" dxfId="47"/>
      <tableStyleElement type="headerRow" dxfId="46"/>
      <tableStyleElement type="totalRow" dxfId="45"/>
      <tableStyleElement type="firstColumn" dxfId="44"/>
      <tableStyleElement type="lastColumn" dxfId="43"/>
      <tableStyleElement type="firstRowStripe" dxfId="42"/>
      <tableStyleElement type="firstColumnStripe" dxfId="41"/>
    </tableStyle>
  </tableStyles>
  <colors>
    <mruColors>
      <color rgb="FF003366"/>
      <color rgb="FF005AB4"/>
      <color rgb="FFFF99CC"/>
      <color rgb="FF006600"/>
      <color rgb="FFB15407"/>
      <color rgb="FF009900"/>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microsoft.com/office/2017/10/relationships/person" Target="persons/person.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stacked"/>
        <c:varyColors val="0"/>
        <c:ser>
          <c:idx val="0"/>
          <c:order val="0"/>
          <c:spPr>
            <a:solidFill>
              <a:srgbClr val="B15407"/>
            </a:solidFill>
          </c:spPr>
          <c:invertIfNegative val="0"/>
          <c:cat>
            <c:strRef>
              <c:f>'Painel de Gestão - 1'!$C$32:$C$35</c:f>
              <c:strCache>
                <c:ptCount val="4"/>
                <c:pt idx="0">
                  <c:v>OBJETIVO 1</c:v>
                </c:pt>
                <c:pt idx="1">
                  <c:v>OBJETIVO 2</c:v>
                </c:pt>
                <c:pt idx="2">
                  <c:v>OBJETIVO 3</c:v>
                </c:pt>
                <c:pt idx="3">
                  <c:v>OBJETIVO 4</c:v>
                </c:pt>
              </c:strCache>
            </c:strRef>
          </c:cat>
          <c:val>
            <c:numRef>
              <c:f>'Painel de Gestão - 1'!$E$32:$E$35</c:f>
              <c:numCache>
                <c:formatCode>General</c:formatCode>
                <c:ptCount val="4"/>
                <c:pt idx="0">
                  <c:v>0</c:v>
                </c:pt>
                <c:pt idx="1">
                  <c:v>0</c:v>
                </c:pt>
                <c:pt idx="2">
                  <c:v>0</c:v>
                </c:pt>
                <c:pt idx="3">
                  <c:v>1</c:v>
                </c:pt>
              </c:numCache>
            </c:numRef>
          </c:val>
          <c:extLst>
            <c:ext xmlns:c16="http://schemas.microsoft.com/office/drawing/2014/chart" uri="{C3380CC4-5D6E-409C-BE32-E72D297353CC}">
              <c16:uniqueId val="{00000000-9FFB-45F9-AB43-E482C8921681}"/>
            </c:ext>
          </c:extLst>
        </c:ser>
        <c:ser>
          <c:idx val="1"/>
          <c:order val="1"/>
          <c:spPr>
            <a:solidFill>
              <a:schemeClr val="bg1">
                <a:lumMod val="65000"/>
              </a:schemeClr>
            </a:solidFill>
          </c:spPr>
          <c:invertIfNegative val="0"/>
          <c:cat>
            <c:strRef>
              <c:f>'Painel de Gestão - 1'!$C$32:$C$35</c:f>
              <c:strCache>
                <c:ptCount val="4"/>
                <c:pt idx="0">
                  <c:v>OBJETIVO 1</c:v>
                </c:pt>
                <c:pt idx="1">
                  <c:v>OBJETIVO 2</c:v>
                </c:pt>
                <c:pt idx="2">
                  <c:v>OBJETIVO 3</c:v>
                </c:pt>
                <c:pt idx="3">
                  <c:v>OBJETIVO 4</c:v>
                </c:pt>
              </c:strCache>
            </c:strRef>
          </c:cat>
          <c:val>
            <c:numRef>
              <c:f>'Painel de Gestão - 1'!$F$32:$F$35</c:f>
              <c:numCache>
                <c:formatCode>General</c:formatCode>
                <c:ptCount val="4"/>
                <c:pt idx="0">
                  <c:v>2</c:v>
                </c:pt>
                <c:pt idx="1">
                  <c:v>0</c:v>
                </c:pt>
                <c:pt idx="2">
                  <c:v>0</c:v>
                </c:pt>
                <c:pt idx="3">
                  <c:v>0</c:v>
                </c:pt>
              </c:numCache>
            </c:numRef>
          </c:val>
          <c:extLst>
            <c:ext xmlns:c16="http://schemas.microsoft.com/office/drawing/2014/chart" uri="{C3380CC4-5D6E-409C-BE32-E72D297353CC}">
              <c16:uniqueId val="{00000001-9FFB-45F9-AB43-E482C8921681}"/>
            </c:ext>
          </c:extLst>
        </c:ser>
        <c:ser>
          <c:idx val="2"/>
          <c:order val="2"/>
          <c:spPr>
            <a:solidFill>
              <a:srgbClr val="FF0000"/>
            </a:solidFill>
          </c:spPr>
          <c:invertIfNegative val="0"/>
          <c:cat>
            <c:strRef>
              <c:f>'Painel de Gestão - 1'!$C$32:$C$35</c:f>
              <c:strCache>
                <c:ptCount val="4"/>
                <c:pt idx="0">
                  <c:v>OBJETIVO 1</c:v>
                </c:pt>
                <c:pt idx="1">
                  <c:v>OBJETIVO 2</c:v>
                </c:pt>
                <c:pt idx="2">
                  <c:v>OBJETIVO 3</c:v>
                </c:pt>
                <c:pt idx="3">
                  <c:v>OBJETIVO 4</c:v>
                </c:pt>
              </c:strCache>
            </c:strRef>
          </c:cat>
          <c:val>
            <c:numRef>
              <c:f>'Painel de Gestão - 1'!$G$32:$G$35</c:f>
              <c:numCache>
                <c:formatCode>General</c:formatCode>
                <c:ptCount val="4"/>
                <c:pt idx="0">
                  <c:v>1</c:v>
                </c:pt>
                <c:pt idx="1">
                  <c:v>4</c:v>
                </c:pt>
                <c:pt idx="2">
                  <c:v>2</c:v>
                </c:pt>
                <c:pt idx="3">
                  <c:v>2</c:v>
                </c:pt>
              </c:numCache>
            </c:numRef>
          </c:val>
          <c:extLst>
            <c:ext xmlns:c16="http://schemas.microsoft.com/office/drawing/2014/chart" uri="{C3380CC4-5D6E-409C-BE32-E72D297353CC}">
              <c16:uniqueId val="{00000002-9FFB-45F9-AB43-E482C8921681}"/>
            </c:ext>
          </c:extLst>
        </c:ser>
        <c:ser>
          <c:idx val="3"/>
          <c:order val="3"/>
          <c:spPr>
            <a:solidFill>
              <a:srgbClr val="FFC000"/>
            </a:solidFill>
          </c:spPr>
          <c:invertIfNegative val="0"/>
          <c:cat>
            <c:strRef>
              <c:f>'Painel de Gestão - 1'!$C$32:$C$35</c:f>
              <c:strCache>
                <c:ptCount val="4"/>
                <c:pt idx="0">
                  <c:v>OBJETIVO 1</c:v>
                </c:pt>
                <c:pt idx="1">
                  <c:v>OBJETIVO 2</c:v>
                </c:pt>
                <c:pt idx="2">
                  <c:v>OBJETIVO 3</c:v>
                </c:pt>
                <c:pt idx="3">
                  <c:v>OBJETIVO 4</c:v>
                </c:pt>
              </c:strCache>
            </c:strRef>
          </c:cat>
          <c:val>
            <c:numRef>
              <c:f>'Painel de Gestão - 1'!$H$32:$H$35</c:f>
              <c:numCache>
                <c:formatCode>General</c:formatCode>
                <c:ptCount val="4"/>
                <c:pt idx="0">
                  <c:v>3</c:v>
                </c:pt>
                <c:pt idx="1">
                  <c:v>4</c:v>
                </c:pt>
                <c:pt idx="2">
                  <c:v>3</c:v>
                </c:pt>
                <c:pt idx="3">
                  <c:v>2</c:v>
                </c:pt>
              </c:numCache>
            </c:numRef>
          </c:val>
          <c:extLst>
            <c:ext xmlns:c16="http://schemas.microsoft.com/office/drawing/2014/chart" uri="{C3380CC4-5D6E-409C-BE32-E72D297353CC}">
              <c16:uniqueId val="{00000003-9FFB-45F9-AB43-E482C8921681}"/>
            </c:ext>
          </c:extLst>
        </c:ser>
        <c:ser>
          <c:idx val="4"/>
          <c:order val="4"/>
          <c:spPr>
            <a:solidFill>
              <a:srgbClr val="92D050"/>
            </a:solidFill>
          </c:spPr>
          <c:invertIfNegative val="0"/>
          <c:cat>
            <c:strRef>
              <c:f>'Painel de Gestão - 1'!$C$32:$C$35</c:f>
              <c:strCache>
                <c:ptCount val="4"/>
                <c:pt idx="0">
                  <c:v>OBJETIVO 1</c:v>
                </c:pt>
                <c:pt idx="1">
                  <c:v>OBJETIVO 2</c:v>
                </c:pt>
                <c:pt idx="2">
                  <c:v>OBJETIVO 3</c:v>
                </c:pt>
                <c:pt idx="3">
                  <c:v>OBJETIVO 4</c:v>
                </c:pt>
              </c:strCache>
            </c:strRef>
          </c:cat>
          <c:val>
            <c:numRef>
              <c:f>'Painel de Gestão - 1'!$I$32:$I$35</c:f>
              <c:numCache>
                <c:formatCode>General</c:formatCode>
                <c:ptCount val="4"/>
                <c:pt idx="0">
                  <c:v>2</c:v>
                </c:pt>
                <c:pt idx="1">
                  <c:v>4</c:v>
                </c:pt>
                <c:pt idx="2">
                  <c:v>0</c:v>
                </c:pt>
                <c:pt idx="3">
                  <c:v>7</c:v>
                </c:pt>
              </c:numCache>
            </c:numRef>
          </c:val>
          <c:extLst>
            <c:ext xmlns:c16="http://schemas.microsoft.com/office/drawing/2014/chart" uri="{C3380CC4-5D6E-409C-BE32-E72D297353CC}">
              <c16:uniqueId val="{00000004-9FFB-45F9-AB43-E482C8921681}"/>
            </c:ext>
          </c:extLst>
        </c:ser>
        <c:ser>
          <c:idx val="5"/>
          <c:order val="5"/>
          <c:spPr>
            <a:solidFill>
              <a:srgbClr val="0070C0"/>
            </a:solidFill>
          </c:spPr>
          <c:invertIfNegative val="0"/>
          <c:cat>
            <c:strRef>
              <c:f>'Painel de Gestão - 1'!$C$32:$C$35</c:f>
              <c:strCache>
                <c:ptCount val="4"/>
                <c:pt idx="0">
                  <c:v>OBJETIVO 1</c:v>
                </c:pt>
                <c:pt idx="1">
                  <c:v>OBJETIVO 2</c:v>
                </c:pt>
                <c:pt idx="2">
                  <c:v>OBJETIVO 3</c:v>
                </c:pt>
                <c:pt idx="3">
                  <c:v>OBJETIVO 4</c:v>
                </c:pt>
              </c:strCache>
            </c:strRef>
          </c:cat>
          <c:val>
            <c:numRef>
              <c:f>'Painel de Gestão - 1'!$J$32:$J$35</c:f>
              <c:numCache>
                <c:formatCode>General</c:formatCode>
                <c:ptCount val="4"/>
                <c:pt idx="0">
                  <c:v>0</c:v>
                </c:pt>
                <c:pt idx="1">
                  <c:v>0</c:v>
                </c:pt>
                <c:pt idx="2">
                  <c:v>0</c:v>
                </c:pt>
                <c:pt idx="3">
                  <c:v>1</c:v>
                </c:pt>
              </c:numCache>
            </c:numRef>
          </c:val>
          <c:extLst>
            <c:ext xmlns:c16="http://schemas.microsoft.com/office/drawing/2014/chart" uri="{C3380CC4-5D6E-409C-BE32-E72D297353CC}">
              <c16:uniqueId val="{00000005-9FFB-45F9-AB43-E482C8921681}"/>
            </c:ext>
          </c:extLst>
        </c:ser>
        <c:dLbls>
          <c:showLegendKey val="0"/>
          <c:showVal val="0"/>
          <c:showCatName val="0"/>
          <c:showSerName val="0"/>
          <c:showPercent val="0"/>
          <c:showBubbleSize val="0"/>
        </c:dLbls>
        <c:gapWidth val="150"/>
        <c:overlap val="100"/>
        <c:axId val="331059648"/>
        <c:axId val="331603120"/>
      </c:barChart>
      <c:catAx>
        <c:axId val="331059648"/>
        <c:scaling>
          <c:orientation val="maxMin"/>
        </c:scaling>
        <c:delete val="0"/>
        <c:axPos val="l"/>
        <c:numFmt formatCode="ge\r\a\l" sourceLinked="0"/>
        <c:majorTickMark val="out"/>
        <c:minorTickMark val="none"/>
        <c:tickLblPos val="nextTo"/>
        <c:txPr>
          <a:bodyPr/>
          <a:lstStyle/>
          <a:p>
            <a:pPr>
              <a:defRPr sz="1100"/>
            </a:pPr>
            <a:endParaRPr lang="en-US"/>
          </a:p>
        </c:txPr>
        <c:crossAx val="331603120"/>
        <c:crosses val="autoZero"/>
        <c:auto val="1"/>
        <c:lblAlgn val="ctr"/>
        <c:lblOffset val="100"/>
        <c:noMultiLvlLbl val="0"/>
      </c:catAx>
      <c:valAx>
        <c:axId val="331603120"/>
        <c:scaling>
          <c:orientation val="minMax"/>
        </c:scaling>
        <c:delete val="0"/>
        <c:axPos val="t"/>
        <c:majorGridlines/>
        <c:numFmt formatCode="General" sourceLinked="1"/>
        <c:majorTickMark val="out"/>
        <c:minorTickMark val="none"/>
        <c:tickLblPos val="nextTo"/>
        <c:crossAx val="331059648"/>
        <c:crosses val="autoZero"/>
        <c:crossBetween val="between"/>
        <c:majorUnit val="2"/>
      </c:valAx>
    </c:plotArea>
    <c:plotVisOnly val="1"/>
    <c:dispBlanksAs val="gap"/>
    <c:showDLblsOverMax val="0"/>
  </c:chart>
  <c:printSettings>
    <c:headerFooter/>
    <c:pageMargins b="0.78740157499999996" l="0.511811024" r="0.511811024" t="0.78740157499999996" header="0.31496062000000108" footer="0.31496062000000108"/>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stacked"/>
        <c:varyColors val="0"/>
        <c:ser>
          <c:idx val="0"/>
          <c:order val="0"/>
          <c:spPr>
            <a:solidFill>
              <a:srgbClr val="B15407"/>
            </a:solidFill>
          </c:spPr>
          <c:invertIfNegative val="0"/>
          <c:cat>
            <c:strRef>
              <c:f>'Painel de Gestão - 2'!$C$32:$C$35</c:f>
              <c:strCache>
                <c:ptCount val="4"/>
                <c:pt idx="0">
                  <c:v>OBJETIVO 1</c:v>
                </c:pt>
                <c:pt idx="1">
                  <c:v>OBJETIVO 2</c:v>
                </c:pt>
                <c:pt idx="2">
                  <c:v>OBJETIVO 3</c:v>
                </c:pt>
                <c:pt idx="3">
                  <c:v>OBJETIVO 4</c:v>
                </c:pt>
              </c:strCache>
            </c:strRef>
          </c:cat>
          <c:val>
            <c:numRef>
              <c:f>'Painel de Gestão - 2'!$E$32:$E$35</c:f>
              <c:numCache>
                <c:formatCode>General</c:formatCode>
                <c:ptCount val="4"/>
                <c:pt idx="0">
                  <c:v>0</c:v>
                </c:pt>
                <c:pt idx="1">
                  <c:v>0</c:v>
                </c:pt>
                <c:pt idx="2">
                  <c:v>0</c:v>
                </c:pt>
                <c:pt idx="3">
                  <c:v>1</c:v>
                </c:pt>
              </c:numCache>
            </c:numRef>
          </c:val>
          <c:extLst>
            <c:ext xmlns:c16="http://schemas.microsoft.com/office/drawing/2014/chart" uri="{C3380CC4-5D6E-409C-BE32-E72D297353CC}">
              <c16:uniqueId val="{00000000-5810-4564-897E-13EA9F752ECB}"/>
            </c:ext>
          </c:extLst>
        </c:ser>
        <c:ser>
          <c:idx val="1"/>
          <c:order val="1"/>
          <c:spPr>
            <a:solidFill>
              <a:schemeClr val="bg1">
                <a:lumMod val="65000"/>
              </a:schemeClr>
            </a:solidFill>
          </c:spPr>
          <c:invertIfNegative val="0"/>
          <c:cat>
            <c:strRef>
              <c:f>'Painel de Gestão - 2'!$C$32:$C$35</c:f>
              <c:strCache>
                <c:ptCount val="4"/>
                <c:pt idx="0">
                  <c:v>OBJETIVO 1</c:v>
                </c:pt>
                <c:pt idx="1">
                  <c:v>OBJETIVO 2</c:v>
                </c:pt>
                <c:pt idx="2">
                  <c:v>OBJETIVO 3</c:v>
                </c:pt>
                <c:pt idx="3">
                  <c:v>OBJETIVO 4</c:v>
                </c:pt>
              </c:strCache>
            </c:strRef>
          </c:cat>
          <c:val>
            <c:numRef>
              <c:f>'Painel de Gestão - 2'!$F$32:$F$35</c:f>
              <c:numCache>
                <c:formatCode>General</c:formatCode>
                <c:ptCount val="4"/>
                <c:pt idx="0">
                  <c:v>1</c:v>
                </c:pt>
                <c:pt idx="1">
                  <c:v>4</c:v>
                </c:pt>
                <c:pt idx="2">
                  <c:v>0</c:v>
                </c:pt>
                <c:pt idx="3">
                  <c:v>0</c:v>
                </c:pt>
              </c:numCache>
            </c:numRef>
          </c:val>
          <c:extLst>
            <c:ext xmlns:c16="http://schemas.microsoft.com/office/drawing/2014/chart" uri="{C3380CC4-5D6E-409C-BE32-E72D297353CC}">
              <c16:uniqueId val="{00000001-5810-4564-897E-13EA9F752ECB}"/>
            </c:ext>
          </c:extLst>
        </c:ser>
        <c:ser>
          <c:idx val="2"/>
          <c:order val="2"/>
          <c:spPr>
            <a:solidFill>
              <a:srgbClr val="FF0000"/>
            </a:solidFill>
          </c:spPr>
          <c:invertIfNegative val="0"/>
          <c:cat>
            <c:strRef>
              <c:f>'Painel de Gestão - 2'!$C$32:$C$35</c:f>
              <c:strCache>
                <c:ptCount val="4"/>
                <c:pt idx="0">
                  <c:v>OBJETIVO 1</c:v>
                </c:pt>
                <c:pt idx="1">
                  <c:v>OBJETIVO 2</c:v>
                </c:pt>
                <c:pt idx="2">
                  <c:v>OBJETIVO 3</c:v>
                </c:pt>
                <c:pt idx="3">
                  <c:v>OBJETIVO 4</c:v>
                </c:pt>
              </c:strCache>
            </c:strRef>
          </c:cat>
          <c:val>
            <c:numRef>
              <c:f>'Painel de Gestão - 2'!$G$32:$G$35</c:f>
              <c:numCache>
                <c:formatCode>General</c:formatCode>
                <c:ptCount val="4"/>
                <c:pt idx="0">
                  <c:v>3</c:v>
                </c:pt>
                <c:pt idx="1">
                  <c:v>1</c:v>
                </c:pt>
                <c:pt idx="2">
                  <c:v>1</c:v>
                </c:pt>
                <c:pt idx="3">
                  <c:v>1</c:v>
                </c:pt>
              </c:numCache>
            </c:numRef>
          </c:val>
          <c:extLst>
            <c:ext xmlns:c16="http://schemas.microsoft.com/office/drawing/2014/chart" uri="{C3380CC4-5D6E-409C-BE32-E72D297353CC}">
              <c16:uniqueId val="{00000002-5810-4564-897E-13EA9F752ECB}"/>
            </c:ext>
          </c:extLst>
        </c:ser>
        <c:ser>
          <c:idx val="3"/>
          <c:order val="3"/>
          <c:spPr>
            <a:solidFill>
              <a:srgbClr val="FFC000"/>
            </a:solidFill>
          </c:spPr>
          <c:invertIfNegative val="0"/>
          <c:cat>
            <c:strRef>
              <c:f>'Painel de Gestão - 2'!$C$32:$C$35</c:f>
              <c:strCache>
                <c:ptCount val="4"/>
                <c:pt idx="0">
                  <c:v>OBJETIVO 1</c:v>
                </c:pt>
                <c:pt idx="1">
                  <c:v>OBJETIVO 2</c:v>
                </c:pt>
                <c:pt idx="2">
                  <c:v>OBJETIVO 3</c:v>
                </c:pt>
                <c:pt idx="3">
                  <c:v>OBJETIVO 4</c:v>
                </c:pt>
              </c:strCache>
            </c:strRef>
          </c:cat>
          <c:val>
            <c:numRef>
              <c:f>'Painel de Gestão - 2'!$H$32:$H$35</c:f>
              <c:numCache>
                <c:formatCode>General</c:formatCode>
                <c:ptCount val="4"/>
                <c:pt idx="0">
                  <c:v>1</c:v>
                </c:pt>
                <c:pt idx="1">
                  <c:v>7</c:v>
                </c:pt>
                <c:pt idx="2">
                  <c:v>1</c:v>
                </c:pt>
                <c:pt idx="3">
                  <c:v>1</c:v>
                </c:pt>
              </c:numCache>
            </c:numRef>
          </c:val>
          <c:extLst>
            <c:ext xmlns:c16="http://schemas.microsoft.com/office/drawing/2014/chart" uri="{C3380CC4-5D6E-409C-BE32-E72D297353CC}">
              <c16:uniqueId val="{00000003-5810-4564-897E-13EA9F752ECB}"/>
            </c:ext>
          </c:extLst>
        </c:ser>
        <c:ser>
          <c:idx val="4"/>
          <c:order val="4"/>
          <c:spPr>
            <a:solidFill>
              <a:srgbClr val="92D050"/>
            </a:solidFill>
          </c:spPr>
          <c:invertIfNegative val="0"/>
          <c:cat>
            <c:strRef>
              <c:f>'Painel de Gestão - 2'!$C$32:$C$35</c:f>
              <c:strCache>
                <c:ptCount val="4"/>
                <c:pt idx="0">
                  <c:v>OBJETIVO 1</c:v>
                </c:pt>
                <c:pt idx="1">
                  <c:v>OBJETIVO 2</c:v>
                </c:pt>
                <c:pt idx="2">
                  <c:v>OBJETIVO 3</c:v>
                </c:pt>
                <c:pt idx="3">
                  <c:v>OBJETIVO 4</c:v>
                </c:pt>
              </c:strCache>
            </c:strRef>
          </c:cat>
          <c:val>
            <c:numRef>
              <c:f>'Painel de Gestão - 2'!$I$32:$I$35</c:f>
              <c:numCache>
                <c:formatCode>General</c:formatCode>
                <c:ptCount val="4"/>
                <c:pt idx="0">
                  <c:v>3</c:v>
                </c:pt>
                <c:pt idx="1">
                  <c:v>1</c:v>
                </c:pt>
                <c:pt idx="2">
                  <c:v>3</c:v>
                </c:pt>
                <c:pt idx="3">
                  <c:v>9</c:v>
                </c:pt>
              </c:numCache>
            </c:numRef>
          </c:val>
          <c:extLst>
            <c:ext xmlns:c16="http://schemas.microsoft.com/office/drawing/2014/chart" uri="{C3380CC4-5D6E-409C-BE32-E72D297353CC}">
              <c16:uniqueId val="{00000004-5810-4564-897E-13EA9F752ECB}"/>
            </c:ext>
          </c:extLst>
        </c:ser>
        <c:ser>
          <c:idx val="5"/>
          <c:order val="5"/>
          <c:spPr>
            <a:solidFill>
              <a:srgbClr val="0070C0"/>
            </a:solidFill>
          </c:spPr>
          <c:invertIfNegative val="0"/>
          <c:cat>
            <c:strRef>
              <c:f>'Painel de Gestão - 2'!$C$32:$C$35</c:f>
              <c:strCache>
                <c:ptCount val="4"/>
                <c:pt idx="0">
                  <c:v>OBJETIVO 1</c:v>
                </c:pt>
                <c:pt idx="1">
                  <c:v>OBJETIVO 2</c:v>
                </c:pt>
                <c:pt idx="2">
                  <c:v>OBJETIVO 3</c:v>
                </c:pt>
                <c:pt idx="3">
                  <c:v>OBJETIVO 4</c:v>
                </c:pt>
              </c:strCache>
            </c:strRef>
          </c:cat>
          <c:val>
            <c:numRef>
              <c:f>'Painel de Gestão - 2'!$J$32:$J$35</c:f>
              <c:numCache>
                <c:formatCode>General</c:formatCode>
                <c:ptCount val="4"/>
                <c:pt idx="0">
                  <c:v>0</c:v>
                </c:pt>
                <c:pt idx="1">
                  <c:v>0</c:v>
                </c:pt>
                <c:pt idx="2">
                  <c:v>0</c:v>
                </c:pt>
                <c:pt idx="3">
                  <c:v>1</c:v>
                </c:pt>
              </c:numCache>
            </c:numRef>
          </c:val>
          <c:extLst>
            <c:ext xmlns:c16="http://schemas.microsoft.com/office/drawing/2014/chart" uri="{C3380CC4-5D6E-409C-BE32-E72D297353CC}">
              <c16:uniqueId val="{00000005-5810-4564-897E-13EA9F752ECB}"/>
            </c:ext>
          </c:extLst>
        </c:ser>
        <c:dLbls>
          <c:showLegendKey val="0"/>
          <c:showVal val="0"/>
          <c:showCatName val="0"/>
          <c:showSerName val="0"/>
          <c:showPercent val="0"/>
          <c:showBubbleSize val="0"/>
        </c:dLbls>
        <c:gapWidth val="150"/>
        <c:overlap val="100"/>
        <c:axId val="331059648"/>
        <c:axId val="331603120"/>
      </c:barChart>
      <c:catAx>
        <c:axId val="331059648"/>
        <c:scaling>
          <c:orientation val="maxMin"/>
        </c:scaling>
        <c:delete val="0"/>
        <c:axPos val="l"/>
        <c:numFmt formatCode="ge\r\a\l" sourceLinked="0"/>
        <c:majorTickMark val="out"/>
        <c:minorTickMark val="none"/>
        <c:tickLblPos val="nextTo"/>
        <c:txPr>
          <a:bodyPr/>
          <a:lstStyle/>
          <a:p>
            <a:pPr>
              <a:defRPr sz="1100"/>
            </a:pPr>
            <a:endParaRPr lang="en-US"/>
          </a:p>
        </c:txPr>
        <c:crossAx val="331603120"/>
        <c:crosses val="autoZero"/>
        <c:auto val="1"/>
        <c:lblAlgn val="ctr"/>
        <c:lblOffset val="100"/>
        <c:noMultiLvlLbl val="0"/>
      </c:catAx>
      <c:valAx>
        <c:axId val="331603120"/>
        <c:scaling>
          <c:orientation val="minMax"/>
        </c:scaling>
        <c:delete val="0"/>
        <c:axPos val="t"/>
        <c:majorGridlines/>
        <c:numFmt formatCode="General" sourceLinked="1"/>
        <c:majorTickMark val="out"/>
        <c:minorTickMark val="none"/>
        <c:tickLblPos val="nextTo"/>
        <c:crossAx val="331059648"/>
        <c:crosses val="autoZero"/>
        <c:crossBetween val="between"/>
        <c:majorUnit val="2"/>
      </c:valAx>
    </c:plotArea>
    <c:plotVisOnly val="1"/>
    <c:dispBlanksAs val="gap"/>
    <c:showDLblsOverMax val="0"/>
  </c:chart>
  <c:printSettings>
    <c:headerFooter/>
    <c:pageMargins b="0.78740157499999996" l="0.511811024" r="0.511811024" t="0.78740157499999996" header="0.31496062000000108" footer="0.31496062000000108"/>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l">
              <a:defRPr sz="1600"/>
            </a:pPr>
            <a:r>
              <a:rPr lang="pt-BR" sz="1600"/>
              <a:t>Situação atual </a:t>
            </a:r>
            <a:r>
              <a:rPr lang="pt-BR" sz="1600" baseline="0"/>
              <a:t>do PAN </a:t>
            </a:r>
          </a:p>
          <a:p>
            <a:pPr algn="l">
              <a:defRPr sz="1600"/>
            </a:pPr>
            <a:r>
              <a:rPr lang="pt-BR" sz="1600" baseline="0"/>
              <a:t>Monitoria atual</a:t>
            </a:r>
            <a:endParaRPr lang="pt-BR" sz="1600"/>
          </a:p>
        </c:rich>
      </c:tx>
      <c:layout>
        <c:manualLayout>
          <c:xMode val="edge"/>
          <c:yMode val="edge"/>
          <c:x val="7.930446194225756E-3"/>
          <c:y val="1.6489186112599717E-2"/>
        </c:manualLayout>
      </c:layout>
      <c:overlay val="0"/>
      <c:spPr>
        <a:noFill/>
      </c:spPr>
    </c:title>
    <c:autoTitleDeleted val="0"/>
    <c:plotArea>
      <c:layout>
        <c:manualLayout>
          <c:layoutTarget val="inner"/>
          <c:xMode val="edge"/>
          <c:yMode val="edge"/>
          <c:x val="8.1141294838144959E-2"/>
          <c:y val="0.21937888351980531"/>
          <c:w val="0.46168875765529332"/>
          <c:h val="0.68515846659657853"/>
        </c:manualLayout>
      </c:layout>
      <c:doughnutChart>
        <c:varyColors val="1"/>
        <c:ser>
          <c:idx val="0"/>
          <c:order val="0"/>
          <c:spPr>
            <a:solidFill>
              <a:srgbClr val="FFFF00"/>
            </a:solidFill>
          </c:spPr>
          <c:dPt>
            <c:idx val="0"/>
            <c:bubble3D val="0"/>
            <c:spPr>
              <a:solidFill>
                <a:schemeClr val="bg1">
                  <a:lumMod val="50000"/>
                </a:schemeClr>
              </a:solidFill>
            </c:spPr>
            <c:extLst>
              <c:ext xmlns:c16="http://schemas.microsoft.com/office/drawing/2014/chart" uri="{C3380CC4-5D6E-409C-BE32-E72D297353CC}">
                <c16:uniqueId val="{00000001-4283-4E95-989E-3FB6115A0729}"/>
              </c:ext>
            </c:extLst>
          </c:dPt>
          <c:dPt>
            <c:idx val="1"/>
            <c:bubble3D val="0"/>
            <c:spPr>
              <a:solidFill>
                <a:srgbClr val="FF0000"/>
              </a:solidFill>
            </c:spPr>
            <c:extLst>
              <c:ext xmlns:c16="http://schemas.microsoft.com/office/drawing/2014/chart" uri="{C3380CC4-5D6E-409C-BE32-E72D297353CC}">
                <c16:uniqueId val="{00000003-4283-4E95-989E-3FB6115A0729}"/>
              </c:ext>
            </c:extLst>
          </c:dPt>
          <c:dPt>
            <c:idx val="3"/>
            <c:bubble3D val="0"/>
            <c:spPr>
              <a:solidFill>
                <a:srgbClr val="92D050"/>
              </a:solidFill>
            </c:spPr>
            <c:extLst>
              <c:ext xmlns:c16="http://schemas.microsoft.com/office/drawing/2014/chart" uri="{C3380CC4-5D6E-409C-BE32-E72D297353CC}">
                <c16:uniqueId val="{00000005-4283-4E95-989E-3FB6115A0729}"/>
              </c:ext>
            </c:extLst>
          </c:dPt>
          <c:dPt>
            <c:idx val="4"/>
            <c:bubble3D val="0"/>
            <c:spPr>
              <a:solidFill>
                <a:srgbClr val="0070C0"/>
              </a:solidFill>
            </c:spPr>
            <c:extLst>
              <c:ext xmlns:c16="http://schemas.microsoft.com/office/drawing/2014/chart" uri="{C3380CC4-5D6E-409C-BE32-E72D297353CC}">
                <c16:uniqueId val="{00000007-4283-4E95-989E-3FB6115A0729}"/>
              </c:ext>
            </c:extLst>
          </c:dPt>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extLst>
          </c:dLbls>
          <c:cat>
            <c:strRef>
              <c:f>'Painel de Gestão - 2'!$C$16:$C$20</c:f>
              <c:strCache>
                <c:ptCount val="5"/>
                <c:pt idx="0">
                  <c:v> Início planejado é posterior ao período monitorado</c:v>
                </c:pt>
                <c:pt idx="1">
                  <c:v> Não iniciada ou não concluída</c:v>
                </c:pt>
                <c:pt idx="2">
                  <c:v> Em andamento com problemas de realização</c:v>
                </c:pt>
                <c:pt idx="3">
                  <c:v> Em andamento no período previsto </c:v>
                </c:pt>
                <c:pt idx="4">
                  <c:v> Concluída</c:v>
                </c:pt>
              </c:strCache>
            </c:strRef>
          </c:cat>
          <c:val>
            <c:numRef>
              <c:f>'Painel de Gestão - 2'!$E$16:$E$20</c:f>
              <c:numCache>
                <c:formatCode>0%</c:formatCode>
                <c:ptCount val="5"/>
                <c:pt idx="0">
                  <c:v>0.13157894736842105</c:v>
                </c:pt>
                <c:pt idx="1">
                  <c:v>0.15789473684210525</c:v>
                </c:pt>
                <c:pt idx="2">
                  <c:v>0.26315789473684209</c:v>
                </c:pt>
                <c:pt idx="3">
                  <c:v>0.42105263157894735</c:v>
                </c:pt>
                <c:pt idx="4">
                  <c:v>2.6315789473684209E-2</c:v>
                </c:pt>
              </c:numCache>
            </c:numRef>
          </c:val>
          <c:extLst>
            <c:ext xmlns:c16="http://schemas.microsoft.com/office/drawing/2014/chart" uri="{C3380CC4-5D6E-409C-BE32-E72D297353CC}">
              <c16:uniqueId val="{00000008-4283-4E95-989E-3FB6115A0729}"/>
            </c:ext>
          </c:extLst>
        </c:ser>
        <c:dLbls>
          <c:showLegendKey val="0"/>
          <c:showVal val="1"/>
          <c:showCatName val="0"/>
          <c:showSerName val="0"/>
          <c:showPercent val="0"/>
          <c:showBubbleSize val="0"/>
          <c:showLeaderLines val="0"/>
        </c:dLbls>
        <c:firstSliceAng val="0"/>
        <c:holeSize val="50"/>
      </c:doughnutChart>
    </c:plotArea>
    <c:legend>
      <c:legendPos val="r"/>
      <c:layout>
        <c:manualLayout>
          <c:xMode val="edge"/>
          <c:yMode val="edge"/>
          <c:x val="0.57029166666666664"/>
          <c:y val="0.14367663552499471"/>
          <c:w val="0.40163082802031924"/>
          <c:h val="0.79544382716049444"/>
        </c:manualLayout>
      </c:layout>
      <c:overlay val="0"/>
      <c:txPr>
        <a:bodyPr/>
        <a:lstStyle/>
        <a:p>
          <a:pPr>
            <a:defRPr sz="1100"/>
          </a:pPr>
          <a:endParaRPr lang="en-US"/>
        </a:p>
      </c:txPr>
    </c:legend>
    <c:plotVisOnly val="1"/>
    <c:dispBlanksAs val="zero"/>
    <c:showDLblsOverMax val="0"/>
  </c:chart>
  <c:printSettings>
    <c:headerFooter/>
    <c:pageMargins b="0.78740157499999996" l="0.511811024" r="0.511811024" t="0.78740157499999996" header="0.31496062000000064" footer="0.31496062000000064"/>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l">
              <a:defRPr sz="1600"/>
            </a:pPr>
            <a:r>
              <a:rPr lang="pt-BR" sz="1600"/>
              <a:t>Situação </a:t>
            </a:r>
            <a:r>
              <a:rPr lang="pt-BR" sz="1600" baseline="0"/>
              <a:t>do PAN </a:t>
            </a:r>
          </a:p>
          <a:p>
            <a:pPr algn="l">
              <a:defRPr sz="1600"/>
            </a:pPr>
            <a:r>
              <a:rPr lang="pt-BR" sz="1600" baseline="0"/>
              <a:t>Pós Monitoria</a:t>
            </a:r>
            <a:endParaRPr lang="pt-BR" sz="1600"/>
          </a:p>
        </c:rich>
      </c:tx>
      <c:layout>
        <c:manualLayout>
          <c:xMode val="edge"/>
          <c:yMode val="edge"/>
          <c:x val="7.930446194225756E-3"/>
          <c:y val="1.6489186112599717E-2"/>
        </c:manualLayout>
      </c:layout>
      <c:overlay val="0"/>
      <c:spPr>
        <a:noFill/>
      </c:spPr>
    </c:title>
    <c:autoTitleDeleted val="0"/>
    <c:plotArea>
      <c:layout>
        <c:manualLayout>
          <c:layoutTarget val="inner"/>
          <c:xMode val="edge"/>
          <c:yMode val="edge"/>
          <c:x val="9.5030183727034145E-2"/>
          <c:y val="0.21937888351980531"/>
          <c:w val="0.46168875765529332"/>
          <c:h val="0.68515846659657853"/>
        </c:manualLayout>
      </c:layout>
      <c:doughnutChart>
        <c:varyColors val="1"/>
        <c:ser>
          <c:idx val="0"/>
          <c:order val="0"/>
          <c:dPt>
            <c:idx val="0"/>
            <c:bubble3D val="0"/>
            <c:spPr>
              <a:solidFill>
                <a:schemeClr val="bg1">
                  <a:lumMod val="65000"/>
                </a:schemeClr>
              </a:solidFill>
            </c:spPr>
            <c:extLst>
              <c:ext xmlns:c16="http://schemas.microsoft.com/office/drawing/2014/chart" uri="{C3380CC4-5D6E-409C-BE32-E72D297353CC}">
                <c16:uniqueId val="{00000001-9397-425B-95DF-5C61D71B18A1}"/>
              </c:ext>
            </c:extLst>
          </c:dPt>
          <c:dPt>
            <c:idx val="1"/>
            <c:bubble3D val="0"/>
            <c:spPr>
              <a:solidFill>
                <a:srgbClr val="FF0000"/>
              </a:solidFill>
            </c:spPr>
            <c:extLst>
              <c:ext xmlns:c16="http://schemas.microsoft.com/office/drawing/2014/chart" uri="{C3380CC4-5D6E-409C-BE32-E72D297353CC}">
                <c16:uniqueId val="{00000003-9397-425B-95DF-5C61D71B18A1}"/>
              </c:ext>
            </c:extLst>
          </c:dPt>
          <c:dPt>
            <c:idx val="2"/>
            <c:bubble3D val="0"/>
            <c:spPr>
              <a:solidFill>
                <a:srgbClr val="FFFF00"/>
              </a:solidFill>
            </c:spPr>
            <c:extLst>
              <c:ext xmlns:c16="http://schemas.microsoft.com/office/drawing/2014/chart" uri="{C3380CC4-5D6E-409C-BE32-E72D297353CC}">
                <c16:uniqueId val="{00000005-9397-425B-95DF-5C61D71B18A1}"/>
              </c:ext>
            </c:extLst>
          </c:dPt>
          <c:dPt>
            <c:idx val="3"/>
            <c:bubble3D val="0"/>
            <c:spPr>
              <a:solidFill>
                <a:srgbClr val="92D050"/>
              </a:solidFill>
            </c:spPr>
            <c:extLst>
              <c:ext xmlns:c16="http://schemas.microsoft.com/office/drawing/2014/chart" uri="{C3380CC4-5D6E-409C-BE32-E72D297353CC}">
                <c16:uniqueId val="{00000007-9397-425B-95DF-5C61D71B18A1}"/>
              </c:ext>
            </c:extLst>
          </c:dPt>
          <c:dPt>
            <c:idx val="4"/>
            <c:bubble3D val="0"/>
            <c:spPr>
              <a:solidFill>
                <a:srgbClr val="0070C0"/>
              </a:solidFill>
            </c:spPr>
            <c:extLst>
              <c:ext xmlns:c16="http://schemas.microsoft.com/office/drawing/2014/chart" uri="{C3380CC4-5D6E-409C-BE32-E72D297353CC}">
                <c16:uniqueId val="{00000009-9397-425B-95DF-5C61D71B18A1}"/>
              </c:ext>
            </c:extLst>
          </c:dPt>
          <c:dPt>
            <c:idx val="5"/>
            <c:bubble3D val="0"/>
            <c:spPr>
              <a:solidFill>
                <a:srgbClr val="FF99CC"/>
              </a:solidFill>
            </c:spPr>
            <c:extLst>
              <c:ext xmlns:c16="http://schemas.microsoft.com/office/drawing/2014/chart" uri="{C3380CC4-5D6E-409C-BE32-E72D297353CC}">
                <c16:uniqueId val="{0000000B-9397-425B-95DF-5C61D71B18A1}"/>
              </c:ext>
            </c:extLst>
          </c:dPt>
          <c:dLbls>
            <c:dLbl>
              <c:idx val="0"/>
              <c:layout>
                <c:manualLayout>
                  <c:x val="8.1410256410256402E-3"/>
                  <c:y val="-3.94460286701190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397-425B-95DF-5C61D71B18A1}"/>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extLst>
          </c:dLbls>
          <c:cat>
            <c:strRef>
              <c:f>'Painel de Gestão - 2'!$C$16:$C$21</c:f>
              <c:strCache>
                <c:ptCount val="6"/>
                <c:pt idx="0">
                  <c:v> Início planejado é posterior ao período monitorado</c:v>
                </c:pt>
                <c:pt idx="1">
                  <c:v> Não iniciada ou não concluída</c:v>
                </c:pt>
                <c:pt idx="2">
                  <c:v> Em andamento com problemas de realização</c:v>
                </c:pt>
                <c:pt idx="3">
                  <c:v> Em andamento no período previsto </c:v>
                </c:pt>
                <c:pt idx="4">
                  <c:v> Concluída</c:v>
                </c:pt>
                <c:pt idx="5">
                  <c:v> Ações Novas - Pós-monitoria</c:v>
                </c:pt>
              </c:strCache>
            </c:strRef>
          </c:cat>
          <c:val>
            <c:numRef>
              <c:f>'Painel de Gestão - 2'!$G$16:$G$21</c:f>
              <c:numCache>
                <c:formatCode>0%</c:formatCode>
                <c:ptCount val="6"/>
                <c:pt idx="0">
                  <c:v>0.13157894736842105</c:v>
                </c:pt>
                <c:pt idx="1">
                  <c:v>0.15789473684210525</c:v>
                </c:pt>
                <c:pt idx="2">
                  <c:v>0.26315789473684209</c:v>
                </c:pt>
                <c:pt idx="3">
                  <c:v>0.42105263157894735</c:v>
                </c:pt>
                <c:pt idx="4">
                  <c:v>2.6315789473684209E-2</c:v>
                </c:pt>
                <c:pt idx="5">
                  <c:v>0</c:v>
                </c:pt>
              </c:numCache>
            </c:numRef>
          </c:val>
          <c:extLst>
            <c:ext xmlns:c16="http://schemas.microsoft.com/office/drawing/2014/chart" uri="{C3380CC4-5D6E-409C-BE32-E72D297353CC}">
              <c16:uniqueId val="{0000000C-9397-425B-95DF-5C61D71B18A1}"/>
            </c:ext>
          </c:extLst>
        </c:ser>
        <c:dLbls>
          <c:showLegendKey val="0"/>
          <c:showVal val="1"/>
          <c:showCatName val="0"/>
          <c:showSerName val="0"/>
          <c:showPercent val="0"/>
          <c:showBubbleSize val="0"/>
          <c:showLeaderLines val="0"/>
        </c:dLbls>
        <c:firstSliceAng val="0"/>
        <c:holeSize val="50"/>
      </c:doughnutChart>
      <c:spPr>
        <a:noFill/>
        <a:ln w="25400">
          <a:noFill/>
        </a:ln>
      </c:spPr>
    </c:plotArea>
    <c:legend>
      <c:legendPos val="r"/>
      <c:layout>
        <c:manualLayout>
          <c:xMode val="edge"/>
          <c:yMode val="edge"/>
          <c:x val="0.59897799484626846"/>
          <c:y val="0.11768286970423393"/>
          <c:w val="0.38477668980593727"/>
          <c:h val="0.81849175118189244"/>
        </c:manualLayout>
      </c:layout>
      <c:overlay val="0"/>
      <c:txPr>
        <a:bodyPr/>
        <a:lstStyle/>
        <a:p>
          <a:pPr>
            <a:defRPr sz="1100"/>
          </a:pPr>
          <a:endParaRPr lang="en-US"/>
        </a:p>
      </c:txPr>
    </c:legend>
    <c:plotVisOnly val="1"/>
    <c:dispBlanksAs val="zero"/>
    <c:showDLblsOverMax val="0"/>
  </c:chart>
  <c:printSettings>
    <c:headerFooter/>
    <c:pageMargins b="0.78740157499999996" l="0.511811024" r="0.511811024" t="0.78740157499999996" header="0.31496062000000064" footer="0.31496062000000064"/>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stacked"/>
        <c:varyColors val="0"/>
        <c:ser>
          <c:idx val="0"/>
          <c:order val="0"/>
          <c:spPr>
            <a:solidFill>
              <a:srgbClr val="B15407"/>
            </a:solidFill>
          </c:spPr>
          <c:invertIfNegative val="0"/>
          <c:cat>
            <c:strRef>
              <c:f>'Painel de Gestão - 3'!$C$32:$C$41</c:f>
              <c:strCache>
                <c:ptCount val="4"/>
                <c:pt idx="0">
                  <c:v>OBJETIVO 1</c:v>
                </c:pt>
                <c:pt idx="1">
                  <c:v>OBJETIVO 2</c:v>
                </c:pt>
                <c:pt idx="2">
                  <c:v>OBJETIVO 3</c:v>
                </c:pt>
                <c:pt idx="3">
                  <c:v>OBJETIVO 4</c:v>
                </c:pt>
              </c:strCache>
            </c:strRef>
          </c:cat>
          <c:val>
            <c:numRef>
              <c:f>'Painel de Gestão - 3'!$E$32:$E$41</c:f>
              <c:numCache>
                <c:formatCode>General</c:formatCode>
                <c:ptCount val="10"/>
                <c:pt idx="0">
                  <c:v>2</c:v>
                </c:pt>
                <c:pt idx="1">
                  <c:v>1</c:v>
                </c:pt>
                <c:pt idx="2">
                  <c:v>1</c:v>
                </c:pt>
                <c:pt idx="3">
                  <c:v>0</c:v>
                </c:pt>
              </c:numCache>
            </c:numRef>
          </c:val>
          <c:extLst>
            <c:ext xmlns:c16="http://schemas.microsoft.com/office/drawing/2014/chart" uri="{C3380CC4-5D6E-409C-BE32-E72D297353CC}">
              <c16:uniqueId val="{00000000-9FFB-45F9-AB43-E482C8921681}"/>
            </c:ext>
          </c:extLst>
        </c:ser>
        <c:ser>
          <c:idx val="1"/>
          <c:order val="1"/>
          <c:spPr>
            <a:solidFill>
              <a:schemeClr val="bg1">
                <a:lumMod val="65000"/>
              </a:schemeClr>
            </a:solidFill>
          </c:spPr>
          <c:invertIfNegative val="0"/>
          <c:cat>
            <c:strRef>
              <c:f>'Painel de Gestão - 3'!$C$32:$C$41</c:f>
              <c:strCache>
                <c:ptCount val="4"/>
                <c:pt idx="0">
                  <c:v>OBJETIVO 1</c:v>
                </c:pt>
                <c:pt idx="1">
                  <c:v>OBJETIVO 2</c:v>
                </c:pt>
                <c:pt idx="2">
                  <c:v>OBJETIVO 3</c:v>
                </c:pt>
                <c:pt idx="3">
                  <c:v>OBJETIVO 4</c:v>
                </c:pt>
              </c:strCache>
            </c:strRef>
          </c:cat>
          <c:val>
            <c:numRef>
              <c:f>'Painel de Gestão - 3'!$F$32:$F$41</c:f>
              <c:numCache>
                <c:formatCode>General</c:formatCode>
                <c:ptCount val="10"/>
                <c:pt idx="0">
                  <c:v>0</c:v>
                </c:pt>
                <c:pt idx="1">
                  <c:v>1</c:v>
                </c:pt>
                <c:pt idx="2">
                  <c:v>0</c:v>
                </c:pt>
                <c:pt idx="3">
                  <c:v>0</c:v>
                </c:pt>
              </c:numCache>
            </c:numRef>
          </c:val>
          <c:extLst>
            <c:ext xmlns:c16="http://schemas.microsoft.com/office/drawing/2014/chart" uri="{C3380CC4-5D6E-409C-BE32-E72D297353CC}">
              <c16:uniqueId val="{00000001-9FFB-45F9-AB43-E482C8921681}"/>
            </c:ext>
          </c:extLst>
        </c:ser>
        <c:ser>
          <c:idx val="2"/>
          <c:order val="2"/>
          <c:spPr>
            <a:solidFill>
              <a:srgbClr val="FF0000"/>
            </a:solidFill>
          </c:spPr>
          <c:invertIfNegative val="0"/>
          <c:cat>
            <c:strRef>
              <c:f>'Painel de Gestão - 3'!$C$32:$C$41</c:f>
              <c:strCache>
                <c:ptCount val="4"/>
                <c:pt idx="0">
                  <c:v>OBJETIVO 1</c:v>
                </c:pt>
                <c:pt idx="1">
                  <c:v>OBJETIVO 2</c:v>
                </c:pt>
                <c:pt idx="2">
                  <c:v>OBJETIVO 3</c:v>
                </c:pt>
                <c:pt idx="3">
                  <c:v>OBJETIVO 4</c:v>
                </c:pt>
              </c:strCache>
            </c:strRef>
          </c:cat>
          <c:val>
            <c:numRef>
              <c:f>'Painel de Gestão - 3'!$G$32:$G$41</c:f>
              <c:numCache>
                <c:formatCode>General</c:formatCode>
                <c:ptCount val="10"/>
                <c:pt idx="0">
                  <c:v>2</c:v>
                </c:pt>
                <c:pt idx="1">
                  <c:v>4</c:v>
                </c:pt>
                <c:pt idx="2">
                  <c:v>2</c:v>
                </c:pt>
                <c:pt idx="3">
                  <c:v>2</c:v>
                </c:pt>
              </c:numCache>
            </c:numRef>
          </c:val>
          <c:extLst>
            <c:ext xmlns:c16="http://schemas.microsoft.com/office/drawing/2014/chart" uri="{C3380CC4-5D6E-409C-BE32-E72D297353CC}">
              <c16:uniqueId val="{00000002-9FFB-45F9-AB43-E482C8921681}"/>
            </c:ext>
          </c:extLst>
        </c:ser>
        <c:ser>
          <c:idx val="3"/>
          <c:order val="3"/>
          <c:spPr>
            <a:solidFill>
              <a:srgbClr val="FFC000"/>
            </a:solidFill>
          </c:spPr>
          <c:invertIfNegative val="0"/>
          <c:cat>
            <c:strRef>
              <c:f>'Painel de Gestão - 3'!$C$32:$C$41</c:f>
              <c:strCache>
                <c:ptCount val="4"/>
                <c:pt idx="0">
                  <c:v>OBJETIVO 1</c:v>
                </c:pt>
                <c:pt idx="1">
                  <c:v>OBJETIVO 2</c:v>
                </c:pt>
                <c:pt idx="2">
                  <c:v>OBJETIVO 3</c:v>
                </c:pt>
                <c:pt idx="3">
                  <c:v>OBJETIVO 4</c:v>
                </c:pt>
              </c:strCache>
            </c:strRef>
          </c:cat>
          <c:val>
            <c:numRef>
              <c:f>'Painel de Gestão - 3'!$H$32:$H$41</c:f>
              <c:numCache>
                <c:formatCode>General</c:formatCode>
                <c:ptCount val="10"/>
                <c:pt idx="0">
                  <c:v>1</c:v>
                </c:pt>
                <c:pt idx="1">
                  <c:v>4</c:v>
                </c:pt>
                <c:pt idx="2">
                  <c:v>2</c:v>
                </c:pt>
                <c:pt idx="3">
                  <c:v>4</c:v>
                </c:pt>
              </c:numCache>
            </c:numRef>
          </c:val>
          <c:extLst>
            <c:ext xmlns:c16="http://schemas.microsoft.com/office/drawing/2014/chart" uri="{C3380CC4-5D6E-409C-BE32-E72D297353CC}">
              <c16:uniqueId val="{00000003-9FFB-45F9-AB43-E482C8921681}"/>
            </c:ext>
          </c:extLst>
        </c:ser>
        <c:ser>
          <c:idx val="4"/>
          <c:order val="4"/>
          <c:spPr>
            <a:solidFill>
              <a:srgbClr val="92D050"/>
            </a:solidFill>
          </c:spPr>
          <c:invertIfNegative val="0"/>
          <c:cat>
            <c:strRef>
              <c:f>'Painel de Gestão - 3'!$C$32:$C$41</c:f>
              <c:strCache>
                <c:ptCount val="4"/>
                <c:pt idx="0">
                  <c:v>OBJETIVO 1</c:v>
                </c:pt>
                <c:pt idx="1">
                  <c:v>OBJETIVO 2</c:v>
                </c:pt>
                <c:pt idx="2">
                  <c:v>OBJETIVO 3</c:v>
                </c:pt>
                <c:pt idx="3">
                  <c:v>OBJETIVO 4</c:v>
                </c:pt>
              </c:strCache>
            </c:strRef>
          </c:cat>
          <c:val>
            <c:numRef>
              <c:f>'Painel de Gestão - 3'!$I$32:$I$41</c:f>
              <c:numCache>
                <c:formatCode>General</c:formatCode>
                <c:ptCount val="10"/>
                <c:pt idx="0">
                  <c:v>5</c:v>
                </c:pt>
                <c:pt idx="1">
                  <c:v>1</c:v>
                </c:pt>
                <c:pt idx="2">
                  <c:v>1</c:v>
                </c:pt>
                <c:pt idx="3">
                  <c:v>5</c:v>
                </c:pt>
              </c:numCache>
            </c:numRef>
          </c:val>
          <c:extLst>
            <c:ext xmlns:c16="http://schemas.microsoft.com/office/drawing/2014/chart" uri="{C3380CC4-5D6E-409C-BE32-E72D297353CC}">
              <c16:uniqueId val="{00000004-9FFB-45F9-AB43-E482C8921681}"/>
            </c:ext>
          </c:extLst>
        </c:ser>
        <c:ser>
          <c:idx val="5"/>
          <c:order val="5"/>
          <c:spPr>
            <a:solidFill>
              <a:srgbClr val="0070C0"/>
            </a:solidFill>
          </c:spPr>
          <c:invertIfNegative val="0"/>
          <c:cat>
            <c:strRef>
              <c:f>'Painel de Gestão - 3'!$C$32:$C$41</c:f>
              <c:strCache>
                <c:ptCount val="4"/>
                <c:pt idx="0">
                  <c:v>OBJETIVO 1</c:v>
                </c:pt>
                <c:pt idx="1">
                  <c:v>OBJETIVO 2</c:v>
                </c:pt>
                <c:pt idx="2">
                  <c:v>OBJETIVO 3</c:v>
                </c:pt>
                <c:pt idx="3">
                  <c:v>OBJETIVO 4</c:v>
                </c:pt>
              </c:strCache>
            </c:strRef>
          </c:cat>
          <c:val>
            <c:numRef>
              <c:f>'Painel de Gestão - 3'!$J$32:$J$41</c:f>
              <c:numCache>
                <c:formatCode>General</c:formatCode>
                <c:ptCount val="10"/>
                <c:pt idx="0">
                  <c:v>0</c:v>
                </c:pt>
                <c:pt idx="1">
                  <c:v>3</c:v>
                </c:pt>
                <c:pt idx="2">
                  <c:v>0</c:v>
                </c:pt>
                <c:pt idx="3">
                  <c:v>1</c:v>
                </c:pt>
              </c:numCache>
            </c:numRef>
          </c:val>
          <c:extLst>
            <c:ext xmlns:c16="http://schemas.microsoft.com/office/drawing/2014/chart" uri="{C3380CC4-5D6E-409C-BE32-E72D297353CC}">
              <c16:uniqueId val="{00000005-9FFB-45F9-AB43-E482C8921681}"/>
            </c:ext>
          </c:extLst>
        </c:ser>
        <c:dLbls>
          <c:showLegendKey val="0"/>
          <c:showVal val="0"/>
          <c:showCatName val="0"/>
          <c:showSerName val="0"/>
          <c:showPercent val="0"/>
          <c:showBubbleSize val="0"/>
        </c:dLbls>
        <c:gapWidth val="150"/>
        <c:overlap val="100"/>
        <c:axId val="333321264"/>
        <c:axId val="333321648"/>
      </c:barChart>
      <c:catAx>
        <c:axId val="333321264"/>
        <c:scaling>
          <c:orientation val="maxMin"/>
        </c:scaling>
        <c:delete val="0"/>
        <c:axPos val="l"/>
        <c:numFmt formatCode="ge\r\a\l" sourceLinked="0"/>
        <c:majorTickMark val="out"/>
        <c:minorTickMark val="none"/>
        <c:tickLblPos val="nextTo"/>
        <c:txPr>
          <a:bodyPr/>
          <a:lstStyle/>
          <a:p>
            <a:pPr>
              <a:defRPr sz="1100"/>
            </a:pPr>
            <a:endParaRPr lang="en-US"/>
          </a:p>
        </c:txPr>
        <c:crossAx val="333321648"/>
        <c:crosses val="autoZero"/>
        <c:auto val="1"/>
        <c:lblAlgn val="ctr"/>
        <c:lblOffset val="100"/>
        <c:noMultiLvlLbl val="0"/>
      </c:catAx>
      <c:valAx>
        <c:axId val="333321648"/>
        <c:scaling>
          <c:orientation val="minMax"/>
        </c:scaling>
        <c:delete val="0"/>
        <c:axPos val="t"/>
        <c:majorGridlines/>
        <c:numFmt formatCode="General" sourceLinked="1"/>
        <c:majorTickMark val="out"/>
        <c:minorTickMark val="none"/>
        <c:tickLblPos val="nextTo"/>
        <c:crossAx val="333321264"/>
        <c:crosses val="autoZero"/>
        <c:crossBetween val="between"/>
        <c:majorUnit val="2"/>
      </c:valAx>
    </c:plotArea>
    <c:plotVisOnly val="1"/>
    <c:dispBlanksAs val="gap"/>
    <c:showDLblsOverMax val="0"/>
  </c:chart>
  <c:printSettings>
    <c:headerFooter/>
    <c:pageMargins b="0.78740157499999996" l="0.511811024" r="0.511811024" t="0.78740157499999996" header="0.31496062000000108" footer="0.31496062000000108"/>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l">
              <a:defRPr sz="1600"/>
            </a:pPr>
            <a:r>
              <a:rPr lang="pt-BR" sz="1600"/>
              <a:t>Situação atual </a:t>
            </a:r>
            <a:r>
              <a:rPr lang="pt-BR" sz="1600" baseline="0"/>
              <a:t>do PAN </a:t>
            </a:r>
          </a:p>
          <a:p>
            <a:pPr algn="l">
              <a:defRPr sz="1600"/>
            </a:pPr>
            <a:r>
              <a:rPr lang="pt-BR" sz="1600" baseline="0"/>
              <a:t>Monitoria atual</a:t>
            </a:r>
            <a:endParaRPr lang="pt-BR" sz="1600"/>
          </a:p>
        </c:rich>
      </c:tx>
      <c:layout>
        <c:manualLayout>
          <c:xMode val="edge"/>
          <c:yMode val="edge"/>
          <c:x val="7.930446194225756E-3"/>
          <c:y val="1.6489186112599717E-2"/>
        </c:manualLayout>
      </c:layout>
      <c:overlay val="0"/>
      <c:spPr>
        <a:noFill/>
      </c:spPr>
    </c:title>
    <c:autoTitleDeleted val="0"/>
    <c:plotArea>
      <c:layout>
        <c:manualLayout>
          <c:layoutTarget val="inner"/>
          <c:xMode val="edge"/>
          <c:yMode val="edge"/>
          <c:x val="8.1141294838144959E-2"/>
          <c:y val="0.21937888351980531"/>
          <c:w val="0.46168875765529332"/>
          <c:h val="0.68515846659657853"/>
        </c:manualLayout>
      </c:layout>
      <c:doughnutChart>
        <c:varyColors val="1"/>
        <c:ser>
          <c:idx val="0"/>
          <c:order val="0"/>
          <c:spPr>
            <a:solidFill>
              <a:srgbClr val="FFFF00"/>
            </a:solidFill>
          </c:spPr>
          <c:dPt>
            <c:idx val="0"/>
            <c:bubble3D val="0"/>
            <c:spPr>
              <a:solidFill>
                <a:schemeClr val="bg1">
                  <a:lumMod val="50000"/>
                </a:schemeClr>
              </a:solidFill>
            </c:spPr>
            <c:extLst>
              <c:ext xmlns:c16="http://schemas.microsoft.com/office/drawing/2014/chart" uri="{C3380CC4-5D6E-409C-BE32-E72D297353CC}">
                <c16:uniqueId val="{00000001-9FE0-4D9F-B8DC-8B9C8E37DCB1}"/>
              </c:ext>
            </c:extLst>
          </c:dPt>
          <c:dPt>
            <c:idx val="1"/>
            <c:bubble3D val="0"/>
            <c:spPr>
              <a:solidFill>
                <a:srgbClr val="FF0000"/>
              </a:solidFill>
            </c:spPr>
            <c:extLst>
              <c:ext xmlns:c16="http://schemas.microsoft.com/office/drawing/2014/chart" uri="{C3380CC4-5D6E-409C-BE32-E72D297353CC}">
                <c16:uniqueId val="{00000003-9FE0-4D9F-B8DC-8B9C8E37DCB1}"/>
              </c:ext>
            </c:extLst>
          </c:dPt>
          <c:dPt>
            <c:idx val="3"/>
            <c:bubble3D val="0"/>
            <c:spPr>
              <a:solidFill>
                <a:srgbClr val="92D050"/>
              </a:solidFill>
            </c:spPr>
            <c:extLst>
              <c:ext xmlns:c16="http://schemas.microsoft.com/office/drawing/2014/chart" uri="{C3380CC4-5D6E-409C-BE32-E72D297353CC}">
                <c16:uniqueId val="{00000005-9FE0-4D9F-B8DC-8B9C8E37DCB1}"/>
              </c:ext>
            </c:extLst>
          </c:dPt>
          <c:dPt>
            <c:idx val="4"/>
            <c:bubble3D val="0"/>
            <c:spPr>
              <a:solidFill>
                <a:srgbClr val="0070C0"/>
              </a:solidFill>
            </c:spPr>
            <c:extLst>
              <c:ext xmlns:c16="http://schemas.microsoft.com/office/drawing/2014/chart" uri="{C3380CC4-5D6E-409C-BE32-E72D297353CC}">
                <c16:uniqueId val="{00000007-9FE0-4D9F-B8DC-8B9C8E37DCB1}"/>
              </c:ext>
            </c:extLst>
          </c:dPt>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extLst>
          </c:dLbls>
          <c:cat>
            <c:strRef>
              <c:f>'Painel de Gestão - 3'!$C$16:$C$20</c:f>
              <c:strCache>
                <c:ptCount val="5"/>
                <c:pt idx="0">
                  <c:v> Início planejado é posterior ao período monitorado</c:v>
                </c:pt>
                <c:pt idx="1">
                  <c:v> Não iniciada ou não concluída</c:v>
                </c:pt>
                <c:pt idx="2">
                  <c:v> Em andamento com problemas de realização</c:v>
                </c:pt>
                <c:pt idx="3">
                  <c:v> Em andamento no período previsto </c:v>
                </c:pt>
                <c:pt idx="4">
                  <c:v> Concluída</c:v>
                </c:pt>
              </c:strCache>
            </c:strRef>
          </c:cat>
          <c:val>
            <c:numRef>
              <c:f>'Painel de Gestão - 3'!$E$16:$E$20</c:f>
              <c:numCache>
                <c:formatCode>0%</c:formatCode>
                <c:ptCount val="5"/>
                <c:pt idx="0">
                  <c:v>2.6315789473684209E-2</c:v>
                </c:pt>
                <c:pt idx="1">
                  <c:v>0.26315789473684209</c:v>
                </c:pt>
                <c:pt idx="2">
                  <c:v>0.28947368421052633</c:v>
                </c:pt>
                <c:pt idx="3">
                  <c:v>0.31578947368421051</c:v>
                </c:pt>
                <c:pt idx="4">
                  <c:v>0.10526315789473684</c:v>
                </c:pt>
              </c:numCache>
            </c:numRef>
          </c:val>
          <c:extLst>
            <c:ext xmlns:c16="http://schemas.microsoft.com/office/drawing/2014/chart" uri="{C3380CC4-5D6E-409C-BE32-E72D297353CC}">
              <c16:uniqueId val="{00000008-9FE0-4D9F-B8DC-8B9C8E37DCB1}"/>
            </c:ext>
          </c:extLst>
        </c:ser>
        <c:dLbls>
          <c:showLegendKey val="0"/>
          <c:showVal val="1"/>
          <c:showCatName val="0"/>
          <c:showSerName val="0"/>
          <c:showPercent val="0"/>
          <c:showBubbleSize val="0"/>
          <c:showLeaderLines val="0"/>
        </c:dLbls>
        <c:firstSliceAng val="0"/>
        <c:holeSize val="50"/>
      </c:doughnutChart>
    </c:plotArea>
    <c:legend>
      <c:legendPos val="r"/>
      <c:layout>
        <c:manualLayout>
          <c:xMode val="edge"/>
          <c:yMode val="edge"/>
          <c:x val="0.57029166666666664"/>
          <c:y val="0.14367663552499471"/>
          <c:w val="0.40163082802031924"/>
          <c:h val="0.79544382716049444"/>
        </c:manualLayout>
      </c:layout>
      <c:overlay val="0"/>
      <c:txPr>
        <a:bodyPr/>
        <a:lstStyle/>
        <a:p>
          <a:pPr>
            <a:defRPr sz="1100"/>
          </a:pPr>
          <a:endParaRPr lang="en-US"/>
        </a:p>
      </c:txPr>
    </c:legend>
    <c:plotVisOnly val="1"/>
    <c:dispBlanksAs val="zero"/>
    <c:showDLblsOverMax val="0"/>
  </c:chart>
  <c:printSettings>
    <c:headerFooter/>
    <c:pageMargins b="0.78740157499999996" l="0.511811024" r="0.511811024" t="0.78740157499999996" header="0.31496062000000064" footer="0.31496062000000064"/>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l">
              <a:defRPr sz="1600"/>
            </a:pPr>
            <a:r>
              <a:rPr lang="pt-BR" sz="1600"/>
              <a:t>Situação </a:t>
            </a:r>
            <a:r>
              <a:rPr lang="pt-BR" sz="1600" baseline="0"/>
              <a:t>do PAN </a:t>
            </a:r>
          </a:p>
          <a:p>
            <a:pPr algn="l">
              <a:defRPr sz="1600"/>
            </a:pPr>
            <a:r>
              <a:rPr lang="pt-BR" sz="1600" baseline="0"/>
              <a:t>Pós Monitoria</a:t>
            </a:r>
            <a:endParaRPr lang="pt-BR" sz="1600"/>
          </a:p>
        </c:rich>
      </c:tx>
      <c:layout>
        <c:manualLayout>
          <c:xMode val="edge"/>
          <c:yMode val="edge"/>
          <c:x val="7.930446194225756E-3"/>
          <c:y val="1.6489186112599717E-2"/>
        </c:manualLayout>
      </c:layout>
      <c:overlay val="0"/>
      <c:spPr>
        <a:noFill/>
      </c:spPr>
    </c:title>
    <c:autoTitleDeleted val="0"/>
    <c:plotArea>
      <c:layout>
        <c:manualLayout>
          <c:layoutTarget val="inner"/>
          <c:xMode val="edge"/>
          <c:yMode val="edge"/>
          <c:x val="9.5030183727034145E-2"/>
          <c:y val="0.21937888351980531"/>
          <c:w val="0.46168875765529332"/>
          <c:h val="0.68515846659657853"/>
        </c:manualLayout>
      </c:layout>
      <c:doughnutChart>
        <c:varyColors val="1"/>
        <c:ser>
          <c:idx val="0"/>
          <c:order val="0"/>
          <c:dPt>
            <c:idx val="0"/>
            <c:bubble3D val="0"/>
            <c:spPr>
              <a:solidFill>
                <a:schemeClr val="bg1">
                  <a:lumMod val="65000"/>
                </a:schemeClr>
              </a:solidFill>
            </c:spPr>
            <c:extLst>
              <c:ext xmlns:c16="http://schemas.microsoft.com/office/drawing/2014/chart" uri="{C3380CC4-5D6E-409C-BE32-E72D297353CC}">
                <c16:uniqueId val="{00000001-AC0A-488D-A911-331F8DF53764}"/>
              </c:ext>
            </c:extLst>
          </c:dPt>
          <c:dPt>
            <c:idx val="1"/>
            <c:bubble3D val="0"/>
            <c:spPr>
              <a:solidFill>
                <a:srgbClr val="FF0000"/>
              </a:solidFill>
            </c:spPr>
            <c:extLst>
              <c:ext xmlns:c16="http://schemas.microsoft.com/office/drawing/2014/chart" uri="{C3380CC4-5D6E-409C-BE32-E72D297353CC}">
                <c16:uniqueId val="{00000003-AC0A-488D-A911-331F8DF53764}"/>
              </c:ext>
            </c:extLst>
          </c:dPt>
          <c:dPt>
            <c:idx val="2"/>
            <c:bubble3D val="0"/>
            <c:spPr>
              <a:solidFill>
                <a:srgbClr val="FFFF00"/>
              </a:solidFill>
            </c:spPr>
            <c:extLst>
              <c:ext xmlns:c16="http://schemas.microsoft.com/office/drawing/2014/chart" uri="{C3380CC4-5D6E-409C-BE32-E72D297353CC}">
                <c16:uniqueId val="{00000005-AC0A-488D-A911-331F8DF53764}"/>
              </c:ext>
            </c:extLst>
          </c:dPt>
          <c:dPt>
            <c:idx val="3"/>
            <c:bubble3D val="0"/>
            <c:spPr>
              <a:solidFill>
                <a:srgbClr val="92D050"/>
              </a:solidFill>
            </c:spPr>
            <c:extLst>
              <c:ext xmlns:c16="http://schemas.microsoft.com/office/drawing/2014/chart" uri="{C3380CC4-5D6E-409C-BE32-E72D297353CC}">
                <c16:uniqueId val="{00000007-AC0A-488D-A911-331F8DF53764}"/>
              </c:ext>
            </c:extLst>
          </c:dPt>
          <c:dPt>
            <c:idx val="4"/>
            <c:bubble3D val="0"/>
            <c:spPr>
              <a:solidFill>
                <a:srgbClr val="0070C0"/>
              </a:solidFill>
            </c:spPr>
            <c:extLst>
              <c:ext xmlns:c16="http://schemas.microsoft.com/office/drawing/2014/chart" uri="{C3380CC4-5D6E-409C-BE32-E72D297353CC}">
                <c16:uniqueId val="{00000009-AC0A-488D-A911-331F8DF53764}"/>
              </c:ext>
            </c:extLst>
          </c:dPt>
          <c:dPt>
            <c:idx val="5"/>
            <c:bubble3D val="0"/>
            <c:spPr>
              <a:solidFill>
                <a:srgbClr val="FF99CC"/>
              </a:solidFill>
            </c:spPr>
            <c:extLst>
              <c:ext xmlns:c16="http://schemas.microsoft.com/office/drawing/2014/chart" uri="{C3380CC4-5D6E-409C-BE32-E72D297353CC}">
                <c16:uniqueId val="{0000000B-AC0A-488D-A911-331F8DF53764}"/>
              </c:ext>
            </c:extLst>
          </c:dPt>
          <c:dLbls>
            <c:dLbl>
              <c:idx val="0"/>
              <c:layout>
                <c:manualLayout>
                  <c:x val="8.1410256410256402E-3"/>
                  <c:y val="-3.94460286701190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C0A-488D-A911-331F8DF53764}"/>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extLst>
          </c:dLbls>
          <c:cat>
            <c:strRef>
              <c:f>'Painel de Gestão - 3'!$C$16:$C$21</c:f>
              <c:strCache>
                <c:ptCount val="6"/>
                <c:pt idx="0">
                  <c:v> Início planejado é posterior ao período monitorado</c:v>
                </c:pt>
                <c:pt idx="1">
                  <c:v> Não iniciada ou não concluída</c:v>
                </c:pt>
                <c:pt idx="2">
                  <c:v> Em andamento com problemas de realização</c:v>
                </c:pt>
                <c:pt idx="3">
                  <c:v> Em andamento no período previsto </c:v>
                </c:pt>
                <c:pt idx="4">
                  <c:v> Concluída</c:v>
                </c:pt>
                <c:pt idx="5">
                  <c:v> Ações Novas - Pós-monitoria</c:v>
                </c:pt>
              </c:strCache>
            </c:strRef>
          </c:cat>
          <c:val>
            <c:numRef>
              <c:f>'Painel de Gestão - 3'!$G$16:$G$21</c:f>
              <c:numCache>
                <c:formatCode>0%</c:formatCode>
                <c:ptCount val="6"/>
                <c:pt idx="0">
                  <c:v>2.8571428571428571E-2</c:v>
                </c:pt>
                <c:pt idx="1">
                  <c:v>0.25714285714285712</c:v>
                </c:pt>
                <c:pt idx="2">
                  <c:v>0.25714285714285712</c:v>
                </c:pt>
                <c:pt idx="3">
                  <c:v>0.31428571428571428</c:v>
                </c:pt>
                <c:pt idx="4">
                  <c:v>0.11428571428571428</c:v>
                </c:pt>
                <c:pt idx="5">
                  <c:v>2.8571428571428571E-2</c:v>
                </c:pt>
              </c:numCache>
            </c:numRef>
          </c:val>
          <c:extLst>
            <c:ext xmlns:c16="http://schemas.microsoft.com/office/drawing/2014/chart" uri="{C3380CC4-5D6E-409C-BE32-E72D297353CC}">
              <c16:uniqueId val="{0000000C-AC0A-488D-A911-331F8DF53764}"/>
            </c:ext>
          </c:extLst>
        </c:ser>
        <c:dLbls>
          <c:showLegendKey val="0"/>
          <c:showVal val="1"/>
          <c:showCatName val="0"/>
          <c:showSerName val="0"/>
          <c:showPercent val="0"/>
          <c:showBubbleSize val="0"/>
          <c:showLeaderLines val="0"/>
        </c:dLbls>
        <c:firstSliceAng val="0"/>
        <c:holeSize val="50"/>
      </c:doughnutChart>
      <c:spPr>
        <a:noFill/>
        <a:ln w="25400">
          <a:noFill/>
        </a:ln>
      </c:spPr>
    </c:plotArea>
    <c:legend>
      <c:legendPos val="r"/>
      <c:layout>
        <c:manualLayout>
          <c:xMode val="edge"/>
          <c:yMode val="edge"/>
          <c:x val="0.59897799484626846"/>
          <c:y val="0.11768286970423393"/>
          <c:w val="0.38477668980593727"/>
          <c:h val="0.81849175118189244"/>
        </c:manualLayout>
      </c:layout>
      <c:overlay val="0"/>
      <c:txPr>
        <a:bodyPr/>
        <a:lstStyle/>
        <a:p>
          <a:pPr>
            <a:defRPr sz="1100"/>
          </a:pPr>
          <a:endParaRPr lang="en-US"/>
        </a:p>
      </c:txPr>
    </c:legend>
    <c:plotVisOnly val="1"/>
    <c:dispBlanksAs val="zero"/>
    <c:showDLblsOverMax val="0"/>
  </c:chart>
  <c:printSettings>
    <c:headerFooter/>
    <c:pageMargins b="0.78740157499999996" l="0.511811024" r="0.511811024" t="0.78740157499999996" header="0.31496062000000064" footer="0.31496062000000064"/>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stacked"/>
        <c:varyColors val="0"/>
        <c:ser>
          <c:idx val="0"/>
          <c:order val="0"/>
          <c:spPr>
            <a:solidFill>
              <a:srgbClr val="B15407"/>
            </a:solidFill>
          </c:spPr>
          <c:invertIfNegative val="0"/>
          <c:cat>
            <c:strRef>
              <c:f>'Painel de Gestão - 2'!$C$32:$C$41</c:f>
              <c:strCache>
                <c:ptCount val="4"/>
                <c:pt idx="0">
                  <c:v>OBJETIVO 1</c:v>
                </c:pt>
                <c:pt idx="1">
                  <c:v>OBJETIVO 2</c:v>
                </c:pt>
                <c:pt idx="2">
                  <c:v>OBJETIVO 3</c:v>
                </c:pt>
                <c:pt idx="3">
                  <c:v>OBJETIVO 4</c:v>
                </c:pt>
              </c:strCache>
            </c:strRef>
          </c:cat>
          <c:val>
            <c:numRef>
              <c:f>'Painel de Gestão - 2'!$E$32:$E$41</c:f>
              <c:numCache>
                <c:formatCode>General</c:formatCode>
                <c:ptCount val="10"/>
                <c:pt idx="0">
                  <c:v>0</c:v>
                </c:pt>
                <c:pt idx="1">
                  <c:v>0</c:v>
                </c:pt>
                <c:pt idx="2">
                  <c:v>0</c:v>
                </c:pt>
                <c:pt idx="3">
                  <c:v>1</c:v>
                </c:pt>
              </c:numCache>
            </c:numRef>
          </c:val>
          <c:extLst>
            <c:ext xmlns:c16="http://schemas.microsoft.com/office/drawing/2014/chart" uri="{C3380CC4-5D6E-409C-BE32-E72D297353CC}">
              <c16:uniqueId val="{00000000-B51F-402E-B164-61088FE2778A}"/>
            </c:ext>
          </c:extLst>
        </c:ser>
        <c:ser>
          <c:idx val="1"/>
          <c:order val="1"/>
          <c:spPr>
            <a:solidFill>
              <a:schemeClr val="bg1">
                <a:lumMod val="65000"/>
              </a:schemeClr>
            </a:solidFill>
          </c:spPr>
          <c:invertIfNegative val="0"/>
          <c:cat>
            <c:strRef>
              <c:f>'Painel de Gestão - 2'!$C$32:$C$41</c:f>
              <c:strCache>
                <c:ptCount val="4"/>
                <c:pt idx="0">
                  <c:v>OBJETIVO 1</c:v>
                </c:pt>
                <c:pt idx="1">
                  <c:v>OBJETIVO 2</c:v>
                </c:pt>
                <c:pt idx="2">
                  <c:v>OBJETIVO 3</c:v>
                </c:pt>
                <c:pt idx="3">
                  <c:v>OBJETIVO 4</c:v>
                </c:pt>
              </c:strCache>
            </c:strRef>
          </c:cat>
          <c:val>
            <c:numRef>
              <c:f>'Painel de Gestão - 2'!$F$32:$F$41</c:f>
              <c:numCache>
                <c:formatCode>General</c:formatCode>
                <c:ptCount val="10"/>
                <c:pt idx="0">
                  <c:v>1</c:v>
                </c:pt>
                <c:pt idx="1">
                  <c:v>4</c:v>
                </c:pt>
                <c:pt idx="2">
                  <c:v>0</c:v>
                </c:pt>
                <c:pt idx="3">
                  <c:v>0</c:v>
                </c:pt>
              </c:numCache>
            </c:numRef>
          </c:val>
          <c:extLst>
            <c:ext xmlns:c16="http://schemas.microsoft.com/office/drawing/2014/chart" uri="{C3380CC4-5D6E-409C-BE32-E72D297353CC}">
              <c16:uniqueId val="{00000001-B51F-402E-B164-61088FE2778A}"/>
            </c:ext>
          </c:extLst>
        </c:ser>
        <c:ser>
          <c:idx val="2"/>
          <c:order val="2"/>
          <c:spPr>
            <a:solidFill>
              <a:srgbClr val="FF0000"/>
            </a:solidFill>
          </c:spPr>
          <c:invertIfNegative val="0"/>
          <c:cat>
            <c:strRef>
              <c:f>'Painel de Gestão - 2'!$C$32:$C$41</c:f>
              <c:strCache>
                <c:ptCount val="4"/>
                <c:pt idx="0">
                  <c:v>OBJETIVO 1</c:v>
                </c:pt>
                <c:pt idx="1">
                  <c:v>OBJETIVO 2</c:v>
                </c:pt>
                <c:pt idx="2">
                  <c:v>OBJETIVO 3</c:v>
                </c:pt>
                <c:pt idx="3">
                  <c:v>OBJETIVO 4</c:v>
                </c:pt>
              </c:strCache>
            </c:strRef>
          </c:cat>
          <c:val>
            <c:numRef>
              <c:f>'Painel de Gestão - 2'!$G$32:$G$41</c:f>
              <c:numCache>
                <c:formatCode>General</c:formatCode>
                <c:ptCount val="10"/>
                <c:pt idx="0">
                  <c:v>3</c:v>
                </c:pt>
                <c:pt idx="1">
                  <c:v>1</c:v>
                </c:pt>
                <c:pt idx="2">
                  <c:v>1</c:v>
                </c:pt>
                <c:pt idx="3">
                  <c:v>1</c:v>
                </c:pt>
              </c:numCache>
            </c:numRef>
          </c:val>
          <c:extLst>
            <c:ext xmlns:c16="http://schemas.microsoft.com/office/drawing/2014/chart" uri="{C3380CC4-5D6E-409C-BE32-E72D297353CC}">
              <c16:uniqueId val="{00000002-B51F-402E-B164-61088FE2778A}"/>
            </c:ext>
          </c:extLst>
        </c:ser>
        <c:ser>
          <c:idx val="3"/>
          <c:order val="3"/>
          <c:spPr>
            <a:solidFill>
              <a:srgbClr val="FFC000"/>
            </a:solidFill>
          </c:spPr>
          <c:invertIfNegative val="0"/>
          <c:cat>
            <c:strRef>
              <c:f>'Painel de Gestão - 2'!$C$32:$C$41</c:f>
              <c:strCache>
                <c:ptCount val="4"/>
                <c:pt idx="0">
                  <c:v>OBJETIVO 1</c:v>
                </c:pt>
                <c:pt idx="1">
                  <c:v>OBJETIVO 2</c:v>
                </c:pt>
                <c:pt idx="2">
                  <c:v>OBJETIVO 3</c:v>
                </c:pt>
                <c:pt idx="3">
                  <c:v>OBJETIVO 4</c:v>
                </c:pt>
              </c:strCache>
            </c:strRef>
          </c:cat>
          <c:val>
            <c:numRef>
              <c:f>'Painel de Gestão - 2'!$H$32:$H$41</c:f>
              <c:numCache>
                <c:formatCode>General</c:formatCode>
                <c:ptCount val="10"/>
                <c:pt idx="0">
                  <c:v>1</c:v>
                </c:pt>
                <c:pt idx="1">
                  <c:v>7</c:v>
                </c:pt>
                <c:pt idx="2">
                  <c:v>1</c:v>
                </c:pt>
                <c:pt idx="3">
                  <c:v>1</c:v>
                </c:pt>
              </c:numCache>
            </c:numRef>
          </c:val>
          <c:extLst>
            <c:ext xmlns:c16="http://schemas.microsoft.com/office/drawing/2014/chart" uri="{C3380CC4-5D6E-409C-BE32-E72D297353CC}">
              <c16:uniqueId val="{00000003-B51F-402E-B164-61088FE2778A}"/>
            </c:ext>
          </c:extLst>
        </c:ser>
        <c:ser>
          <c:idx val="4"/>
          <c:order val="4"/>
          <c:spPr>
            <a:solidFill>
              <a:srgbClr val="92D050"/>
            </a:solidFill>
          </c:spPr>
          <c:invertIfNegative val="0"/>
          <c:cat>
            <c:strRef>
              <c:f>'Painel de Gestão - 2'!$C$32:$C$41</c:f>
              <c:strCache>
                <c:ptCount val="4"/>
                <c:pt idx="0">
                  <c:v>OBJETIVO 1</c:v>
                </c:pt>
                <c:pt idx="1">
                  <c:v>OBJETIVO 2</c:v>
                </c:pt>
                <c:pt idx="2">
                  <c:v>OBJETIVO 3</c:v>
                </c:pt>
                <c:pt idx="3">
                  <c:v>OBJETIVO 4</c:v>
                </c:pt>
              </c:strCache>
            </c:strRef>
          </c:cat>
          <c:val>
            <c:numRef>
              <c:f>'Painel de Gestão - 2'!$I$32:$I$41</c:f>
              <c:numCache>
                <c:formatCode>General</c:formatCode>
                <c:ptCount val="10"/>
                <c:pt idx="0">
                  <c:v>3</c:v>
                </c:pt>
                <c:pt idx="1">
                  <c:v>1</c:v>
                </c:pt>
                <c:pt idx="2">
                  <c:v>3</c:v>
                </c:pt>
                <c:pt idx="3">
                  <c:v>9</c:v>
                </c:pt>
              </c:numCache>
            </c:numRef>
          </c:val>
          <c:extLst>
            <c:ext xmlns:c16="http://schemas.microsoft.com/office/drawing/2014/chart" uri="{C3380CC4-5D6E-409C-BE32-E72D297353CC}">
              <c16:uniqueId val="{00000004-B51F-402E-B164-61088FE2778A}"/>
            </c:ext>
          </c:extLst>
        </c:ser>
        <c:ser>
          <c:idx val="5"/>
          <c:order val="5"/>
          <c:spPr>
            <a:solidFill>
              <a:srgbClr val="0070C0"/>
            </a:solidFill>
          </c:spPr>
          <c:invertIfNegative val="0"/>
          <c:cat>
            <c:strRef>
              <c:f>'Painel de Gestão - 2'!$C$32:$C$41</c:f>
              <c:strCache>
                <c:ptCount val="4"/>
                <c:pt idx="0">
                  <c:v>OBJETIVO 1</c:v>
                </c:pt>
                <c:pt idx="1">
                  <c:v>OBJETIVO 2</c:v>
                </c:pt>
                <c:pt idx="2">
                  <c:v>OBJETIVO 3</c:v>
                </c:pt>
                <c:pt idx="3">
                  <c:v>OBJETIVO 4</c:v>
                </c:pt>
              </c:strCache>
            </c:strRef>
          </c:cat>
          <c:val>
            <c:numRef>
              <c:f>'Painel de Gestão - 2'!$J$32:$J$41</c:f>
              <c:numCache>
                <c:formatCode>General</c:formatCode>
                <c:ptCount val="10"/>
                <c:pt idx="0">
                  <c:v>0</c:v>
                </c:pt>
                <c:pt idx="1">
                  <c:v>0</c:v>
                </c:pt>
                <c:pt idx="2">
                  <c:v>0</c:v>
                </c:pt>
                <c:pt idx="3">
                  <c:v>1</c:v>
                </c:pt>
              </c:numCache>
            </c:numRef>
          </c:val>
          <c:extLst>
            <c:ext xmlns:c16="http://schemas.microsoft.com/office/drawing/2014/chart" uri="{C3380CC4-5D6E-409C-BE32-E72D297353CC}">
              <c16:uniqueId val="{00000005-B51F-402E-B164-61088FE2778A}"/>
            </c:ext>
          </c:extLst>
        </c:ser>
        <c:dLbls>
          <c:showLegendKey val="0"/>
          <c:showVal val="0"/>
          <c:showCatName val="0"/>
          <c:showSerName val="0"/>
          <c:showPercent val="0"/>
          <c:showBubbleSize val="0"/>
        </c:dLbls>
        <c:gapWidth val="150"/>
        <c:overlap val="100"/>
        <c:axId val="332130616"/>
        <c:axId val="333364504"/>
      </c:barChart>
      <c:catAx>
        <c:axId val="332130616"/>
        <c:scaling>
          <c:orientation val="maxMin"/>
        </c:scaling>
        <c:delete val="0"/>
        <c:axPos val="l"/>
        <c:numFmt formatCode="ge\r\a\l" sourceLinked="0"/>
        <c:majorTickMark val="out"/>
        <c:minorTickMark val="none"/>
        <c:tickLblPos val="nextTo"/>
        <c:txPr>
          <a:bodyPr/>
          <a:lstStyle/>
          <a:p>
            <a:pPr>
              <a:defRPr sz="1100"/>
            </a:pPr>
            <a:endParaRPr lang="en-US"/>
          </a:p>
        </c:txPr>
        <c:crossAx val="333364504"/>
        <c:crosses val="autoZero"/>
        <c:auto val="1"/>
        <c:lblAlgn val="ctr"/>
        <c:lblOffset val="100"/>
        <c:noMultiLvlLbl val="0"/>
      </c:catAx>
      <c:valAx>
        <c:axId val="333364504"/>
        <c:scaling>
          <c:orientation val="minMax"/>
        </c:scaling>
        <c:delete val="0"/>
        <c:axPos val="t"/>
        <c:majorGridlines/>
        <c:numFmt formatCode="General" sourceLinked="1"/>
        <c:majorTickMark val="out"/>
        <c:minorTickMark val="none"/>
        <c:tickLblPos val="nextTo"/>
        <c:crossAx val="332130616"/>
        <c:crosses val="autoZero"/>
        <c:crossBetween val="between"/>
        <c:majorUnit val="2"/>
      </c:valAx>
    </c:plotArea>
    <c:plotVisOnly val="1"/>
    <c:dispBlanksAs val="gap"/>
    <c:showDLblsOverMax val="0"/>
  </c:chart>
  <c:printSettings>
    <c:headerFooter/>
    <c:pageMargins b="0.78740157499999996" l="0.511811024" r="0.511811024" t="0.78740157499999996" header="0.31496062000000108" footer="0.31496062000000108"/>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l">
              <a:defRPr sz="1600"/>
            </a:pPr>
            <a:r>
              <a:rPr lang="pt-BR" sz="1600"/>
              <a:t>Situação atual </a:t>
            </a:r>
            <a:r>
              <a:rPr lang="pt-BR" sz="1600" baseline="0"/>
              <a:t>do PAN </a:t>
            </a:r>
          </a:p>
          <a:p>
            <a:pPr algn="l">
              <a:defRPr sz="1600"/>
            </a:pPr>
            <a:r>
              <a:rPr lang="pt-BR" sz="1600" baseline="0"/>
              <a:t>Monitoria atual</a:t>
            </a:r>
            <a:endParaRPr lang="pt-BR" sz="1600"/>
          </a:p>
        </c:rich>
      </c:tx>
      <c:layout>
        <c:manualLayout>
          <c:xMode val="edge"/>
          <c:yMode val="edge"/>
          <c:x val="7.930446194225756E-3"/>
          <c:y val="1.6489186112599717E-2"/>
        </c:manualLayout>
      </c:layout>
      <c:overlay val="0"/>
      <c:spPr>
        <a:noFill/>
      </c:spPr>
    </c:title>
    <c:autoTitleDeleted val="0"/>
    <c:plotArea>
      <c:layout>
        <c:manualLayout>
          <c:layoutTarget val="inner"/>
          <c:xMode val="edge"/>
          <c:yMode val="edge"/>
          <c:x val="8.1141294838144959E-2"/>
          <c:y val="0.21937888351980531"/>
          <c:w val="0.46168875765529332"/>
          <c:h val="0.68515846659657853"/>
        </c:manualLayout>
      </c:layout>
      <c:doughnutChart>
        <c:varyColors val="1"/>
        <c:ser>
          <c:idx val="0"/>
          <c:order val="0"/>
          <c:spPr>
            <a:solidFill>
              <a:srgbClr val="FFFF00"/>
            </a:solidFill>
          </c:spPr>
          <c:dPt>
            <c:idx val="0"/>
            <c:bubble3D val="0"/>
            <c:spPr>
              <a:solidFill>
                <a:schemeClr val="bg1">
                  <a:lumMod val="50000"/>
                </a:schemeClr>
              </a:solidFill>
            </c:spPr>
            <c:extLst>
              <c:ext xmlns:c16="http://schemas.microsoft.com/office/drawing/2014/chart" uri="{C3380CC4-5D6E-409C-BE32-E72D297353CC}">
                <c16:uniqueId val="{00000001-170F-423D-9275-DB339CE585E2}"/>
              </c:ext>
            </c:extLst>
          </c:dPt>
          <c:dPt>
            <c:idx val="1"/>
            <c:bubble3D val="0"/>
            <c:spPr>
              <a:solidFill>
                <a:srgbClr val="FF0000"/>
              </a:solidFill>
            </c:spPr>
            <c:extLst>
              <c:ext xmlns:c16="http://schemas.microsoft.com/office/drawing/2014/chart" uri="{C3380CC4-5D6E-409C-BE32-E72D297353CC}">
                <c16:uniqueId val="{00000003-170F-423D-9275-DB339CE585E2}"/>
              </c:ext>
            </c:extLst>
          </c:dPt>
          <c:dPt>
            <c:idx val="3"/>
            <c:bubble3D val="0"/>
            <c:spPr>
              <a:solidFill>
                <a:srgbClr val="92D050"/>
              </a:solidFill>
            </c:spPr>
            <c:extLst>
              <c:ext xmlns:c16="http://schemas.microsoft.com/office/drawing/2014/chart" uri="{C3380CC4-5D6E-409C-BE32-E72D297353CC}">
                <c16:uniqueId val="{00000005-170F-423D-9275-DB339CE585E2}"/>
              </c:ext>
            </c:extLst>
          </c:dPt>
          <c:dPt>
            <c:idx val="4"/>
            <c:bubble3D val="0"/>
            <c:spPr>
              <a:solidFill>
                <a:srgbClr val="0070C0"/>
              </a:solidFill>
            </c:spPr>
            <c:extLst>
              <c:ext xmlns:c16="http://schemas.microsoft.com/office/drawing/2014/chart" uri="{C3380CC4-5D6E-409C-BE32-E72D297353CC}">
                <c16:uniqueId val="{00000007-170F-423D-9275-DB339CE585E2}"/>
              </c:ext>
            </c:extLst>
          </c:dPt>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extLst>
          </c:dLbls>
          <c:cat>
            <c:strRef>
              <c:f>'Painel de Gestão - 2'!$C$16:$C$20</c:f>
              <c:strCache>
                <c:ptCount val="5"/>
                <c:pt idx="0">
                  <c:v> Início planejado é posterior ao período monitorado</c:v>
                </c:pt>
                <c:pt idx="1">
                  <c:v> Não iniciada ou não concluída</c:v>
                </c:pt>
                <c:pt idx="2">
                  <c:v> Em andamento com problemas de realização</c:v>
                </c:pt>
                <c:pt idx="3">
                  <c:v> Em andamento no período previsto </c:v>
                </c:pt>
                <c:pt idx="4">
                  <c:v> Concluída</c:v>
                </c:pt>
              </c:strCache>
            </c:strRef>
          </c:cat>
          <c:val>
            <c:numRef>
              <c:f>'Painel de Gestão - 2'!$E$16:$E$20</c:f>
              <c:numCache>
                <c:formatCode>0%</c:formatCode>
                <c:ptCount val="5"/>
                <c:pt idx="0">
                  <c:v>0.13157894736842105</c:v>
                </c:pt>
                <c:pt idx="1">
                  <c:v>0.15789473684210525</c:v>
                </c:pt>
                <c:pt idx="2">
                  <c:v>0.26315789473684209</c:v>
                </c:pt>
                <c:pt idx="3">
                  <c:v>0.42105263157894735</c:v>
                </c:pt>
                <c:pt idx="4">
                  <c:v>2.6315789473684209E-2</c:v>
                </c:pt>
              </c:numCache>
            </c:numRef>
          </c:val>
          <c:extLst>
            <c:ext xmlns:c16="http://schemas.microsoft.com/office/drawing/2014/chart" uri="{C3380CC4-5D6E-409C-BE32-E72D297353CC}">
              <c16:uniqueId val="{00000008-170F-423D-9275-DB339CE585E2}"/>
            </c:ext>
          </c:extLst>
        </c:ser>
        <c:dLbls>
          <c:showLegendKey val="0"/>
          <c:showVal val="1"/>
          <c:showCatName val="0"/>
          <c:showSerName val="0"/>
          <c:showPercent val="0"/>
          <c:showBubbleSize val="0"/>
          <c:showLeaderLines val="0"/>
        </c:dLbls>
        <c:firstSliceAng val="0"/>
        <c:holeSize val="50"/>
      </c:doughnutChart>
    </c:plotArea>
    <c:legend>
      <c:legendPos val="r"/>
      <c:layout>
        <c:manualLayout>
          <c:xMode val="edge"/>
          <c:yMode val="edge"/>
          <c:x val="0.57029166666666664"/>
          <c:y val="0.14367663552499471"/>
          <c:w val="0.40163082802031924"/>
          <c:h val="0.79544382716049444"/>
        </c:manualLayout>
      </c:layout>
      <c:overlay val="0"/>
      <c:txPr>
        <a:bodyPr/>
        <a:lstStyle/>
        <a:p>
          <a:pPr>
            <a:defRPr sz="1100"/>
          </a:pPr>
          <a:endParaRPr lang="en-US"/>
        </a:p>
      </c:txPr>
    </c:legend>
    <c:plotVisOnly val="1"/>
    <c:dispBlanksAs val="zero"/>
    <c:showDLblsOverMax val="0"/>
  </c:chart>
  <c:printSettings>
    <c:headerFooter/>
    <c:pageMargins b="0.78740157499999996" l="0.511811024" r="0.511811024" t="0.78740157499999996" header="0.31496062000000064" footer="0.31496062000000064"/>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l">
              <a:defRPr sz="1600"/>
            </a:pPr>
            <a:r>
              <a:rPr lang="pt-BR" sz="1600"/>
              <a:t>Situação </a:t>
            </a:r>
            <a:r>
              <a:rPr lang="pt-BR" sz="1600" baseline="0"/>
              <a:t>do PAN </a:t>
            </a:r>
          </a:p>
          <a:p>
            <a:pPr algn="l">
              <a:defRPr sz="1600"/>
            </a:pPr>
            <a:r>
              <a:rPr lang="pt-BR" sz="1600" baseline="0"/>
              <a:t>Pós Monitoria</a:t>
            </a:r>
            <a:endParaRPr lang="pt-BR" sz="1600"/>
          </a:p>
        </c:rich>
      </c:tx>
      <c:layout>
        <c:manualLayout>
          <c:xMode val="edge"/>
          <c:yMode val="edge"/>
          <c:x val="7.930446194225756E-3"/>
          <c:y val="1.6489186112599717E-2"/>
        </c:manualLayout>
      </c:layout>
      <c:overlay val="0"/>
      <c:spPr>
        <a:noFill/>
      </c:spPr>
    </c:title>
    <c:autoTitleDeleted val="0"/>
    <c:plotArea>
      <c:layout>
        <c:manualLayout>
          <c:layoutTarget val="inner"/>
          <c:xMode val="edge"/>
          <c:yMode val="edge"/>
          <c:x val="9.5030183727034145E-2"/>
          <c:y val="0.21937888351980531"/>
          <c:w val="0.46168875765529332"/>
          <c:h val="0.68515846659657853"/>
        </c:manualLayout>
      </c:layout>
      <c:doughnutChart>
        <c:varyColors val="1"/>
        <c:ser>
          <c:idx val="0"/>
          <c:order val="0"/>
          <c:dPt>
            <c:idx val="0"/>
            <c:bubble3D val="0"/>
            <c:spPr>
              <a:solidFill>
                <a:schemeClr val="bg1">
                  <a:lumMod val="65000"/>
                </a:schemeClr>
              </a:solidFill>
            </c:spPr>
            <c:extLst>
              <c:ext xmlns:c16="http://schemas.microsoft.com/office/drawing/2014/chart" uri="{C3380CC4-5D6E-409C-BE32-E72D297353CC}">
                <c16:uniqueId val="{00000001-10D0-41EB-A01E-411812970B0C}"/>
              </c:ext>
            </c:extLst>
          </c:dPt>
          <c:dPt>
            <c:idx val="1"/>
            <c:bubble3D val="0"/>
            <c:spPr>
              <a:solidFill>
                <a:srgbClr val="FF0000"/>
              </a:solidFill>
            </c:spPr>
            <c:extLst>
              <c:ext xmlns:c16="http://schemas.microsoft.com/office/drawing/2014/chart" uri="{C3380CC4-5D6E-409C-BE32-E72D297353CC}">
                <c16:uniqueId val="{00000003-10D0-41EB-A01E-411812970B0C}"/>
              </c:ext>
            </c:extLst>
          </c:dPt>
          <c:dPt>
            <c:idx val="2"/>
            <c:bubble3D val="0"/>
            <c:spPr>
              <a:solidFill>
                <a:srgbClr val="FFFF00"/>
              </a:solidFill>
            </c:spPr>
            <c:extLst>
              <c:ext xmlns:c16="http://schemas.microsoft.com/office/drawing/2014/chart" uri="{C3380CC4-5D6E-409C-BE32-E72D297353CC}">
                <c16:uniqueId val="{00000005-10D0-41EB-A01E-411812970B0C}"/>
              </c:ext>
            </c:extLst>
          </c:dPt>
          <c:dPt>
            <c:idx val="3"/>
            <c:bubble3D val="0"/>
            <c:spPr>
              <a:solidFill>
                <a:srgbClr val="92D050"/>
              </a:solidFill>
            </c:spPr>
            <c:extLst>
              <c:ext xmlns:c16="http://schemas.microsoft.com/office/drawing/2014/chart" uri="{C3380CC4-5D6E-409C-BE32-E72D297353CC}">
                <c16:uniqueId val="{00000007-10D0-41EB-A01E-411812970B0C}"/>
              </c:ext>
            </c:extLst>
          </c:dPt>
          <c:dPt>
            <c:idx val="4"/>
            <c:bubble3D val="0"/>
            <c:spPr>
              <a:solidFill>
                <a:srgbClr val="0070C0"/>
              </a:solidFill>
            </c:spPr>
            <c:extLst>
              <c:ext xmlns:c16="http://schemas.microsoft.com/office/drawing/2014/chart" uri="{C3380CC4-5D6E-409C-BE32-E72D297353CC}">
                <c16:uniqueId val="{00000009-10D0-41EB-A01E-411812970B0C}"/>
              </c:ext>
            </c:extLst>
          </c:dPt>
          <c:dPt>
            <c:idx val="5"/>
            <c:bubble3D val="0"/>
            <c:spPr>
              <a:solidFill>
                <a:srgbClr val="FF99CC"/>
              </a:solidFill>
            </c:spPr>
            <c:extLst>
              <c:ext xmlns:c16="http://schemas.microsoft.com/office/drawing/2014/chart" uri="{C3380CC4-5D6E-409C-BE32-E72D297353CC}">
                <c16:uniqueId val="{0000000B-10D0-41EB-A01E-411812970B0C}"/>
              </c:ext>
            </c:extLst>
          </c:dPt>
          <c:dLbls>
            <c:dLbl>
              <c:idx val="0"/>
              <c:layout>
                <c:manualLayout>
                  <c:x val="8.1410256410256402E-3"/>
                  <c:y val="-3.94460286701190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0D0-41EB-A01E-411812970B0C}"/>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extLst>
          </c:dLbls>
          <c:cat>
            <c:strRef>
              <c:f>'Painel de Gestão - 2'!$C$16:$C$21</c:f>
              <c:strCache>
                <c:ptCount val="6"/>
                <c:pt idx="0">
                  <c:v> Início planejado é posterior ao período monitorado</c:v>
                </c:pt>
                <c:pt idx="1">
                  <c:v> Não iniciada ou não concluída</c:v>
                </c:pt>
                <c:pt idx="2">
                  <c:v> Em andamento com problemas de realização</c:v>
                </c:pt>
                <c:pt idx="3">
                  <c:v> Em andamento no período previsto </c:v>
                </c:pt>
                <c:pt idx="4">
                  <c:v> Concluída</c:v>
                </c:pt>
                <c:pt idx="5">
                  <c:v> Ações Novas - Pós-monitoria</c:v>
                </c:pt>
              </c:strCache>
            </c:strRef>
          </c:cat>
          <c:val>
            <c:numRef>
              <c:f>'Painel de Gestão - 2'!$G$16:$G$21</c:f>
              <c:numCache>
                <c:formatCode>0%</c:formatCode>
                <c:ptCount val="6"/>
                <c:pt idx="0">
                  <c:v>0.13157894736842105</c:v>
                </c:pt>
                <c:pt idx="1">
                  <c:v>0.15789473684210525</c:v>
                </c:pt>
                <c:pt idx="2">
                  <c:v>0.26315789473684209</c:v>
                </c:pt>
                <c:pt idx="3">
                  <c:v>0.42105263157894735</c:v>
                </c:pt>
                <c:pt idx="4">
                  <c:v>2.6315789473684209E-2</c:v>
                </c:pt>
                <c:pt idx="5">
                  <c:v>0</c:v>
                </c:pt>
              </c:numCache>
            </c:numRef>
          </c:val>
          <c:extLst>
            <c:ext xmlns:c16="http://schemas.microsoft.com/office/drawing/2014/chart" uri="{C3380CC4-5D6E-409C-BE32-E72D297353CC}">
              <c16:uniqueId val="{0000000C-10D0-41EB-A01E-411812970B0C}"/>
            </c:ext>
          </c:extLst>
        </c:ser>
        <c:dLbls>
          <c:showLegendKey val="0"/>
          <c:showVal val="1"/>
          <c:showCatName val="0"/>
          <c:showSerName val="0"/>
          <c:showPercent val="0"/>
          <c:showBubbleSize val="0"/>
          <c:showLeaderLines val="0"/>
        </c:dLbls>
        <c:firstSliceAng val="0"/>
        <c:holeSize val="50"/>
      </c:doughnutChart>
      <c:spPr>
        <a:noFill/>
        <a:ln w="25400">
          <a:noFill/>
        </a:ln>
      </c:spPr>
    </c:plotArea>
    <c:legend>
      <c:legendPos val="r"/>
      <c:layout>
        <c:manualLayout>
          <c:xMode val="edge"/>
          <c:yMode val="edge"/>
          <c:x val="0.59897799484626846"/>
          <c:y val="0.11768286970423393"/>
          <c:w val="0.38477668980593727"/>
          <c:h val="0.81849175118189244"/>
        </c:manualLayout>
      </c:layout>
      <c:overlay val="0"/>
      <c:txPr>
        <a:bodyPr/>
        <a:lstStyle/>
        <a:p>
          <a:pPr>
            <a:defRPr sz="1100"/>
          </a:pPr>
          <a:endParaRPr lang="en-US"/>
        </a:p>
      </c:txPr>
    </c:legend>
    <c:plotVisOnly val="1"/>
    <c:dispBlanksAs val="zero"/>
    <c:showDLblsOverMax val="0"/>
  </c:chart>
  <c:printSettings>
    <c:headerFooter/>
    <c:pageMargins b="0.78740157499999996" l="0.511811024" r="0.511811024" t="0.78740157499999996" header="0.31496062000000064" footer="0.31496062000000064"/>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stacked"/>
        <c:varyColors val="0"/>
        <c:ser>
          <c:idx val="0"/>
          <c:order val="0"/>
          <c:spPr>
            <a:solidFill>
              <a:srgbClr val="B15407"/>
            </a:solidFill>
          </c:spPr>
          <c:invertIfNegative val="0"/>
          <c:cat>
            <c:strRef>
              <c:f>'Painel de Gestão - 1'!$C$32:$C$41</c:f>
              <c:strCache>
                <c:ptCount val="4"/>
                <c:pt idx="0">
                  <c:v>OBJETIVO 1</c:v>
                </c:pt>
                <c:pt idx="1">
                  <c:v>OBJETIVO 2</c:v>
                </c:pt>
                <c:pt idx="2">
                  <c:v>OBJETIVO 3</c:v>
                </c:pt>
                <c:pt idx="3">
                  <c:v>OBJETIVO 4</c:v>
                </c:pt>
              </c:strCache>
            </c:strRef>
          </c:cat>
          <c:val>
            <c:numRef>
              <c:f>'Painel de Gestão - 1'!$E$32:$E$41</c:f>
              <c:numCache>
                <c:formatCode>General</c:formatCode>
                <c:ptCount val="10"/>
                <c:pt idx="0">
                  <c:v>0</c:v>
                </c:pt>
                <c:pt idx="1">
                  <c:v>0</c:v>
                </c:pt>
                <c:pt idx="2">
                  <c:v>0</c:v>
                </c:pt>
                <c:pt idx="3">
                  <c:v>1</c:v>
                </c:pt>
              </c:numCache>
            </c:numRef>
          </c:val>
          <c:extLst>
            <c:ext xmlns:c16="http://schemas.microsoft.com/office/drawing/2014/chart" uri="{C3380CC4-5D6E-409C-BE32-E72D297353CC}">
              <c16:uniqueId val="{00000000-5A36-4AD5-BE81-BC83A1C9D30A}"/>
            </c:ext>
          </c:extLst>
        </c:ser>
        <c:ser>
          <c:idx val="1"/>
          <c:order val="1"/>
          <c:spPr>
            <a:solidFill>
              <a:schemeClr val="bg1">
                <a:lumMod val="65000"/>
              </a:schemeClr>
            </a:solidFill>
          </c:spPr>
          <c:invertIfNegative val="0"/>
          <c:cat>
            <c:strRef>
              <c:f>'Painel de Gestão - 1'!$C$32:$C$41</c:f>
              <c:strCache>
                <c:ptCount val="4"/>
                <c:pt idx="0">
                  <c:v>OBJETIVO 1</c:v>
                </c:pt>
                <c:pt idx="1">
                  <c:v>OBJETIVO 2</c:v>
                </c:pt>
                <c:pt idx="2">
                  <c:v>OBJETIVO 3</c:v>
                </c:pt>
                <c:pt idx="3">
                  <c:v>OBJETIVO 4</c:v>
                </c:pt>
              </c:strCache>
            </c:strRef>
          </c:cat>
          <c:val>
            <c:numRef>
              <c:f>'Painel de Gestão - 1'!$F$32:$F$41</c:f>
              <c:numCache>
                <c:formatCode>General</c:formatCode>
                <c:ptCount val="10"/>
                <c:pt idx="0">
                  <c:v>2</c:v>
                </c:pt>
                <c:pt idx="1">
                  <c:v>0</c:v>
                </c:pt>
                <c:pt idx="2">
                  <c:v>0</c:v>
                </c:pt>
                <c:pt idx="3">
                  <c:v>0</c:v>
                </c:pt>
              </c:numCache>
            </c:numRef>
          </c:val>
          <c:extLst>
            <c:ext xmlns:c16="http://schemas.microsoft.com/office/drawing/2014/chart" uri="{C3380CC4-5D6E-409C-BE32-E72D297353CC}">
              <c16:uniqueId val="{00000001-5A36-4AD5-BE81-BC83A1C9D30A}"/>
            </c:ext>
          </c:extLst>
        </c:ser>
        <c:ser>
          <c:idx val="2"/>
          <c:order val="2"/>
          <c:spPr>
            <a:solidFill>
              <a:srgbClr val="FF0000"/>
            </a:solidFill>
          </c:spPr>
          <c:invertIfNegative val="0"/>
          <c:cat>
            <c:strRef>
              <c:f>'Painel de Gestão - 1'!$C$32:$C$41</c:f>
              <c:strCache>
                <c:ptCount val="4"/>
                <c:pt idx="0">
                  <c:v>OBJETIVO 1</c:v>
                </c:pt>
                <c:pt idx="1">
                  <c:v>OBJETIVO 2</c:v>
                </c:pt>
                <c:pt idx="2">
                  <c:v>OBJETIVO 3</c:v>
                </c:pt>
                <c:pt idx="3">
                  <c:v>OBJETIVO 4</c:v>
                </c:pt>
              </c:strCache>
            </c:strRef>
          </c:cat>
          <c:val>
            <c:numRef>
              <c:f>'Painel de Gestão - 1'!$G$32:$G$41</c:f>
              <c:numCache>
                <c:formatCode>General</c:formatCode>
                <c:ptCount val="10"/>
                <c:pt idx="0">
                  <c:v>1</c:v>
                </c:pt>
                <c:pt idx="1">
                  <c:v>4</c:v>
                </c:pt>
                <c:pt idx="2">
                  <c:v>2</c:v>
                </c:pt>
                <c:pt idx="3">
                  <c:v>2</c:v>
                </c:pt>
              </c:numCache>
            </c:numRef>
          </c:val>
          <c:extLst>
            <c:ext xmlns:c16="http://schemas.microsoft.com/office/drawing/2014/chart" uri="{C3380CC4-5D6E-409C-BE32-E72D297353CC}">
              <c16:uniqueId val="{00000002-5A36-4AD5-BE81-BC83A1C9D30A}"/>
            </c:ext>
          </c:extLst>
        </c:ser>
        <c:ser>
          <c:idx val="3"/>
          <c:order val="3"/>
          <c:spPr>
            <a:solidFill>
              <a:srgbClr val="FFC000"/>
            </a:solidFill>
          </c:spPr>
          <c:invertIfNegative val="0"/>
          <c:cat>
            <c:strRef>
              <c:f>'Painel de Gestão - 1'!$C$32:$C$41</c:f>
              <c:strCache>
                <c:ptCount val="4"/>
                <c:pt idx="0">
                  <c:v>OBJETIVO 1</c:v>
                </c:pt>
                <c:pt idx="1">
                  <c:v>OBJETIVO 2</c:v>
                </c:pt>
                <c:pt idx="2">
                  <c:v>OBJETIVO 3</c:v>
                </c:pt>
                <c:pt idx="3">
                  <c:v>OBJETIVO 4</c:v>
                </c:pt>
              </c:strCache>
            </c:strRef>
          </c:cat>
          <c:val>
            <c:numRef>
              <c:f>'Painel de Gestão - 1'!$H$32:$H$41</c:f>
              <c:numCache>
                <c:formatCode>General</c:formatCode>
                <c:ptCount val="10"/>
                <c:pt idx="0">
                  <c:v>3</c:v>
                </c:pt>
                <c:pt idx="1">
                  <c:v>4</c:v>
                </c:pt>
                <c:pt idx="2">
                  <c:v>3</c:v>
                </c:pt>
                <c:pt idx="3">
                  <c:v>2</c:v>
                </c:pt>
              </c:numCache>
            </c:numRef>
          </c:val>
          <c:extLst>
            <c:ext xmlns:c16="http://schemas.microsoft.com/office/drawing/2014/chart" uri="{C3380CC4-5D6E-409C-BE32-E72D297353CC}">
              <c16:uniqueId val="{00000003-5A36-4AD5-BE81-BC83A1C9D30A}"/>
            </c:ext>
          </c:extLst>
        </c:ser>
        <c:ser>
          <c:idx val="4"/>
          <c:order val="4"/>
          <c:spPr>
            <a:solidFill>
              <a:srgbClr val="92D050"/>
            </a:solidFill>
          </c:spPr>
          <c:invertIfNegative val="0"/>
          <c:cat>
            <c:strRef>
              <c:f>'Painel de Gestão - 1'!$C$32:$C$41</c:f>
              <c:strCache>
                <c:ptCount val="4"/>
                <c:pt idx="0">
                  <c:v>OBJETIVO 1</c:v>
                </c:pt>
                <c:pt idx="1">
                  <c:v>OBJETIVO 2</c:v>
                </c:pt>
                <c:pt idx="2">
                  <c:v>OBJETIVO 3</c:v>
                </c:pt>
                <c:pt idx="3">
                  <c:v>OBJETIVO 4</c:v>
                </c:pt>
              </c:strCache>
            </c:strRef>
          </c:cat>
          <c:val>
            <c:numRef>
              <c:f>'Painel de Gestão - 1'!$I$32:$I$41</c:f>
              <c:numCache>
                <c:formatCode>General</c:formatCode>
                <c:ptCount val="10"/>
                <c:pt idx="0">
                  <c:v>2</c:v>
                </c:pt>
                <c:pt idx="1">
                  <c:v>4</c:v>
                </c:pt>
                <c:pt idx="2">
                  <c:v>0</c:v>
                </c:pt>
                <c:pt idx="3">
                  <c:v>7</c:v>
                </c:pt>
              </c:numCache>
            </c:numRef>
          </c:val>
          <c:extLst>
            <c:ext xmlns:c16="http://schemas.microsoft.com/office/drawing/2014/chart" uri="{C3380CC4-5D6E-409C-BE32-E72D297353CC}">
              <c16:uniqueId val="{00000004-5A36-4AD5-BE81-BC83A1C9D30A}"/>
            </c:ext>
          </c:extLst>
        </c:ser>
        <c:ser>
          <c:idx val="5"/>
          <c:order val="5"/>
          <c:spPr>
            <a:solidFill>
              <a:srgbClr val="0070C0"/>
            </a:solidFill>
          </c:spPr>
          <c:invertIfNegative val="0"/>
          <c:cat>
            <c:strRef>
              <c:f>'Painel de Gestão - 1'!$C$32:$C$41</c:f>
              <c:strCache>
                <c:ptCount val="4"/>
                <c:pt idx="0">
                  <c:v>OBJETIVO 1</c:v>
                </c:pt>
                <c:pt idx="1">
                  <c:v>OBJETIVO 2</c:v>
                </c:pt>
                <c:pt idx="2">
                  <c:v>OBJETIVO 3</c:v>
                </c:pt>
                <c:pt idx="3">
                  <c:v>OBJETIVO 4</c:v>
                </c:pt>
              </c:strCache>
            </c:strRef>
          </c:cat>
          <c:val>
            <c:numRef>
              <c:f>'Painel de Gestão - 1'!$J$32:$J$41</c:f>
              <c:numCache>
                <c:formatCode>General</c:formatCode>
                <c:ptCount val="10"/>
                <c:pt idx="0">
                  <c:v>0</c:v>
                </c:pt>
                <c:pt idx="1">
                  <c:v>0</c:v>
                </c:pt>
                <c:pt idx="2">
                  <c:v>0</c:v>
                </c:pt>
                <c:pt idx="3">
                  <c:v>1</c:v>
                </c:pt>
              </c:numCache>
            </c:numRef>
          </c:val>
          <c:extLst>
            <c:ext xmlns:c16="http://schemas.microsoft.com/office/drawing/2014/chart" uri="{C3380CC4-5D6E-409C-BE32-E72D297353CC}">
              <c16:uniqueId val="{00000005-5A36-4AD5-BE81-BC83A1C9D30A}"/>
            </c:ext>
          </c:extLst>
        </c:ser>
        <c:dLbls>
          <c:showLegendKey val="0"/>
          <c:showVal val="0"/>
          <c:showCatName val="0"/>
          <c:showSerName val="0"/>
          <c:showPercent val="0"/>
          <c:showBubbleSize val="0"/>
        </c:dLbls>
        <c:gapWidth val="150"/>
        <c:overlap val="100"/>
        <c:axId val="331059648"/>
        <c:axId val="331603120"/>
      </c:barChart>
      <c:catAx>
        <c:axId val="331059648"/>
        <c:scaling>
          <c:orientation val="maxMin"/>
        </c:scaling>
        <c:delete val="0"/>
        <c:axPos val="l"/>
        <c:numFmt formatCode="ge\r\a\l" sourceLinked="0"/>
        <c:majorTickMark val="out"/>
        <c:minorTickMark val="none"/>
        <c:tickLblPos val="nextTo"/>
        <c:txPr>
          <a:bodyPr/>
          <a:lstStyle/>
          <a:p>
            <a:pPr>
              <a:defRPr sz="1100"/>
            </a:pPr>
            <a:endParaRPr lang="en-US"/>
          </a:p>
        </c:txPr>
        <c:crossAx val="331603120"/>
        <c:crosses val="autoZero"/>
        <c:auto val="1"/>
        <c:lblAlgn val="ctr"/>
        <c:lblOffset val="100"/>
        <c:noMultiLvlLbl val="0"/>
      </c:catAx>
      <c:valAx>
        <c:axId val="331603120"/>
        <c:scaling>
          <c:orientation val="minMax"/>
        </c:scaling>
        <c:delete val="0"/>
        <c:axPos val="t"/>
        <c:majorGridlines/>
        <c:numFmt formatCode="General" sourceLinked="1"/>
        <c:majorTickMark val="out"/>
        <c:minorTickMark val="none"/>
        <c:tickLblPos val="nextTo"/>
        <c:crossAx val="331059648"/>
        <c:crosses val="autoZero"/>
        <c:crossBetween val="between"/>
        <c:majorUnit val="2"/>
      </c:valAx>
    </c:plotArea>
    <c:plotVisOnly val="1"/>
    <c:dispBlanksAs val="gap"/>
    <c:showDLblsOverMax val="0"/>
  </c:chart>
  <c:printSettings>
    <c:headerFooter/>
    <c:pageMargins b="0.78740157499999996" l="0.511811024" r="0.511811024" t="0.78740157499999996" header="0.31496062000000108" footer="0.31496062000000108"/>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l">
              <a:defRPr sz="1600"/>
            </a:pPr>
            <a:r>
              <a:rPr lang="pt-BR" sz="1600"/>
              <a:t>Situação atual </a:t>
            </a:r>
            <a:r>
              <a:rPr lang="pt-BR" sz="1600" baseline="0"/>
              <a:t>do PAN </a:t>
            </a:r>
          </a:p>
          <a:p>
            <a:pPr algn="l">
              <a:defRPr sz="1600"/>
            </a:pPr>
            <a:r>
              <a:rPr lang="pt-BR" sz="1600" baseline="0"/>
              <a:t>Monitoria atual</a:t>
            </a:r>
            <a:endParaRPr lang="pt-BR" sz="1600"/>
          </a:p>
        </c:rich>
      </c:tx>
      <c:layout>
        <c:manualLayout>
          <c:xMode val="edge"/>
          <c:yMode val="edge"/>
          <c:x val="7.930446194225756E-3"/>
          <c:y val="1.6489186112599717E-2"/>
        </c:manualLayout>
      </c:layout>
      <c:overlay val="0"/>
      <c:spPr>
        <a:noFill/>
      </c:spPr>
    </c:title>
    <c:autoTitleDeleted val="0"/>
    <c:plotArea>
      <c:layout>
        <c:manualLayout>
          <c:layoutTarget val="inner"/>
          <c:xMode val="edge"/>
          <c:yMode val="edge"/>
          <c:x val="8.1141294838144959E-2"/>
          <c:y val="0.21937888351980531"/>
          <c:w val="0.46168875765529332"/>
          <c:h val="0.68515846659657853"/>
        </c:manualLayout>
      </c:layout>
      <c:doughnutChart>
        <c:varyColors val="1"/>
        <c:ser>
          <c:idx val="0"/>
          <c:order val="0"/>
          <c:spPr>
            <a:solidFill>
              <a:srgbClr val="FFFF00"/>
            </a:solidFill>
          </c:spPr>
          <c:dPt>
            <c:idx val="0"/>
            <c:bubble3D val="0"/>
            <c:spPr>
              <a:solidFill>
                <a:schemeClr val="bg1">
                  <a:lumMod val="50000"/>
                </a:schemeClr>
              </a:solidFill>
            </c:spPr>
            <c:extLst>
              <c:ext xmlns:c16="http://schemas.microsoft.com/office/drawing/2014/chart" uri="{C3380CC4-5D6E-409C-BE32-E72D297353CC}">
                <c16:uniqueId val="{00000001-9FE0-4D9F-B8DC-8B9C8E37DCB1}"/>
              </c:ext>
            </c:extLst>
          </c:dPt>
          <c:dPt>
            <c:idx val="1"/>
            <c:bubble3D val="0"/>
            <c:spPr>
              <a:solidFill>
                <a:srgbClr val="FF0000"/>
              </a:solidFill>
            </c:spPr>
            <c:extLst>
              <c:ext xmlns:c16="http://schemas.microsoft.com/office/drawing/2014/chart" uri="{C3380CC4-5D6E-409C-BE32-E72D297353CC}">
                <c16:uniqueId val="{00000003-9FE0-4D9F-B8DC-8B9C8E37DCB1}"/>
              </c:ext>
            </c:extLst>
          </c:dPt>
          <c:dPt>
            <c:idx val="3"/>
            <c:bubble3D val="0"/>
            <c:spPr>
              <a:solidFill>
                <a:srgbClr val="92D050"/>
              </a:solidFill>
            </c:spPr>
            <c:extLst>
              <c:ext xmlns:c16="http://schemas.microsoft.com/office/drawing/2014/chart" uri="{C3380CC4-5D6E-409C-BE32-E72D297353CC}">
                <c16:uniqueId val="{00000005-9FE0-4D9F-B8DC-8B9C8E37DCB1}"/>
              </c:ext>
            </c:extLst>
          </c:dPt>
          <c:dPt>
            <c:idx val="4"/>
            <c:bubble3D val="0"/>
            <c:spPr>
              <a:solidFill>
                <a:srgbClr val="0070C0"/>
              </a:solidFill>
            </c:spPr>
            <c:extLst>
              <c:ext xmlns:c16="http://schemas.microsoft.com/office/drawing/2014/chart" uri="{C3380CC4-5D6E-409C-BE32-E72D297353CC}">
                <c16:uniqueId val="{00000007-9FE0-4D9F-B8DC-8B9C8E37DCB1}"/>
              </c:ext>
            </c:extLst>
          </c:dPt>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extLst>
          </c:dLbls>
          <c:cat>
            <c:strRef>
              <c:f>'Painel de Gestão - 1'!$C$16:$C$20</c:f>
              <c:strCache>
                <c:ptCount val="5"/>
                <c:pt idx="0">
                  <c:v> Início planejado é posterior ao período monitorado</c:v>
                </c:pt>
                <c:pt idx="1">
                  <c:v> Não iniciada ou não concluída</c:v>
                </c:pt>
                <c:pt idx="2">
                  <c:v> Em andamento com problemas de realização</c:v>
                </c:pt>
                <c:pt idx="3">
                  <c:v> Em andamento no período previsto </c:v>
                </c:pt>
                <c:pt idx="4">
                  <c:v> Concluída</c:v>
                </c:pt>
              </c:strCache>
            </c:strRef>
          </c:cat>
          <c:val>
            <c:numRef>
              <c:f>'Painel de Gestão - 1'!$E$16:$E$20</c:f>
              <c:numCache>
                <c:formatCode>0%</c:formatCode>
                <c:ptCount val="5"/>
                <c:pt idx="0">
                  <c:v>5.4054054054054057E-2</c:v>
                </c:pt>
                <c:pt idx="1">
                  <c:v>0.24324324324324326</c:v>
                </c:pt>
                <c:pt idx="2">
                  <c:v>0.32432432432432434</c:v>
                </c:pt>
                <c:pt idx="3">
                  <c:v>0.35135135135135137</c:v>
                </c:pt>
                <c:pt idx="4">
                  <c:v>2.7027027027027029E-2</c:v>
                </c:pt>
              </c:numCache>
            </c:numRef>
          </c:val>
          <c:extLst>
            <c:ext xmlns:c16="http://schemas.microsoft.com/office/drawing/2014/chart" uri="{C3380CC4-5D6E-409C-BE32-E72D297353CC}">
              <c16:uniqueId val="{00000008-9FE0-4D9F-B8DC-8B9C8E37DCB1}"/>
            </c:ext>
          </c:extLst>
        </c:ser>
        <c:dLbls>
          <c:showLegendKey val="0"/>
          <c:showVal val="1"/>
          <c:showCatName val="0"/>
          <c:showSerName val="0"/>
          <c:showPercent val="0"/>
          <c:showBubbleSize val="0"/>
          <c:showLeaderLines val="0"/>
        </c:dLbls>
        <c:firstSliceAng val="0"/>
        <c:holeSize val="50"/>
      </c:doughnutChart>
    </c:plotArea>
    <c:legend>
      <c:legendPos val="r"/>
      <c:layout>
        <c:manualLayout>
          <c:xMode val="edge"/>
          <c:yMode val="edge"/>
          <c:x val="0.57029166666666664"/>
          <c:y val="0.14367663552499471"/>
          <c:w val="0.40163082802031924"/>
          <c:h val="0.79544382716049444"/>
        </c:manualLayout>
      </c:layout>
      <c:overlay val="0"/>
      <c:txPr>
        <a:bodyPr/>
        <a:lstStyle/>
        <a:p>
          <a:pPr>
            <a:defRPr sz="1100"/>
          </a:pPr>
          <a:endParaRPr lang="en-US"/>
        </a:p>
      </c:txPr>
    </c:legend>
    <c:plotVisOnly val="1"/>
    <c:dispBlanksAs val="zero"/>
    <c:showDLblsOverMax val="0"/>
  </c:chart>
  <c:printSettings>
    <c:headerFooter/>
    <c:pageMargins b="0.78740157499999996" l="0.511811024" r="0.511811024" t="0.78740157499999996" header="0.31496062000000064" footer="0.31496062000000064"/>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l">
              <a:defRPr sz="1600"/>
            </a:pPr>
            <a:r>
              <a:rPr lang="pt-BR" sz="1600"/>
              <a:t>Situação atual </a:t>
            </a:r>
            <a:r>
              <a:rPr lang="pt-BR" sz="1600" baseline="0"/>
              <a:t>do PAN </a:t>
            </a:r>
          </a:p>
          <a:p>
            <a:pPr algn="l">
              <a:defRPr sz="1600"/>
            </a:pPr>
            <a:r>
              <a:rPr lang="pt-BR" sz="1600" baseline="0"/>
              <a:t>Monitoria atual</a:t>
            </a:r>
            <a:endParaRPr lang="pt-BR" sz="1600"/>
          </a:p>
        </c:rich>
      </c:tx>
      <c:layout>
        <c:manualLayout>
          <c:xMode val="edge"/>
          <c:yMode val="edge"/>
          <c:x val="7.930446194225756E-3"/>
          <c:y val="1.6489186112599717E-2"/>
        </c:manualLayout>
      </c:layout>
      <c:overlay val="0"/>
      <c:spPr>
        <a:noFill/>
      </c:spPr>
    </c:title>
    <c:autoTitleDeleted val="0"/>
    <c:plotArea>
      <c:layout>
        <c:manualLayout>
          <c:layoutTarget val="inner"/>
          <c:xMode val="edge"/>
          <c:yMode val="edge"/>
          <c:x val="8.1141294838144959E-2"/>
          <c:y val="0.21937888351980531"/>
          <c:w val="0.46168875765529332"/>
          <c:h val="0.68515846659657853"/>
        </c:manualLayout>
      </c:layout>
      <c:doughnutChart>
        <c:varyColors val="1"/>
        <c:ser>
          <c:idx val="0"/>
          <c:order val="0"/>
          <c:spPr>
            <a:solidFill>
              <a:srgbClr val="FFFF00"/>
            </a:solidFill>
          </c:spPr>
          <c:dPt>
            <c:idx val="0"/>
            <c:bubble3D val="0"/>
            <c:spPr>
              <a:solidFill>
                <a:schemeClr val="bg1">
                  <a:lumMod val="50000"/>
                </a:schemeClr>
              </a:solidFill>
            </c:spPr>
            <c:extLst>
              <c:ext xmlns:c16="http://schemas.microsoft.com/office/drawing/2014/chart" uri="{C3380CC4-5D6E-409C-BE32-E72D297353CC}">
                <c16:uniqueId val="{00000001-3BBD-4637-A734-04D70FC17399}"/>
              </c:ext>
            </c:extLst>
          </c:dPt>
          <c:dPt>
            <c:idx val="1"/>
            <c:bubble3D val="0"/>
            <c:spPr>
              <a:solidFill>
                <a:srgbClr val="FF0000"/>
              </a:solidFill>
            </c:spPr>
            <c:extLst>
              <c:ext xmlns:c16="http://schemas.microsoft.com/office/drawing/2014/chart" uri="{C3380CC4-5D6E-409C-BE32-E72D297353CC}">
                <c16:uniqueId val="{00000003-3BBD-4637-A734-04D70FC17399}"/>
              </c:ext>
            </c:extLst>
          </c:dPt>
          <c:dPt>
            <c:idx val="3"/>
            <c:bubble3D val="0"/>
            <c:spPr>
              <a:solidFill>
                <a:srgbClr val="92D050"/>
              </a:solidFill>
            </c:spPr>
            <c:extLst>
              <c:ext xmlns:c16="http://schemas.microsoft.com/office/drawing/2014/chart" uri="{C3380CC4-5D6E-409C-BE32-E72D297353CC}">
                <c16:uniqueId val="{00000005-3BBD-4637-A734-04D70FC17399}"/>
              </c:ext>
            </c:extLst>
          </c:dPt>
          <c:dPt>
            <c:idx val="4"/>
            <c:bubble3D val="0"/>
            <c:spPr>
              <a:solidFill>
                <a:srgbClr val="0070C0"/>
              </a:solidFill>
            </c:spPr>
            <c:extLst>
              <c:ext xmlns:c16="http://schemas.microsoft.com/office/drawing/2014/chart" uri="{C3380CC4-5D6E-409C-BE32-E72D297353CC}">
                <c16:uniqueId val="{00000007-3BBD-4637-A734-04D70FC17399}"/>
              </c:ext>
            </c:extLst>
          </c:dPt>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extLst>
          </c:dLbls>
          <c:cat>
            <c:strRef>
              <c:f>'Painel de Gestão - 1'!$C$16:$C$20</c:f>
              <c:strCache>
                <c:ptCount val="5"/>
                <c:pt idx="0">
                  <c:v> Início planejado é posterior ao período monitorado</c:v>
                </c:pt>
                <c:pt idx="1">
                  <c:v> Não iniciada ou não concluída</c:v>
                </c:pt>
                <c:pt idx="2">
                  <c:v> Em andamento com problemas de realização</c:v>
                </c:pt>
                <c:pt idx="3">
                  <c:v> Em andamento no período previsto </c:v>
                </c:pt>
                <c:pt idx="4">
                  <c:v> Concluída</c:v>
                </c:pt>
              </c:strCache>
            </c:strRef>
          </c:cat>
          <c:val>
            <c:numRef>
              <c:f>'Painel de Gestão - 1'!$E$16:$E$20</c:f>
              <c:numCache>
                <c:formatCode>0%</c:formatCode>
                <c:ptCount val="5"/>
                <c:pt idx="0">
                  <c:v>5.4054054054054057E-2</c:v>
                </c:pt>
                <c:pt idx="1">
                  <c:v>0.24324324324324326</c:v>
                </c:pt>
                <c:pt idx="2">
                  <c:v>0.32432432432432434</c:v>
                </c:pt>
                <c:pt idx="3">
                  <c:v>0.35135135135135137</c:v>
                </c:pt>
                <c:pt idx="4">
                  <c:v>2.7027027027027029E-2</c:v>
                </c:pt>
              </c:numCache>
            </c:numRef>
          </c:val>
          <c:extLst>
            <c:ext xmlns:c16="http://schemas.microsoft.com/office/drawing/2014/chart" uri="{C3380CC4-5D6E-409C-BE32-E72D297353CC}">
              <c16:uniqueId val="{00000008-3BBD-4637-A734-04D70FC17399}"/>
            </c:ext>
          </c:extLst>
        </c:ser>
        <c:dLbls>
          <c:showLegendKey val="0"/>
          <c:showVal val="1"/>
          <c:showCatName val="0"/>
          <c:showSerName val="0"/>
          <c:showPercent val="0"/>
          <c:showBubbleSize val="0"/>
          <c:showLeaderLines val="0"/>
        </c:dLbls>
        <c:firstSliceAng val="0"/>
        <c:holeSize val="50"/>
      </c:doughnutChart>
    </c:plotArea>
    <c:legend>
      <c:legendPos val="r"/>
      <c:layout>
        <c:manualLayout>
          <c:xMode val="edge"/>
          <c:yMode val="edge"/>
          <c:x val="0.57029166666666664"/>
          <c:y val="0.14367663552499471"/>
          <c:w val="0.40163082802031924"/>
          <c:h val="0.79544382716049444"/>
        </c:manualLayout>
      </c:layout>
      <c:overlay val="0"/>
      <c:txPr>
        <a:bodyPr/>
        <a:lstStyle/>
        <a:p>
          <a:pPr>
            <a:defRPr sz="1100"/>
          </a:pPr>
          <a:endParaRPr lang="en-US"/>
        </a:p>
      </c:txPr>
    </c:legend>
    <c:plotVisOnly val="1"/>
    <c:dispBlanksAs val="zero"/>
    <c:showDLblsOverMax val="0"/>
  </c:chart>
  <c:printSettings>
    <c:headerFooter/>
    <c:pageMargins b="0.78740157499999996" l="0.511811024" r="0.511811024" t="0.78740157499999996" header="0.31496062000000064" footer="0.31496062000000064"/>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l">
              <a:defRPr sz="1600"/>
            </a:pPr>
            <a:r>
              <a:rPr lang="pt-BR" sz="1600"/>
              <a:t>Situação </a:t>
            </a:r>
            <a:r>
              <a:rPr lang="pt-BR" sz="1600" baseline="0"/>
              <a:t>do PAN </a:t>
            </a:r>
          </a:p>
          <a:p>
            <a:pPr algn="l">
              <a:defRPr sz="1600"/>
            </a:pPr>
            <a:r>
              <a:rPr lang="pt-BR" sz="1600" baseline="0"/>
              <a:t>Pós Monitoria</a:t>
            </a:r>
            <a:endParaRPr lang="pt-BR" sz="1600"/>
          </a:p>
        </c:rich>
      </c:tx>
      <c:layout>
        <c:manualLayout>
          <c:xMode val="edge"/>
          <c:yMode val="edge"/>
          <c:x val="7.930446194225756E-3"/>
          <c:y val="1.6489186112599717E-2"/>
        </c:manualLayout>
      </c:layout>
      <c:overlay val="0"/>
      <c:spPr>
        <a:noFill/>
      </c:spPr>
    </c:title>
    <c:autoTitleDeleted val="0"/>
    <c:plotArea>
      <c:layout>
        <c:manualLayout>
          <c:layoutTarget val="inner"/>
          <c:xMode val="edge"/>
          <c:yMode val="edge"/>
          <c:x val="9.5030183727034145E-2"/>
          <c:y val="0.21937888351980531"/>
          <c:w val="0.46168875765529332"/>
          <c:h val="0.68515846659657853"/>
        </c:manualLayout>
      </c:layout>
      <c:doughnutChart>
        <c:varyColors val="1"/>
        <c:ser>
          <c:idx val="0"/>
          <c:order val="0"/>
          <c:dPt>
            <c:idx val="0"/>
            <c:bubble3D val="0"/>
            <c:spPr>
              <a:solidFill>
                <a:schemeClr val="bg1">
                  <a:lumMod val="65000"/>
                </a:schemeClr>
              </a:solidFill>
            </c:spPr>
            <c:extLst>
              <c:ext xmlns:c16="http://schemas.microsoft.com/office/drawing/2014/chart" uri="{C3380CC4-5D6E-409C-BE32-E72D297353CC}">
                <c16:uniqueId val="{00000001-F44A-492D-93BF-B06D82DDAC52}"/>
              </c:ext>
            </c:extLst>
          </c:dPt>
          <c:dPt>
            <c:idx val="1"/>
            <c:bubble3D val="0"/>
            <c:spPr>
              <a:solidFill>
                <a:srgbClr val="FF0000"/>
              </a:solidFill>
            </c:spPr>
            <c:extLst>
              <c:ext xmlns:c16="http://schemas.microsoft.com/office/drawing/2014/chart" uri="{C3380CC4-5D6E-409C-BE32-E72D297353CC}">
                <c16:uniqueId val="{00000003-F44A-492D-93BF-B06D82DDAC52}"/>
              </c:ext>
            </c:extLst>
          </c:dPt>
          <c:dPt>
            <c:idx val="2"/>
            <c:bubble3D val="0"/>
            <c:spPr>
              <a:solidFill>
                <a:srgbClr val="FFFF00"/>
              </a:solidFill>
            </c:spPr>
            <c:extLst>
              <c:ext xmlns:c16="http://schemas.microsoft.com/office/drawing/2014/chart" uri="{C3380CC4-5D6E-409C-BE32-E72D297353CC}">
                <c16:uniqueId val="{00000005-F44A-492D-93BF-B06D82DDAC52}"/>
              </c:ext>
            </c:extLst>
          </c:dPt>
          <c:dPt>
            <c:idx val="3"/>
            <c:bubble3D val="0"/>
            <c:spPr>
              <a:solidFill>
                <a:srgbClr val="92D050"/>
              </a:solidFill>
            </c:spPr>
            <c:extLst>
              <c:ext xmlns:c16="http://schemas.microsoft.com/office/drawing/2014/chart" uri="{C3380CC4-5D6E-409C-BE32-E72D297353CC}">
                <c16:uniqueId val="{00000007-F44A-492D-93BF-B06D82DDAC52}"/>
              </c:ext>
            </c:extLst>
          </c:dPt>
          <c:dPt>
            <c:idx val="4"/>
            <c:bubble3D val="0"/>
            <c:spPr>
              <a:solidFill>
                <a:srgbClr val="0070C0"/>
              </a:solidFill>
            </c:spPr>
            <c:extLst>
              <c:ext xmlns:c16="http://schemas.microsoft.com/office/drawing/2014/chart" uri="{C3380CC4-5D6E-409C-BE32-E72D297353CC}">
                <c16:uniqueId val="{00000009-F44A-492D-93BF-B06D82DDAC52}"/>
              </c:ext>
            </c:extLst>
          </c:dPt>
          <c:dPt>
            <c:idx val="5"/>
            <c:bubble3D val="0"/>
            <c:spPr>
              <a:solidFill>
                <a:srgbClr val="FF99CC"/>
              </a:solidFill>
            </c:spPr>
            <c:extLst>
              <c:ext xmlns:c16="http://schemas.microsoft.com/office/drawing/2014/chart" uri="{C3380CC4-5D6E-409C-BE32-E72D297353CC}">
                <c16:uniqueId val="{0000000B-F44A-492D-93BF-B06D82DDAC52}"/>
              </c:ext>
            </c:extLst>
          </c:dPt>
          <c:dLbls>
            <c:dLbl>
              <c:idx val="0"/>
              <c:layout>
                <c:manualLayout>
                  <c:x val="8.1410256410256402E-3"/>
                  <c:y val="-3.94460286701190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44A-492D-93BF-B06D82DDAC52}"/>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extLst>
          </c:dLbls>
          <c:cat>
            <c:strRef>
              <c:f>'Painel de Gestão - 1'!$C$16:$C$21</c:f>
              <c:strCache>
                <c:ptCount val="6"/>
                <c:pt idx="0">
                  <c:v> Início planejado é posterior ao período monitorado</c:v>
                </c:pt>
                <c:pt idx="1">
                  <c:v> Não iniciada ou não concluída</c:v>
                </c:pt>
                <c:pt idx="2">
                  <c:v> Em andamento com problemas de realização</c:v>
                </c:pt>
                <c:pt idx="3">
                  <c:v> Em andamento no período previsto </c:v>
                </c:pt>
                <c:pt idx="4">
                  <c:v> Concluída</c:v>
                </c:pt>
                <c:pt idx="5">
                  <c:v> Ações Novas - Pós-monitoria</c:v>
                </c:pt>
              </c:strCache>
            </c:strRef>
          </c:cat>
          <c:val>
            <c:numRef>
              <c:f>'Painel de Gestão - 1'!$G$16:$G$21</c:f>
              <c:numCache>
                <c:formatCode>0%</c:formatCode>
                <c:ptCount val="6"/>
                <c:pt idx="0">
                  <c:v>5.2631578947368418E-2</c:v>
                </c:pt>
                <c:pt idx="1">
                  <c:v>0.23684210526315788</c:v>
                </c:pt>
                <c:pt idx="2">
                  <c:v>0.31578947368421051</c:v>
                </c:pt>
                <c:pt idx="3">
                  <c:v>0.31578947368421051</c:v>
                </c:pt>
                <c:pt idx="4">
                  <c:v>2.6315789473684209E-2</c:v>
                </c:pt>
                <c:pt idx="5">
                  <c:v>5.2631578947368418E-2</c:v>
                </c:pt>
              </c:numCache>
            </c:numRef>
          </c:val>
          <c:extLst>
            <c:ext xmlns:c16="http://schemas.microsoft.com/office/drawing/2014/chart" uri="{C3380CC4-5D6E-409C-BE32-E72D297353CC}">
              <c16:uniqueId val="{0000000C-F44A-492D-93BF-B06D82DDAC52}"/>
            </c:ext>
          </c:extLst>
        </c:ser>
        <c:dLbls>
          <c:showLegendKey val="0"/>
          <c:showVal val="1"/>
          <c:showCatName val="0"/>
          <c:showSerName val="0"/>
          <c:showPercent val="0"/>
          <c:showBubbleSize val="0"/>
          <c:showLeaderLines val="0"/>
        </c:dLbls>
        <c:firstSliceAng val="0"/>
        <c:holeSize val="50"/>
      </c:doughnutChart>
      <c:spPr>
        <a:noFill/>
        <a:ln w="25400">
          <a:noFill/>
        </a:ln>
      </c:spPr>
    </c:plotArea>
    <c:legend>
      <c:legendPos val="r"/>
      <c:layout>
        <c:manualLayout>
          <c:xMode val="edge"/>
          <c:yMode val="edge"/>
          <c:x val="0.59897799484626846"/>
          <c:y val="0.11768286970423393"/>
          <c:w val="0.38477668980593727"/>
          <c:h val="0.81849175118189244"/>
        </c:manualLayout>
      </c:layout>
      <c:overlay val="0"/>
      <c:txPr>
        <a:bodyPr/>
        <a:lstStyle/>
        <a:p>
          <a:pPr>
            <a:defRPr sz="1100"/>
          </a:pPr>
          <a:endParaRPr lang="en-US"/>
        </a:p>
      </c:txPr>
    </c:legend>
    <c:plotVisOnly val="1"/>
    <c:dispBlanksAs val="zero"/>
    <c:showDLblsOverMax val="0"/>
  </c:chart>
  <c:printSettings>
    <c:headerFooter/>
    <c:pageMargins b="0.78740157499999996" l="0.511811024" r="0.511811024" t="0.78740157499999996" header="0.31496062000000064" footer="0.31496062000000064"/>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stacked"/>
        <c:varyColors val="0"/>
        <c:ser>
          <c:idx val="0"/>
          <c:order val="0"/>
          <c:spPr>
            <a:solidFill>
              <a:srgbClr val="B15407"/>
            </a:solidFill>
          </c:spPr>
          <c:invertIfNegative val="0"/>
          <c:cat>
            <c:strRef>
              <c:f>'Painel de Gestão - 3'!$C$32:$C$35</c:f>
              <c:strCache>
                <c:ptCount val="4"/>
                <c:pt idx="0">
                  <c:v>OBJETIVO 1</c:v>
                </c:pt>
                <c:pt idx="1">
                  <c:v>OBJETIVO 2</c:v>
                </c:pt>
                <c:pt idx="2">
                  <c:v>OBJETIVO 3</c:v>
                </c:pt>
                <c:pt idx="3">
                  <c:v>OBJETIVO 4</c:v>
                </c:pt>
              </c:strCache>
            </c:strRef>
          </c:cat>
          <c:val>
            <c:numRef>
              <c:f>'Painel de Gestão - 3'!$E$32:$E$35</c:f>
              <c:numCache>
                <c:formatCode>General</c:formatCode>
                <c:ptCount val="4"/>
                <c:pt idx="0">
                  <c:v>2</c:v>
                </c:pt>
                <c:pt idx="1">
                  <c:v>1</c:v>
                </c:pt>
                <c:pt idx="2">
                  <c:v>1</c:v>
                </c:pt>
                <c:pt idx="3">
                  <c:v>0</c:v>
                </c:pt>
              </c:numCache>
            </c:numRef>
          </c:val>
          <c:extLst>
            <c:ext xmlns:c16="http://schemas.microsoft.com/office/drawing/2014/chart" uri="{C3380CC4-5D6E-409C-BE32-E72D297353CC}">
              <c16:uniqueId val="{00000000-E5EC-4B32-8C3A-7E5F960C64FD}"/>
            </c:ext>
          </c:extLst>
        </c:ser>
        <c:ser>
          <c:idx val="1"/>
          <c:order val="1"/>
          <c:spPr>
            <a:solidFill>
              <a:schemeClr val="bg1">
                <a:lumMod val="65000"/>
              </a:schemeClr>
            </a:solidFill>
          </c:spPr>
          <c:invertIfNegative val="0"/>
          <c:cat>
            <c:strRef>
              <c:f>'Painel de Gestão - 3'!$C$32:$C$35</c:f>
              <c:strCache>
                <c:ptCount val="4"/>
                <c:pt idx="0">
                  <c:v>OBJETIVO 1</c:v>
                </c:pt>
                <c:pt idx="1">
                  <c:v>OBJETIVO 2</c:v>
                </c:pt>
                <c:pt idx="2">
                  <c:v>OBJETIVO 3</c:v>
                </c:pt>
                <c:pt idx="3">
                  <c:v>OBJETIVO 4</c:v>
                </c:pt>
              </c:strCache>
            </c:strRef>
          </c:cat>
          <c:val>
            <c:numRef>
              <c:f>'Painel de Gestão - 3'!$F$32:$F$35</c:f>
              <c:numCache>
                <c:formatCode>General</c:formatCode>
                <c:ptCount val="4"/>
                <c:pt idx="0">
                  <c:v>0</c:v>
                </c:pt>
                <c:pt idx="1">
                  <c:v>1</c:v>
                </c:pt>
                <c:pt idx="2">
                  <c:v>0</c:v>
                </c:pt>
                <c:pt idx="3">
                  <c:v>0</c:v>
                </c:pt>
              </c:numCache>
            </c:numRef>
          </c:val>
          <c:extLst>
            <c:ext xmlns:c16="http://schemas.microsoft.com/office/drawing/2014/chart" uri="{C3380CC4-5D6E-409C-BE32-E72D297353CC}">
              <c16:uniqueId val="{00000001-E5EC-4B32-8C3A-7E5F960C64FD}"/>
            </c:ext>
          </c:extLst>
        </c:ser>
        <c:ser>
          <c:idx val="2"/>
          <c:order val="2"/>
          <c:spPr>
            <a:solidFill>
              <a:srgbClr val="FF0000"/>
            </a:solidFill>
          </c:spPr>
          <c:invertIfNegative val="0"/>
          <c:cat>
            <c:strRef>
              <c:f>'Painel de Gestão - 3'!$C$32:$C$35</c:f>
              <c:strCache>
                <c:ptCount val="4"/>
                <c:pt idx="0">
                  <c:v>OBJETIVO 1</c:v>
                </c:pt>
                <c:pt idx="1">
                  <c:v>OBJETIVO 2</c:v>
                </c:pt>
                <c:pt idx="2">
                  <c:v>OBJETIVO 3</c:v>
                </c:pt>
                <c:pt idx="3">
                  <c:v>OBJETIVO 4</c:v>
                </c:pt>
              </c:strCache>
            </c:strRef>
          </c:cat>
          <c:val>
            <c:numRef>
              <c:f>'Painel de Gestão - 3'!$G$32:$G$35</c:f>
              <c:numCache>
                <c:formatCode>General</c:formatCode>
                <c:ptCount val="4"/>
                <c:pt idx="0">
                  <c:v>2</c:v>
                </c:pt>
                <c:pt idx="1">
                  <c:v>4</c:v>
                </c:pt>
                <c:pt idx="2">
                  <c:v>2</c:v>
                </c:pt>
                <c:pt idx="3">
                  <c:v>2</c:v>
                </c:pt>
              </c:numCache>
            </c:numRef>
          </c:val>
          <c:extLst>
            <c:ext xmlns:c16="http://schemas.microsoft.com/office/drawing/2014/chart" uri="{C3380CC4-5D6E-409C-BE32-E72D297353CC}">
              <c16:uniqueId val="{00000002-E5EC-4B32-8C3A-7E5F960C64FD}"/>
            </c:ext>
          </c:extLst>
        </c:ser>
        <c:ser>
          <c:idx val="3"/>
          <c:order val="3"/>
          <c:spPr>
            <a:solidFill>
              <a:srgbClr val="FFC000"/>
            </a:solidFill>
          </c:spPr>
          <c:invertIfNegative val="0"/>
          <c:cat>
            <c:strRef>
              <c:f>'Painel de Gestão - 3'!$C$32:$C$35</c:f>
              <c:strCache>
                <c:ptCount val="4"/>
                <c:pt idx="0">
                  <c:v>OBJETIVO 1</c:v>
                </c:pt>
                <c:pt idx="1">
                  <c:v>OBJETIVO 2</c:v>
                </c:pt>
                <c:pt idx="2">
                  <c:v>OBJETIVO 3</c:v>
                </c:pt>
                <c:pt idx="3">
                  <c:v>OBJETIVO 4</c:v>
                </c:pt>
              </c:strCache>
            </c:strRef>
          </c:cat>
          <c:val>
            <c:numRef>
              <c:f>'Painel de Gestão - 3'!$H$32:$H$35</c:f>
              <c:numCache>
                <c:formatCode>General</c:formatCode>
                <c:ptCount val="4"/>
                <c:pt idx="0">
                  <c:v>1</c:v>
                </c:pt>
                <c:pt idx="1">
                  <c:v>4</c:v>
                </c:pt>
                <c:pt idx="2">
                  <c:v>2</c:v>
                </c:pt>
                <c:pt idx="3">
                  <c:v>4</c:v>
                </c:pt>
              </c:numCache>
            </c:numRef>
          </c:val>
          <c:extLst>
            <c:ext xmlns:c16="http://schemas.microsoft.com/office/drawing/2014/chart" uri="{C3380CC4-5D6E-409C-BE32-E72D297353CC}">
              <c16:uniqueId val="{00000003-E5EC-4B32-8C3A-7E5F960C64FD}"/>
            </c:ext>
          </c:extLst>
        </c:ser>
        <c:ser>
          <c:idx val="4"/>
          <c:order val="4"/>
          <c:spPr>
            <a:solidFill>
              <a:srgbClr val="92D050"/>
            </a:solidFill>
          </c:spPr>
          <c:invertIfNegative val="0"/>
          <c:cat>
            <c:strRef>
              <c:f>'Painel de Gestão - 3'!$C$32:$C$35</c:f>
              <c:strCache>
                <c:ptCount val="4"/>
                <c:pt idx="0">
                  <c:v>OBJETIVO 1</c:v>
                </c:pt>
                <c:pt idx="1">
                  <c:v>OBJETIVO 2</c:v>
                </c:pt>
                <c:pt idx="2">
                  <c:v>OBJETIVO 3</c:v>
                </c:pt>
                <c:pt idx="3">
                  <c:v>OBJETIVO 4</c:v>
                </c:pt>
              </c:strCache>
            </c:strRef>
          </c:cat>
          <c:val>
            <c:numRef>
              <c:f>'Painel de Gestão - 3'!$I$32:$I$35</c:f>
              <c:numCache>
                <c:formatCode>General</c:formatCode>
                <c:ptCount val="4"/>
                <c:pt idx="0">
                  <c:v>5</c:v>
                </c:pt>
                <c:pt idx="1">
                  <c:v>1</c:v>
                </c:pt>
                <c:pt idx="2">
                  <c:v>1</c:v>
                </c:pt>
                <c:pt idx="3">
                  <c:v>5</c:v>
                </c:pt>
              </c:numCache>
            </c:numRef>
          </c:val>
          <c:extLst>
            <c:ext xmlns:c16="http://schemas.microsoft.com/office/drawing/2014/chart" uri="{C3380CC4-5D6E-409C-BE32-E72D297353CC}">
              <c16:uniqueId val="{00000004-E5EC-4B32-8C3A-7E5F960C64FD}"/>
            </c:ext>
          </c:extLst>
        </c:ser>
        <c:ser>
          <c:idx val="5"/>
          <c:order val="5"/>
          <c:spPr>
            <a:solidFill>
              <a:srgbClr val="0070C0"/>
            </a:solidFill>
          </c:spPr>
          <c:invertIfNegative val="0"/>
          <c:cat>
            <c:strRef>
              <c:f>'Painel de Gestão - 3'!$C$32:$C$35</c:f>
              <c:strCache>
                <c:ptCount val="4"/>
                <c:pt idx="0">
                  <c:v>OBJETIVO 1</c:v>
                </c:pt>
                <c:pt idx="1">
                  <c:v>OBJETIVO 2</c:v>
                </c:pt>
                <c:pt idx="2">
                  <c:v>OBJETIVO 3</c:v>
                </c:pt>
                <c:pt idx="3">
                  <c:v>OBJETIVO 4</c:v>
                </c:pt>
              </c:strCache>
            </c:strRef>
          </c:cat>
          <c:val>
            <c:numRef>
              <c:f>'Painel de Gestão - 3'!$J$32:$J$35</c:f>
              <c:numCache>
                <c:formatCode>General</c:formatCode>
                <c:ptCount val="4"/>
                <c:pt idx="0">
                  <c:v>0</c:v>
                </c:pt>
                <c:pt idx="1">
                  <c:v>3</c:v>
                </c:pt>
                <c:pt idx="2">
                  <c:v>0</c:v>
                </c:pt>
                <c:pt idx="3">
                  <c:v>1</c:v>
                </c:pt>
              </c:numCache>
            </c:numRef>
          </c:val>
          <c:extLst>
            <c:ext xmlns:c16="http://schemas.microsoft.com/office/drawing/2014/chart" uri="{C3380CC4-5D6E-409C-BE32-E72D297353CC}">
              <c16:uniqueId val="{00000005-E5EC-4B32-8C3A-7E5F960C64FD}"/>
            </c:ext>
          </c:extLst>
        </c:ser>
        <c:dLbls>
          <c:showLegendKey val="0"/>
          <c:showVal val="0"/>
          <c:showCatName val="0"/>
          <c:showSerName val="0"/>
          <c:showPercent val="0"/>
          <c:showBubbleSize val="0"/>
        </c:dLbls>
        <c:gapWidth val="150"/>
        <c:overlap val="100"/>
        <c:axId val="331059648"/>
        <c:axId val="331603120"/>
      </c:barChart>
      <c:catAx>
        <c:axId val="331059648"/>
        <c:scaling>
          <c:orientation val="maxMin"/>
        </c:scaling>
        <c:delete val="0"/>
        <c:axPos val="l"/>
        <c:numFmt formatCode="ge\r\a\l" sourceLinked="0"/>
        <c:majorTickMark val="out"/>
        <c:minorTickMark val="none"/>
        <c:tickLblPos val="nextTo"/>
        <c:txPr>
          <a:bodyPr/>
          <a:lstStyle/>
          <a:p>
            <a:pPr>
              <a:defRPr sz="1100"/>
            </a:pPr>
            <a:endParaRPr lang="en-US"/>
          </a:p>
        </c:txPr>
        <c:crossAx val="331603120"/>
        <c:crosses val="autoZero"/>
        <c:auto val="1"/>
        <c:lblAlgn val="ctr"/>
        <c:lblOffset val="100"/>
        <c:noMultiLvlLbl val="0"/>
      </c:catAx>
      <c:valAx>
        <c:axId val="331603120"/>
        <c:scaling>
          <c:orientation val="minMax"/>
        </c:scaling>
        <c:delete val="0"/>
        <c:axPos val="t"/>
        <c:majorGridlines/>
        <c:numFmt formatCode="General" sourceLinked="1"/>
        <c:majorTickMark val="out"/>
        <c:minorTickMark val="none"/>
        <c:tickLblPos val="nextTo"/>
        <c:crossAx val="331059648"/>
        <c:crosses val="autoZero"/>
        <c:crossBetween val="between"/>
        <c:majorUnit val="2"/>
      </c:valAx>
    </c:plotArea>
    <c:plotVisOnly val="1"/>
    <c:dispBlanksAs val="gap"/>
    <c:showDLblsOverMax val="0"/>
  </c:chart>
  <c:printSettings>
    <c:headerFooter/>
    <c:pageMargins b="0.78740157499999996" l="0.511811024" r="0.511811024" t="0.78740157499999996" header="0.31496062000000108" footer="0.31496062000000108"/>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l">
              <a:defRPr sz="1600"/>
            </a:pPr>
            <a:r>
              <a:rPr lang="pt-BR" sz="1600"/>
              <a:t>Situação atual </a:t>
            </a:r>
            <a:r>
              <a:rPr lang="pt-BR" sz="1600" baseline="0"/>
              <a:t>do PAN </a:t>
            </a:r>
          </a:p>
          <a:p>
            <a:pPr algn="l">
              <a:defRPr sz="1600"/>
            </a:pPr>
            <a:r>
              <a:rPr lang="pt-BR" sz="1600" baseline="0"/>
              <a:t>Monitoria atual</a:t>
            </a:r>
            <a:endParaRPr lang="pt-BR" sz="1600"/>
          </a:p>
        </c:rich>
      </c:tx>
      <c:layout>
        <c:manualLayout>
          <c:xMode val="edge"/>
          <c:yMode val="edge"/>
          <c:x val="7.930446194225756E-3"/>
          <c:y val="1.6489186112599717E-2"/>
        </c:manualLayout>
      </c:layout>
      <c:overlay val="0"/>
      <c:spPr>
        <a:noFill/>
      </c:spPr>
    </c:title>
    <c:autoTitleDeleted val="0"/>
    <c:plotArea>
      <c:layout>
        <c:manualLayout>
          <c:layoutTarget val="inner"/>
          <c:xMode val="edge"/>
          <c:yMode val="edge"/>
          <c:x val="8.1141294838144959E-2"/>
          <c:y val="0.21937888351980531"/>
          <c:w val="0.46168875765529332"/>
          <c:h val="0.68515846659657853"/>
        </c:manualLayout>
      </c:layout>
      <c:doughnutChart>
        <c:varyColors val="1"/>
        <c:ser>
          <c:idx val="0"/>
          <c:order val="0"/>
          <c:spPr>
            <a:solidFill>
              <a:srgbClr val="FFFF00"/>
            </a:solidFill>
          </c:spPr>
          <c:dPt>
            <c:idx val="0"/>
            <c:bubble3D val="0"/>
            <c:spPr>
              <a:solidFill>
                <a:schemeClr val="bg1">
                  <a:lumMod val="50000"/>
                </a:schemeClr>
              </a:solidFill>
            </c:spPr>
            <c:extLst>
              <c:ext xmlns:c16="http://schemas.microsoft.com/office/drawing/2014/chart" uri="{C3380CC4-5D6E-409C-BE32-E72D297353CC}">
                <c16:uniqueId val="{00000001-0AB9-4FA2-93EA-6C2366AB83B7}"/>
              </c:ext>
            </c:extLst>
          </c:dPt>
          <c:dPt>
            <c:idx val="1"/>
            <c:bubble3D val="0"/>
            <c:spPr>
              <a:solidFill>
                <a:srgbClr val="FF0000"/>
              </a:solidFill>
            </c:spPr>
            <c:extLst>
              <c:ext xmlns:c16="http://schemas.microsoft.com/office/drawing/2014/chart" uri="{C3380CC4-5D6E-409C-BE32-E72D297353CC}">
                <c16:uniqueId val="{00000003-0AB9-4FA2-93EA-6C2366AB83B7}"/>
              </c:ext>
            </c:extLst>
          </c:dPt>
          <c:dPt>
            <c:idx val="3"/>
            <c:bubble3D val="0"/>
            <c:spPr>
              <a:solidFill>
                <a:srgbClr val="92D050"/>
              </a:solidFill>
            </c:spPr>
            <c:extLst>
              <c:ext xmlns:c16="http://schemas.microsoft.com/office/drawing/2014/chart" uri="{C3380CC4-5D6E-409C-BE32-E72D297353CC}">
                <c16:uniqueId val="{00000005-0AB9-4FA2-93EA-6C2366AB83B7}"/>
              </c:ext>
            </c:extLst>
          </c:dPt>
          <c:dPt>
            <c:idx val="4"/>
            <c:bubble3D val="0"/>
            <c:spPr>
              <a:solidFill>
                <a:srgbClr val="0070C0"/>
              </a:solidFill>
            </c:spPr>
            <c:extLst>
              <c:ext xmlns:c16="http://schemas.microsoft.com/office/drawing/2014/chart" uri="{C3380CC4-5D6E-409C-BE32-E72D297353CC}">
                <c16:uniqueId val="{00000007-0AB9-4FA2-93EA-6C2366AB83B7}"/>
              </c:ext>
            </c:extLst>
          </c:dPt>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extLst>
          </c:dLbls>
          <c:cat>
            <c:strRef>
              <c:f>'Painel de Gestão - 3'!$C$16:$C$20</c:f>
              <c:strCache>
                <c:ptCount val="5"/>
                <c:pt idx="0">
                  <c:v> Início planejado é posterior ao período monitorado</c:v>
                </c:pt>
                <c:pt idx="1">
                  <c:v> Não iniciada ou não concluída</c:v>
                </c:pt>
                <c:pt idx="2">
                  <c:v> Em andamento com problemas de realização</c:v>
                </c:pt>
                <c:pt idx="3">
                  <c:v> Em andamento no período previsto </c:v>
                </c:pt>
                <c:pt idx="4">
                  <c:v> Concluída</c:v>
                </c:pt>
              </c:strCache>
            </c:strRef>
          </c:cat>
          <c:val>
            <c:numRef>
              <c:f>'Painel de Gestão - 3'!$E$16:$E$20</c:f>
              <c:numCache>
                <c:formatCode>0%</c:formatCode>
                <c:ptCount val="5"/>
                <c:pt idx="0">
                  <c:v>2.6315789473684209E-2</c:v>
                </c:pt>
                <c:pt idx="1">
                  <c:v>0.26315789473684209</c:v>
                </c:pt>
                <c:pt idx="2">
                  <c:v>0.28947368421052633</c:v>
                </c:pt>
                <c:pt idx="3">
                  <c:v>0.31578947368421051</c:v>
                </c:pt>
                <c:pt idx="4">
                  <c:v>0.10526315789473684</c:v>
                </c:pt>
              </c:numCache>
            </c:numRef>
          </c:val>
          <c:extLst>
            <c:ext xmlns:c16="http://schemas.microsoft.com/office/drawing/2014/chart" uri="{C3380CC4-5D6E-409C-BE32-E72D297353CC}">
              <c16:uniqueId val="{00000008-0AB9-4FA2-93EA-6C2366AB83B7}"/>
            </c:ext>
          </c:extLst>
        </c:ser>
        <c:dLbls>
          <c:showLegendKey val="0"/>
          <c:showVal val="1"/>
          <c:showCatName val="0"/>
          <c:showSerName val="0"/>
          <c:showPercent val="0"/>
          <c:showBubbleSize val="0"/>
          <c:showLeaderLines val="0"/>
        </c:dLbls>
        <c:firstSliceAng val="0"/>
        <c:holeSize val="50"/>
      </c:doughnutChart>
    </c:plotArea>
    <c:legend>
      <c:legendPos val="r"/>
      <c:layout>
        <c:manualLayout>
          <c:xMode val="edge"/>
          <c:yMode val="edge"/>
          <c:x val="0.57029166666666664"/>
          <c:y val="0.14367663552499471"/>
          <c:w val="0.40163082802031924"/>
          <c:h val="0.79544382716049444"/>
        </c:manualLayout>
      </c:layout>
      <c:overlay val="0"/>
      <c:txPr>
        <a:bodyPr/>
        <a:lstStyle/>
        <a:p>
          <a:pPr>
            <a:defRPr sz="1100"/>
          </a:pPr>
          <a:endParaRPr lang="en-US"/>
        </a:p>
      </c:txPr>
    </c:legend>
    <c:plotVisOnly val="1"/>
    <c:dispBlanksAs val="zero"/>
    <c:showDLblsOverMax val="0"/>
  </c:chart>
  <c:printSettings>
    <c:headerFooter/>
    <c:pageMargins b="0.78740157499999996" l="0.511811024" r="0.511811024" t="0.78740157499999996" header="0.31496062000000064" footer="0.31496062000000064"/>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l">
              <a:defRPr sz="1600"/>
            </a:pPr>
            <a:r>
              <a:rPr lang="pt-BR" sz="1600"/>
              <a:t>Situação </a:t>
            </a:r>
            <a:r>
              <a:rPr lang="pt-BR" sz="1600" baseline="0"/>
              <a:t>do PAN </a:t>
            </a:r>
          </a:p>
          <a:p>
            <a:pPr algn="l">
              <a:defRPr sz="1600"/>
            </a:pPr>
            <a:r>
              <a:rPr lang="pt-BR" sz="1600" baseline="0"/>
              <a:t>Pós Monitoria</a:t>
            </a:r>
            <a:endParaRPr lang="pt-BR" sz="1600"/>
          </a:p>
        </c:rich>
      </c:tx>
      <c:layout>
        <c:manualLayout>
          <c:xMode val="edge"/>
          <c:yMode val="edge"/>
          <c:x val="7.930446194225756E-3"/>
          <c:y val="1.6489186112599717E-2"/>
        </c:manualLayout>
      </c:layout>
      <c:overlay val="0"/>
      <c:spPr>
        <a:noFill/>
      </c:spPr>
    </c:title>
    <c:autoTitleDeleted val="0"/>
    <c:plotArea>
      <c:layout>
        <c:manualLayout>
          <c:layoutTarget val="inner"/>
          <c:xMode val="edge"/>
          <c:yMode val="edge"/>
          <c:x val="9.5030183727034145E-2"/>
          <c:y val="0.21937888351980531"/>
          <c:w val="0.46168875765529332"/>
          <c:h val="0.68515846659657853"/>
        </c:manualLayout>
      </c:layout>
      <c:doughnutChart>
        <c:varyColors val="1"/>
        <c:ser>
          <c:idx val="0"/>
          <c:order val="0"/>
          <c:dPt>
            <c:idx val="0"/>
            <c:bubble3D val="0"/>
            <c:spPr>
              <a:solidFill>
                <a:schemeClr val="bg1">
                  <a:lumMod val="65000"/>
                </a:schemeClr>
              </a:solidFill>
            </c:spPr>
            <c:extLst>
              <c:ext xmlns:c16="http://schemas.microsoft.com/office/drawing/2014/chart" uri="{C3380CC4-5D6E-409C-BE32-E72D297353CC}">
                <c16:uniqueId val="{00000001-A804-410D-8C97-03A51433DD8C}"/>
              </c:ext>
            </c:extLst>
          </c:dPt>
          <c:dPt>
            <c:idx val="1"/>
            <c:bubble3D val="0"/>
            <c:spPr>
              <a:solidFill>
                <a:srgbClr val="FF0000"/>
              </a:solidFill>
            </c:spPr>
            <c:extLst>
              <c:ext xmlns:c16="http://schemas.microsoft.com/office/drawing/2014/chart" uri="{C3380CC4-5D6E-409C-BE32-E72D297353CC}">
                <c16:uniqueId val="{00000003-A804-410D-8C97-03A51433DD8C}"/>
              </c:ext>
            </c:extLst>
          </c:dPt>
          <c:dPt>
            <c:idx val="2"/>
            <c:bubble3D val="0"/>
            <c:spPr>
              <a:solidFill>
                <a:srgbClr val="FFFF00"/>
              </a:solidFill>
            </c:spPr>
            <c:extLst>
              <c:ext xmlns:c16="http://schemas.microsoft.com/office/drawing/2014/chart" uri="{C3380CC4-5D6E-409C-BE32-E72D297353CC}">
                <c16:uniqueId val="{00000005-A804-410D-8C97-03A51433DD8C}"/>
              </c:ext>
            </c:extLst>
          </c:dPt>
          <c:dPt>
            <c:idx val="3"/>
            <c:bubble3D val="0"/>
            <c:spPr>
              <a:solidFill>
                <a:srgbClr val="92D050"/>
              </a:solidFill>
            </c:spPr>
            <c:extLst>
              <c:ext xmlns:c16="http://schemas.microsoft.com/office/drawing/2014/chart" uri="{C3380CC4-5D6E-409C-BE32-E72D297353CC}">
                <c16:uniqueId val="{00000007-A804-410D-8C97-03A51433DD8C}"/>
              </c:ext>
            </c:extLst>
          </c:dPt>
          <c:dPt>
            <c:idx val="4"/>
            <c:bubble3D val="0"/>
            <c:spPr>
              <a:solidFill>
                <a:srgbClr val="0070C0"/>
              </a:solidFill>
            </c:spPr>
            <c:extLst>
              <c:ext xmlns:c16="http://schemas.microsoft.com/office/drawing/2014/chart" uri="{C3380CC4-5D6E-409C-BE32-E72D297353CC}">
                <c16:uniqueId val="{00000009-A804-410D-8C97-03A51433DD8C}"/>
              </c:ext>
            </c:extLst>
          </c:dPt>
          <c:dPt>
            <c:idx val="5"/>
            <c:bubble3D val="0"/>
            <c:spPr>
              <a:solidFill>
                <a:srgbClr val="FF99CC"/>
              </a:solidFill>
            </c:spPr>
            <c:extLst>
              <c:ext xmlns:c16="http://schemas.microsoft.com/office/drawing/2014/chart" uri="{C3380CC4-5D6E-409C-BE32-E72D297353CC}">
                <c16:uniqueId val="{0000000B-A804-410D-8C97-03A51433DD8C}"/>
              </c:ext>
            </c:extLst>
          </c:dPt>
          <c:dLbls>
            <c:dLbl>
              <c:idx val="0"/>
              <c:layout>
                <c:manualLayout>
                  <c:x val="8.1410256410256402E-3"/>
                  <c:y val="-3.94460286701190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804-410D-8C97-03A51433DD8C}"/>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extLst>
          </c:dLbls>
          <c:cat>
            <c:strRef>
              <c:f>'Painel de Gestão - 3'!$C$16:$C$21</c:f>
              <c:strCache>
                <c:ptCount val="6"/>
                <c:pt idx="0">
                  <c:v> Início planejado é posterior ao período monitorado</c:v>
                </c:pt>
                <c:pt idx="1">
                  <c:v> Não iniciada ou não concluída</c:v>
                </c:pt>
                <c:pt idx="2">
                  <c:v> Em andamento com problemas de realização</c:v>
                </c:pt>
                <c:pt idx="3">
                  <c:v> Em andamento no período previsto </c:v>
                </c:pt>
                <c:pt idx="4">
                  <c:v> Concluída</c:v>
                </c:pt>
                <c:pt idx="5">
                  <c:v> Ações Novas - Pós-monitoria</c:v>
                </c:pt>
              </c:strCache>
            </c:strRef>
          </c:cat>
          <c:val>
            <c:numRef>
              <c:f>'Painel de Gestão - 3'!$G$16:$G$21</c:f>
              <c:numCache>
                <c:formatCode>0%</c:formatCode>
                <c:ptCount val="6"/>
                <c:pt idx="0">
                  <c:v>2.8571428571428571E-2</c:v>
                </c:pt>
                <c:pt idx="1">
                  <c:v>0.25714285714285712</c:v>
                </c:pt>
                <c:pt idx="2">
                  <c:v>0.25714285714285712</c:v>
                </c:pt>
                <c:pt idx="3">
                  <c:v>0.31428571428571428</c:v>
                </c:pt>
                <c:pt idx="4">
                  <c:v>0.11428571428571428</c:v>
                </c:pt>
                <c:pt idx="5">
                  <c:v>2.8571428571428571E-2</c:v>
                </c:pt>
              </c:numCache>
            </c:numRef>
          </c:val>
          <c:extLst>
            <c:ext xmlns:c16="http://schemas.microsoft.com/office/drawing/2014/chart" uri="{C3380CC4-5D6E-409C-BE32-E72D297353CC}">
              <c16:uniqueId val="{0000000C-A804-410D-8C97-03A51433DD8C}"/>
            </c:ext>
          </c:extLst>
        </c:ser>
        <c:dLbls>
          <c:showLegendKey val="0"/>
          <c:showVal val="1"/>
          <c:showCatName val="0"/>
          <c:showSerName val="0"/>
          <c:showPercent val="0"/>
          <c:showBubbleSize val="0"/>
          <c:showLeaderLines val="0"/>
        </c:dLbls>
        <c:firstSliceAng val="0"/>
        <c:holeSize val="50"/>
      </c:doughnutChart>
      <c:spPr>
        <a:noFill/>
        <a:ln w="25400">
          <a:noFill/>
        </a:ln>
      </c:spPr>
    </c:plotArea>
    <c:legend>
      <c:legendPos val="r"/>
      <c:layout>
        <c:manualLayout>
          <c:xMode val="edge"/>
          <c:yMode val="edge"/>
          <c:x val="0.59897799484626846"/>
          <c:y val="0.11768286970423393"/>
          <c:w val="0.38477668980593727"/>
          <c:h val="0.81849175118189244"/>
        </c:manualLayout>
      </c:layout>
      <c:overlay val="0"/>
      <c:txPr>
        <a:bodyPr/>
        <a:lstStyle/>
        <a:p>
          <a:pPr>
            <a:defRPr sz="1100"/>
          </a:pPr>
          <a:endParaRPr lang="en-US"/>
        </a:p>
      </c:txPr>
    </c:legend>
    <c:plotVisOnly val="1"/>
    <c:dispBlanksAs val="zero"/>
    <c:showDLblsOverMax val="0"/>
  </c:chart>
  <c:printSettings>
    <c:headerFooter/>
    <c:pageMargins b="0.78740157499999996" l="0.511811024" r="0.511811024" t="0.78740157499999996" header="0.31496062000000064" footer="0.31496062000000064"/>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stacked"/>
        <c:varyColors val="0"/>
        <c:ser>
          <c:idx val="0"/>
          <c:order val="0"/>
          <c:spPr>
            <a:solidFill>
              <a:srgbClr val="B15407"/>
            </a:solidFill>
          </c:spPr>
          <c:invertIfNegative val="0"/>
          <c:cat>
            <c:strRef>
              <c:f>'Painel de Gestão - 4'!$C$32:$C$41</c:f>
              <c:strCache>
                <c:ptCount val="4"/>
                <c:pt idx="0">
                  <c:v>OBJETIVO 1</c:v>
                </c:pt>
                <c:pt idx="1">
                  <c:v>OBJETIVO 2</c:v>
                </c:pt>
                <c:pt idx="2">
                  <c:v>OBJETIVO 3</c:v>
                </c:pt>
                <c:pt idx="3">
                  <c:v>OBJETIVO 4</c:v>
                </c:pt>
              </c:strCache>
            </c:strRef>
          </c:cat>
          <c:val>
            <c:numRef>
              <c:f>'Painel de Gestão - 4'!$E$32:$E$41</c:f>
              <c:numCache>
                <c:formatCode>General</c:formatCode>
                <c:ptCount val="10"/>
                <c:pt idx="0">
                  <c:v>2</c:v>
                </c:pt>
                <c:pt idx="1">
                  <c:v>2</c:v>
                </c:pt>
                <c:pt idx="2">
                  <c:v>0</c:v>
                </c:pt>
                <c:pt idx="3">
                  <c:v>0</c:v>
                </c:pt>
              </c:numCache>
            </c:numRef>
          </c:val>
          <c:extLst>
            <c:ext xmlns:c16="http://schemas.microsoft.com/office/drawing/2014/chart" uri="{C3380CC4-5D6E-409C-BE32-E72D297353CC}">
              <c16:uniqueId val="{00000000-9FFB-45F9-AB43-E482C8921681}"/>
            </c:ext>
          </c:extLst>
        </c:ser>
        <c:ser>
          <c:idx val="1"/>
          <c:order val="1"/>
          <c:spPr>
            <a:solidFill>
              <a:schemeClr val="bg1">
                <a:lumMod val="65000"/>
              </a:schemeClr>
            </a:solidFill>
          </c:spPr>
          <c:invertIfNegative val="0"/>
          <c:cat>
            <c:strRef>
              <c:f>'Painel de Gestão - 4'!$C$32:$C$41</c:f>
              <c:strCache>
                <c:ptCount val="4"/>
                <c:pt idx="0">
                  <c:v>OBJETIVO 1</c:v>
                </c:pt>
                <c:pt idx="1">
                  <c:v>OBJETIVO 2</c:v>
                </c:pt>
                <c:pt idx="2">
                  <c:v>OBJETIVO 3</c:v>
                </c:pt>
                <c:pt idx="3">
                  <c:v>OBJETIVO 4</c:v>
                </c:pt>
              </c:strCache>
            </c:strRef>
          </c:cat>
          <c:val>
            <c:numRef>
              <c:f>'Painel de Gestão - 4'!$F$32:$F$41</c:f>
              <c:numCache>
                <c:formatCode>General</c:formatCode>
                <c:ptCount val="10"/>
                <c:pt idx="0">
                  <c:v>0</c:v>
                </c:pt>
                <c:pt idx="1">
                  <c:v>0</c:v>
                </c:pt>
                <c:pt idx="2">
                  <c:v>0</c:v>
                </c:pt>
                <c:pt idx="3">
                  <c:v>0</c:v>
                </c:pt>
              </c:numCache>
            </c:numRef>
          </c:val>
          <c:extLst>
            <c:ext xmlns:c16="http://schemas.microsoft.com/office/drawing/2014/chart" uri="{C3380CC4-5D6E-409C-BE32-E72D297353CC}">
              <c16:uniqueId val="{00000001-9FFB-45F9-AB43-E482C8921681}"/>
            </c:ext>
          </c:extLst>
        </c:ser>
        <c:ser>
          <c:idx val="2"/>
          <c:order val="2"/>
          <c:spPr>
            <a:solidFill>
              <a:srgbClr val="FF0000"/>
            </a:solidFill>
          </c:spPr>
          <c:invertIfNegative val="0"/>
          <c:cat>
            <c:strRef>
              <c:f>'Painel de Gestão - 4'!$C$32:$C$41</c:f>
              <c:strCache>
                <c:ptCount val="4"/>
                <c:pt idx="0">
                  <c:v>OBJETIVO 1</c:v>
                </c:pt>
                <c:pt idx="1">
                  <c:v>OBJETIVO 2</c:v>
                </c:pt>
                <c:pt idx="2">
                  <c:v>OBJETIVO 3</c:v>
                </c:pt>
                <c:pt idx="3">
                  <c:v>OBJETIVO 4</c:v>
                </c:pt>
              </c:strCache>
            </c:strRef>
          </c:cat>
          <c:val>
            <c:numRef>
              <c:f>'Painel de Gestão - 4'!$G$32:$G$41</c:f>
              <c:numCache>
                <c:formatCode>General</c:formatCode>
                <c:ptCount val="10"/>
                <c:pt idx="0">
                  <c:v>0</c:v>
                </c:pt>
                <c:pt idx="1">
                  <c:v>3</c:v>
                </c:pt>
                <c:pt idx="2">
                  <c:v>0</c:v>
                </c:pt>
                <c:pt idx="3">
                  <c:v>2</c:v>
                </c:pt>
              </c:numCache>
            </c:numRef>
          </c:val>
          <c:extLst>
            <c:ext xmlns:c16="http://schemas.microsoft.com/office/drawing/2014/chart" uri="{C3380CC4-5D6E-409C-BE32-E72D297353CC}">
              <c16:uniqueId val="{00000002-9FFB-45F9-AB43-E482C8921681}"/>
            </c:ext>
          </c:extLst>
        </c:ser>
        <c:ser>
          <c:idx val="3"/>
          <c:order val="3"/>
          <c:spPr>
            <a:solidFill>
              <a:srgbClr val="FFC000"/>
            </a:solidFill>
          </c:spPr>
          <c:invertIfNegative val="0"/>
          <c:cat>
            <c:strRef>
              <c:f>'Painel de Gestão - 4'!$C$32:$C$41</c:f>
              <c:strCache>
                <c:ptCount val="4"/>
                <c:pt idx="0">
                  <c:v>OBJETIVO 1</c:v>
                </c:pt>
                <c:pt idx="1">
                  <c:v>OBJETIVO 2</c:v>
                </c:pt>
                <c:pt idx="2">
                  <c:v>OBJETIVO 3</c:v>
                </c:pt>
                <c:pt idx="3">
                  <c:v>OBJETIVO 4</c:v>
                </c:pt>
              </c:strCache>
            </c:strRef>
          </c:cat>
          <c:val>
            <c:numRef>
              <c:f>'Painel de Gestão - 4'!$H$32:$H$41</c:f>
              <c:numCache>
                <c:formatCode>General</c:formatCode>
                <c:ptCount val="10"/>
                <c:pt idx="0">
                  <c:v>2</c:v>
                </c:pt>
                <c:pt idx="1">
                  <c:v>6</c:v>
                </c:pt>
                <c:pt idx="2">
                  <c:v>1</c:v>
                </c:pt>
                <c:pt idx="3">
                  <c:v>3</c:v>
                </c:pt>
              </c:numCache>
            </c:numRef>
          </c:val>
          <c:extLst>
            <c:ext xmlns:c16="http://schemas.microsoft.com/office/drawing/2014/chart" uri="{C3380CC4-5D6E-409C-BE32-E72D297353CC}">
              <c16:uniqueId val="{00000003-9FFB-45F9-AB43-E482C8921681}"/>
            </c:ext>
          </c:extLst>
        </c:ser>
        <c:ser>
          <c:idx val="4"/>
          <c:order val="4"/>
          <c:spPr>
            <a:solidFill>
              <a:srgbClr val="92D050"/>
            </a:solidFill>
          </c:spPr>
          <c:invertIfNegative val="0"/>
          <c:cat>
            <c:strRef>
              <c:f>'Painel de Gestão - 4'!$C$32:$C$41</c:f>
              <c:strCache>
                <c:ptCount val="4"/>
                <c:pt idx="0">
                  <c:v>OBJETIVO 1</c:v>
                </c:pt>
                <c:pt idx="1">
                  <c:v>OBJETIVO 2</c:v>
                </c:pt>
                <c:pt idx="2">
                  <c:v>OBJETIVO 3</c:v>
                </c:pt>
                <c:pt idx="3">
                  <c:v>OBJETIVO 4</c:v>
                </c:pt>
              </c:strCache>
            </c:strRef>
          </c:cat>
          <c:val>
            <c:numRef>
              <c:f>'Painel de Gestão - 4'!$I$32:$I$41</c:f>
              <c:numCache>
                <c:formatCode>General</c:formatCode>
                <c:ptCount val="10"/>
                <c:pt idx="0">
                  <c:v>4</c:v>
                </c:pt>
                <c:pt idx="1">
                  <c:v>0</c:v>
                </c:pt>
                <c:pt idx="2">
                  <c:v>2</c:v>
                </c:pt>
                <c:pt idx="3">
                  <c:v>7</c:v>
                </c:pt>
              </c:numCache>
            </c:numRef>
          </c:val>
          <c:extLst>
            <c:ext xmlns:c16="http://schemas.microsoft.com/office/drawing/2014/chart" uri="{C3380CC4-5D6E-409C-BE32-E72D297353CC}">
              <c16:uniqueId val="{00000004-9FFB-45F9-AB43-E482C8921681}"/>
            </c:ext>
          </c:extLst>
        </c:ser>
        <c:ser>
          <c:idx val="5"/>
          <c:order val="5"/>
          <c:spPr>
            <a:solidFill>
              <a:srgbClr val="0070C0"/>
            </a:solidFill>
          </c:spPr>
          <c:invertIfNegative val="0"/>
          <c:cat>
            <c:strRef>
              <c:f>'Painel de Gestão - 4'!$C$32:$C$41</c:f>
              <c:strCache>
                <c:ptCount val="4"/>
                <c:pt idx="0">
                  <c:v>OBJETIVO 1</c:v>
                </c:pt>
                <c:pt idx="1">
                  <c:v>OBJETIVO 2</c:v>
                </c:pt>
                <c:pt idx="2">
                  <c:v>OBJETIVO 3</c:v>
                </c:pt>
                <c:pt idx="3">
                  <c:v>OBJETIVO 4</c:v>
                </c:pt>
              </c:strCache>
            </c:strRef>
          </c:cat>
          <c:val>
            <c:numRef>
              <c:f>'Painel de Gestão - 4'!$J$32:$J$41</c:f>
              <c:numCache>
                <c:formatCode>General</c:formatCode>
                <c:ptCount val="10"/>
                <c:pt idx="0">
                  <c:v>0</c:v>
                </c:pt>
                <c:pt idx="1">
                  <c:v>3</c:v>
                </c:pt>
                <c:pt idx="2">
                  <c:v>1</c:v>
                </c:pt>
                <c:pt idx="3">
                  <c:v>1</c:v>
                </c:pt>
              </c:numCache>
            </c:numRef>
          </c:val>
          <c:extLst>
            <c:ext xmlns:c16="http://schemas.microsoft.com/office/drawing/2014/chart" uri="{C3380CC4-5D6E-409C-BE32-E72D297353CC}">
              <c16:uniqueId val="{00000005-9FFB-45F9-AB43-E482C8921681}"/>
            </c:ext>
          </c:extLst>
        </c:ser>
        <c:dLbls>
          <c:showLegendKey val="0"/>
          <c:showVal val="0"/>
          <c:showCatName val="0"/>
          <c:showSerName val="0"/>
          <c:showPercent val="0"/>
          <c:showBubbleSize val="0"/>
        </c:dLbls>
        <c:gapWidth val="150"/>
        <c:overlap val="100"/>
        <c:axId val="333055216"/>
        <c:axId val="333054824"/>
      </c:barChart>
      <c:catAx>
        <c:axId val="333055216"/>
        <c:scaling>
          <c:orientation val="maxMin"/>
        </c:scaling>
        <c:delete val="0"/>
        <c:axPos val="l"/>
        <c:numFmt formatCode="ge\r\a\l" sourceLinked="0"/>
        <c:majorTickMark val="out"/>
        <c:minorTickMark val="none"/>
        <c:tickLblPos val="nextTo"/>
        <c:txPr>
          <a:bodyPr/>
          <a:lstStyle/>
          <a:p>
            <a:pPr>
              <a:defRPr sz="1100"/>
            </a:pPr>
            <a:endParaRPr lang="en-US"/>
          </a:p>
        </c:txPr>
        <c:crossAx val="333054824"/>
        <c:crosses val="autoZero"/>
        <c:auto val="1"/>
        <c:lblAlgn val="ctr"/>
        <c:lblOffset val="100"/>
        <c:noMultiLvlLbl val="0"/>
      </c:catAx>
      <c:valAx>
        <c:axId val="333054824"/>
        <c:scaling>
          <c:orientation val="minMax"/>
        </c:scaling>
        <c:delete val="0"/>
        <c:axPos val="t"/>
        <c:majorGridlines/>
        <c:numFmt formatCode="General" sourceLinked="1"/>
        <c:majorTickMark val="out"/>
        <c:minorTickMark val="none"/>
        <c:tickLblPos val="nextTo"/>
        <c:crossAx val="333055216"/>
        <c:crosses val="autoZero"/>
        <c:crossBetween val="between"/>
        <c:majorUnit val="2"/>
      </c:valAx>
    </c:plotArea>
    <c:plotVisOnly val="1"/>
    <c:dispBlanksAs val="gap"/>
    <c:showDLblsOverMax val="0"/>
  </c:chart>
  <c:printSettings>
    <c:headerFooter/>
    <c:pageMargins b="0.78740157499999996" l="0.511811024" r="0.511811024" t="0.78740157499999996" header="0.31496062000000108" footer="0.31496062000000108"/>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l">
              <a:defRPr sz="1600"/>
            </a:pPr>
            <a:r>
              <a:rPr lang="pt-BR" sz="1600"/>
              <a:t>Situação atual </a:t>
            </a:r>
            <a:r>
              <a:rPr lang="pt-BR" sz="1600" baseline="0"/>
              <a:t>do PAN </a:t>
            </a:r>
          </a:p>
          <a:p>
            <a:pPr algn="l">
              <a:defRPr sz="1600"/>
            </a:pPr>
            <a:r>
              <a:rPr lang="pt-BR" sz="1600" baseline="0"/>
              <a:t>Monitoria atual</a:t>
            </a:r>
            <a:endParaRPr lang="pt-BR" sz="1600"/>
          </a:p>
        </c:rich>
      </c:tx>
      <c:layout>
        <c:manualLayout>
          <c:xMode val="edge"/>
          <c:yMode val="edge"/>
          <c:x val="7.930446194225756E-3"/>
          <c:y val="1.6489186112599717E-2"/>
        </c:manualLayout>
      </c:layout>
      <c:overlay val="0"/>
      <c:spPr>
        <a:noFill/>
      </c:spPr>
    </c:title>
    <c:autoTitleDeleted val="0"/>
    <c:plotArea>
      <c:layout>
        <c:manualLayout>
          <c:layoutTarget val="inner"/>
          <c:xMode val="edge"/>
          <c:yMode val="edge"/>
          <c:x val="8.1141294838144959E-2"/>
          <c:y val="0.21937888351980531"/>
          <c:w val="0.46168875765529332"/>
          <c:h val="0.68515846659657853"/>
        </c:manualLayout>
      </c:layout>
      <c:doughnutChart>
        <c:varyColors val="1"/>
        <c:ser>
          <c:idx val="0"/>
          <c:order val="0"/>
          <c:spPr>
            <a:solidFill>
              <a:srgbClr val="FFFF00"/>
            </a:solidFill>
          </c:spPr>
          <c:dPt>
            <c:idx val="0"/>
            <c:bubble3D val="0"/>
            <c:spPr>
              <a:solidFill>
                <a:schemeClr val="bg1">
                  <a:lumMod val="50000"/>
                </a:schemeClr>
              </a:solidFill>
            </c:spPr>
            <c:extLst>
              <c:ext xmlns:c16="http://schemas.microsoft.com/office/drawing/2014/chart" uri="{C3380CC4-5D6E-409C-BE32-E72D297353CC}">
                <c16:uniqueId val="{00000001-9FE0-4D9F-B8DC-8B9C8E37DCB1}"/>
              </c:ext>
            </c:extLst>
          </c:dPt>
          <c:dPt>
            <c:idx val="1"/>
            <c:bubble3D val="0"/>
            <c:spPr>
              <a:solidFill>
                <a:srgbClr val="FF0000"/>
              </a:solidFill>
            </c:spPr>
            <c:extLst>
              <c:ext xmlns:c16="http://schemas.microsoft.com/office/drawing/2014/chart" uri="{C3380CC4-5D6E-409C-BE32-E72D297353CC}">
                <c16:uniqueId val="{00000003-9FE0-4D9F-B8DC-8B9C8E37DCB1}"/>
              </c:ext>
            </c:extLst>
          </c:dPt>
          <c:dPt>
            <c:idx val="3"/>
            <c:bubble3D val="0"/>
            <c:spPr>
              <a:solidFill>
                <a:srgbClr val="92D050"/>
              </a:solidFill>
            </c:spPr>
            <c:extLst>
              <c:ext xmlns:c16="http://schemas.microsoft.com/office/drawing/2014/chart" uri="{C3380CC4-5D6E-409C-BE32-E72D297353CC}">
                <c16:uniqueId val="{00000005-9FE0-4D9F-B8DC-8B9C8E37DCB1}"/>
              </c:ext>
            </c:extLst>
          </c:dPt>
          <c:dPt>
            <c:idx val="4"/>
            <c:bubble3D val="0"/>
            <c:spPr>
              <a:solidFill>
                <a:srgbClr val="0070C0"/>
              </a:solidFill>
            </c:spPr>
            <c:extLst>
              <c:ext xmlns:c16="http://schemas.microsoft.com/office/drawing/2014/chart" uri="{C3380CC4-5D6E-409C-BE32-E72D297353CC}">
                <c16:uniqueId val="{00000007-9FE0-4D9F-B8DC-8B9C8E37DCB1}"/>
              </c:ext>
            </c:extLst>
          </c:dPt>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extLst>
          </c:dLbls>
          <c:cat>
            <c:strRef>
              <c:f>'Painel de Gestão - 4'!$C$16:$C$20</c:f>
              <c:strCache>
                <c:ptCount val="5"/>
                <c:pt idx="0">
                  <c:v> Início planejado é posterior ao período monitorado</c:v>
                </c:pt>
                <c:pt idx="1">
                  <c:v> Não iniciada ou não concluída</c:v>
                </c:pt>
                <c:pt idx="2">
                  <c:v> Em andamento com problemas de realização</c:v>
                </c:pt>
                <c:pt idx="3">
                  <c:v> Em andamento no período previsto </c:v>
                </c:pt>
                <c:pt idx="4">
                  <c:v> Concluída</c:v>
                </c:pt>
              </c:strCache>
            </c:strRef>
          </c:cat>
          <c:val>
            <c:numRef>
              <c:f>'Painel de Gestão - 4'!$E$16:$E$20</c:f>
              <c:numCache>
                <c:formatCode>0%</c:formatCode>
                <c:ptCount val="5"/>
                <c:pt idx="0">
                  <c:v>0</c:v>
                </c:pt>
                <c:pt idx="1">
                  <c:v>0.14285714285714285</c:v>
                </c:pt>
                <c:pt idx="2">
                  <c:v>0.34285714285714286</c:v>
                </c:pt>
                <c:pt idx="3">
                  <c:v>0.37142857142857144</c:v>
                </c:pt>
                <c:pt idx="4">
                  <c:v>0.14285714285714285</c:v>
                </c:pt>
              </c:numCache>
            </c:numRef>
          </c:val>
          <c:extLst>
            <c:ext xmlns:c16="http://schemas.microsoft.com/office/drawing/2014/chart" uri="{C3380CC4-5D6E-409C-BE32-E72D297353CC}">
              <c16:uniqueId val="{00000008-9FE0-4D9F-B8DC-8B9C8E37DCB1}"/>
            </c:ext>
          </c:extLst>
        </c:ser>
        <c:dLbls>
          <c:showLegendKey val="0"/>
          <c:showVal val="1"/>
          <c:showCatName val="0"/>
          <c:showSerName val="0"/>
          <c:showPercent val="0"/>
          <c:showBubbleSize val="0"/>
          <c:showLeaderLines val="0"/>
        </c:dLbls>
        <c:firstSliceAng val="0"/>
        <c:holeSize val="50"/>
      </c:doughnutChart>
    </c:plotArea>
    <c:legend>
      <c:legendPos val="r"/>
      <c:layout>
        <c:manualLayout>
          <c:xMode val="edge"/>
          <c:yMode val="edge"/>
          <c:x val="0.57029166666666664"/>
          <c:y val="0.14367663552499471"/>
          <c:w val="0.40163082802031924"/>
          <c:h val="0.79544382716049444"/>
        </c:manualLayout>
      </c:layout>
      <c:overlay val="0"/>
      <c:txPr>
        <a:bodyPr/>
        <a:lstStyle/>
        <a:p>
          <a:pPr>
            <a:defRPr sz="1100"/>
          </a:pPr>
          <a:endParaRPr lang="en-US"/>
        </a:p>
      </c:txPr>
    </c:legend>
    <c:plotVisOnly val="1"/>
    <c:dispBlanksAs val="zero"/>
    <c:showDLblsOverMax val="0"/>
  </c:chart>
  <c:printSettings>
    <c:headerFooter/>
    <c:pageMargins b="0.78740157499999996" l="0.511811024" r="0.511811024" t="0.78740157499999996" header="0.31496062000000064" footer="0.31496062000000064"/>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l">
              <a:defRPr sz="1600"/>
            </a:pPr>
            <a:r>
              <a:rPr lang="pt-BR" sz="1600"/>
              <a:t>Situação </a:t>
            </a:r>
            <a:r>
              <a:rPr lang="pt-BR" sz="1600" baseline="0"/>
              <a:t>do PAN </a:t>
            </a:r>
          </a:p>
          <a:p>
            <a:pPr algn="l">
              <a:defRPr sz="1600"/>
            </a:pPr>
            <a:r>
              <a:rPr lang="pt-BR" sz="1600" baseline="0"/>
              <a:t>Pós Monitoria</a:t>
            </a:r>
            <a:endParaRPr lang="pt-BR" sz="1600"/>
          </a:p>
        </c:rich>
      </c:tx>
      <c:layout>
        <c:manualLayout>
          <c:xMode val="edge"/>
          <c:yMode val="edge"/>
          <c:x val="7.930446194225756E-3"/>
          <c:y val="1.6489186112599717E-2"/>
        </c:manualLayout>
      </c:layout>
      <c:overlay val="0"/>
      <c:spPr>
        <a:noFill/>
      </c:spPr>
    </c:title>
    <c:autoTitleDeleted val="0"/>
    <c:plotArea>
      <c:layout>
        <c:manualLayout>
          <c:layoutTarget val="inner"/>
          <c:xMode val="edge"/>
          <c:yMode val="edge"/>
          <c:x val="9.5030183727034145E-2"/>
          <c:y val="0.21937888351980531"/>
          <c:w val="0.46168875765529332"/>
          <c:h val="0.68515846659657853"/>
        </c:manualLayout>
      </c:layout>
      <c:doughnutChart>
        <c:varyColors val="1"/>
        <c:ser>
          <c:idx val="0"/>
          <c:order val="0"/>
          <c:dPt>
            <c:idx val="0"/>
            <c:bubble3D val="0"/>
            <c:spPr>
              <a:solidFill>
                <a:schemeClr val="bg1">
                  <a:lumMod val="65000"/>
                </a:schemeClr>
              </a:solidFill>
            </c:spPr>
            <c:extLst>
              <c:ext xmlns:c16="http://schemas.microsoft.com/office/drawing/2014/chart" uri="{C3380CC4-5D6E-409C-BE32-E72D297353CC}">
                <c16:uniqueId val="{00000001-AC0A-488D-A911-331F8DF53764}"/>
              </c:ext>
            </c:extLst>
          </c:dPt>
          <c:dPt>
            <c:idx val="1"/>
            <c:bubble3D val="0"/>
            <c:spPr>
              <a:solidFill>
                <a:srgbClr val="FF0000"/>
              </a:solidFill>
            </c:spPr>
            <c:extLst>
              <c:ext xmlns:c16="http://schemas.microsoft.com/office/drawing/2014/chart" uri="{C3380CC4-5D6E-409C-BE32-E72D297353CC}">
                <c16:uniqueId val="{00000003-AC0A-488D-A911-331F8DF53764}"/>
              </c:ext>
            </c:extLst>
          </c:dPt>
          <c:dPt>
            <c:idx val="2"/>
            <c:bubble3D val="0"/>
            <c:spPr>
              <a:solidFill>
                <a:srgbClr val="FFFF00"/>
              </a:solidFill>
            </c:spPr>
            <c:extLst>
              <c:ext xmlns:c16="http://schemas.microsoft.com/office/drawing/2014/chart" uri="{C3380CC4-5D6E-409C-BE32-E72D297353CC}">
                <c16:uniqueId val="{00000005-AC0A-488D-A911-331F8DF53764}"/>
              </c:ext>
            </c:extLst>
          </c:dPt>
          <c:dPt>
            <c:idx val="3"/>
            <c:bubble3D val="0"/>
            <c:spPr>
              <a:solidFill>
                <a:srgbClr val="92D050"/>
              </a:solidFill>
            </c:spPr>
            <c:extLst>
              <c:ext xmlns:c16="http://schemas.microsoft.com/office/drawing/2014/chart" uri="{C3380CC4-5D6E-409C-BE32-E72D297353CC}">
                <c16:uniqueId val="{00000007-AC0A-488D-A911-331F8DF53764}"/>
              </c:ext>
            </c:extLst>
          </c:dPt>
          <c:dPt>
            <c:idx val="4"/>
            <c:bubble3D val="0"/>
            <c:spPr>
              <a:solidFill>
                <a:srgbClr val="0070C0"/>
              </a:solidFill>
            </c:spPr>
            <c:extLst>
              <c:ext xmlns:c16="http://schemas.microsoft.com/office/drawing/2014/chart" uri="{C3380CC4-5D6E-409C-BE32-E72D297353CC}">
                <c16:uniqueId val="{00000009-AC0A-488D-A911-331F8DF53764}"/>
              </c:ext>
            </c:extLst>
          </c:dPt>
          <c:dPt>
            <c:idx val="5"/>
            <c:bubble3D val="0"/>
            <c:spPr>
              <a:solidFill>
                <a:srgbClr val="FF99CC"/>
              </a:solidFill>
            </c:spPr>
            <c:extLst>
              <c:ext xmlns:c16="http://schemas.microsoft.com/office/drawing/2014/chart" uri="{C3380CC4-5D6E-409C-BE32-E72D297353CC}">
                <c16:uniqueId val="{0000000B-AC0A-488D-A911-331F8DF53764}"/>
              </c:ext>
            </c:extLst>
          </c:dPt>
          <c:dLbls>
            <c:dLbl>
              <c:idx val="0"/>
              <c:layout>
                <c:manualLayout>
                  <c:x val="8.1410256410256402E-3"/>
                  <c:y val="-3.94460286701190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C0A-488D-A911-331F8DF53764}"/>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extLst>
          </c:dLbls>
          <c:cat>
            <c:strRef>
              <c:f>'Painel de Gestão - 4'!$C$16:$C$21</c:f>
              <c:strCache>
                <c:ptCount val="6"/>
                <c:pt idx="0">
                  <c:v> Início planejado é posterior ao período monitorado</c:v>
                </c:pt>
                <c:pt idx="1">
                  <c:v> Não iniciada ou não concluída</c:v>
                </c:pt>
                <c:pt idx="2">
                  <c:v> Em andamento com problemas de realização</c:v>
                </c:pt>
                <c:pt idx="3">
                  <c:v> Em andamento no período previsto </c:v>
                </c:pt>
                <c:pt idx="4">
                  <c:v> Concluída</c:v>
                </c:pt>
                <c:pt idx="5">
                  <c:v> Ações Novas - Pós-monitoria</c:v>
                </c:pt>
              </c:strCache>
            </c:strRef>
          </c:cat>
          <c:val>
            <c:numRef>
              <c:f>'Painel de Gestão - 4'!$G$16:$G$21</c:f>
              <c:numCache>
                <c:formatCode>0%</c:formatCode>
                <c:ptCount val="6"/>
                <c:pt idx="0">
                  <c:v>0</c:v>
                </c:pt>
                <c:pt idx="1">
                  <c:v>0.12121212121212122</c:v>
                </c:pt>
                <c:pt idx="2">
                  <c:v>0.33333333333333331</c:v>
                </c:pt>
                <c:pt idx="3">
                  <c:v>0.39393939393939392</c:v>
                </c:pt>
                <c:pt idx="4">
                  <c:v>0.15151515151515152</c:v>
                </c:pt>
                <c:pt idx="5">
                  <c:v>0</c:v>
                </c:pt>
              </c:numCache>
            </c:numRef>
          </c:val>
          <c:extLst>
            <c:ext xmlns:c16="http://schemas.microsoft.com/office/drawing/2014/chart" uri="{C3380CC4-5D6E-409C-BE32-E72D297353CC}">
              <c16:uniqueId val="{0000000C-AC0A-488D-A911-331F8DF53764}"/>
            </c:ext>
          </c:extLst>
        </c:ser>
        <c:dLbls>
          <c:showLegendKey val="0"/>
          <c:showVal val="1"/>
          <c:showCatName val="0"/>
          <c:showSerName val="0"/>
          <c:showPercent val="0"/>
          <c:showBubbleSize val="0"/>
          <c:showLeaderLines val="0"/>
        </c:dLbls>
        <c:firstSliceAng val="0"/>
        <c:holeSize val="50"/>
      </c:doughnutChart>
      <c:spPr>
        <a:noFill/>
        <a:ln w="25400">
          <a:noFill/>
        </a:ln>
      </c:spPr>
    </c:plotArea>
    <c:legend>
      <c:legendPos val="r"/>
      <c:layout>
        <c:manualLayout>
          <c:xMode val="edge"/>
          <c:yMode val="edge"/>
          <c:x val="0.59897799484626846"/>
          <c:y val="0.11768286970423393"/>
          <c:w val="0.38477668980593727"/>
          <c:h val="0.81849175118189244"/>
        </c:manualLayout>
      </c:layout>
      <c:overlay val="0"/>
      <c:txPr>
        <a:bodyPr/>
        <a:lstStyle/>
        <a:p>
          <a:pPr>
            <a:defRPr sz="1100"/>
          </a:pPr>
          <a:endParaRPr lang="en-US"/>
        </a:p>
      </c:txPr>
    </c:legend>
    <c:plotVisOnly val="1"/>
    <c:dispBlanksAs val="zero"/>
    <c:showDLblsOverMax val="0"/>
  </c:chart>
  <c:printSettings>
    <c:headerFooter/>
    <c:pageMargins b="0.78740157499999996" l="0.511811024" r="0.511811024" t="0.78740157499999996" header="0.31496062000000064" footer="0.31496062000000064"/>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stacked"/>
        <c:varyColors val="0"/>
        <c:ser>
          <c:idx val="0"/>
          <c:order val="0"/>
          <c:spPr>
            <a:solidFill>
              <a:srgbClr val="B15407"/>
            </a:solidFill>
          </c:spPr>
          <c:invertIfNegative val="0"/>
          <c:cat>
            <c:strRef>
              <c:f>'Painel de Gestão - 3'!$C$32:$C$41</c:f>
              <c:strCache>
                <c:ptCount val="4"/>
                <c:pt idx="0">
                  <c:v>OBJETIVO 1</c:v>
                </c:pt>
                <c:pt idx="1">
                  <c:v>OBJETIVO 2</c:v>
                </c:pt>
                <c:pt idx="2">
                  <c:v>OBJETIVO 3</c:v>
                </c:pt>
                <c:pt idx="3">
                  <c:v>OBJETIVO 4</c:v>
                </c:pt>
              </c:strCache>
            </c:strRef>
          </c:cat>
          <c:val>
            <c:numRef>
              <c:f>'Painel de Gestão - 3'!$E$32:$E$41</c:f>
              <c:numCache>
                <c:formatCode>General</c:formatCode>
                <c:ptCount val="10"/>
                <c:pt idx="0">
                  <c:v>2</c:v>
                </c:pt>
                <c:pt idx="1">
                  <c:v>1</c:v>
                </c:pt>
                <c:pt idx="2">
                  <c:v>1</c:v>
                </c:pt>
                <c:pt idx="3">
                  <c:v>0</c:v>
                </c:pt>
              </c:numCache>
            </c:numRef>
          </c:val>
          <c:extLst>
            <c:ext xmlns:c16="http://schemas.microsoft.com/office/drawing/2014/chart" uri="{C3380CC4-5D6E-409C-BE32-E72D297353CC}">
              <c16:uniqueId val="{00000000-680B-4E2F-80F0-6448B5CDA404}"/>
            </c:ext>
          </c:extLst>
        </c:ser>
        <c:ser>
          <c:idx val="1"/>
          <c:order val="1"/>
          <c:spPr>
            <a:solidFill>
              <a:schemeClr val="bg1">
                <a:lumMod val="65000"/>
              </a:schemeClr>
            </a:solidFill>
          </c:spPr>
          <c:invertIfNegative val="0"/>
          <c:cat>
            <c:strRef>
              <c:f>'Painel de Gestão - 3'!$C$32:$C$41</c:f>
              <c:strCache>
                <c:ptCount val="4"/>
                <c:pt idx="0">
                  <c:v>OBJETIVO 1</c:v>
                </c:pt>
                <c:pt idx="1">
                  <c:v>OBJETIVO 2</c:v>
                </c:pt>
                <c:pt idx="2">
                  <c:v>OBJETIVO 3</c:v>
                </c:pt>
                <c:pt idx="3">
                  <c:v>OBJETIVO 4</c:v>
                </c:pt>
              </c:strCache>
            </c:strRef>
          </c:cat>
          <c:val>
            <c:numRef>
              <c:f>'Painel de Gestão - 3'!$F$32:$F$41</c:f>
              <c:numCache>
                <c:formatCode>General</c:formatCode>
                <c:ptCount val="10"/>
                <c:pt idx="0">
                  <c:v>0</c:v>
                </c:pt>
                <c:pt idx="1">
                  <c:v>1</c:v>
                </c:pt>
                <c:pt idx="2">
                  <c:v>0</c:v>
                </c:pt>
                <c:pt idx="3">
                  <c:v>0</c:v>
                </c:pt>
              </c:numCache>
            </c:numRef>
          </c:val>
          <c:extLst>
            <c:ext xmlns:c16="http://schemas.microsoft.com/office/drawing/2014/chart" uri="{C3380CC4-5D6E-409C-BE32-E72D297353CC}">
              <c16:uniqueId val="{00000001-680B-4E2F-80F0-6448B5CDA404}"/>
            </c:ext>
          </c:extLst>
        </c:ser>
        <c:ser>
          <c:idx val="2"/>
          <c:order val="2"/>
          <c:spPr>
            <a:solidFill>
              <a:srgbClr val="FF0000"/>
            </a:solidFill>
          </c:spPr>
          <c:invertIfNegative val="0"/>
          <c:cat>
            <c:strRef>
              <c:f>'Painel de Gestão - 3'!$C$32:$C$41</c:f>
              <c:strCache>
                <c:ptCount val="4"/>
                <c:pt idx="0">
                  <c:v>OBJETIVO 1</c:v>
                </c:pt>
                <c:pt idx="1">
                  <c:v>OBJETIVO 2</c:v>
                </c:pt>
                <c:pt idx="2">
                  <c:v>OBJETIVO 3</c:v>
                </c:pt>
                <c:pt idx="3">
                  <c:v>OBJETIVO 4</c:v>
                </c:pt>
              </c:strCache>
            </c:strRef>
          </c:cat>
          <c:val>
            <c:numRef>
              <c:f>'Painel de Gestão - 3'!$G$32:$G$41</c:f>
              <c:numCache>
                <c:formatCode>General</c:formatCode>
                <c:ptCount val="10"/>
                <c:pt idx="0">
                  <c:v>2</c:v>
                </c:pt>
                <c:pt idx="1">
                  <c:v>4</c:v>
                </c:pt>
                <c:pt idx="2">
                  <c:v>2</c:v>
                </c:pt>
                <c:pt idx="3">
                  <c:v>2</c:v>
                </c:pt>
              </c:numCache>
            </c:numRef>
          </c:val>
          <c:extLst>
            <c:ext xmlns:c16="http://schemas.microsoft.com/office/drawing/2014/chart" uri="{C3380CC4-5D6E-409C-BE32-E72D297353CC}">
              <c16:uniqueId val="{00000002-680B-4E2F-80F0-6448B5CDA404}"/>
            </c:ext>
          </c:extLst>
        </c:ser>
        <c:ser>
          <c:idx val="3"/>
          <c:order val="3"/>
          <c:spPr>
            <a:solidFill>
              <a:srgbClr val="FFC000"/>
            </a:solidFill>
          </c:spPr>
          <c:invertIfNegative val="0"/>
          <c:cat>
            <c:strRef>
              <c:f>'Painel de Gestão - 3'!$C$32:$C$41</c:f>
              <c:strCache>
                <c:ptCount val="4"/>
                <c:pt idx="0">
                  <c:v>OBJETIVO 1</c:v>
                </c:pt>
                <c:pt idx="1">
                  <c:v>OBJETIVO 2</c:v>
                </c:pt>
                <c:pt idx="2">
                  <c:v>OBJETIVO 3</c:v>
                </c:pt>
                <c:pt idx="3">
                  <c:v>OBJETIVO 4</c:v>
                </c:pt>
              </c:strCache>
            </c:strRef>
          </c:cat>
          <c:val>
            <c:numRef>
              <c:f>'Painel de Gestão - 3'!$H$32:$H$41</c:f>
              <c:numCache>
                <c:formatCode>General</c:formatCode>
                <c:ptCount val="10"/>
                <c:pt idx="0">
                  <c:v>1</c:v>
                </c:pt>
                <c:pt idx="1">
                  <c:v>4</c:v>
                </c:pt>
                <c:pt idx="2">
                  <c:v>2</c:v>
                </c:pt>
                <c:pt idx="3">
                  <c:v>4</c:v>
                </c:pt>
              </c:numCache>
            </c:numRef>
          </c:val>
          <c:extLst>
            <c:ext xmlns:c16="http://schemas.microsoft.com/office/drawing/2014/chart" uri="{C3380CC4-5D6E-409C-BE32-E72D297353CC}">
              <c16:uniqueId val="{00000003-680B-4E2F-80F0-6448B5CDA404}"/>
            </c:ext>
          </c:extLst>
        </c:ser>
        <c:ser>
          <c:idx val="4"/>
          <c:order val="4"/>
          <c:spPr>
            <a:solidFill>
              <a:srgbClr val="92D050"/>
            </a:solidFill>
          </c:spPr>
          <c:invertIfNegative val="0"/>
          <c:cat>
            <c:strRef>
              <c:f>'Painel de Gestão - 3'!$C$32:$C$41</c:f>
              <c:strCache>
                <c:ptCount val="4"/>
                <c:pt idx="0">
                  <c:v>OBJETIVO 1</c:v>
                </c:pt>
                <c:pt idx="1">
                  <c:v>OBJETIVO 2</c:v>
                </c:pt>
                <c:pt idx="2">
                  <c:v>OBJETIVO 3</c:v>
                </c:pt>
                <c:pt idx="3">
                  <c:v>OBJETIVO 4</c:v>
                </c:pt>
              </c:strCache>
            </c:strRef>
          </c:cat>
          <c:val>
            <c:numRef>
              <c:f>'Painel de Gestão - 3'!$I$32:$I$41</c:f>
              <c:numCache>
                <c:formatCode>General</c:formatCode>
                <c:ptCount val="10"/>
                <c:pt idx="0">
                  <c:v>5</c:v>
                </c:pt>
                <c:pt idx="1">
                  <c:v>1</c:v>
                </c:pt>
                <c:pt idx="2">
                  <c:v>1</c:v>
                </c:pt>
                <c:pt idx="3">
                  <c:v>5</c:v>
                </c:pt>
              </c:numCache>
            </c:numRef>
          </c:val>
          <c:extLst>
            <c:ext xmlns:c16="http://schemas.microsoft.com/office/drawing/2014/chart" uri="{C3380CC4-5D6E-409C-BE32-E72D297353CC}">
              <c16:uniqueId val="{00000004-680B-4E2F-80F0-6448B5CDA404}"/>
            </c:ext>
          </c:extLst>
        </c:ser>
        <c:ser>
          <c:idx val="5"/>
          <c:order val="5"/>
          <c:spPr>
            <a:solidFill>
              <a:srgbClr val="0070C0"/>
            </a:solidFill>
          </c:spPr>
          <c:invertIfNegative val="0"/>
          <c:cat>
            <c:strRef>
              <c:f>'Painel de Gestão - 3'!$C$32:$C$41</c:f>
              <c:strCache>
                <c:ptCount val="4"/>
                <c:pt idx="0">
                  <c:v>OBJETIVO 1</c:v>
                </c:pt>
                <c:pt idx="1">
                  <c:v>OBJETIVO 2</c:v>
                </c:pt>
                <c:pt idx="2">
                  <c:v>OBJETIVO 3</c:v>
                </c:pt>
                <c:pt idx="3">
                  <c:v>OBJETIVO 4</c:v>
                </c:pt>
              </c:strCache>
            </c:strRef>
          </c:cat>
          <c:val>
            <c:numRef>
              <c:f>'Painel de Gestão - 3'!$J$32:$J$41</c:f>
              <c:numCache>
                <c:formatCode>General</c:formatCode>
                <c:ptCount val="10"/>
                <c:pt idx="0">
                  <c:v>0</c:v>
                </c:pt>
                <c:pt idx="1">
                  <c:v>3</c:v>
                </c:pt>
                <c:pt idx="2">
                  <c:v>0</c:v>
                </c:pt>
                <c:pt idx="3">
                  <c:v>1</c:v>
                </c:pt>
              </c:numCache>
            </c:numRef>
          </c:val>
          <c:extLst>
            <c:ext xmlns:c16="http://schemas.microsoft.com/office/drawing/2014/chart" uri="{C3380CC4-5D6E-409C-BE32-E72D297353CC}">
              <c16:uniqueId val="{00000005-680B-4E2F-80F0-6448B5CDA404}"/>
            </c:ext>
          </c:extLst>
        </c:ser>
        <c:dLbls>
          <c:showLegendKey val="0"/>
          <c:showVal val="0"/>
          <c:showCatName val="0"/>
          <c:showSerName val="0"/>
          <c:showPercent val="0"/>
          <c:showBubbleSize val="0"/>
        </c:dLbls>
        <c:gapWidth val="150"/>
        <c:overlap val="100"/>
        <c:axId val="333321264"/>
        <c:axId val="333321648"/>
      </c:barChart>
      <c:catAx>
        <c:axId val="333321264"/>
        <c:scaling>
          <c:orientation val="maxMin"/>
        </c:scaling>
        <c:delete val="0"/>
        <c:axPos val="l"/>
        <c:numFmt formatCode="ge\r\a\l" sourceLinked="0"/>
        <c:majorTickMark val="out"/>
        <c:minorTickMark val="none"/>
        <c:tickLblPos val="nextTo"/>
        <c:txPr>
          <a:bodyPr/>
          <a:lstStyle/>
          <a:p>
            <a:pPr>
              <a:defRPr sz="1100"/>
            </a:pPr>
            <a:endParaRPr lang="en-US"/>
          </a:p>
        </c:txPr>
        <c:crossAx val="333321648"/>
        <c:crosses val="autoZero"/>
        <c:auto val="1"/>
        <c:lblAlgn val="ctr"/>
        <c:lblOffset val="100"/>
        <c:noMultiLvlLbl val="0"/>
      </c:catAx>
      <c:valAx>
        <c:axId val="333321648"/>
        <c:scaling>
          <c:orientation val="minMax"/>
        </c:scaling>
        <c:delete val="0"/>
        <c:axPos val="t"/>
        <c:majorGridlines/>
        <c:numFmt formatCode="General" sourceLinked="1"/>
        <c:majorTickMark val="out"/>
        <c:minorTickMark val="none"/>
        <c:tickLblPos val="nextTo"/>
        <c:crossAx val="333321264"/>
        <c:crosses val="autoZero"/>
        <c:crossBetween val="between"/>
        <c:majorUnit val="2"/>
      </c:valAx>
    </c:plotArea>
    <c:plotVisOnly val="1"/>
    <c:dispBlanksAs val="gap"/>
    <c:showDLblsOverMax val="0"/>
  </c:chart>
  <c:printSettings>
    <c:headerFooter/>
    <c:pageMargins b="0.78740157499999996" l="0.511811024" r="0.511811024" t="0.78740157499999996" header="0.31496062000000108" footer="0.31496062000000108"/>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l">
              <a:defRPr sz="1600"/>
            </a:pPr>
            <a:r>
              <a:rPr lang="pt-BR" sz="1600"/>
              <a:t>Situação atual </a:t>
            </a:r>
            <a:r>
              <a:rPr lang="pt-BR" sz="1600" baseline="0"/>
              <a:t>do PAN </a:t>
            </a:r>
          </a:p>
          <a:p>
            <a:pPr algn="l">
              <a:defRPr sz="1600"/>
            </a:pPr>
            <a:r>
              <a:rPr lang="pt-BR" sz="1600" baseline="0"/>
              <a:t>Monitoria atual</a:t>
            </a:r>
            <a:endParaRPr lang="pt-BR" sz="1600"/>
          </a:p>
        </c:rich>
      </c:tx>
      <c:layout>
        <c:manualLayout>
          <c:xMode val="edge"/>
          <c:yMode val="edge"/>
          <c:x val="7.930446194225756E-3"/>
          <c:y val="1.6489186112599717E-2"/>
        </c:manualLayout>
      </c:layout>
      <c:overlay val="0"/>
      <c:spPr>
        <a:noFill/>
      </c:spPr>
    </c:title>
    <c:autoTitleDeleted val="0"/>
    <c:plotArea>
      <c:layout>
        <c:manualLayout>
          <c:layoutTarget val="inner"/>
          <c:xMode val="edge"/>
          <c:yMode val="edge"/>
          <c:x val="8.1141294838144959E-2"/>
          <c:y val="0.21937888351980531"/>
          <c:w val="0.46168875765529332"/>
          <c:h val="0.68515846659657853"/>
        </c:manualLayout>
      </c:layout>
      <c:doughnutChart>
        <c:varyColors val="1"/>
        <c:ser>
          <c:idx val="0"/>
          <c:order val="0"/>
          <c:spPr>
            <a:solidFill>
              <a:srgbClr val="FFFF00"/>
            </a:solidFill>
          </c:spPr>
          <c:dPt>
            <c:idx val="0"/>
            <c:bubble3D val="0"/>
            <c:spPr>
              <a:solidFill>
                <a:schemeClr val="bg1">
                  <a:lumMod val="50000"/>
                </a:schemeClr>
              </a:solidFill>
            </c:spPr>
            <c:extLst>
              <c:ext xmlns:c16="http://schemas.microsoft.com/office/drawing/2014/chart" uri="{C3380CC4-5D6E-409C-BE32-E72D297353CC}">
                <c16:uniqueId val="{00000001-3FC3-4DA9-B308-DC624528EAC2}"/>
              </c:ext>
            </c:extLst>
          </c:dPt>
          <c:dPt>
            <c:idx val="1"/>
            <c:bubble3D val="0"/>
            <c:spPr>
              <a:solidFill>
                <a:srgbClr val="FF0000"/>
              </a:solidFill>
            </c:spPr>
            <c:extLst>
              <c:ext xmlns:c16="http://schemas.microsoft.com/office/drawing/2014/chart" uri="{C3380CC4-5D6E-409C-BE32-E72D297353CC}">
                <c16:uniqueId val="{00000003-3FC3-4DA9-B308-DC624528EAC2}"/>
              </c:ext>
            </c:extLst>
          </c:dPt>
          <c:dPt>
            <c:idx val="3"/>
            <c:bubble3D val="0"/>
            <c:spPr>
              <a:solidFill>
                <a:srgbClr val="92D050"/>
              </a:solidFill>
            </c:spPr>
            <c:extLst>
              <c:ext xmlns:c16="http://schemas.microsoft.com/office/drawing/2014/chart" uri="{C3380CC4-5D6E-409C-BE32-E72D297353CC}">
                <c16:uniqueId val="{00000005-3FC3-4DA9-B308-DC624528EAC2}"/>
              </c:ext>
            </c:extLst>
          </c:dPt>
          <c:dPt>
            <c:idx val="4"/>
            <c:bubble3D val="0"/>
            <c:spPr>
              <a:solidFill>
                <a:srgbClr val="0070C0"/>
              </a:solidFill>
            </c:spPr>
            <c:extLst>
              <c:ext xmlns:c16="http://schemas.microsoft.com/office/drawing/2014/chart" uri="{C3380CC4-5D6E-409C-BE32-E72D297353CC}">
                <c16:uniqueId val="{00000007-3FC3-4DA9-B308-DC624528EAC2}"/>
              </c:ext>
            </c:extLst>
          </c:dPt>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extLst>
          </c:dLbls>
          <c:cat>
            <c:strRef>
              <c:f>'Painel de Gestão - 3'!$C$16:$C$20</c:f>
              <c:strCache>
                <c:ptCount val="5"/>
                <c:pt idx="0">
                  <c:v> Início planejado é posterior ao período monitorado</c:v>
                </c:pt>
                <c:pt idx="1">
                  <c:v> Não iniciada ou não concluída</c:v>
                </c:pt>
                <c:pt idx="2">
                  <c:v> Em andamento com problemas de realização</c:v>
                </c:pt>
                <c:pt idx="3">
                  <c:v> Em andamento no período previsto </c:v>
                </c:pt>
                <c:pt idx="4">
                  <c:v> Concluída</c:v>
                </c:pt>
              </c:strCache>
            </c:strRef>
          </c:cat>
          <c:val>
            <c:numRef>
              <c:f>'Painel de Gestão - 3'!$E$16:$E$20</c:f>
              <c:numCache>
                <c:formatCode>0%</c:formatCode>
                <c:ptCount val="5"/>
                <c:pt idx="0">
                  <c:v>2.6315789473684209E-2</c:v>
                </c:pt>
                <c:pt idx="1">
                  <c:v>0.26315789473684209</c:v>
                </c:pt>
                <c:pt idx="2">
                  <c:v>0.28947368421052633</c:v>
                </c:pt>
                <c:pt idx="3">
                  <c:v>0.31578947368421051</c:v>
                </c:pt>
                <c:pt idx="4">
                  <c:v>0.10526315789473684</c:v>
                </c:pt>
              </c:numCache>
            </c:numRef>
          </c:val>
          <c:extLst>
            <c:ext xmlns:c16="http://schemas.microsoft.com/office/drawing/2014/chart" uri="{C3380CC4-5D6E-409C-BE32-E72D297353CC}">
              <c16:uniqueId val="{00000008-3FC3-4DA9-B308-DC624528EAC2}"/>
            </c:ext>
          </c:extLst>
        </c:ser>
        <c:dLbls>
          <c:showLegendKey val="0"/>
          <c:showVal val="1"/>
          <c:showCatName val="0"/>
          <c:showSerName val="0"/>
          <c:showPercent val="0"/>
          <c:showBubbleSize val="0"/>
          <c:showLeaderLines val="0"/>
        </c:dLbls>
        <c:firstSliceAng val="0"/>
        <c:holeSize val="50"/>
      </c:doughnutChart>
    </c:plotArea>
    <c:legend>
      <c:legendPos val="r"/>
      <c:layout>
        <c:manualLayout>
          <c:xMode val="edge"/>
          <c:yMode val="edge"/>
          <c:x val="0.57029166666666664"/>
          <c:y val="0.14367663552499471"/>
          <c:w val="0.40163082802031924"/>
          <c:h val="0.79544382716049444"/>
        </c:manualLayout>
      </c:layout>
      <c:overlay val="0"/>
      <c:txPr>
        <a:bodyPr/>
        <a:lstStyle/>
        <a:p>
          <a:pPr>
            <a:defRPr sz="1100"/>
          </a:pPr>
          <a:endParaRPr lang="en-US"/>
        </a:p>
      </c:txPr>
    </c:legend>
    <c:plotVisOnly val="1"/>
    <c:dispBlanksAs val="zero"/>
    <c:showDLblsOverMax val="0"/>
  </c:chart>
  <c:printSettings>
    <c:headerFooter/>
    <c:pageMargins b="0.78740157499999996" l="0.511811024" r="0.511811024" t="0.78740157499999996" header="0.31496062000000064" footer="0.31496062000000064"/>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l">
              <a:defRPr sz="1600"/>
            </a:pPr>
            <a:r>
              <a:rPr lang="pt-BR" sz="1600"/>
              <a:t>Situação </a:t>
            </a:r>
            <a:r>
              <a:rPr lang="pt-BR" sz="1600" baseline="0"/>
              <a:t>do PAN </a:t>
            </a:r>
          </a:p>
          <a:p>
            <a:pPr algn="l">
              <a:defRPr sz="1600"/>
            </a:pPr>
            <a:r>
              <a:rPr lang="pt-BR" sz="1600" baseline="0"/>
              <a:t>Pós Monitoria</a:t>
            </a:r>
            <a:endParaRPr lang="pt-BR" sz="1600"/>
          </a:p>
        </c:rich>
      </c:tx>
      <c:layout>
        <c:manualLayout>
          <c:xMode val="edge"/>
          <c:yMode val="edge"/>
          <c:x val="7.930446194225756E-3"/>
          <c:y val="1.6489186112599717E-2"/>
        </c:manualLayout>
      </c:layout>
      <c:overlay val="0"/>
      <c:spPr>
        <a:noFill/>
      </c:spPr>
    </c:title>
    <c:autoTitleDeleted val="0"/>
    <c:plotArea>
      <c:layout>
        <c:manualLayout>
          <c:layoutTarget val="inner"/>
          <c:xMode val="edge"/>
          <c:yMode val="edge"/>
          <c:x val="9.5030183727034145E-2"/>
          <c:y val="0.21937888351980531"/>
          <c:w val="0.46168875765529332"/>
          <c:h val="0.68515846659657853"/>
        </c:manualLayout>
      </c:layout>
      <c:doughnutChart>
        <c:varyColors val="1"/>
        <c:ser>
          <c:idx val="0"/>
          <c:order val="0"/>
          <c:dPt>
            <c:idx val="0"/>
            <c:bubble3D val="0"/>
            <c:spPr>
              <a:solidFill>
                <a:schemeClr val="bg1">
                  <a:lumMod val="65000"/>
                </a:schemeClr>
              </a:solidFill>
            </c:spPr>
            <c:extLst>
              <c:ext xmlns:c16="http://schemas.microsoft.com/office/drawing/2014/chart" uri="{C3380CC4-5D6E-409C-BE32-E72D297353CC}">
                <c16:uniqueId val="{00000001-AC0A-488D-A911-331F8DF53764}"/>
              </c:ext>
            </c:extLst>
          </c:dPt>
          <c:dPt>
            <c:idx val="1"/>
            <c:bubble3D val="0"/>
            <c:spPr>
              <a:solidFill>
                <a:srgbClr val="FF0000"/>
              </a:solidFill>
            </c:spPr>
            <c:extLst>
              <c:ext xmlns:c16="http://schemas.microsoft.com/office/drawing/2014/chart" uri="{C3380CC4-5D6E-409C-BE32-E72D297353CC}">
                <c16:uniqueId val="{00000003-AC0A-488D-A911-331F8DF53764}"/>
              </c:ext>
            </c:extLst>
          </c:dPt>
          <c:dPt>
            <c:idx val="2"/>
            <c:bubble3D val="0"/>
            <c:spPr>
              <a:solidFill>
                <a:srgbClr val="FFFF00"/>
              </a:solidFill>
            </c:spPr>
            <c:extLst>
              <c:ext xmlns:c16="http://schemas.microsoft.com/office/drawing/2014/chart" uri="{C3380CC4-5D6E-409C-BE32-E72D297353CC}">
                <c16:uniqueId val="{00000005-AC0A-488D-A911-331F8DF53764}"/>
              </c:ext>
            </c:extLst>
          </c:dPt>
          <c:dPt>
            <c:idx val="3"/>
            <c:bubble3D val="0"/>
            <c:spPr>
              <a:solidFill>
                <a:srgbClr val="92D050"/>
              </a:solidFill>
            </c:spPr>
            <c:extLst>
              <c:ext xmlns:c16="http://schemas.microsoft.com/office/drawing/2014/chart" uri="{C3380CC4-5D6E-409C-BE32-E72D297353CC}">
                <c16:uniqueId val="{00000007-AC0A-488D-A911-331F8DF53764}"/>
              </c:ext>
            </c:extLst>
          </c:dPt>
          <c:dPt>
            <c:idx val="4"/>
            <c:bubble3D val="0"/>
            <c:spPr>
              <a:solidFill>
                <a:srgbClr val="0070C0"/>
              </a:solidFill>
            </c:spPr>
            <c:extLst>
              <c:ext xmlns:c16="http://schemas.microsoft.com/office/drawing/2014/chart" uri="{C3380CC4-5D6E-409C-BE32-E72D297353CC}">
                <c16:uniqueId val="{00000009-AC0A-488D-A911-331F8DF53764}"/>
              </c:ext>
            </c:extLst>
          </c:dPt>
          <c:dPt>
            <c:idx val="5"/>
            <c:bubble3D val="0"/>
            <c:spPr>
              <a:solidFill>
                <a:srgbClr val="FF99CC"/>
              </a:solidFill>
            </c:spPr>
            <c:extLst>
              <c:ext xmlns:c16="http://schemas.microsoft.com/office/drawing/2014/chart" uri="{C3380CC4-5D6E-409C-BE32-E72D297353CC}">
                <c16:uniqueId val="{0000000B-AC0A-488D-A911-331F8DF53764}"/>
              </c:ext>
            </c:extLst>
          </c:dPt>
          <c:dLbls>
            <c:dLbl>
              <c:idx val="0"/>
              <c:layout>
                <c:manualLayout>
                  <c:x val="8.1410256410256402E-3"/>
                  <c:y val="-3.94460286701190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C0A-488D-A911-331F8DF53764}"/>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extLst>
          </c:dLbls>
          <c:cat>
            <c:strRef>
              <c:f>'Painel de Gestão - 1'!$C$16:$C$21</c:f>
              <c:strCache>
                <c:ptCount val="6"/>
                <c:pt idx="0">
                  <c:v> Início planejado é posterior ao período monitorado</c:v>
                </c:pt>
                <c:pt idx="1">
                  <c:v> Não iniciada ou não concluída</c:v>
                </c:pt>
                <c:pt idx="2">
                  <c:v> Em andamento com problemas de realização</c:v>
                </c:pt>
                <c:pt idx="3">
                  <c:v> Em andamento no período previsto </c:v>
                </c:pt>
                <c:pt idx="4">
                  <c:v> Concluída</c:v>
                </c:pt>
                <c:pt idx="5">
                  <c:v> Ações Novas - Pós-monitoria</c:v>
                </c:pt>
              </c:strCache>
            </c:strRef>
          </c:cat>
          <c:val>
            <c:numRef>
              <c:f>'Painel de Gestão - 1'!$G$16:$G$21</c:f>
              <c:numCache>
                <c:formatCode>0%</c:formatCode>
                <c:ptCount val="6"/>
                <c:pt idx="0">
                  <c:v>5.2631578947368418E-2</c:v>
                </c:pt>
                <c:pt idx="1">
                  <c:v>0.23684210526315788</c:v>
                </c:pt>
                <c:pt idx="2">
                  <c:v>0.31578947368421051</c:v>
                </c:pt>
                <c:pt idx="3">
                  <c:v>0.31578947368421051</c:v>
                </c:pt>
                <c:pt idx="4">
                  <c:v>2.6315789473684209E-2</c:v>
                </c:pt>
                <c:pt idx="5">
                  <c:v>5.2631578947368418E-2</c:v>
                </c:pt>
              </c:numCache>
            </c:numRef>
          </c:val>
          <c:extLst>
            <c:ext xmlns:c16="http://schemas.microsoft.com/office/drawing/2014/chart" uri="{C3380CC4-5D6E-409C-BE32-E72D297353CC}">
              <c16:uniqueId val="{0000000C-AC0A-488D-A911-331F8DF53764}"/>
            </c:ext>
          </c:extLst>
        </c:ser>
        <c:dLbls>
          <c:showLegendKey val="0"/>
          <c:showVal val="1"/>
          <c:showCatName val="0"/>
          <c:showSerName val="0"/>
          <c:showPercent val="0"/>
          <c:showBubbleSize val="0"/>
          <c:showLeaderLines val="0"/>
        </c:dLbls>
        <c:firstSliceAng val="0"/>
        <c:holeSize val="50"/>
      </c:doughnutChart>
      <c:spPr>
        <a:noFill/>
        <a:ln w="25400">
          <a:noFill/>
        </a:ln>
      </c:spPr>
    </c:plotArea>
    <c:legend>
      <c:legendPos val="r"/>
      <c:layout>
        <c:manualLayout>
          <c:xMode val="edge"/>
          <c:yMode val="edge"/>
          <c:x val="0.59897799484626846"/>
          <c:y val="0.11768286970423393"/>
          <c:w val="0.38477668980593727"/>
          <c:h val="0.81849175118189244"/>
        </c:manualLayout>
      </c:layout>
      <c:overlay val="0"/>
      <c:txPr>
        <a:bodyPr/>
        <a:lstStyle/>
        <a:p>
          <a:pPr>
            <a:defRPr sz="1100"/>
          </a:pPr>
          <a:endParaRPr lang="en-US"/>
        </a:p>
      </c:txPr>
    </c:legend>
    <c:plotVisOnly val="1"/>
    <c:dispBlanksAs val="zero"/>
    <c:showDLblsOverMax val="0"/>
  </c:chart>
  <c:printSettings>
    <c:headerFooter/>
    <c:pageMargins b="0.78740157499999996" l="0.511811024" r="0.511811024" t="0.78740157499999996" header="0.31496062000000064" footer="0.31496062000000064"/>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l">
              <a:defRPr sz="1600"/>
            </a:pPr>
            <a:r>
              <a:rPr lang="pt-BR" sz="1600"/>
              <a:t>Situação </a:t>
            </a:r>
            <a:r>
              <a:rPr lang="pt-BR" sz="1600" baseline="0"/>
              <a:t>do PAN </a:t>
            </a:r>
          </a:p>
          <a:p>
            <a:pPr algn="l">
              <a:defRPr sz="1600"/>
            </a:pPr>
            <a:r>
              <a:rPr lang="pt-BR" sz="1600" baseline="0"/>
              <a:t>Pós Monitoria</a:t>
            </a:r>
            <a:endParaRPr lang="pt-BR" sz="1600"/>
          </a:p>
        </c:rich>
      </c:tx>
      <c:layout>
        <c:manualLayout>
          <c:xMode val="edge"/>
          <c:yMode val="edge"/>
          <c:x val="7.930446194225756E-3"/>
          <c:y val="1.6489186112599717E-2"/>
        </c:manualLayout>
      </c:layout>
      <c:overlay val="0"/>
      <c:spPr>
        <a:noFill/>
      </c:spPr>
    </c:title>
    <c:autoTitleDeleted val="0"/>
    <c:plotArea>
      <c:layout>
        <c:manualLayout>
          <c:layoutTarget val="inner"/>
          <c:xMode val="edge"/>
          <c:yMode val="edge"/>
          <c:x val="9.5030183727034145E-2"/>
          <c:y val="0.21937888351980531"/>
          <c:w val="0.46168875765529332"/>
          <c:h val="0.68515846659657853"/>
        </c:manualLayout>
      </c:layout>
      <c:doughnutChart>
        <c:varyColors val="1"/>
        <c:ser>
          <c:idx val="0"/>
          <c:order val="0"/>
          <c:dPt>
            <c:idx val="0"/>
            <c:bubble3D val="0"/>
            <c:spPr>
              <a:solidFill>
                <a:schemeClr val="bg1">
                  <a:lumMod val="65000"/>
                </a:schemeClr>
              </a:solidFill>
            </c:spPr>
            <c:extLst>
              <c:ext xmlns:c16="http://schemas.microsoft.com/office/drawing/2014/chart" uri="{C3380CC4-5D6E-409C-BE32-E72D297353CC}">
                <c16:uniqueId val="{00000001-B95C-4591-9501-5D89D2A40D9B}"/>
              </c:ext>
            </c:extLst>
          </c:dPt>
          <c:dPt>
            <c:idx val="1"/>
            <c:bubble3D val="0"/>
            <c:spPr>
              <a:solidFill>
                <a:srgbClr val="FF0000"/>
              </a:solidFill>
            </c:spPr>
            <c:extLst>
              <c:ext xmlns:c16="http://schemas.microsoft.com/office/drawing/2014/chart" uri="{C3380CC4-5D6E-409C-BE32-E72D297353CC}">
                <c16:uniqueId val="{00000003-B95C-4591-9501-5D89D2A40D9B}"/>
              </c:ext>
            </c:extLst>
          </c:dPt>
          <c:dPt>
            <c:idx val="2"/>
            <c:bubble3D val="0"/>
            <c:spPr>
              <a:solidFill>
                <a:srgbClr val="FFFF00"/>
              </a:solidFill>
            </c:spPr>
            <c:extLst>
              <c:ext xmlns:c16="http://schemas.microsoft.com/office/drawing/2014/chart" uri="{C3380CC4-5D6E-409C-BE32-E72D297353CC}">
                <c16:uniqueId val="{00000005-B95C-4591-9501-5D89D2A40D9B}"/>
              </c:ext>
            </c:extLst>
          </c:dPt>
          <c:dPt>
            <c:idx val="3"/>
            <c:bubble3D val="0"/>
            <c:spPr>
              <a:solidFill>
                <a:srgbClr val="92D050"/>
              </a:solidFill>
            </c:spPr>
            <c:extLst>
              <c:ext xmlns:c16="http://schemas.microsoft.com/office/drawing/2014/chart" uri="{C3380CC4-5D6E-409C-BE32-E72D297353CC}">
                <c16:uniqueId val="{00000007-B95C-4591-9501-5D89D2A40D9B}"/>
              </c:ext>
            </c:extLst>
          </c:dPt>
          <c:dPt>
            <c:idx val="4"/>
            <c:bubble3D val="0"/>
            <c:spPr>
              <a:solidFill>
                <a:srgbClr val="0070C0"/>
              </a:solidFill>
            </c:spPr>
            <c:extLst>
              <c:ext xmlns:c16="http://schemas.microsoft.com/office/drawing/2014/chart" uri="{C3380CC4-5D6E-409C-BE32-E72D297353CC}">
                <c16:uniqueId val="{00000009-B95C-4591-9501-5D89D2A40D9B}"/>
              </c:ext>
            </c:extLst>
          </c:dPt>
          <c:dPt>
            <c:idx val="5"/>
            <c:bubble3D val="0"/>
            <c:spPr>
              <a:solidFill>
                <a:srgbClr val="FF99CC"/>
              </a:solidFill>
            </c:spPr>
            <c:extLst>
              <c:ext xmlns:c16="http://schemas.microsoft.com/office/drawing/2014/chart" uri="{C3380CC4-5D6E-409C-BE32-E72D297353CC}">
                <c16:uniqueId val="{0000000B-B95C-4591-9501-5D89D2A40D9B}"/>
              </c:ext>
            </c:extLst>
          </c:dPt>
          <c:dLbls>
            <c:dLbl>
              <c:idx val="0"/>
              <c:layout>
                <c:manualLayout>
                  <c:x val="8.1410256410256402E-3"/>
                  <c:y val="-3.94460286701190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95C-4591-9501-5D89D2A40D9B}"/>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extLst>
          </c:dLbls>
          <c:cat>
            <c:strRef>
              <c:f>'Painel de Gestão - 3'!$C$16:$C$21</c:f>
              <c:strCache>
                <c:ptCount val="6"/>
                <c:pt idx="0">
                  <c:v> Início planejado é posterior ao período monitorado</c:v>
                </c:pt>
                <c:pt idx="1">
                  <c:v> Não iniciada ou não concluída</c:v>
                </c:pt>
                <c:pt idx="2">
                  <c:v> Em andamento com problemas de realização</c:v>
                </c:pt>
                <c:pt idx="3">
                  <c:v> Em andamento no período previsto </c:v>
                </c:pt>
                <c:pt idx="4">
                  <c:v> Concluída</c:v>
                </c:pt>
                <c:pt idx="5">
                  <c:v> Ações Novas - Pós-monitoria</c:v>
                </c:pt>
              </c:strCache>
            </c:strRef>
          </c:cat>
          <c:val>
            <c:numRef>
              <c:f>'Painel de Gestão - 3'!$G$16:$G$21</c:f>
              <c:numCache>
                <c:formatCode>0%</c:formatCode>
                <c:ptCount val="6"/>
                <c:pt idx="0">
                  <c:v>2.8571428571428571E-2</c:v>
                </c:pt>
                <c:pt idx="1">
                  <c:v>0.25714285714285712</c:v>
                </c:pt>
                <c:pt idx="2">
                  <c:v>0.25714285714285712</c:v>
                </c:pt>
                <c:pt idx="3">
                  <c:v>0.31428571428571428</c:v>
                </c:pt>
                <c:pt idx="4">
                  <c:v>0.11428571428571428</c:v>
                </c:pt>
                <c:pt idx="5">
                  <c:v>2.8571428571428571E-2</c:v>
                </c:pt>
              </c:numCache>
            </c:numRef>
          </c:val>
          <c:extLst>
            <c:ext xmlns:c16="http://schemas.microsoft.com/office/drawing/2014/chart" uri="{C3380CC4-5D6E-409C-BE32-E72D297353CC}">
              <c16:uniqueId val="{0000000C-B95C-4591-9501-5D89D2A40D9B}"/>
            </c:ext>
          </c:extLst>
        </c:ser>
        <c:dLbls>
          <c:showLegendKey val="0"/>
          <c:showVal val="1"/>
          <c:showCatName val="0"/>
          <c:showSerName val="0"/>
          <c:showPercent val="0"/>
          <c:showBubbleSize val="0"/>
          <c:showLeaderLines val="0"/>
        </c:dLbls>
        <c:firstSliceAng val="0"/>
        <c:holeSize val="50"/>
      </c:doughnutChart>
      <c:spPr>
        <a:noFill/>
        <a:ln w="25400">
          <a:noFill/>
        </a:ln>
      </c:spPr>
    </c:plotArea>
    <c:legend>
      <c:legendPos val="r"/>
      <c:layout>
        <c:manualLayout>
          <c:xMode val="edge"/>
          <c:yMode val="edge"/>
          <c:x val="0.59897799484626846"/>
          <c:y val="0.11768286970423393"/>
          <c:w val="0.38477668980593727"/>
          <c:h val="0.81849175118189244"/>
        </c:manualLayout>
      </c:layout>
      <c:overlay val="0"/>
      <c:txPr>
        <a:bodyPr/>
        <a:lstStyle/>
        <a:p>
          <a:pPr>
            <a:defRPr sz="1100"/>
          </a:pPr>
          <a:endParaRPr lang="en-US"/>
        </a:p>
      </c:txPr>
    </c:legend>
    <c:plotVisOnly val="1"/>
    <c:dispBlanksAs val="zero"/>
    <c:showDLblsOverMax val="0"/>
  </c:chart>
  <c:printSettings>
    <c:headerFooter/>
    <c:pageMargins b="0.78740157499999996" l="0.511811024" r="0.511811024" t="0.78740157499999996" header="0.31496062000000064" footer="0.31496062000000064"/>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stacked"/>
        <c:varyColors val="0"/>
        <c:ser>
          <c:idx val="0"/>
          <c:order val="0"/>
          <c:spPr>
            <a:solidFill>
              <a:srgbClr val="B15407"/>
            </a:solidFill>
          </c:spPr>
          <c:invertIfNegative val="0"/>
          <c:cat>
            <c:strRef>
              <c:f>'Painel de Gestão - 2'!$C$32:$C$41</c:f>
              <c:strCache>
                <c:ptCount val="4"/>
                <c:pt idx="0">
                  <c:v>OBJETIVO 1</c:v>
                </c:pt>
                <c:pt idx="1">
                  <c:v>OBJETIVO 2</c:v>
                </c:pt>
                <c:pt idx="2">
                  <c:v>OBJETIVO 3</c:v>
                </c:pt>
                <c:pt idx="3">
                  <c:v>OBJETIVO 4</c:v>
                </c:pt>
              </c:strCache>
            </c:strRef>
          </c:cat>
          <c:val>
            <c:numRef>
              <c:f>'Painel de Gestão - 2'!$E$32:$E$41</c:f>
              <c:numCache>
                <c:formatCode>General</c:formatCode>
                <c:ptCount val="10"/>
                <c:pt idx="0">
                  <c:v>0</c:v>
                </c:pt>
                <c:pt idx="1">
                  <c:v>0</c:v>
                </c:pt>
                <c:pt idx="2">
                  <c:v>0</c:v>
                </c:pt>
                <c:pt idx="3">
                  <c:v>1</c:v>
                </c:pt>
              </c:numCache>
            </c:numRef>
          </c:val>
          <c:extLst>
            <c:ext xmlns:c16="http://schemas.microsoft.com/office/drawing/2014/chart" uri="{C3380CC4-5D6E-409C-BE32-E72D297353CC}">
              <c16:uniqueId val="{00000000-B74C-491A-82DE-37E3433621DE}"/>
            </c:ext>
          </c:extLst>
        </c:ser>
        <c:ser>
          <c:idx val="1"/>
          <c:order val="1"/>
          <c:spPr>
            <a:solidFill>
              <a:schemeClr val="bg1">
                <a:lumMod val="65000"/>
              </a:schemeClr>
            </a:solidFill>
          </c:spPr>
          <c:invertIfNegative val="0"/>
          <c:cat>
            <c:strRef>
              <c:f>'Painel de Gestão - 2'!$C$32:$C$41</c:f>
              <c:strCache>
                <c:ptCount val="4"/>
                <c:pt idx="0">
                  <c:v>OBJETIVO 1</c:v>
                </c:pt>
                <c:pt idx="1">
                  <c:v>OBJETIVO 2</c:v>
                </c:pt>
                <c:pt idx="2">
                  <c:v>OBJETIVO 3</c:v>
                </c:pt>
                <c:pt idx="3">
                  <c:v>OBJETIVO 4</c:v>
                </c:pt>
              </c:strCache>
            </c:strRef>
          </c:cat>
          <c:val>
            <c:numRef>
              <c:f>'Painel de Gestão - 2'!$F$32:$F$41</c:f>
              <c:numCache>
                <c:formatCode>General</c:formatCode>
                <c:ptCount val="10"/>
                <c:pt idx="0">
                  <c:v>1</c:v>
                </c:pt>
                <c:pt idx="1">
                  <c:v>4</c:v>
                </c:pt>
                <c:pt idx="2">
                  <c:v>0</c:v>
                </c:pt>
                <c:pt idx="3">
                  <c:v>0</c:v>
                </c:pt>
              </c:numCache>
            </c:numRef>
          </c:val>
          <c:extLst>
            <c:ext xmlns:c16="http://schemas.microsoft.com/office/drawing/2014/chart" uri="{C3380CC4-5D6E-409C-BE32-E72D297353CC}">
              <c16:uniqueId val="{00000001-B74C-491A-82DE-37E3433621DE}"/>
            </c:ext>
          </c:extLst>
        </c:ser>
        <c:ser>
          <c:idx val="2"/>
          <c:order val="2"/>
          <c:spPr>
            <a:solidFill>
              <a:srgbClr val="FF0000"/>
            </a:solidFill>
          </c:spPr>
          <c:invertIfNegative val="0"/>
          <c:cat>
            <c:strRef>
              <c:f>'Painel de Gestão - 2'!$C$32:$C$41</c:f>
              <c:strCache>
                <c:ptCount val="4"/>
                <c:pt idx="0">
                  <c:v>OBJETIVO 1</c:v>
                </c:pt>
                <c:pt idx="1">
                  <c:v>OBJETIVO 2</c:v>
                </c:pt>
                <c:pt idx="2">
                  <c:v>OBJETIVO 3</c:v>
                </c:pt>
                <c:pt idx="3">
                  <c:v>OBJETIVO 4</c:v>
                </c:pt>
              </c:strCache>
            </c:strRef>
          </c:cat>
          <c:val>
            <c:numRef>
              <c:f>'Painel de Gestão - 2'!$G$32:$G$41</c:f>
              <c:numCache>
                <c:formatCode>General</c:formatCode>
                <c:ptCount val="10"/>
                <c:pt idx="0">
                  <c:v>3</c:v>
                </c:pt>
                <c:pt idx="1">
                  <c:v>1</c:v>
                </c:pt>
                <c:pt idx="2">
                  <c:v>1</c:v>
                </c:pt>
                <c:pt idx="3">
                  <c:v>1</c:v>
                </c:pt>
              </c:numCache>
            </c:numRef>
          </c:val>
          <c:extLst>
            <c:ext xmlns:c16="http://schemas.microsoft.com/office/drawing/2014/chart" uri="{C3380CC4-5D6E-409C-BE32-E72D297353CC}">
              <c16:uniqueId val="{00000002-B74C-491A-82DE-37E3433621DE}"/>
            </c:ext>
          </c:extLst>
        </c:ser>
        <c:ser>
          <c:idx val="3"/>
          <c:order val="3"/>
          <c:spPr>
            <a:solidFill>
              <a:srgbClr val="FFC000"/>
            </a:solidFill>
          </c:spPr>
          <c:invertIfNegative val="0"/>
          <c:cat>
            <c:strRef>
              <c:f>'Painel de Gestão - 2'!$C$32:$C$41</c:f>
              <c:strCache>
                <c:ptCount val="4"/>
                <c:pt idx="0">
                  <c:v>OBJETIVO 1</c:v>
                </c:pt>
                <c:pt idx="1">
                  <c:v>OBJETIVO 2</c:v>
                </c:pt>
                <c:pt idx="2">
                  <c:v>OBJETIVO 3</c:v>
                </c:pt>
                <c:pt idx="3">
                  <c:v>OBJETIVO 4</c:v>
                </c:pt>
              </c:strCache>
            </c:strRef>
          </c:cat>
          <c:val>
            <c:numRef>
              <c:f>'Painel de Gestão - 2'!$H$32:$H$41</c:f>
              <c:numCache>
                <c:formatCode>General</c:formatCode>
                <c:ptCount val="10"/>
                <c:pt idx="0">
                  <c:v>1</c:v>
                </c:pt>
                <c:pt idx="1">
                  <c:v>7</c:v>
                </c:pt>
                <c:pt idx="2">
                  <c:v>1</c:v>
                </c:pt>
                <c:pt idx="3">
                  <c:v>1</c:v>
                </c:pt>
              </c:numCache>
            </c:numRef>
          </c:val>
          <c:extLst>
            <c:ext xmlns:c16="http://schemas.microsoft.com/office/drawing/2014/chart" uri="{C3380CC4-5D6E-409C-BE32-E72D297353CC}">
              <c16:uniqueId val="{00000003-B74C-491A-82DE-37E3433621DE}"/>
            </c:ext>
          </c:extLst>
        </c:ser>
        <c:ser>
          <c:idx val="4"/>
          <c:order val="4"/>
          <c:spPr>
            <a:solidFill>
              <a:srgbClr val="92D050"/>
            </a:solidFill>
          </c:spPr>
          <c:invertIfNegative val="0"/>
          <c:cat>
            <c:strRef>
              <c:f>'Painel de Gestão - 2'!$C$32:$C$41</c:f>
              <c:strCache>
                <c:ptCount val="4"/>
                <c:pt idx="0">
                  <c:v>OBJETIVO 1</c:v>
                </c:pt>
                <c:pt idx="1">
                  <c:v>OBJETIVO 2</c:v>
                </c:pt>
                <c:pt idx="2">
                  <c:v>OBJETIVO 3</c:v>
                </c:pt>
                <c:pt idx="3">
                  <c:v>OBJETIVO 4</c:v>
                </c:pt>
              </c:strCache>
            </c:strRef>
          </c:cat>
          <c:val>
            <c:numRef>
              <c:f>'Painel de Gestão - 2'!$I$32:$I$41</c:f>
              <c:numCache>
                <c:formatCode>General</c:formatCode>
                <c:ptCount val="10"/>
                <c:pt idx="0">
                  <c:v>3</c:v>
                </c:pt>
                <c:pt idx="1">
                  <c:v>1</c:v>
                </c:pt>
                <c:pt idx="2">
                  <c:v>3</c:v>
                </c:pt>
                <c:pt idx="3">
                  <c:v>9</c:v>
                </c:pt>
              </c:numCache>
            </c:numRef>
          </c:val>
          <c:extLst>
            <c:ext xmlns:c16="http://schemas.microsoft.com/office/drawing/2014/chart" uri="{C3380CC4-5D6E-409C-BE32-E72D297353CC}">
              <c16:uniqueId val="{00000004-B74C-491A-82DE-37E3433621DE}"/>
            </c:ext>
          </c:extLst>
        </c:ser>
        <c:ser>
          <c:idx val="5"/>
          <c:order val="5"/>
          <c:spPr>
            <a:solidFill>
              <a:srgbClr val="0070C0"/>
            </a:solidFill>
          </c:spPr>
          <c:invertIfNegative val="0"/>
          <c:cat>
            <c:strRef>
              <c:f>'Painel de Gestão - 2'!$C$32:$C$41</c:f>
              <c:strCache>
                <c:ptCount val="4"/>
                <c:pt idx="0">
                  <c:v>OBJETIVO 1</c:v>
                </c:pt>
                <c:pt idx="1">
                  <c:v>OBJETIVO 2</c:v>
                </c:pt>
                <c:pt idx="2">
                  <c:v>OBJETIVO 3</c:v>
                </c:pt>
                <c:pt idx="3">
                  <c:v>OBJETIVO 4</c:v>
                </c:pt>
              </c:strCache>
            </c:strRef>
          </c:cat>
          <c:val>
            <c:numRef>
              <c:f>'Painel de Gestão - 2'!$J$32:$J$41</c:f>
              <c:numCache>
                <c:formatCode>General</c:formatCode>
                <c:ptCount val="10"/>
                <c:pt idx="0">
                  <c:v>0</c:v>
                </c:pt>
                <c:pt idx="1">
                  <c:v>0</c:v>
                </c:pt>
                <c:pt idx="2">
                  <c:v>0</c:v>
                </c:pt>
                <c:pt idx="3">
                  <c:v>1</c:v>
                </c:pt>
              </c:numCache>
            </c:numRef>
          </c:val>
          <c:extLst>
            <c:ext xmlns:c16="http://schemas.microsoft.com/office/drawing/2014/chart" uri="{C3380CC4-5D6E-409C-BE32-E72D297353CC}">
              <c16:uniqueId val="{00000005-B74C-491A-82DE-37E3433621DE}"/>
            </c:ext>
          </c:extLst>
        </c:ser>
        <c:dLbls>
          <c:showLegendKey val="0"/>
          <c:showVal val="0"/>
          <c:showCatName val="0"/>
          <c:showSerName val="0"/>
          <c:showPercent val="0"/>
          <c:showBubbleSize val="0"/>
        </c:dLbls>
        <c:gapWidth val="150"/>
        <c:overlap val="100"/>
        <c:axId val="332130616"/>
        <c:axId val="333364504"/>
      </c:barChart>
      <c:catAx>
        <c:axId val="332130616"/>
        <c:scaling>
          <c:orientation val="maxMin"/>
        </c:scaling>
        <c:delete val="0"/>
        <c:axPos val="l"/>
        <c:numFmt formatCode="ge\r\a\l" sourceLinked="0"/>
        <c:majorTickMark val="out"/>
        <c:minorTickMark val="none"/>
        <c:tickLblPos val="nextTo"/>
        <c:txPr>
          <a:bodyPr/>
          <a:lstStyle/>
          <a:p>
            <a:pPr>
              <a:defRPr sz="1100"/>
            </a:pPr>
            <a:endParaRPr lang="en-US"/>
          </a:p>
        </c:txPr>
        <c:crossAx val="333364504"/>
        <c:crosses val="autoZero"/>
        <c:auto val="1"/>
        <c:lblAlgn val="ctr"/>
        <c:lblOffset val="100"/>
        <c:noMultiLvlLbl val="0"/>
      </c:catAx>
      <c:valAx>
        <c:axId val="333364504"/>
        <c:scaling>
          <c:orientation val="minMax"/>
        </c:scaling>
        <c:delete val="0"/>
        <c:axPos val="t"/>
        <c:majorGridlines/>
        <c:numFmt formatCode="General" sourceLinked="1"/>
        <c:majorTickMark val="out"/>
        <c:minorTickMark val="none"/>
        <c:tickLblPos val="nextTo"/>
        <c:crossAx val="332130616"/>
        <c:crosses val="autoZero"/>
        <c:crossBetween val="between"/>
        <c:majorUnit val="2"/>
      </c:valAx>
    </c:plotArea>
    <c:plotVisOnly val="1"/>
    <c:dispBlanksAs val="gap"/>
    <c:showDLblsOverMax val="0"/>
  </c:chart>
  <c:printSettings>
    <c:headerFooter/>
    <c:pageMargins b="0.78740157499999996" l="0.511811024" r="0.511811024" t="0.78740157499999996" header="0.31496062000000108" footer="0.31496062000000108"/>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l">
              <a:defRPr sz="1600"/>
            </a:pPr>
            <a:r>
              <a:rPr lang="pt-BR" sz="1600"/>
              <a:t>Situação atual </a:t>
            </a:r>
            <a:r>
              <a:rPr lang="pt-BR" sz="1600" baseline="0"/>
              <a:t>do PAN </a:t>
            </a:r>
          </a:p>
          <a:p>
            <a:pPr algn="l">
              <a:defRPr sz="1600"/>
            </a:pPr>
            <a:r>
              <a:rPr lang="pt-BR" sz="1600" baseline="0"/>
              <a:t>Monitoria atual</a:t>
            </a:r>
            <a:endParaRPr lang="pt-BR" sz="1600"/>
          </a:p>
        </c:rich>
      </c:tx>
      <c:layout>
        <c:manualLayout>
          <c:xMode val="edge"/>
          <c:yMode val="edge"/>
          <c:x val="7.930446194225756E-3"/>
          <c:y val="1.6489186112599717E-2"/>
        </c:manualLayout>
      </c:layout>
      <c:overlay val="0"/>
      <c:spPr>
        <a:noFill/>
      </c:spPr>
    </c:title>
    <c:autoTitleDeleted val="0"/>
    <c:plotArea>
      <c:layout>
        <c:manualLayout>
          <c:layoutTarget val="inner"/>
          <c:xMode val="edge"/>
          <c:yMode val="edge"/>
          <c:x val="8.1141294838144959E-2"/>
          <c:y val="0.21937888351980531"/>
          <c:w val="0.46168875765529332"/>
          <c:h val="0.68515846659657853"/>
        </c:manualLayout>
      </c:layout>
      <c:doughnutChart>
        <c:varyColors val="1"/>
        <c:ser>
          <c:idx val="0"/>
          <c:order val="0"/>
          <c:spPr>
            <a:solidFill>
              <a:srgbClr val="FFFF00"/>
            </a:solidFill>
          </c:spPr>
          <c:dPt>
            <c:idx val="0"/>
            <c:bubble3D val="0"/>
            <c:spPr>
              <a:solidFill>
                <a:schemeClr val="bg1">
                  <a:lumMod val="50000"/>
                </a:schemeClr>
              </a:solidFill>
            </c:spPr>
            <c:extLst>
              <c:ext xmlns:c16="http://schemas.microsoft.com/office/drawing/2014/chart" uri="{C3380CC4-5D6E-409C-BE32-E72D297353CC}">
                <c16:uniqueId val="{00000001-1BB2-491C-BFAD-1C5DE1353F65}"/>
              </c:ext>
            </c:extLst>
          </c:dPt>
          <c:dPt>
            <c:idx val="1"/>
            <c:bubble3D val="0"/>
            <c:spPr>
              <a:solidFill>
                <a:srgbClr val="FF0000"/>
              </a:solidFill>
            </c:spPr>
            <c:extLst>
              <c:ext xmlns:c16="http://schemas.microsoft.com/office/drawing/2014/chart" uri="{C3380CC4-5D6E-409C-BE32-E72D297353CC}">
                <c16:uniqueId val="{00000003-1BB2-491C-BFAD-1C5DE1353F65}"/>
              </c:ext>
            </c:extLst>
          </c:dPt>
          <c:dPt>
            <c:idx val="3"/>
            <c:bubble3D val="0"/>
            <c:spPr>
              <a:solidFill>
                <a:srgbClr val="92D050"/>
              </a:solidFill>
            </c:spPr>
            <c:extLst>
              <c:ext xmlns:c16="http://schemas.microsoft.com/office/drawing/2014/chart" uri="{C3380CC4-5D6E-409C-BE32-E72D297353CC}">
                <c16:uniqueId val="{00000005-1BB2-491C-BFAD-1C5DE1353F65}"/>
              </c:ext>
            </c:extLst>
          </c:dPt>
          <c:dPt>
            <c:idx val="4"/>
            <c:bubble3D val="0"/>
            <c:spPr>
              <a:solidFill>
                <a:srgbClr val="0070C0"/>
              </a:solidFill>
            </c:spPr>
            <c:extLst>
              <c:ext xmlns:c16="http://schemas.microsoft.com/office/drawing/2014/chart" uri="{C3380CC4-5D6E-409C-BE32-E72D297353CC}">
                <c16:uniqueId val="{00000007-1BB2-491C-BFAD-1C5DE1353F65}"/>
              </c:ext>
            </c:extLst>
          </c:dPt>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extLst>
          </c:dLbls>
          <c:cat>
            <c:strRef>
              <c:f>'Painel de Gestão - 2'!$C$16:$C$20</c:f>
              <c:strCache>
                <c:ptCount val="5"/>
                <c:pt idx="0">
                  <c:v> Início planejado é posterior ao período monitorado</c:v>
                </c:pt>
                <c:pt idx="1">
                  <c:v> Não iniciada ou não concluída</c:v>
                </c:pt>
                <c:pt idx="2">
                  <c:v> Em andamento com problemas de realização</c:v>
                </c:pt>
                <c:pt idx="3">
                  <c:v> Em andamento no período previsto </c:v>
                </c:pt>
                <c:pt idx="4">
                  <c:v> Concluída</c:v>
                </c:pt>
              </c:strCache>
            </c:strRef>
          </c:cat>
          <c:val>
            <c:numRef>
              <c:f>'Painel de Gestão - 2'!$E$16:$E$20</c:f>
              <c:numCache>
                <c:formatCode>0%</c:formatCode>
                <c:ptCount val="5"/>
                <c:pt idx="0">
                  <c:v>0.13157894736842105</c:v>
                </c:pt>
                <c:pt idx="1">
                  <c:v>0.15789473684210525</c:v>
                </c:pt>
                <c:pt idx="2">
                  <c:v>0.26315789473684209</c:v>
                </c:pt>
                <c:pt idx="3">
                  <c:v>0.42105263157894735</c:v>
                </c:pt>
                <c:pt idx="4">
                  <c:v>2.6315789473684209E-2</c:v>
                </c:pt>
              </c:numCache>
            </c:numRef>
          </c:val>
          <c:extLst>
            <c:ext xmlns:c16="http://schemas.microsoft.com/office/drawing/2014/chart" uri="{C3380CC4-5D6E-409C-BE32-E72D297353CC}">
              <c16:uniqueId val="{00000008-1BB2-491C-BFAD-1C5DE1353F65}"/>
            </c:ext>
          </c:extLst>
        </c:ser>
        <c:dLbls>
          <c:showLegendKey val="0"/>
          <c:showVal val="1"/>
          <c:showCatName val="0"/>
          <c:showSerName val="0"/>
          <c:showPercent val="0"/>
          <c:showBubbleSize val="0"/>
          <c:showLeaderLines val="0"/>
        </c:dLbls>
        <c:firstSliceAng val="0"/>
        <c:holeSize val="50"/>
      </c:doughnutChart>
    </c:plotArea>
    <c:legend>
      <c:legendPos val="r"/>
      <c:layout>
        <c:manualLayout>
          <c:xMode val="edge"/>
          <c:yMode val="edge"/>
          <c:x val="0.57029166666666664"/>
          <c:y val="0.14367663552499471"/>
          <c:w val="0.40163082802031924"/>
          <c:h val="0.79544382716049444"/>
        </c:manualLayout>
      </c:layout>
      <c:overlay val="0"/>
      <c:txPr>
        <a:bodyPr/>
        <a:lstStyle/>
        <a:p>
          <a:pPr>
            <a:defRPr sz="1100"/>
          </a:pPr>
          <a:endParaRPr lang="en-US"/>
        </a:p>
      </c:txPr>
    </c:legend>
    <c:plotVisOnly val="1"/>
    <c:dispBlanksAs val="zero"/>
    <c:showDLblsOverMax val="0"/>
  </c:chart>
  <c:printSettings>
    <c:headerFooter/>
    <c:pageMargins b="0.78740157499999996" l="0.511811024" r="0.511811024" t="0.78740157499999996" header="0.31496062000000064" footer="0.31496062000000064"/>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l">
              <a:defRPr sz="1600"/>
            </a:pPr>
            <a:r>
              <a:rPr lang="pt-BR" sz="1600"/>
              <a:t>Situação </a:t>
            </a:r>
            <a:r>
              <a:rPr lang="pt-BR" sz="1600" baseline="0"/>
              <a:t>do PAN </a:t>
            </a:r>
          </a:p>
          <a:p>
            <a:pPr algn="l">
              <a:defRPr sz="1600"/>
            </a:pPr>
            <a:r>
              <a:rPr lang="pt-BR" sz="1600" baseline="0"/>
              <a:t>Pós Monitoria</a:t>
            </a:r>
            <a:endParaRPr lang="pt-BR" sz="1600"/>
          </a:p>
        </c:rich>
      </c:tx>
      <c:layout>
        <c:manualLayout>
          <c:xMode val="edge"/>
          <c:yMode val="edge"/>
          <c:x val="7.930446194225756E-3"/>
          <c:y val="1.6489186112599717E-2"/>
        </c:manualLayout>
      </c:layout>
      <c:overlay val="0"/>
      <c:spPr>
        <a:noFill/>
      </c:spPr>
    </c:title>
    <c:autoTitleDeleted val="0"/>
    <c:plotArea>
      <c:layout>
        <c:manualLayout>
          <c:layoutTarget val="inner"/>
          <c:xMode val="edge"/>
          <c:yMode val="edge"/>
          <c:x val="9.5030183727034145E-2"/>
          <c:y val="0.21937888351980531"/>
          <c:w val="0.46168875765529332"/>
          <c:h val="0.68515846659657853"/>
        </c:manualLayout>
      </c:layout>
      <c:doughnutChart>
        <c:varyColors val="1"/>
        <c:ser>
          <c:idx val="0"/>
          <c:order val="0"/>
          <c:dPt>
            <c:idx val="0"/>
            <c:bubble3D val="0"/>
            <c:spPr>
              <a:solidFill>
                <a:schemeClr val="bg1">
                  <a:lumMod val="65000"/>
                </a:schemeClr>
              </a:solidFill>
            </c:spPr>
            <c:extLst>
              <c:ext xmlns:c16="http://schemas.microsoft.com/office/drawing/2014/chart" uri="{C3380CC4-5D6E-409C-BE32-E72D297353CC}">
                <c16:uniqueId val="{00000001-9F37-4CD3-AF90-111DDE90D46B}"/>
              </c:ext>
            </c:extLst>
          </c:dPt>
          <c:dPt>
            <c:idx val="1"/>
            <c:bubble3D val="0"/>
            <c:spPr>
              <a:solidFill>
                <a:srgbClr val="FF0000"/>
              </a:solidFill>
            </c:spPr>
            <c:extLst>
              <c:ext xmlns:c16="http://schemas.microsoft.com/office/drawing/2014/chart" uri="{C3380CC4-5D6E-409C-BE32-E72D297353CC}">
                <c16:uniqueId val="{00000003-9F37-4CD3-AF90-111DDE90D46B}"/>
              </c:ext>
            </c:extLst>
          </c:dPt>
          <c:dPt>
            <c:idx val="2"/>
            <c:bubble3D val="0"/>
            <c:spPr>
              <a:solidFill>
                <a:srgbClr val="FFFF00"/>
              </a:solidFill>
            </c:spPr>
            <c:extLst>
              <c:ext xmlns:c16="http://schemas.microsoft.com/office/drawing/2014/chart" uri="{C3380CC4-5D6E-409C-BE32-E72D297353CC}">
                <c16:uniqueId val="{00000005-9F37-4CD3-AF90-111DDE90D46B}"/>
              </c:ext>
            </c:extLst>
          </c:dPt>
          <c:dPt>
            <c:idx val="3"/>
            <c:bubble3D val="0"/>
            <c:spPr>
              <a:solidFill>
                <a:srgbClr val="92D050"/>
              </a:solidFill>
            </c:spPr>
            <c:extLst>
              <c:ext xmlns:c16="http://schemas.microsoft.com/office/drawing/2014/chart" uri="{C3380CC4-5D6E-409C-BE32-E72D297353CC}">
                <c16:uniqueId val="{00000007-9F37-4CD3-AF90-111DDE90D46B}"/>
              </c:ext>
            </c:extLst>
          </c:dPt>
          <c:dPt>
            <c:idx val="4"/>
            <c:bubble3D val="0"/>
            <c:spPr>
              <a:solidFill>
                <a:srgbClr val="0070C0"/>
              </a:solidFill>
            </c:spPr>
            <c:extLst>
              <c:ext xmlns:c16="http://schemas.microsoft.com/office/drawing/2014/chart" uri="{C3380CC4-5D6E-409C-BE32-E72D297353CC}">
                <c16:uniqueId val="{00000009-9F37-4CD3-AF90-111DDE90D46B}"/>
              </c:ext>
            </c:extLst>
          </c:dPt>
          <c:dPt>
            <c:idx val="5"/>
            <c:bubble3D val="0"/>
            <c:spPr>
              <a:solidFill>
                <a:srgbClr val="FF99CC"/>
              </a:solidFill>
            </c:spPr>
            <c:extLst>
              <c:ext xmlns:c16="http://schemas.microsoft.com/office/drawing/2014/chart" uri="{C3380CC4-5D6E-409C-BE32-E72D297353CC}">
                <c16:uniqueId val="{0000000B-9F37-4CD3-AF90-111DDE90D46B}"/>
              </c:ext>
            </c:extLst>
          </c:dPt>
          <c:dLbls>
            <c:dLbl>
              <c:idx val="0"/>
              <c:layout>
                <c:manualLayout>
                  <c:x val="8.1410256410256402E-3"/>
                  <c:y val="-3.94460286701190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F37-4CD3-AF90-111DDE90D46B}"/>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extLst>
          </c:dLbls>
          <c:cat>
            <c:strRef>
              <c:f>'Painel de Gestão - 2'!$C$16:$C$21</c:f>
              <c:strCache>
                <c:ptCount val="6"/>
                <c:pt idx="0">
                  <c:v> Início planejado é posterior ao período monitorado</c:v>
                </c:pt>
                <c:pt idx="1">
                  <c:v> Não iniciada ou não concluída</c:v>
                </c:pt>
                <c:pt idx="2">
                  <c:v> Em andamento com problemas de realização</c:v>
                </c:pt>
                <c:pt idx="3">
                  <c:v> Em andamento no período previsto </c:v>
                </c:pt>
                <c:pt idx="4">
                  <c:v> Concluída</c:v>
                </c:pt>
                <c:pt idx="5">
                  <c:v> Ações Novas - Pós-monitoria</c:v>
                </c:pt>
              </c:strCache>
            </c:strRef>
          </c:cat>
          <c:val>
            <c:numRef>
              <c:f>'Painel de Gestão - 2'!$G$16:$G$21</c:f>
              <c:numCache>
                <c:formatCode>0%</c:formatCode>
                <c:ptCount val="6"/>
                <c:pt idx="0">
                  <c:v>0.13157894736842105</c:v>
                </c:pt>
                <c:pt idx="1">
                  <c:v>0.15789473684210525</c:v>
                </c:pt>
                <c:pt idx="2">
                  <c:v>0.26315789473684209</c:v>
                </c:pt>
                <c:pt idx="3">
                  <c:v>0.42105263157894735</c:v>
                </c:pt>
                <c:pt idx="4">
                  <c:v>2.6315789473684209E-2</c:v>
                </c:pt>
                <c:pt idx="5">
                  <c:v>0</c:v>
                </c:pt>
              </c:numCache>
            </c:numRef>
          </c:val>
          <c:extLst>
            <c:ext xmlns:c16="http://schemas.microsoft.com/office/drawing/2014/chart" uri="{C3380CC4-5D6E-409C-BE32-E72D297353CC}">
              <c16:uniqueId val="{0000000C-9F37-4CD3-AF90-111DDE90D46B}"/>
            </c:ext>
          </c:extLst>
        </c:ser>
        <c:dLbls>
          <c:showLegendKey val="0"/>
          <c:showVal val="1"/>
          <c:showCatName val="0"/>
          <c:showSerName val="0"/>
          <c:showPercent val="0"/>
          <c:showBubbleSize val="0"/>
          <c:showLeaderLines val="0"/>
        </c:dLbls>
        <c:firstSliceAng val="0"/>
        <c:holeSize val="50"/>
      </c:doughnutChart>
      <c:spPr>
        <a:noFill/>
        <a:ln w="25400">
          <a:noFill/>
        </a:ln>
      </c:spPr>
    </c:plotArea>
    <c:legend>
      <c:legendPos val="r"/>
      <c:layout>
        <c:manualLayout>
          <c:xMode val="edge"/>
          <c:yMode val="edge"/>
          <c:x val="0.59897799484626846"/>
          <c:y val="0.11768286970423393"/>
          <c:w val="0.38477668980593727"/>
          <c:h val="0.81849175118189244"/>
        </c:manualLayout>
      </c:layout>
      <c:overlay val="0"/>
      <c:txPr>
        <a:bodyPr/>
        <a:lstStyle/>
        <a:p>
          <a:pPr>
            <a:defRPr sz="1100"/>
          </a:pPr>
          <a:endParaRPr lang="en-US"/>
        </a:p>
      </c:txPr>
    </c:legend>
    <c:plotVisOnly val="1"/>
    <c:dispBlanksAs val="zero"/>
    <c:showDLblsOverMax val="0"/>
  </c:chart>
  <c:printSettings>
    <c:headerFooter/>
    <c:pageMargins b="0.78740157499999996" l="0.511811024" r="0.511811024" t="0.78740157499999996" header="0.31496062000000064" footer="0.31496062000000064"/>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stacked"/>
        <c:varyColors val="0"/>
        <c:ser>
          <c:idx val="0"/>
          <c:order val="0"/>
          <c:spPr>
            <a:solidFill>
              <a:srgbClr val="B15407"/>
            </a:solidFill>
          </c:spPr>
          <c:invertIfNegative val="0"/>
          <c:cat>
            <c:strRef>
              <c:f>'Painel de Gestão - 1'!$C$32:$C$41</c:f>
              <c:strCache>
                <c:ptCount val="4"/>
                <c:pt idx="0">
                  <c:v>OBJETIVO 1</c:v>
                </c:pt>
                <c:pt idx="1">
                  <c:v>OBJETIVO 2</c:v>
                </c:pt>
                <c:pt idx="2">
                  <c:v>OBJETIVO 3</c:v>
                </c:pt>
                <c:pt idx="3">
                  <c:v>OBJETIVO 4</c:v>
                </c:pt>
              </c:strCache>
            </c:strRef>
          </c:cat>
          <c:val>
            <c:numRef>
              <c:f>'Painel de Gestão - 1'!$E$32:$E$41</c:f>
              <c:numCache>
                <c:formatCode>General</c:formatCode>
                <c:ptCount val="10"/>
                <c:pt idx="0">
                  <c:v>0</c:v>
                </c:pt>
                <c:pt idx="1">
                  <c:v>0</c:v>
                </c:pt>
                <c:pt idx="2">
                  <c:v>0</c:v>
                </c:pt>
                <c:pt idx="3">
                  <c:v>1</c:v>
                </c:pt>
              </c:numCache>
            </c:numRef>
          </c:val>
          <c:extLst>
            <c:ext xmlns:c16="http://schemas.microsoft.com/office/drawing/2014/chart" uri="{C3380CC4-5D6E-409C-BE32-E72D297353CC}">
              <c16:uniqueId val="{00000000-7547-417C-AA7B-7D7069735DD6}"/>
            </c:ext>
          </c:extLst>
        </c:ser>
        <c:ser>
          <c:idx val="1"/>
          <c:order val="1"/>
          <c:spPr>
            <a:solidFill>
              <a:schemeClr val="bg1">
                <a:lumMod val="65000"/>
              </a:schemeClr>
            </a:solidFill>
          </c:spPr>
          <c:invertIfNegative val="0"/>
          <c:cat>
            <c:strRef>
              <c:f>'Painel de Gestão - 1'!$C$32:$C$41</c:f>
              <c:strCache>
                <c:ptCount val="4"/>
                <c:pt idx="0">
                  <c:v>OBJETIVO 1</c:v>
                </c:pt>
                <c:pt idx="1">
                  <c:v>OBJETIVO 2</c:v>
                </c:pt>
                <c:pt idx="2">
                  <c:v>OBJETIVO 3</c:v>
                </c:pt>
                <c:pt idx="3">
                  <c:v>OBJETIVO 4</c:v>
                </c:pt>
              </c:strCache>
            </c:strRef>
          </c:cat>
          <c:val>
            <c:numRef>
              <c:f>'Painel de Gestão - 1'!$F$32:$F$41</c:f>
              <c:numCache>
                <c:formatCode>General</c:formatCode>
                <c:ptCount val="10"/>
                <c:pt idx="0">
                  <c:v>2</c:v>
                </c:pt>
                <c:pt idx="1">
                  <c:v>0</c:v>
                </c:pt>
                <c:pt idx="2">
                  <c:v>0</c:v>
                </c:pt>
                <c:pt idx="3">
                  <c:v>0</c:v>
                </c:pt>
              </c:numCache>
            </c:numRef>
          </c:val>
          <c:extLst>
            <c:ext xmlns:c16="http://schemas.microsoft.com/office/drawing/2014/chart" uri="{C3380CC4-5D6E-409C-BE32-E72D297353CC}">
              <c16:uniqueId val="{00000001-7547-417C-AA7B-7D7069735DD6}"/>
            </c:ext>
          </c:extLst>
        </c:ser>
        <c:ser>
          <c:idx val="2"/>
          <c:order val="2"/>
          <c:spPr>
            <a:solidFill>
              <a:srgbClr val="FF0000"/>
            </a:solidFill>
          </c:spPr>
          <c:invertIfNegative val="0"/>
          <c:cat>
            <c:strRef>
              <c:f>'Painel de Gestão - 1'!$C$32:$C$41</c:f>
              <c:strCache>
                <c:ptCount val="4"/>
                <c:pt idx="0">
                  <c:v>OBJETIVO 1</c:v>
                </c:pt>
                <c:pt idx="1">
                  <c:v>OBJETIVO 2</c:v>
                </c:pt>
                <c:pt idx="2">
                  <c:v>OBJETIVO 3</c:v>
                </c:pt>
                <c:pt idx="3">
                  <c:v>OBJETIVO 4</c:v>
                </c:pt>
              </c:strCache>
            </c:strRef>
          </c:cat>
          <c:val>
            <c:numRef>
              <c:f>'Painel de Gestão - 1'!$G$32:$G$41</c:f>
              <c:numCache>
                <c:formatCode>General</c:formatCode>
                <c:ptCount val="10"/>
                <c:pt idx="0">
                  <c:v>1</c:v>
                </c:pt>
                <c:pt idx="1">
                  <c:v>4</c:v>
                </c:pt>
                <c:pt idx="2">
                  <c:v>2</c:v>
                </c:pt>
                <c:pt idx="3">
                  <c:v>2</c:v>
                </c:pt>
              </c:numCache>
            </c:numRef>
          </c:val>
          <c:extLst>
            <c:ext xmlns:c16="http://schemas.microsoft.com/office/drawing/2014/chart" uri="{C3380CC4-5D6E-409C-BE32-E72D297353CC}">
              <c16:uniqueId val="{00000002-7547-417C-AA7B-7D7069735DD6}"/>
            </c:ext>
          </c:extLst>
        </c:ser>
        <c:ser>
          <c:idx val="3"/>
          <c:order val="3"/>
          <c:spPr>
            <a:solidFill>
              <a:srgbClr val="FFC000"/>
            </a:solidFill>
          </c:spPr>
          <c:invertIfNegative val="0"/>
          <c:cat>
            <c:strRef>
              <c:f>'Painel de Gestão - 1'!$C$32:$C$41</c:f>
              <c:strCache>
                <c:ptCount val="4"/>
                <c:pt idx="0">
                  <c:v>OBJETIVO 1</c:v>
                </c:pt>
                <c:pt idx="1">
                  <c:v>OBJETIVO 2</c:v>
                </c:pt>
                <c:pt idx="2">
                  <c:v>OBJETIVO 3</c:v>
                </c:pt>
                <c:pt idx="3">
                  <c:v>OBJETIVO 4</c:v>
                </c:pt>
              </c:strCache>
            </c:strRef>
          </c:cat>
          <c:val>
            <c:numRef>
              <c:f>'Painel de Gestão - 1'!$H$32:$H$41</c:f>
              <c:numCache>
                <c:formatCode>General</c:formatCode>
                <c:ptCount val="10"/>
                <c:pt idx="0">
                  <c:v>3</c:v>
                </c:pt>
                <c:pt idx="1">
                  <c:v>4</c:v>
                </c:pt>
                <c:pt idx="2">
                  <c:v>3</c:v>
                </c:pt>
                <c:pt idx="3">
                  <c:v>2</c:v>
                </c:pt>
              </c:numCache>
            </c:numRef>
          </c:val>
          <c:extLst>
            <c:ext xmlns:c16="http://schemas.microsoft.com/office/drawing/2014/chart" uri="{C3380CC4-5D6E-409C-BE32-E72D297353CC}">
              <c16:uniqueId val="{00000003-7547-417C-AA7B-7D7069735DD6}"/>
            </c:ext>
          </c:extLst>
        </c:ser>
        <c:ser>
          <c:idx val="4"/>
          <c:order val="4"/>
          <c:spPr>
            <a:solidFill>
              <a:srgbClr val="92D050"/>
            </a:solidFill>
          </c:spPr>
          <c:invertIfNegative val="0"/>
          <c:cat>
            <c:strRef>
              <c:f>'Painel de Gestão - 1'!$C$32:$C$41</c:f>
              <c:strCache>
                <c:ptCount val="4"/>
                <c:pt idx="0">
                  <c:v>OBJETIVO 1</c:v>
                </c:pt>
                <c:pt idx="1">
                  <c:v>OBJETIVO 2</c:v>
                </c:pt>
                <c:pt idx="2">
                  <c:v>OBJETIVO 3</c:v>
                </c:pt>
                <c:pt idx="3">
                  <c:v>OBJETIVO 4</c:v>
                </c:pt>
              </c:strCache>
            </c:strRef>
          </c:cat>
          <c:val>
            <c:numRef>
              <c:f>'Painel de Gestão - 1'!$I$32:$I$41</c:f>
              <c:numCache>
                <c:formatCode>General</c:formatCode>
                <c:ptCount val="10"/>
                <c:pt idx="0">
                  <c:v>2</c:v>
                </c:pt>
                <c:pt idx="1">
                  <c:v>4</c:v>
                </c:pt>
                <c:pt idx="2">
                  <c:v>0</c:v>
                </c:pt>
                <c:pt idx="3">
                  <c:v>7</c:v>
                </c:pt>
              </c:numCache>
            </c:numRef>
          </c:val>
          <c:extLst>
            <c:ext xmlns:c16="http://schemas.microsoft.com/office/drawing/2014/chart" uri="{C3380CC4-5D6E-409C-BE32-E72D297353CC}">
              <c16:uniqueId val="{00000004-7547-417C-AA7B-7D7069735DD6}"/>
            </c:ext>
          </c:extLst>
        </c:ser>
        <c:ser>
          <c:idx val="5"/>
          <c:order val="5"/>
          <c:spPr>
            <a:solidFill>
              <a:srgbClr val="0070C0"/>
            </a:solidFill>
          </c:spPr>
          <c:invertIfNegative val="0"/>
          <c:cat>
            <c:strRef>
              <c:f>'Painel de Gestão - 1'!$C$32:$C$41</c:f>
              <c:strCache>
                <c:ptCount val="4"/>
                <c:pt idx="0">
                  <c:v>OBJETIVO 1</c:v>
                </c:pt>
                <c:pt idx="1">
                  <c:v>OBJETIVO 2</c:v>
                </c:pt>
                <c:pt idx="2">
                  <c:v>OBJETIVO 3</c:v>
                </c:pt>
                <c:pt idx="3">
                  <c:v>OBJETIVO 4</c:v>
                </c:pt>
              </c:strCache>
            </c:strRef>
          </c:cat>
          <c:val>
            <c:numRef>
              <c:f>'Painel de Gestão - 1'!$J$32:$J$41</c:f>
              <c:numCache>
                <c:formatCode>General</c:formatCode>
                <c:ptCount val="10"/>
                <c:pt idx="0">
                  <c:v>0</c:v>
                </c:pt>
                <c:pt idx="1">
                  <c:v>0</c:v>
                </c:pt>
                <c:pt idx="2">
                  <c:v>0</c:v>
                </c:pt>
                <c:pt idx="3">
                  <c:v>1</c:v>
                </c:pt>
              </c:numCache>
            </c:numRef>
          </c:val>
          <c:extLst>
            <c:ext xmlns:c16="http://schemas.microsoft.com/office/drawing/2014/chart" uri="{C3380CC4-5D6E-409C-BE32-E72D297353CC}">
              <c16:uniqueId val="{00000005-7547-417C-AA7B-7D7069735DD6}"/>
            </c:ext>
          </c:extLst>
        </c:ser>
        <c:dLbls>
          <c:showLegendKey val="0"/>
          <c:showVal val="0"/>
          <c:showCatName val="0"/>
          <c:showSerName val="0"/>
          <c:showPercent val="0"/>
          <c:showBubbleSize val="0"/>
        </c:dLbls>
        <c:gapWidth val="150"/>
        <c:overlap val="100"/>
        <c:axId val="331059648"/>
        <c:axId val="331603120"/>
      </c:barChart>
      <c:catAx>
        <c:axId val="331059648"/>
        <c:scaling>
          <c:orientation val="maxMin"/>
        </c:scaling>
        <c:delete val="0"/>
        <c:axPos val="l"/>
        <c:numFmt formatCode="ge\r\a\l" sourceLinked="0"/>
        <c:majorTickMark val="out"/>
        <c:minorTickMark val="none"/>
        <c:tickLblPos val="nextTo"/>
        <c:txPr>
          <a:bodyPr/>
          <a:lstStyle/>
          <a:p>
            <a:pPr>
              <a:defRPr sz="1100"/>
            </a:pPr>
            <a:endParaRPr lang="en-US"/>
          </a:p>
        </c:txPr>
        <c:crossAx val="331603120"/>
        <c:crosses val="autoZero"/>
        <c:auto val="1"/>
        <c:lblAlgn val="ctr"/>
        <c:lblOffset val="100"/>
        <c:noMultiLvlLbl val="0"/>
      </c:catAx>
      <c:valAx>
        <c:axId val="331603120"/>
        <c:scaling>
          <c:orientation val="minMax"/>
        </c:scaling>
        <c:delete val="0"/>
        <c:axPos val="t"/>
        <c:majorGridlines/>
        <c:numFmt formatCode="General" sourceLinked="1"/>
        <c:majorTickMark val="out"/>
        <c:minorTickMark val="none"/>
        <c:tickLblPos val="nextTo"/>
        <c:crossAx val="331059648"/>
        <c:crosses val="autoZero"/>
        <c:crossBetween val="between"/>
        <c:majorUnit val="2"/>
      </c:valAx>
    </c:plotArea>
    <c:plotVisOnly val="1"/>
    <c:dispBlanksAs val="gap"/>
    <c:showDLblsOverMax val="0"/>
  </c:chart>
  <c:printSettings>
    <c:headerFooter/>
    <c:pageMargins b="0.78740157499999996" l="0.511811024" r="0.511811024" t="0.78740157499999996" header="0.31496062000000108" footer="0.31496062000000108"/>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l">
              <a:defRPr sz="1600"/>
            </a:pPr>
            <a:r>
              <a:rPr lang="pt-BR" sz="1600"/>
              <a:t>Situação atual </a:t>
            </a:r>
            <a:r>
              <a:rPr lang="pt-BR" sz="1600" baseline="0"/>
              <a:t>do PAN </a:t>
            </a:r>
          </a:p>
          <a:p>
            <a:pPr algn="l">
              <a:defRPr sz="1600"/>
            </a:pPr>
            <a:r>
              <a:rPr lang="pt-BR" sz="1600" baseline="0"/>
              <a:t>Monitoria atual</a:t>
            </a:r>
            <a:endParaRPr lang="pt-BR" sz="1600"/>
          </a:p>
        </c:rich>
      </c:tx>
      <c:layout>
        <c:manualLayout>
          <c:xMode val="edge"/>
          <c:yMode val="edge"/>
          <c:x val="7.930446194225756E-3"/>
          <c:y val="1.6489186112599717E-2"/>
        </c:manualLayout>
      </c:layout>
      <c:overlay val="0"/>
      <c:spPr>
        <a:noFill/>
      </c:spPr>
    </c:title>
    <c:autoTitleDeleted val="0"/>
    <c:plotArea>
      <c:layout>
        <c:manualLayout>
          <c:layoutTarget val="inner"/>
          <c:xMode val="edge"/>
          <c:yMode val="edge"/>
          <c:x val="8.1141294838144959E-2"/>
          <c:y val="0.21937888351980531"/>
          <c:w val="0.46168875765529332"/>
          <c:h val="0.68515846659657853"/>
        </c:manualLayout>
      </c:layout>
      <c:doughnutChart>
        <c:varyColors val="1"/>
        <c:ser>
          <c:idx val="0"/>
          <c:order val="0"/>
          <c:spPr>
            <a:solidFill>
              <a:srgbClr val="FFFF00"/>
            </a:solidFill>
          </c:spPr>
          <c:dPt>
            <c:idx val="0"/>
            <c:bubble3D val="0"/>
            <c:spPr>
              <a:solidFill>
                <a:schemeClr val="bg1">
                  <a:lumMod val="50000"/>
                </a:schemeClr>
              </a:solidFill>
            </c:spPr>
            <c:extLst>
              <c:ext xmlns:c16="http://schemas.microsoft.com/office/drawing/2014/chart" uri="{C3380CC4-5D6E-409C-BE32-E72D297353CC}">
                <c16:uniqueId val="{00000001-F853-4E11-B22B-1DDCCB193442}"/>
              </c:ext>
            </c:extLst>
          </c:dPt>
          <c:dPt>
            <c:idx val="1"/>
            <c:bubble3D val="0"/>
            <c:spPr>
              <a:solidFill>
                <a:srgbClr val="FF0000"/>
              </a:solidFill>
            </c:spPr>
            <c:extLst>
              <c:ext xmlns:c16="http://schemas.microsoft.com/office/drawing/2014/chart" uri="{C3380CC4-5D6E-409C-BE32-E72D297353CC}">
                <c16:uniqueId val="{00000003-F853-4E11-B22B-1DDCCB193442}"/>
              </c:ext>
            </c:extLst>
          </c:dPt>
          <c:dPt>
            <c:idx val="3"/>
            <c:bubble3D val="0"/>
            <c:spPr>
              <a:solidFill>
                <a:srgbClr val="92D050"/>
              </a:solidFill>
            </c:spPr>
            <c:extLst>
              <c:ext xmlns:c16="http://schemas.microsoft.com/office/drawing/2014/chart" uri="{C3380CC4-5D6E-409C-BE32-E72D297353CC}">
                <c16:uniqueId val="{00000005-F853-4E11-B22B-1DDCCB193442}"/>
              </c:ext>
            </c:extLst>
          </c:dPt>
          <c:dPt>
            <c:idx val="4"/>
            <c:bubble3D val="0"/>
            <c:spPr>
              <a:solidFill>
                <a:srgbClr val="0070C0"/>
              </a:solidFill>
            </c:spPr>
            <c:extLst>
              <c:ext xmlns:c16="http://schemas.microsoft.com/office/drawing/2014/chart" uri="{C3380CC4-5D6E-409C-BE32-E72D297353CC}">
                <c16:uniqueId val="{00000007-F853-4E11-B22B-1DDCCB193442}"/>
              </c:ext>
            </c:extLst>
          </c:dPt>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extLst>
          </c:dLbls>
          <c:cat>
            <c:strRef>
              <c:f>'Painel de Gestão - 1'!$C$16:$C$20</c:f>
              <c:strCache>
                <c:ptCount val="5"/>
                <c:pt idx="0">
                  <c:v> Início planejado é posterior ao período monitorado</c:v>
                </c:pt>
                <c:pt idx="1">
                  <c:v> Não iniciada ou não concluída</c:v>
                </c:pt>
                <c:pt idx="2">
                  <c:v> Em andamento com problemas de realização</c:v>
                </c:pt>
                <c:pt idx="3">
                  <c:v> Em andamento no período previsto </c:v>
                </c:pt>
                <c:pt idx="4">
                  <c:v> Concluída</c:v>
                </c:pt>
              </c:strCache>
            </c:strRef>
          </c:cat>
          <c:val>
            <c:numRef>
              <c:f>'Painel de Gestão - 1'!$E$16:$E$20</c:f>
              <c:numCache>
                <c:formatCode>0%</c:formatCode>
                <c:ptCount val="5"/>
                <c:pt idx="0">
                  <c:v>5.4054054054054057E-2</c:v>
                </c:pt>
                <c:pt idx="1">
                  <c:v>0.24324324324324326</c:v>
                </c:pt>
                <c:pt idx="2">
                  <c:v>0.32432432432432434</c:v>
                </c:pt>
                <c:pt idx="3">
                  <c:v>0.35135135135135137</c:v>
                </c:pt>
                <c:pt idx="4">
                  <c:v>2.7027027027027029E-2</c:v>
                </c:pt>
              </c:numCache>
            </c:numRef>
          </c:val>
          <c:extLst>
            <c:ext xmlns:c16="http://schemas.microsoft.com/office/drawing/2014/chart" uri="{C3380CC4-5D6E-409C-BE32-E72D297353CC}">
              <c16:uniqueId val="{00000008-F853-4E11-B22B-1DDCCB193442}"/>
            </c:ext>
          </c:extLst>
        </c:ser>
        <c:dLbls>
          <c:showLegendKey val="0"/>
          <c:showVal val="1"/>
          <c:showCatName val="0"/>
          <c:showSerName val="0"/>
          <c:showPercent val="0"/>
          <c:showBubbleSize val="0"/>
          <c:showLeaderLines val="0"/>
        </c:dLbls>
        <c:firstSliceAng val="0"/>
        <c:holeSize val="50"/>
      </c:doughnutChart>
    </c:plotArea>
    <c:legend>
      <c:legendPos val="r"/>
      <c:layout>
        <c:manualLayout>
          <c:xMode val="edge"/>
          <c:yMode val="edge"/>
          <c:x val="0.57029166666666664"/>
          <c:y val="0.14367663552499471"/>
          <c:w val="0.40163082802031924"/>
          <c:h val="0.79544382716049444"/>
        </c:manualLayout>
      </c:layout>
      <c:overlay val="0"/>
      <c:txPr>
        <a:bodyPr/>
        <a:lstStyle/>
        <a:p>
          <a:pPr>
            <a:defRPr sz="1100"/>
          </a:pPr>
          <a:endParaRPr lang="en-US"/>
        </a:p>
      </c:txPr>
    </c:legend>
    <c:plotVisOnly val="1"/>
    <c:dispBlanksAs val="zero"/>
    <c:showDLblsOverMax val="0"/>
  </c:chart>
  <c:printSettings>
    <c:headerFooter/>
    <c:pageMargins b="0.78740157499999996" l="0.511811024" r="0.511811024" t="0.78740157499999996" header="0.31496062000000064" footer="0.31496062000000064"/>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l">
              <a:defRPr sz="1600"/>
            </a:pPr>
            <a:r>
              <a:rPr lang="pt-BR" sz="1600"/>
              <a:t>Situação </a:t>
            </a:r>
            <a:r>
              <a:rPr lang="pt-BR" sz="1600" baseline="0"/>
              <a:t>do PAN </a:t>
            </a:r>
          </a:p>
          <a:p>
            <a:pPr algn="l">
              <a:defRPr sz="1600"/>
            </a:pPr>
            <a:r>
              <a:rPr lang="pt-BR" sz="1600" baseline="0"/>
              <a:t>Pós Monitoria</a:t>
            </a:r>
            <a:endParaRPr lang="pt-BR" sz="1600"/>
          </a:p>
        </c:rich>
      </c:tx>
      <c:layout>
        <c:manualLayout>
          <c:xMode val="edge"/>
          <c:yMode val="edge"/>
          <c:x val="7.930446194225756E-3"/>
          <c:y val="1.6489186112599717E-2"/>
        </c:manualLayout>
      </c:layout>
      <c:overlay val="0"/>
      <c:spPr>
        <a:noFill/>
      </c:spPr>
    </c:title>
    <c:autoTitleDeleted val="0"/>
    <c:plotArea>
      <c:layout>
        <c:manualLayout>
          <c:layoutTarget val="inner"/>
          <c:xMode val="edge"/>
          <c:yMode val="edge"/>
          <c:x val="9.5030183727034145E-2"/>
          <c:y val="0.21937888351980531"/>
          <c:w val="0.46168875765529332"/>
          <c:h val="0.68515846659657853"/>
        </c:manualLayout>
      </c:layout>
      <c:doughnutChart>
        <c:varyColors val="1"/>
        <c:ser>
          <c:idx val="0"/>
          <c:order val="0"/>
          <c:dPt>
            <c:idx val="0"/>
            <c:bubble3D val="0"/>
            <c:spPr>
              <a:solidFill>
                <a:schemeClr val="bg1">
                  <a:lumMod val="65000"/>
                </a:schemeClr>
              </a:solidFill>
            </c:spPr>
            <c:extLst>
              <c:ext xmlns:c16="http://schemas.microsoft.com/office/drawing/2014/chart" uri="{C3380CC4-5D6E-409C-BE32-E72D297353CC}">
                <c16:uniqueId val="{00000001-615A-4B60-9AA0-BC7504BB2E98}"/>
              </c:ext>
            </c:extLst>
          </c:dPt>
          <c:dPt>
            <c:idx val="1"/>
            <c:bubble3D val="0"/>
            <c:spPr>
              <a:solidFill>
                <a:srgbClr val="FF0000"/>
              </a:solidFill>
            </c:spPr>
            <c:extLst>
              <c:ext xmlns:c16="http://schemas.microsoft.com/office/drawing/2014/chart" uri="{C3380CC4-5D6E-409C-BE32-E72D297353CC}">
                <c16:uniqueId val="{00000003-615A-4B60-9AA0-BC7504BB2E98}"/>
              </c:ext>
            </c:extLst>
          </c:dPt>
          <c:dPt>
            <c:idx val="2"/>
            <c:bubble3D val="0"/>
            <c:spPr>
              <a:solidFill>
                <a:srgbClr val="FFFF00"/>
              </a:solidFill>
            </c:spPr>
            <c:extLst>
              <c:ext xmlns:c16="http://schemas.microsoft.com/office/drawing/2014/chart" uri="{C3380CC4-5D6E-409C-BE32-E72D297353CC}">
                <c16:uniqueId val="{00000005-615A-4B60-9AA0-BC7504BB2E98}"/>
              </c:ext>
            </c:extLst>
          </c:dPt>
          <c:dPt>
            <c:idx val="3"/>
            <c:bubble3D val="0"/>
            <c:spPr>
              <a:solidFill>
                <a:srgbClr val="92D050"/>
              </a:solidFill>
            </c:spPr>
            <c:extLst>
              <c:ext xmlns:c16="http://schemas.microsoft.com/office/drawing/2014/chart" uri="{C3380CC4-5D6E-409C-BE32-E72D297353CC}">
                <c16:uniqueId val="{00000007-615A-4B60-9AA0-BC7504BB2E98}"/>
              </c:ext>
            </c:extLst>
          </c:dPt>
          <c:dPt>
            <c:idx val="4"/>
            <c:bubble3D val="0"/>
            <c:spPr>
              <a:solidFill>
                <a:srgbClr val="0070C0"/>
              </a:solidFill>
            </c:spPr>
            <c:extLst>
              <c:ext xmlns:c16="http://schemas.microsoft.com/office/drawing/2014/chart" uri="{C3380CC4-5D6E-409C-BE32-E72D297353CC}">
                <c16:uniqueId val="{00000009-615A-4B60-9AA0-BC7504BB2E98}"/>
              </c:ext>
            </c:extLst>
          </c:dPt>
          <c:dPt>
            <c:idx val="5"/>
            <c:bubble3D val="0"/>
            <c:spPr>
              <a:solidFill>
                <a:srgbClr val="FF99CC"/>
              </a:solidFill>
            </c:spPr>
            <c:extLst>
              <c:ext xmlns:c16="http://schemas.microsoft.com/office/drawing/2014/chart" uri="{C3380CC4-5D6E-409C-BE32-E72D297353CC}">
                <c16:uniqueId val="{0000000B-615A-4B60-9AA0-BC7504BB2E98}"/>
              </c:ext>
            </c:extLst>
          </c:dPt>
          <c:dLbls>
            <c:dLbl>
              <c:idx val="0"/>
              <c:layout>
                <c:manualLayout>
                  <c:x val="8.1410256410256402E-3"/>
                  <c:y val="-3.94460286701190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15A-4B60-9AA0-BC7504BB2E98}"/>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extLst>
          </c:dLbls>
          <c:cat>
            <c:strRef>
              <c:f>'Painel de Gestão - 1'!$C$16:$C$21</c:f>
              <c:strCache>
                <c:ptCount val="6"/>
                <c:pt idx="0">
                  <c:v> Início planejado é posterior ao período monitorado</c:v>
                </c:pt>
                <c:pt idx="1">
                  <c:v> Não iniciada ou não concluída</c:v>
                </c:pt>
                <c:pt idx="2">
                  <c:v> Em andamento com problemas de realização</c:v>
                </c:pt>
                <c:pt idx="3">
                  <c:v> Em andamento no período previsto </c:v>
                </c:pt>
                <c:pt idx="4">
                  <c:v> Concluída</c:v>
                </c:pt>
                <c:pt idx="5">
                  <c:v> Ações Novas - Pós-monitoria</c:v>
                </c:pt>
              </c:strCache>
            </c:strRef>
          </c:cat>
          <c:val>
            <c:numRef>
              <c:f>'Painel de Gestão - 1'!$G$16:$G$21</c:f>
              <c:numCache>
                <c:formatCode>0%</c:formatCode>
                <c:ptCount val="6"/>
                <c:pt idx="0">
                  <c:v>5.2631578947368418E-2</c:v>
                </c:pt>
                <c:pt idx="1">
                  <c:v>0.23684210526315788</c:v>
                </c:pt>
                <c:pt idx="2">
                  <c:v>0.31578947368421051</c:v>
                </c:pt>
                <c:pt idx="3">
                  <c:v>0.31578947368421051</c:v>
                </c:pt>
                <c:pt idx="4">
                  <c:v>2.6315789473684209E-2</c:v>
                </c:pt>
                <c:pt idx="5">
                  <c:v>5.2631578947368418E-2</c:v>
                </c:pt>
              </c:numCache>
            </c:numRef>
          </c:val>
          <c:extLst>
            <c:ext xmlns:c16="http://schemas.microsoft.com/office/drawing/2014/chart" uri="{C3380CC4-5D6E-409C-BE32-E72D297353CC}">
              <c16:uniqueId val="{0000000C-615A-4B60-9AA0-BC7504BB2E98}"/>
            </c:ext>
          </c:extLst>
        </c:ser>
        <c:dLbls>
          <c:showLegendKey val="0"/>
          <c:showVal val="1"/>
          <c:showCatName val="0"/>
          <c:showSerName val="0"/>
          <c:showPercent val="0"/>
          <c:showBubbleSize val="0"/>
          <c:showLeaderLines val="0"/>
        </c:dLbls>
        <c:firstSliceAng val="0"/>
        <c:holeSize val="50"/>
      </c:doughnutChart>
      <c:spPr>
        <a:noFill/>
        <a:ln w="25400">
          <a:noFill/>
        </a:ln>
      </c:spPr>
    </c:plotArea>
    <c:legend>
      <c:legendPos val="r"/>
      <c:layout>
        <c:manualLayout>
          <c:xMode val="edge"/>
          <c:yMode val="edge"/>
          <c:x val="0.59897799484626846"/>
          <c:y val="0.11768286970423393"/>
          <c:w val="0.38477668980593727"/>
          <c:h val="0.81849175118189244"/>
        </c:manualLayout>
      </c:layout>
      <c:overlay val="0"/>
      <c:txPr>
        <a:bodyPr/>
        <a:lstStyle/>
        <a:p>
          <a:pPr>
            <a:defRPr sz="1100"/>
          </a:pPr>
          <a:endParaRPr lang="en-US"/>
        </a:p>
      </c:txPr>
    </c:legend>
    <c:plotVisOnly val="1"/>
    <c:dispBlanksAs val="zero"/>
    <c:showDLblsOverMax val="0"/>
  </c:chart>
  <c:printSettings>
    <c:headerFooter/>
    <c:pageMargins b="0.78740157499999996" l="0.511811024" r="0.511811024" t="0.78740157499999996" header="0.31496062000000064" footer="0.31496062000000064"/>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stacked"/>
        <c:varyColors val="0"/>
        <c:ser>
          <c:idx val="0"/>
          <c:order val="0"/>
          <c:spPr>
            <a:solidFill>
              <a:srgbClr val="B15407"/>
            </a:solidFill>
          </c:spPr>
          <c:invertIfNegative val="0"/>
          <c:cat>
            <c:strRef>
              <c:f>'Painel de Gestão - 4'!$C$32:$C$35</c:f>
              <c:strCache>
                <c:ptCount val="4"/>
                <c:pt idx="0">
                  <c:v>OBJETIVO 1</c:v>
                </c:pt>
                <c:pt idx="1">
                  <c:v>OBJETIVO 2</c:v>
                </c:pt>
                <c:pt idx="2">
                  <c:v>OBJETIVO 3</c:v>
                </c:pt>
                <c:pt idx="3">
                  <c:v>OBJETIVO 4</c:v>
                </c:pt>
              </c:strCache>
            </c:strRef>
          </c:cat>
          <c:val>
            <c:numRef>
              <c:f>'Painel de Gestão - 4'!$E$32:$E$35</c:f>
              <c:numCache>
                <c:formatCode>General</c:formatCode>
                <c:ptCount val="4"/>
                <c:pt idx="0">
                  <c:v>2</c:v>
                </c:pt>
                <c:pt idx="1">
                  <c:v>2</c:v>
                </c:pt>
                <c:pt idx="2">
                  <c:v>0</c:v>
                </c:pt>
                <c:pt idx="3">
                  <c:v>0</c:v>
                </c:pt>
              </c:numCache>
            </c:numRef>
          </c:val>
          <c:extLst>
            <c:ext xmlns:c16="http://schemas.microsoft.com/office/drawing/2014/chart" uri="{C3380CC4-5D6E-409C-BE32-E72D297353CC}">
              <c16:uniqueId val="{00000000-7237-4481-8D05-761B626C31E3}"/>
            </c:ext>
          </c:extLst>
        </c:ser>
        <c:ser>
          <c:idx val="1"/>
          <c:order val="1"/>
          <c:spPr>
            <a:solidFill>
              <a:schemeClr val="bg1">
                <a:lumMod val="65000"/>
              </a:schemeClr>
            </a:solidFill>
          </c:spPr>
          <c:invertIfNegative val="0"/>
          <c:cat>
            <c:strRef>
              <c:f>'Painel de Gestão - 4'!$C$32:$C$35</c:f>
              <c:strCache>
                <c:ptCount val="4"/>
                <c:pt idx="0">
                  <c:v>OBJETIVO 1</c:v>
                </c:pt>
                <c:pt idx="1">
                  <c:v>OBJETIVO 2</c:v>
                </c:pt>
                <c:pt idx="2">
                  <c:v>OBJETIVO 3</c:v>
                </c:pt>
                <c:pt idx="3">
                  <c:v>OBJETIVO 4</c:v>
                </c:pt>
              </c:strCache>
            </c:strRef>
          </c:cat>
          <c:val>
            <c:numRef>
              <c:f>'Painel de Gestão - 4'!$F$32:$F$35</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7237-4481-8D05-761B626C31E3}"/>
            </c:ext>
          </c:extLst>
        </c:ser>
        <c:ser>
          <c:idx val="2"/>
          <c:order val="2"/>
          <c:spPr>
            <a:solidFill>
              <a:srgbClr val="FF0000"/>
            </a:solidFill>
          </c:spPr>
          <c:invertIfNegative val="0"/>
          <c:cat>
            <c:strRef>
              <c:f>'Painel de Gestão - 4'!$C$32:$C$35</c:f>
              <c:strCache>
                <c:ptCount val="4"/>
                <c:pt idx="0">
                  <c:v>OBJETIVO 1</c:v>
                </c:pt>
                <c:pt idx="1">
                  <c:v>OBJETIVO 2</c:v>
                </c:pt>
                <c:pt idx="2">
                  <c:v>OBJETIVO 3</c:v>
                </c:pt>
                <c:pt idx="3">
                  <c:v>OBJETIVO 4</c:v>
                </c:pt>
              </c:strCache>
            </c:strRef>
          </c:cat>
          <c:val>
            <c:numRef>
              <c:f>'Painel de Gestão - 4'!$G$32:$G$35</c:f>
              <c:numCache>
                <c:formatCode>General</c:formatCode>
                <c:ptCount val="4"/>
                <c:pt idx="0">
                  <c:v>0</c:v>
                </c:pt>
                <c:pt idx="1">
                  <c:v>3</c:v>
                </c:pt>
                <c:pt idx="2">
                  <c:v>0</c:v>
                </c:pt>
                <c:pt idx="3">
                  <c:v>2</c:v>
                </c:pt>
              </c:numCache>
            </c:numRef>
          </c:val>
          <c:extLst>
            <c:ext xmlns:c16="http://schemas.microsoft.com/office/drawing/2014/chart" uri="{C3380CC4-5D6E-409C-BE32-E72D297353CC}">
              <c16:uniqueId val="{00000002-7237-4481-8D05-761B626C31E3}"/>
            </c:ext>
          </c:extLst>
        </c:ser>
        <c:ser>
          <c:idx val="3"/>
          <c:order val="3"/>
          <c:spPr>
            <a:solidFill>
              <a:srgbClr val="FFC000"/>
            </a:solidFill>
          </c:spPr>
          <c:invertIfNegative val="0"/>
          <c:cat>
            <c:strRef>
              <c:f>'Painel de Gestão - 4'!$C$32:$C$35</c:f>
              <c:strCache>
                <c:ptCount val="4"/>
                <c:pt idx="0">
                  <c:v>OBJETIVO 1</c:v>
                </c:pt>
                <c:pt idx="1">
                  <c:v>OBJETIVO 2</c:v>
                </c:pt>
                <c:pt idx="2">
                  <c:v>OBJETIVO 3</c:v>
                </c:pt>
                <c:pt idx="3">
                  <c:v>OBJETIVO 4</c:v>
                </c:pt>
              </c:strCache>
            </c:strRef>
          </c:cat>
          <c:val>
            <c:numRef>
              <c:f>'Painel de Gestão - 4'!$H$32:$H$35</c:f>
              <c:numCache>
                <c:formatCode>General</c:formatCode>
                <c:ptCount val="4"/>
                <c:pt idx="0">
                  <c:v>2</c:v>
                </c:pt>
                <c:pt idx="1">
                  <c:v>6</c:v>
                </c:pt>
                <c:pt idx="2">
                  <c:v>1</c:v>
                </c:pt>
                <c:pt idx="3">
                  <c:v>3</c:v>
                </c:pt>
              </c:numCache>
            </c:numRef>
          </c:val>
          <c:extLst>
            <c:ext xmlns:c16="http://schemas.microsoft.com/office/drawing/2014/chart" uri="{C3380CC4-5D6E-409C-BE32-E72D297353CC}">
              <c16:uniqueId val="{00000003-7237-4481-8D05-761B626C31E3}"/>
            </c:ext>
          </c:extLst>
        </c:ser>
        <c:ser>
          <c:idx val="4"/>
          <c:order val="4"/>
          <c:spPr>
            <a:solidFill>
              <a:srgbClr val="92D050"/>
            </a:solidFill>
          </c:spPr>
          <c:invertIfNegative val="0"/>
          <c:cat>
            <c:strRef>
              <c:f>'Painel de Gestão - 4'!$C$32:$C$35</c:f>
              <c:strCache>
                <c:ptCount val="4"/>
                <c:pt idx="0">
                  <c:v>OBJETIVO 1</c:v>
                </c:pt>
                <c:pt idx="1">
                  <c:v>OBJETIVO 2</c:v>
                </c:pt>
                <c:pt idx="2">
                  <c:v>OBJETIVO 3</c:v>
                </c:pt>
                <c:pt idx="3">
                  <c:v>OBJETIVO 4</c:v>
                </c:pt>
              </c:strCache>
            </c:strRef>
          </c:cat>
          <c:val>
            <c:numRef>
              <c:f>'Painel de Gestão - 4'!$I$32:$I$35</c:f>
              <c:numCache>
                <c:formatCode>General</c:formatCode>
                <c:ptCount val="4"/>
                <c:pt idx="0">
                  <c:v>4</c:v>
                </c:pt>
                <c:pt idx="1">
                  <c:v>0</c:v>
                </c:pt>
                <c:pt idx="2">
                  <c:v>2</c:v>
                </c:pt>
                <c:pt idx="3">
                  <c:v>7</c:v>
                </c:pt>
              </c:numCache>
            </c:numRef>
          </c:val>
          <c:extLst>
            <c:ext xmlns:c16="http://schemas.microsoft.com/office/drawing/2014/chart" uri="{C3380CC4-5D6E-409C-BE32-E72D297353CC}">
              <c16:uniqueId val="{00000004-7237-4481-8D05-761B626C31E3}"/>
            </c:ext>
          </c:extLst>
        </c:ser>
        <c:ser>
          <c:idx val="5"/>
          <c:order val="5"/>
          <c:spPr>
            <a:solidFill>
              <a:srgbClr val="0070C0"/>
            </a:solidFill>
          </c:spPr>
          <c:invertIfNegative val="0"/>
          <c:cat>
            <c:strRef>
              <c:f>'Painel de Gestão - 4'!$C$32:$C$35</c:f>
              <c:strCache>
                <c:ptCount val="4"/>
                <c:pt idx="0">
                  <c:v>OBJETIVO 1</c:v>
                </c:pt>
                <c:pt idx="1">
                  <c:v>OBJETIVO 2</c:v>
                </c:pt>
                <c:pt idx="2">
                  <c:v>OBJETIVO 3</c:v>
                </c:pt>
                <c:pt idx="3">
                  <c:v>OBJETIVO 4</c:v>
                </c:pt>
              </c:strCache>
            </c:strRef>
          </c:cat>
          <c:val>
            <c:numRef>
              <c:f>'Painel de Gestão - 4'!$J$32:$J$35</c:f>
              <c:numCache>
                <c:formatCode>General</c:formatCode>
                <c:ptCount val="4"/>
                <c:pt idx="0">
                  <c:v>0</c:v>
                </c:pt>
                <c:pt idx="1">
                  <c:v>3</c:v>
                </c:pt>
                <c:pt idx="2">
                  <c:v>1</c:v>
                </c:pt>
                <c:pt idx="3">
                  <c:v>1</c:v>
                </c:pt>
              </c:numCache>
            </c:numRef>
          </c:val>
          <c:extLst>
            <c:ext xmlns:c16="http://schemas.microsoft.com/office/drawing/2014/chart" uri="{C3380CC4-5D6E-409C-BE32-E72D297353CC}">
              <c16:uniqueId val="{00000005-7237-4481-8D05-761B626C31E3}"/>
            </c:ext>
          </c:extLst>
        </c:ser>
        <c:dLbls>
          <c:showLegendKey val="0"/>
          <c:showVal val="0"/>
          <c:showCatName val="0"/>
          <c:showSerName val="0"/>
          <c:showPercent val="0"/>
          <c:showBubbleSize val="0"/>
        </c:dLbls>
        <c:gapWidth val="150"/>
        <c:overlap val="100"/>
        <c:axId val="331059648"/>
        <c:axId val="331603120"/>
      </c:barChart>
      <c:catAx>
        <c:axId val="331059648"/>
        <c:scaling>
          <c:orientation val="maxMin"/>
        </c:scaling>
        <c:delete val="0"/>
        <c:axPos val="l"/>
        <c:numFmt formatCode="ge\r\a\l" sourceLinked="0"/>
        <c:majorTickMark val="out"/>
        <c:minorTickMark val="none"/>
        <c:tickLblPos val="nextTo"/>
        <c:txPr>
          <a:bodyPr/>
          <a:lstStyle/>
          <a:p>
            <a:pPr>
              <a:defRPr sz="1100"/>
            </a:pPr>
            <a:endParaRPr lang="en-US"/>
          </a:p>
        </c:txPr>
        <c:crossAx val="331603120"/>
        <c:crosses val="autoZero"/>
        <c:auto val="1"/>
        <c:lblAlgn val="ctr"/>
        <c:lblOffset val="100"/>
        <c:noMultiLvlLbl val="0"/>
      </c:catAx>
      <c:valAx>
        <c:axId val="331603120"/>
        <c:scaling>
          <c:orientation val="minMax"/>
        </c:scaling>
        <c:delete val="0"/>
        <c:axPos val="t"/>
        <c:majorGridlines/>
        <c:numFmt formatCode="General" sourceLinked="1"/>
        <c:majorTickMark val="out"/>
        <c:minorTickMark val="none"/>
        <c:tickLblPos val="nextTo"/>
        <c:crossAx val="331059648"/>
        <c:crosses val="autoZero"/>
        <c:crossBetween val="between"/>
        <c:majorUnit val="2"/>
      </c:valAx>
    </c:plotArea>
    <c:plotVisOnly val="1"/>
    <c:dispBlanksAs val="gap"/>
    <c:showDLblsOverMax val="0"/>
  </c:chart>
  <c:printSettings>
    <c:headerFooter/>
    <c:pageMargins b="0.78740157499999996" l="0.511811024" r="0.511811024" t="0.78740157499999996" header="0.31496062000000108" footer="0.31496062000000108"/>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l">
              <a:defRPr sz="1600"/>
            </a:pPr>
            <a:r>
              <a:rPr lang="pt-BR" sz="1600"/>
              <a:t>Situação atual </a:t>
            </a:r>
            <a:r>
              <a:rPr lang="pt-BR" sz="1600" baseline="0"/>
              <a:t>do PAN </a:t>
            </a:r>
          </a:p>
          <a:p>
            <a:pPr algn="l">
              <a:defRPr sz="1600"/>
            </a:pPr>
            <a:r>
              <a:rPr lang="pt-BR" sz="1600" baseline="0"/>
              <a:t>Monitoria atual</a:t>
            </a:r>
            <a:endParaRPr lang="pt-BR" sz="1600"/>
          </a:p>
        </c:rich>
      </c:tx>
      <c:layout>
        <c:manualLayout>
          <c:xMode val="edge"/>
          <c:yMode val="edge"/>
          <c:x val="7.930446194225756E-3"/>
          <c:y val="1.6489186112599717E-2"/>
        </c:manualLayout>
      </c:layout>
      <c:overlay val="0"/>
      <c:spPr>
        <a:noFill/>
      </c:spPr>
    </c:title>
    <c:autoTitleDeleted val="0"/>
    <c:plotArea>
      <c:layout>
        <c:manualLayout>
          <c:layoutTarget val="inner"/>
          <c:xMode val="edge"/>
          <c:yMode val="edge"/>
          <c:x val="8.1141294838144959E-2"/>
          <c:y val="0.21937888351980531"/>
          <c:w val="0.46168875765529332"/>
          <c:h val="0.68515846659657853"/>
        </c:manualLayout>
      </c:layout>
      <c:doughnutChart>
        <c:varyColors val="1"/>
        <c:ser>
          <c:idx val="0"/>
          <c:order val="0"/>
          <c:spPr>
            <a:solidFill>
              <a:srgbClr val="FFFF00"/>
            </a:solidFill>
          </c:spPr>
          <c:dPt>
            <c:idx val="0"/>
            <c:bubble3D val="0"/>
            <c:spPr>
              <a:solidFill>
                <a:schemeClr val="bg1">
                  <a:lumMod val="50000"/>
                </a:schemeClr>
              </a:solidFill>
            </c:spPr>
            <c:extLst>
              <c:ext xmlns:c16="http://schemas.microsoft.com/office/drawing/2014/chart" uri="{C3380CC4-5D6E-409C-BE32-E72D297353CC}">
                <c16:uniqueId val="{00000001-2396-42CD-9E57-003578F33B1E}"/>
              </c:ext>
            </c:extLst>
          </c:dPt>
          <c:dPt>
            <c:idx val="1"/>
            <c:bubble3D val="0"/>
            <c:spPr>
              <a:solidFill>
                <a:srgbClr val="FF0000"/>
              </a:solidFill>
            </c:spPr>
            <c:extLst>
              <c:ext xmlns:c16="http://schemas.microsoft.com/office/drawing/2014/chart" uri="{C3380CC4-5D6E-409C-BE32-E72D297353CC}">
                <c16:uniqueId val="{00000003-2396-42CD-9E57-003578F33B1E}"/>
              </c:ext>
            </c:extLst>
          </c:dPt>
          <c:dPt>
            <c:idx val="3"/>
            <c:bubble3D val="0"/>
            <c:spPr>
              <a:solidFill>
                <a:srgbClr val="92D050"/>
              </a:solidFill>
            </c:spPr>
            <c:extLst>
              <c:ext xmlns:c16="http://schemas.microsoft.com/office/drawing/2014/chart" uri="{C3380CC4-5D6E-409C-BE32-E72D297353CC}">
                <c16:uniqueId val="{00000005-2396-42CD-9E57-003578F33B1E}"/>
              </c:ext>
            </c:extLst>
          </c:dPt>
          <c:dPt>
            <c:idx val="4"/>
            <c:bubble3D val="0"/>
            <c:spPr>
              <a:solidFill>
                <a:srgbClr val="0070C0"/>
              </a:solidFill>
            </c:spPr>
            <c:extLst>
              <c:ext xmlns:c16="http://schemas.microsoft.com/office/drawing/2014/chart" uri="{C3380CC4-5D6E-409C-BE32-E72D297353CC}">
                <c16:uniqueId val="{00000007-2396-42CD-9E57-003578F33B1E}"/>
              </c:ext>
            </c:extLst>
          </c:dPt>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extLst>
          </c:dLbls>
          <c:cat>
            <c:strRef>
              <c:f>'Painel de Gestão - 4'!$C$16:$C$20</c:f>
              <c:strCache>
                <c:ptCount val="5"/>
                <c:pt idx="0">
                  <c:v> Início planejado é posterior ao período monitorado</c:v>
                </c:pt>
                <c:pt idx="1">
                  <c:v> Não iniciada ou não concluída</c:v>
                </c:pt>
                <c:pt idx="2">
                  <c:v> Em andamento com problemas de realização</c:v>
                </c:pt>
                <c:pt idx="3">
                  <c:v> Em andamento no período previsto </c:v>
                </c:pt>
                <c:pt idx="4">
                  <c:v> Concluída</c:v>
                </c:pt>
              </c:strCache>
            </c:strRef>
          </c:cat>
          <c:val>
            <c:numRef>
              <c:f>'Painel de Gestão - 4'!$E$16:$E$20</c:f>
              <c:numCache>
                <c:formatCode>0%</c:formatCode>
                <c:ptCount val="5"/>
                <c:pt idx="0">
                  <c:v>0</c:v>
                </c:pt>
                <c:pt idx="1">
                  <c:v>0.14285714285714285</c:v>
                </c:pt>
                <c:pt idx="2">
                  <c:v>0.34285714285714286</c:v>
                </c:pt>
                <c:pt idx="3">
                  <c:v>0.37142857142857144</c:v>
                </c:pt>
                <c:pt idx="4">
                  <c:v>0.14285714285714285</c:v>
                </c:pt>
              </c:numCache>
            </c:numRef>
          </c:val>
          <c:extLst>
            <c:ext xmlns:c16="http://schemas.microsoft.com/office/drawing/2014/chart" uri="{C3380CC4-5D6E-409C-BE32-E72D297353CC}">
              <c16:uniqueId val="{00000008-2396-42CD-9E57-003578F33B1E}"/>
            </c:ext>
          </c:extLst>
        </c:ser>
        <c:dLbls>
          <c:showLegendKey val="0"/>
          <c:showVal val="1"/>
          <c:showCatName val="0"/>
          <c:showSerName val="0"/>
          <c:showPercent val="0"/>
          <c:showBubbleSize val="0"/>
          <c:showLeaderLines val="0"/>
        </c:dLbls>
        <c:firstSliceAng val="0"/>
        <c:holeSize val="50"/>
      </c:doughnutChart>
    </c:plotArea>
    <c:legend>
      <c:legendPos val="r"/>
      <c:layout>
        <c:manualLayout>
          <c:xMode val="edge"/>
          <c:yMode val="edge"/>
          <c:x val="0.57029166666666664"/>
          <c:y val="0.14367663552499471"/>
          <c:w val="0.40163082802031924"/>
          <c:h val="0.79544382716049444"/>
        </c:manualLayout>
      </c:layout>
      <c:overlay val="0"/>
      <c:txPr>
        <a:bodyPr/>
        <a:lstStyle/>
        <a:p>
          <a:pPr>
            <a:defRPr sz="1100"/>
          </a:pPr>
          <a:endParaRPr lang="en-US"/>
        </a:p>
      </c:txPr>
    </c:legend>
    <c:plotVisOnly val="1"/>
    <c:dispBlanksAs val="zero"/>
    <c:showDLblsOverMax val="0"/>
  </c:chart>
  <c:printSettings>
    <c:headerFooter/>
    <c:pageMargins b="0.78740157499999996" l="0.511811024" r="0.511811024" t="0.78740157499999996" header="0.31496062000000064" footer="0.31496062000000064"/>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l">
              <a:defRPr sz="1600"/>
            </a:pPr>
            <a:r>
              <a:rPr lang="pt-BR" sz="1600"/>
              <a:t>Situação </a:t>
            </a:r>
            <a:r>
              <a:rPr lang="pt-BR" sz="1600" baseline="0"/>
              <a:t>do PAN </a:t>
            </a:r>
          </a:p>
          <a:p>
            <a:pPr algn="l">
              <a:defRPr sz="1600"/>
            </a:pPr>
            <a:r>
              <a:rPr lang="pt-BR" sz="1600" baseline="0"/>
              <a:t>Pós Monitoria</a:t>
            </a:r>
            <a:endParaRPr lang="pt-BR" sz="1600"/>
          </a:p>
        </c:rich>
      </c:tx>
      <c:layout>
        <c:manualLayout>
          <c:xMode val="edge"/>
          <c:yMode val="edge"/>
          <c:x val="7.930446194225756E-3"/>
          <c:y val="1.6489186112599717E-2"/>
        </c:manualLayout>
      </c:layout>
      <c:overlay val="0"/>
      <c:spPr>
        <a:noFill/>
      </c:spPr>
    </c:title>
    <c:autoTitleDeleted val="0"/>
    <c:plotArea>
      <c:layout>
        <c:manualLayout>
          <c:layoutTarget val="inner"/>
          <c:xMode val="edge"/>
          <c:yMode val="edge"/>
          <c:x val="9.5030183727034145E-2"/>
          <c:y val="0.21937888351980531"/>
          <c:w val="0.46168875765529332"/>
          <c:h val="0.68515846659657853"/>
        </c:manualLayout>
      </c:layout>
      <c:doughnutChart>
        <c:varyColors val="1"/>
        <c:ser>
          <c:idx val="0"/>
          <c:order val="0"/>
          <c:dPt>
            <c:idx val="0"/>
            <c:bubble3D val="0"/>
            <c:spPr>
              <a:solidFill>
                <a:schemeClr val="bg1">
                  <a:lumMod val="65000"/>
                </a:schemeClr>
              </a:solidFill>
            </c:spPr>
            <c:extLst>
              <c:ext xmlns:c16="http://schemas.microsoft.com/office/drawing/2014/chart" uri="{C3380CC4-5D6E-409C-BE32-E72D297353CC}">
                <c16:uniqueId val="{00000001-E4EC-4B9C-8DA4-015D13389C17}"/>
              </c:ext>
            </c:extLst>
          </c:dPt>
          <c:dPt>
            <c:idx val="1"/>
            <c:bubble3D val="0"/>
            <c:spPr>
              <a:solidFill>
                <a:srgbClr val="FF0000"/>
              </a:solidFill>
            </c:spPr>
            <c:extLst>
              <c:ext xmlns:c16="http://schemas.microsoft.com/office/drawing/2014/chart" uri="{C3380CC4-5D6E-409C-BE32-E72D297353CC}">
                <c16:uniqueId val="{00000003-E4EC-4B9C-8DA4-015D13389C17}"/>
              </c:ext>
            </c:extLst>
          </c:dPt>
          <c:dPt>
            <c:idx val="2"/>
            <c:bubble3D val="0"/>
            <c:spPr>
              <a:solidFill>
                <a:srgbClr val="FFFF00"/>
              </a:solidFill>
            </c:spPr>
            <c:extLst>
              <c:ext xmlns:c16="http://schemas.microsoft.com/office/drawing/2014/chart" uri="{C3380CC4-5D6E-409C-BE32-E72D297353CC}">
                <c16:uniqueId val="{00000005-E4EC-4B9C-8DA4-015D13389C17}"/>
              </c:ext>
            </c:extLst>
          </c:dPt>
          <c:dPt>
            <c:idx val="3"/>
            <c:bubble3D val="0"/>
            <c:spPr>
              <a:solidFill>
                <a:srgbClr val="92D050"/>
              </a:solidFill>
            </c:spPr>
            <c:extLst>
              <c:ext xmlns:c16="http://schemas.microsoft.com/office/drawing/2014/chart" uri="{C3380CC4-5D6E-409C-BE32-E72D297353CC}">
                <c16:uniqueId val="{00000007-E4EC-4B9C-8DA4-015D13389C17}"/>
              </c:ext>
            </c:extLst>
          </c:dPt>
          <c:dPt>
            <c:idx val="4"/>
            <c:bubble3D val="0"/>
            <c:spPr>
              <a:solidFill>
                <a:srgbClr val="0070C0"/>
              </a:solidFill>
            </c:spPr>
            <c:extLst>
              <c:ext xmlns:c16="http://schemas.microsoft.com/office/drawing/2014/chart" uri="{C3380CC4-5D6E-409C-BE32-E72D297353CC}">
                <c16:uniqueId val="{00000009-E4EC-4B9C-8DA4-015D13389C17}"/>
              </c:ext>
            </c:extLst>
          </c:dPt>
          <c:dPt>
            <c:idx val="5"/>
            <c:bubble3D val="0"/>
            <c:spPr>
              <a:solidFill>
                <a:srgbClr val="FF99CC"/>
              </a:solidFill>
            </c:spPr>
            <c:extLst>
              <c:ext xmlns:c16="http://schemas.microsoft.com/office/drawing/2014/chart" uri="{C3380CC4-5D6E-409C-BE32-E72D297353CC}">
                <c16:uniqueId val="{0000000B-E4EC-4B9C-8DA4-015D13389C17}"/>
              </c:ext>
            </c:extLst>
          </c:dPt>
          <c:dLbls>
            <c:dLbl>
              <c:idx val="0"/>
              <c:layout>
                <c:manualLayout>
                  <c:x val="8.1410256410256402E-3"/>
                  <c:y val="-3.94460286701190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4EC-4B9C-8DA4-015D13389C17}"/>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extLst>
          </c:dLbls>
          <c:cat>
            <c:strRef>
              <c:f>'Painel de Gestão - 4'!$C$16:$C$21</c:f>
              <c:strCache>
                <c:ptCount val="6"/>
                <c:pt idx="0">
                  <c:v> Início planejado é posterior ao período monitorado</c:v>
                </c:pt>
                <c:pt idx="1">
                  <c:v> Não iniciada ou não concluída</c:v>
                </c:pt>
                <c:pt idx="2">
                  <c:v> Em andamento com problemas de realização</c:v>
                </c:pt>
                <c:pt idx="3">
                  <c:v> Em andamento no período previsto </c:v>
                </c:pt>
                <c:pt idx="4">
                  <c:v> Concluída</c:v>
                </c:pt>
                <c:pt idx="5">
                  <c:v> Ações Novas - Pós-monitoria</c:v>
                </c:pt>
              </c:strCache>
            </c:strRef>
          </c:cat>
          <c:val>
            <c:numRef>
              <c:f>'Painel de Gestão - 4'!$G$16:$G$21</c:f>
              <c:numCache>
                <c:formatCode>0%</c:formatCode>
                <c:ptCount val="6"/>
                <c:pt idx="0">
                  <c:v>0</c:v>
                </c:pt>
                <c:pt idx="1">
                  <c:v>0.12121212121212122</c:v>
                </c:pt>
                <c:pt idx="2">
                  <c:v>0.33333333333333331</c:v>
                </c:pt>
                <c:pt idx="3">
                  <c:v>0.39393939393939392</c:v>
                </c:pt>
                <c:pt idx="4">
                  <c:v>0.15151515151515152</c:v>
                </c:pt>
                <c:pt idx="5">
                  <c:v>0</c:v>
                </c:pt>
              </c:numCache>
            </c:numRef>
          </c:val>
          <c:extLst>
            <c:ext xmlns:c16="http://schemas.microsoft.com/office/drawing/2014/chart" uri="{C3380CC4-5D6E-409C-BE32-E72D297353CC}">
              <c16:uniqueId val="{0000000C-E4EC-4B9C-8DA4-015D13389C17}"/>
            </c:ext>
          </c:extLst>
        </c:ser>
        <c:dLbls>
          <c:showLegendKey val="0"/>
          <c:showVal val="1"/>
          <c:showCatName val="0"/>
          <c:showSerName val="0"/>
          <c:showPercent val="0"/>
          <c:showBubbleSize val="0"/>
          <c:showLeaderLines val="0"/>
        </c:dLbls>
        <c:firstSliceAng val="0"/>
        <c:holeSize val="50"/>
      </c:doughnutChart>
      <c:spPr>
        <a:noFill/>
        <a:ln w="25400">
          <a:noFill/>
        </a:ln>
      </c:spPr>
    </c:plotArea>
    <c:legend>
      <c:legendPos val="r"/>
      <c:layout>
        <c:manualLayout>
          <c:xMode val="edge"/>
          <c:yMode val="edge"/>
          <c:x val="0.59897799484626846"/>
          <c:y val="0.11768286970423393"/>
          <c:w val="0.38477668980593727"/>
          <c:h val="0.81849175118189244"/>
        </c:manualLayout>
      </c:layout>
      <c:overlay val="0"/>
      <c:txPr>
        <a:bodyPr/>
        <a:lstStyle/>
        <a:p>
          <a:pPr>
            <a:defRPr sz="1100"/>
          </a:pPr>
          <a:endParaRPr lang="en-US"/>
        </a:p>
      </c:txPr>
    </c:legend>
    <c:plotVisOnly val="1"/>
    <c:dispBlanksAs val="zero"/>
    <c:showDLblsOverMax val="0"/>
  </c:chart>
  <c:printSettings>
    <c:headerFooter/>
    <c:pageMargins b="0.78740157499999996" l="0.511811024" r="0.511811024" t="0.78740157499999996" header="0.31496062000000064" footer="0.31496062000000064"/>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stacked"/>
        <c:varyColors val="0"/>
        <c:ser>
          <c:idx val="0"/>
          <c:order val="0"/>
          <c:spPr>
            <a:solidFill>
              <a:srgbClr val="B15407"/>
            </a:solidFill>
          </c:spPr>
          <c:invertIfNegative val="0"/>
          <c:cat>
            <c:strRef>
              <c:f>'Painel de Gestão - 2'!$C$32:$C$41</c:f>
              <c:strCache>
                <c:ptCount val="4"/>
                <c:pt idx="0">
                  <c:v>OBJETIVO 1</c:v>
                </c:pt>
                <c:pt idx="1">
                  <c:v>OBJETIVO 2</c:v>
                </c:pt>
                <c:pt idx="2">
                  <c:v>OBJETIVO 3</c:v>
                </c:pt>
                <c:pt idx="3">
                  <c:v>OBJETIVO 4</c:v>
                </c:pt>
              </c:strCache>
            </c:strRef>
          </c:cat>
          <c:val>
            <c:numRef>
              <c:f>'Painel de Gestão - 2'!$E$32:$E$41</c:f>
              <c:numCache>
                <c:formatCode>General</c:formatCode>
                <c:ptCount val="10"/>
                <c:pt idx="0">
                  <c:v>0</c:v>
                </c:pt>
                <c:pt idx="1">
                  <c:v>0</c:v>
                </c:pt>
                <c:pt idx="2">
                  <c:v>0</c:v>
                </c:pt>
                <c:pt idx="3">
                  <c:v>1</c:v>
                </c:pt>
              </c:numCache>
            </c:numRef>
          </c:val>
          <c:extLst>
            <c:ext xmlns:c16="http://schemas.microsoft.com/office/drawing/2014/chart" uri="{C3380CC4-5D6E-409C-BE32-E72D297353CC}">
              <c16:uniqueId val="{00000000-9FFB-45F9-AB43-E482C8921681}"/>
            </c:ext>
          </c:extLst>
        </c:ser>
        <c:ser>
          <c:idx val="1"/>
          <c:order val="1"/>
          <c:spPr>
            <a:solidFill>
              <a:schemeClr val="bg1">
                <a:lumMod val="65000"/>
              </a:schemeClr>
            </a:solidFill>
          </c:spPr>
          <c:invertIfNegative val="0"/>
          <c:cat>
            <c:strRef>
              <c:f>'Painel de Gestão - 2'!$C$32:$C$41</c:f>
              <c:strCache>
                <c:ptCount val="4"/>
                <c:pt idx="0">
                  <c:v>OBJETIVO 1</c:v>
                </c:pt>
                <c:pt idx="1">
                  <c:v>OBJETIVO 2</c:v>
                </c:pt>
                <c:pt idx="2">
                  <c:v>OBJETIVO 3</c:v>
                </c:pt>
                <c:pt idx="3">
                  <c:v>OBJETIVO 4</c:v>
                </c:pt>
              </c:strCache>
            </c:strRef>
          </c:cat>
          <c:val>
            <c:numRef>
              <c:f>'Painel de Gestão - 2'!$F$32:$F$41</c:f>
              <c:numCache>
                <c:formatCode>General</c:formatCode>
                <c:ptCount val="10"/>
                <c:pt idx="0">
                  <c:v>1</c:v>
                </c:pt>
                <c:pt idx="1">
                  <c:v>4</c:v>
                </c:pt>
                <c:pt idx="2">
                  <c:v>0</c:v>
                </c:pt>
                <c:pt idx="3">
                  <c:v>0</c:v>
                </c:pt>
              </c:numCache>
            </c:numRef>
          </c:val>
          <c:extLst>
            <c:ext xmlns:c16="http://schemas.microsoft.com/office/drawing/2014/chart" uri="{C3380CC4-5D6E-409C-BE32-E72D297353CC}">
              <c16:uniqueId val="{00000001-9FFB-45F9-AB43-E482C8921681}"/>
            </c:ext>
          </c:extLst>
        </c:ser>
        <c:ser>
          <c:idx val="2"/>
          <c:order val="2"/>
          <c:spPr>
            <a:solidFill>
              <a:srgbClr val="FF0000"/>
            </a:solidFill>
          </c:spPr>
          <c:invertIfNegative val="0"/>
          <c:cat>
            <c:strRef>
              <c:f>'Painel de Gestão - 2'!$C$32:$C$41</c:f>
              <c:strCache>
                <c:ptCount val="4"/>
                <c:pt idx="0">
                  <c:v>OBJETIVO 1</c:v>
                </c:pt>
                <c:pt idx="1">
                  <c:v>OBJETIVO 2</c:v>
                </c:pt>
                <c:pt idx="2">
                  <c:v>OBJETIVO 3</c:v>
                </c:pt>
                <c:pt idx="3">
                  <c:v>OBJETIVO 4</c:v>
                </c:pt>
              </c:strCache>
            </c:strRef>
          </c:cat>
          <c:val>
            <c:numRef>
              <c:f>'Painel de Gestão - 2'!$G$32:$G$41</c:f>
              <c:numCache>
                <c:formatCode>General</c:formatCode>
                <c:ptCount val="10"/>
                <c:pt idx="0">
                  <c:v>3</c:v>
                </c:pt>
                <c:pt idx="1">
                  <c:v>1</c:v>
                </c:pt>
                <c:pt idx="2">
                  <c:v>1</c:v>
                </c:pt>
                <c:pt idx="3">
                  <c:v>1</c:v>
                </c:pt>
              </c:numCache>
            </c:numRef>
          </c:val>
          <c:extLst>
            <c:ext xmlns:c16="http://schemas.microsoft.com/office/drawing/2014/chart" uri="{C3380CC4-5D6E-409C-BE32-E72D297353CC}">
              <c16:uniqueId val="{00000002-9FFB-45F9-AB43-E482C8921681}"/>
            </c:ext>
          </c:extLst>
        </c:ser>
        <c:ser>
          <c:idx val="3"/>
          <c:order val="3"/>
          <c:spPr>
            <a:solidFill>
              <a:srgbClr val="FFC000"/>
            </a:solidFill>
          </c:spPr>
          <c:invertIfNegative val="0"/>
          <c:cat>
            <c:strRef>
              <c:f>'Painel de Gestão - 2'!$C$32:$C$41</c:f>
              <c:strCache>
                <c:ptCount val="4"/>
                <c:pt idx="0">
                  <c:v>OBJETIVO 1</c:v>
                </c:pt>
                <c:pt idx="1">
                  <c:v>OBJETIVO 2</c:v>
                </c:pt>
                <c:pt idx="2">
                  <c:v>OBJETIVO 3</c:v>
                </c:pt>
                <c:pt idx="3">
                  <c:v>OBJETIVO 4</c:v>
                </c:pt>
              </c:strCache>
            </c:strRef>
          </c:cat>
          <c:val>
            <c:numRef>
              <c:f>'Painel de Gestão - 2'!$H$32:$H$41</c:f>
              <c:numCache>
                <c:formatCode>General</c:formatCode>
                <c:ptCount val="10"/>
                <c:pt idx="0">
                  <c:v>1</c:v>
                </c:pt>
                <c:pt idx="1">
                  <c:v>7</c:v>
                </c:pt>
                <c:pt idx="2">
                  <c:v>1</c:v>
                </c:pt>
                <c:pt idx="3">
                  <c:v>1</c:v>
                </c:pt>
              </c:numCache>
            </c:numRef>
          </c:val>
          <c:extLst>
            <c:ext xmlns:c16="http://schemas.microsoft.com/office/drawing/2014/chart" uri="{C3380CC4-5D6E-409C-BE32-E72D297353CC}">
              <c16:uniqueId val="{00000003-9FFB-45F9-AB43-E482C8921681}"/>
            </c:ext>
          </c:extLst>
        </c:ser>
        <c:ser>
          <c:idx val="4"/>
          <c:order val="4"/>
          <c:spPr>
            <a:solidFill>
              <a:srgbClr val="92D050"/>
            </a:solidFill>
          </c:spPr>
          <c:invertIfNegative val="0"/>
          <c:cat>
            <c:strRef>
              <c:f>'Painel de Gestão - 2'!$C$32:$C$41</c:f>
              <c:strCache>
                <c:ptCount val="4"/>
                <c:pt idx="0">
                  <c:v>OBJETIVO 1</c:v>
                </c:pt>
                <c:pt idx="1">
                  <c:v>OBJETIVO 2</c:v>
                </c:pt>
                <c:pt idx="2">
                  <c:v>OBJETIVO 3</c:v>
                </c:pt>
                <c:pt idx="3">
                  <c:v>OBJETIVO 4</c:v>
                </c:pt>
              </c:strCache>
            </c:strRef>
          </c:cat>
          <c:val>
            <c:numRef>
              <c:f>'Painel de Gestão - 2'!$I$32:$I$41</c:f>
              <c:numCache>
                <c:formatCode>General</c:formatCode>
                <c:ptCount val="10"/>
                <c:pt idx="0">
                  <c:v>3</c:v>
                </c:pt>
                <c:pt idx="1">
                  <c:v>1</c:v>
                </c:pt>
                <c:pt idx="2">
                  <c:v>3</c:v>
                </c:pt>
                <c:pt idx="3">
                  <c:v>9</c:v>
                </c:pt>
              </c:numCache>
            </c:numRef>
          </c:val>
          <c:extLst>
            <c:ext xmlns:c16="http://schemas.microsoft.com/office/drawing/2014/chart" uri="{C3380CC4-5D6E-409C-BE32-E72D297353CC}">
              <c16:uniqueId val="{00000004-9FFB-45F9-AB43-E482C8921681}"/>
            </c:ext>
          </c:extLst>
        </c:ser>
        <c:ser>
          <c:idx val="5"/>
          <c:order val="5"/>
          <c:spPr>
            <a:solidFill>
              <a:srgbClr val="0070C0"/>
            </a:solidFill>
          </c:spPr>
          <c:invertIfNegative val="0"/>
          <c:cat>
            <c:strRef>
              <c:f>'Painel de Gestão - 2'!$C$32:$C$41</c:f>
              <c:strCache>
                <c:ptCount val="4"/>
                <c:pt idx="0">
                  <c:v>OBJETIVO 1</c:v>
                </c:pt>
                <c:pt idx="1">
                  <c:v>OBJETIVO 2</c:v>
                </c:pt>
                <c:pt idx="2">
                  <c:v>OBJETIVO 3</c:v>
                </c:pt>
                <c:pt idx="3">
                  <c:v>OBJETIVO 4</c:v>
                </c:pt>
              </c:strCache>
            </c:strRef>
          </c:cat>
          <c:val>
            <c:numRef>
              <c:f>'Painel de Gestão - 2'!$J$32:$J$41</c:f>
              <c:numCache>
                <c:formatCode>General</c:formatCode>
                <c:ptCount val="10"/>
                <c:pt idx="0">
                  <c:v>0</c:v>
                </c:pt>
                <c:pt idx="1">
                  <c:v>0</c:v>
                </c:pt>
                <c:pt idx="2">
                  <c:v>0</c:v>
                </c:pt>
                <c:pt idx="3">
                  <c:v>1</c:v>
                </c:pt>
              </c:numCache>
            </c:numRef>
          </c:val>
          <c:extLst>
            <c:ext xmlns:c16="http://schemas.microsoft.com/office/drawing/2014/chart" uri="{C3380CC4-5D6E-409C-BE32-E72D297353CC}">
              <c16:uniqueId val="{00000005-9FFB-45F9-AB43-E482C8921681}"/>
            </c:ext>
          </c:extLst>
        </c:ser>
        <c:dLbls>
          <c:showLegendKey val="0"/>
          <c:showVal val="0"/>
          <c:showCatName val="0"/>
          <c:showSerName val="0"/>
          <c:showPercent val="0"/>
          <c:showBubbleSize val="0"/>
        </c:dLbls>
        <c:gapWidth val="150"/>
        <c:overlap val="100"/>
        <c:axId val="332130616"/>
        <c:axId val="333364504"/>
      </c:barChart>
      <c:catAx>
        <c:axId val="332130616"/>
        <c:scaling>
          <c:orientation val="maxMin"/>
        </c:scaling>
        <c:delete val="0"/>
        <c:axPos val="l"/>
        <c:numFmt formatCode="ge\r\a\l" sourceLinked="0"/>
        <c:majorTickMark val="out"/>
        <c:minorTickMark val="none"/>
        <c:tickLblPos val="nextTo"/>
        <c:txPr>
          <a:bodyPr/>
          <a:lstStyle/>
          <a:p>
            <a:pPr>
              <a:defRPr sz="1100"/>
            </a:pPr>
            <a:endParaRPr lang="en-US"/>
          </a:p>
        </c:txPr>
        <c:crossAx val="333364504"/>
        <c:crosses val="autoZero"/>
        <c:auto val="1"/>
        <c:lblAlgn val="ctr"/>
        <c:lblOffset val="100"/>
        <c:noMultiLvlLbl val="0"/>
      </c:catAx>
      <c:valAx>
        <c:axId val="333364504"/>
        <c:scaling>
          <c:orientation val="minMax"/>
        </c:scaling>
        <c:delete val="0"/>
        <c:axPos val="t"/>
        <c:majorGridlines/>
        <c:numFmt formatCode="General" sourceLinked="1"/>
        <c:majorTickMark val="out"/>
        <c:minorTickMark val="none"/>
        <c:tickLblPos val="nextTo"/>
        <c:crossAx val="332130616"/>
        <c:crosses val="autoZero"/>
        <c:crossBetween val="between"/>
        <c:majorUnit val="2"/>
      </c:valAx>
    </c:plotArea>
    <c:plotVisOnly val="1"/>
    <c:dispBlanksAs val="gap"/>
    <c:showDLblsOverMax val="0"/>
  </c:chart>
  <c:printSettings>
    <c:headerFooter/>
    <c:pageMargins b="0.78740157499999996" l="0.511811024" r="0.511811024" t="0.78740157499999996" header="0.31496062000000108" footer="0.31496062000000108"/>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stacked"/>
        <c:varyColors val="0"/>
        <c:ser>
          <c:idx val="0"/>
          <c:order val="0"/>
          <c:spPr>
            <a:solidFill>
              <a:srgbClr val="FF0000"/>
            </a:solidFill>
          </c:spPr>
          <c:invertIfNegative val="0"/>
          <c:cat>
            <c:strRef>
              <c:f>'Painel de Gestão Final'!$C$25:$C$34</c:f>
              <c:strCache>
                <c:ptCount val="10"/>
                <c:pt idx="0">
                  <c:v>OBJETIVO 1</c:v>
                </c:pt>
                <c:pt idx="1">
                  <c:v>OBJETIVO 2</c:v>
                </c:pt>
                <c:pt idx="2">
                  <c:v>OBJETIVO 3</c:v>
                </c:pt>
                <c:pt idx="3">
                  <c:v>OBJETIVO 4</c:v>
                </c:pt>
                <c:pt idx="4">
                  <c:v>OBJETIVO 5</c:v>
                </c:pt>
                <c:pt idx="5">
                  <c:v>OBJETIVO 6</c:v>
                </c:pt>
                <c:pt idx="6">
                  <c:v>OBJETIVO 7</c:v>
                </c:pt>
                <c:pt idx="7">
                  <c:v>OBJETIVO 8</c:v>
                </c:pt>
                <c:pt idx="8">
                  <c:v>OBJETIVO 9</c:v>
                </c:pt>
                <c:pt idx="9">
                  <c:v>OBJETIVO 10</c:v>
                </c:pt>
              </c:strCache>
            </c:strRef>
          </c:cat>
          <c:val>
            <c:numRef>
              <c:f>'Painel de Gestão Final'!$E$25:$E$34</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3168-42B7-9C7E-0F61D7978974}"/>
            </c:ext>
          </c:extLst>
        </c:ser>
        <c:ser>
          <c:idx val="3"/>
          <c:order val="1"/>
          <c:spPr>
            <a:solidFill>
              <a:srgbClr val="7030A0"/>
            </a:solidFill>
          </c:spPr>
          <c:invertIfNegative val="0"/>
          <c:cat>
            <c:strRef>
              <c:f>'Painel de Gestão Final'!$C$25:$C$34</c:f>
              <c:strCache>
                <c:ptCount val="10"/>
                <c:pt idx="0">
                  <c:v>OBJETIVO 1</c:v>
                </c:pt>
                <c:pt idx="1">
                  <c:v>OBJETIVO 2</c:v>
                </c:pt>
                <c:pt idx="2">
                  <c:v>OBJETIVO 3</c:v>
                </c:pt>
                <c:pt idx="3">
                  <c:v>OBJETIVO 4</c:v>
                </c:pt>
                <c:pt idx="4">
                  <c:v>OBJETIVO 5</c:v>
                </c:pt>
                <c:pt idx="5">
                  <c:v>OBJETIVO 6</c:v>
                </c:pt>
                <c:pt idx="6">
                  <c:v>OBJETIVO 7</c:v>
                </c:pt>
                <c:pt idx="7">
                  <c:v>OBJETIVO 8</c:v>
                </c:pt>
                <c:pt idx="8">
                  <c:v>OBJETIVO 9</c:v>
                </c:pt>
                <c:pt idx="9">
                  <c:v>OBJETIVO 10</c:v>
                </c:pt>
              </c:strCache>
            </c:strRef>
          </c:cat>
          <c:val>
            <c:numRef>
              <c:f>'Painel de Gestão Final'!$F$25:$F$34</c:f>
              <c:numCache>
                <c:formatCode>General</c:formatCode>
                <c:ptCount val="10"/>
                <c:pt idx="0">
                  <c:v>5</c:v>
                </c:pt>
                <c:pt idx="1">
                  <c:v>8</c:v>
                </c:pt>
                <c:pt idx="2">
                  <c:v>8</c:v>
                </c:pt>
                <c:pt idx="3">
                  <c:v>7</c:v>
                </c:pt>
                <c:pt idx="4">
                  <c:v>4</c:v>
                </c:pt>
                <c:pt idx="5">
                  <c:v>4</c:v>
                </c:pt>
                <c:pt idx="6">
                  <c:v>0</c:v>
                </c:pt>
                <c:pt idx="7">
                  <c:v>3</c:v>
                </c:pt>
                <c:pt idx="8">
                  <c:v>4</c:v>
                </c:pt>
                <c:pt idx="9">
                  <c:v>2</c:v>
                </c:pt>
              </c:numCache>
            </c:numRef>
          </c:val>
          <c:extLst>
            <c:ext xmlns:c16="http://schemas.microsoft.com/office/drawing/2014/chart" uri="{C3380CC4-5D6E-409C-BE32-E72D297353CC}">
              <c16:uniqueId val="{00000001-3168-42B7-9C7E-0F61D7978974}"/>
            </c:ext>
          </c:extLst>
        </c:ser>
        <c:ser>
          <c:idx val="1"/>
          <c:order val="2"/>
          <c:spPr>
            <a:solidFill>
              <a:srgbClr val="0070C0"/>
            </a:solidFill>
          </c:spPr>
          <c:invertIfNegative val="0"/>
          <c:val>
            <c:numRef>
              <c:f>'Painel de Gestão Final'!$G$25:$G$34</c:f>
              <c:numCache>
                <c:formatCode>General</c:formatCode>
                <c:ptCount val="10"/>
                <c:pt idx="0">
                  <c:v>5</c:v>
                </c:pt>
                <c:pt idx="1">
                  <c:v>4</c:v>
                </c:pt>
                <c:pt idx="2">
                  <c:v>4</c:v>
                </c:pt>
                <c:pt idx="3">
                  <c:v>5</c:v>
                </c:pt>
                <c:pt idx="4">
                  <c:v>5</c:v>
                </c:pt>
                <c:pt idx="5">
                  <c:v>5</c:v>
                </c:pt>
                <c:pt idx="6">
                  <c:v>12</c:v>
                </c:pt>
                <c:pt idx="7">
                  <c:v>4</c:v>
                </c:pt>
                <c:pt idx="8">
                  <c:v>5</c:v>
                </c:pt>
                <c:pt idx="9">
                  <c:v>5</c:v>
                </c:pt>
              </c:numCache>
            </c:numRef>
          </c:val>
          <c:extLst>
            <c:ext xmlns:c16="http://schemas.microsoft.com/office/drawing/2014/chart" uri="{C3380CC4-5D6E-409C-BE32-E72D297353CC}">
              <c16:uniqueId val="{00000002-3168-42B7-9C7E-0F61D7978974}"/>
            </c:ext>
          </c:extLst>
        </c:ser>
        <c:dLbls>
          <c:showLegendKey val="0"/>
          <c:showVal val="0"/>
          <c:showCatName val="0"/>
          <c:showSerName val="0"/>
          <c:showPercent val="0"/>
          <c:showBubbleSize val="0"/>
        </c:dLbls>
        <c:gapWidth val="150"/>
        <c:overlap val="100"/>
        <c:axId val="333056000"/>
        <c:axId val="333053256"/>
      </c:barChart>
      <c:catAx>
        <c:axId val="333056000"/>
        <c:scaling>
          <c:orientation val="maxMin"/>
        </c:scaling>
        <c:delete val="0"/>
        <c:axPos val="l"/>
        <c:numFmt formatCode="ge\r\a\l" sourceLinked="0"/>
        <c:majorTickMark val="out"/>
        <c:minorTickMark val="none"/>
        <c:tickLblPos val="nextTo"/>
        <c:crossAx val="333053256"/>
        <c:crosses val="autoZero"/>
        <c:auto val="1"/>
        <c:lblAlgn val="ctr"/>
        <c:lblOffset val="100"/>
        <c:noMultiLvlLbl val="0"/>
      </c:catAx>
      <c:valAx>
        <c:axId val="333053256"/>
        <c:scaling>
          <c:orientation val="minMax"/>
        </c:scaling>
        <c:delete val="0"/>
        <c:axPos val="t"/>
        <c:majorGridlines/>
        <c:numFmt formatCode="General" sourceLinked="1"/>
        <c:majorTickMark val="out"/>
        <c:minorTickMark val="none"/>
        <c:tickLblPos val="nextTo"/>
        <c:crossAx val="333056000"/>
        <c:crosses val="autoZero"/>
        <c:crossBetween val="between"/>
        <c:majorUnit val="2"/>
      </c:valAx>
    </c:plotArea>
    <c:plotVisOnly val="1"/>
    <c:dispBlanksAs val="gap"/>
    <c:showDLblsOverMax val="0"/>
  </c:chart>
  <c:printSettings>
    <c:headerFooter/>
    <c:pageMargins b="0.78740157499999996" l="0.511811024" r="0.511811024" t="0.78740157499999996" header="0.31496062000000186" footer="0.31496062000000186"/>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l">
              <a:defRPr sz="1600"/>
            </a:pPr>
            <a:r>
              <a:rPr lang="pt-BR" sz="1600"/>
              <a:t>Situação atual </a:t>
            </a:r>
            <a:r>
              <a:rPr lang="pt-BR" sz="1600" baseline="0"/>
              <a:t>do PAN </a:t>
            </a:r>
          </a:p>
          <a:p>
            <a:pPr algn="l">
              <a:defRPr sz="1600"/>
            </a:pPr>
            <a:r>
              <a:rPr lang="pt-BR" sz="1600" baseline="0"/>
              <a:t>Monitoria atual</a:t>
            </a:r>
            <a:endParaRPr lang="pt-BR" sz="1600"/>
          </a:p>
        </c:rich>
      </c:tx>
      <c:layout>
        <c:manualLayout>
          <c:xMode val="edge"/>
          <c:yMode val="edge"/>
          <c:x val="7.9304461942257751E-3"/>
          <c:y val="1.6489186112599717E-2"/>
        </c:manualLayout>
      </c:layout>
      <c:overlay val="0"/>
      <c:spPr>
        <a:noFill/>
      </c:spPr>
    </c:title>
    <c:autoTitleDeleted val="0"/>
    <c:plotArea>
      <c:layout>
        <c:manualLayout>
          <c:layoutTarget val="inner"/>
          <c:xMode val="edge"/>
          <c:yMode val="edge"/>
          <c:x val="8.1141294838144959E-2"/>
          <c:y val="0.21937888351980553"/>
          <c:w val="0.46168875765529332"/>
          <c:h val="0.68515846659658008"/>
        </c:manualLayout>
      </c:layout>
      <c:doughnutChart>
        <c:varyColors val="1"/>
        <c:ser>
          <c:idx val="0"/>
          <c:order val="0"/>
          <c:spPr>
            <a:solidFill>
              <a:srgbClr val="FF0000"/>
            </a:solidFill>
          </c:spPr>
          <c:dPt>
            <c:idx val="0"/>
            <c:bubble3D val="0"/>
            <c:extLst>
              <c:ext xmlns:c16="http://schemas.microsoft.com/office/drawing/2014/chart" uri="{C3380CC4-5D6E-409C-BE32-E72D297353CC}">
                <c16:uniqueId val="{00000000-DB5C-4253-9FDE-C6B61737123F}"/>
              </c:ext>
            </c:extLst>
          </c:dPt>
          <c:dPt>
            <c:idx val="1"/>
            <c:bubble3D val="0"/>
            <c:spPr>
              <a:solidFill>
                <a:srgbClr val="7030A0"/>
              </a:solidFill>
            </c:spPr>
            <c:extLst>
              <c:ext xmlns:c16="http://schemas.microsoft.com/office/drawing/2014/chart" uri="{C3380CC4-5D6E-409C-BE32-E72D297353CC}">
                <c16:uniqueId val="{00000002-DB5C-4253-9FDE-C6B61737123F}"/>
              </c:ext>
            </c:extLst>
          </c:dPt>
          <c:dPt>
            <c:idx val="2"/>
            <c:bubble3D val="0"/>
            <c:spPr>
              <a:solidFill>
                <a:srgbClr val="0070C0"/>
              </a:solidFill>
            </c:spPr>
            <c:extLst>
              <c:ext xmlns:c16="http://schemas.microsoft.com/office/drawing/2014/chart" uri="{C3380CC4-5D6E-409C-BE32-E72D297353CC}">
                <c16:uniqueId val="{00000004-DB5C-4253-9FDE-C6B61737123F}"/>
              </c:ext>
            </c:extLst>
          </c:dPt>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extLst>
          </c:dLbls>
          <c:cat>
            <c:strRef>
              <c:f>'Painel de Gestão Final'!$C$15:$C$17</c:f>
              <c:strCache>
                <c:ptCount val="3"/>
                <c:pt idx="0">
                  <c:v>Não iniciada ou não concluída</c:v>
                </c:pt>
                <c:pt idx="1">
                  <c:v>Iniciada e não concluída no período previsto</c:v>
                </c:pt>
                <c:pt idx="2">
                  <c:v>Concluída</c:v>
                </c:pt>
              </c:strCache>
            </c:strRef>
          </c:cat>
          <c:val>
            <c:numRef>
              <c:f>'Painel de Gestão Final'!$E$15:$E$17</c:f>
              <c:numCache>
                <c:formatCode>0%</c:formatCode>
                <c:ptCount val="3"/>
                <c:pt idx="0">
                  <c:v>0</c:v>
                </c:pt>
                <c:pt idx="1">
                  <c:v>0.45454545454545453</c:v>
                </c:pt>
                <c:pt idx="2">
                  <c:v>0.54545454545454541</c:v>
                </c:pt>
              </c:numCache>
            </c:numRef>
          </c:val>
          <c:extLst>
            <c:ext xmlns:c16="http://schemas.microsoft.com/office/drawing/2014/chart" uri="{C3380CC4-5D6E-409C-BE32-E72D297353CC}">
              <c16:uniqueId val="{00000005-DB5C-4253-9FDE-C6B61737123F}"/>
            </c:ext>
          </c:extLst>
        </c:ser>
        <c:dLbls>
          <c:showLegendKey val="0"/>
          <c:showVal val="1"/>
          <c:showCatName val="0"/>
          <c:showSerName val="0"/>
          <c:showPercent val="0"/>
          <c:showBubbleSize val="0"/>
          <c:showLeaderLines val="0"/>
        </c:dLbls>
        <c:firstSliceAng val="0"/>
        <c:holeSize val="50"/>
      </c:doughnutChart>
    </c:plotArea>
    <c:legend>
      <c:legendPos val="r"/>
      <c:layout>
        <c:manualLayout>
          <c:xMode val="edge"/>
          <c:yMode val="edge"/>
          <c:x val="0.57029166666666664"/>
          <c:y val="0.19587952117740579"/>
          <c:w val="0.41304166666666681"/>
          <c:h val="0.76513556350657785"/>
        </c:manualLayout>
      </c:layout>
      <c:overlay val="0"/>
      <c:txPr>
        <a:bodyPr/>
        <a:lstStyle/>
        <a:p>
          <a:pPr>
            <a:defRPr sz="1200"/>
          </a:pPr>
          <a:endParaRPr lang="en-US"/>
        </a:p>
      </c:txPr>
    </c:legend>
    <c:plotVisOnly val="1"/>
    <c:dispBlanksAs val="zero"/>
    <c:showDLblsOverMax val="0"/>
  </c:chart>
  <c:printSettings>
    <c:headerFooter/>
    <c:pageMargins b="0.78740157499999996" l="0.511811024" r="0.511811024" t="0.78740157499999996" header="0.31496062000000125" footer="0.31496062000000125"/>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l">
              <a:defRPr sz="1600"/>
            </a:pPr>
            <a:r>
              <a:rPr lang="pt-BR" sz="1600"/>
              <a:t>Situação atual </a:t>
            </a:r>
            <a:r>
              <a:rPr lang="pt-BR" sz="1600" baseline="0"/>
              <a:t>do PAN </a:t>
            </a:r>
          </a:p>
          <a:p>
            <a:pPr algn="l">
              <a:defRPr sz="1600"/>
            </a:pPr>
            <a:r>
              <a:rPr lang="pt-BR" sz="1600" baseline="0"/>
              <a:t>Monitoria atual</a:t>
            </a:r>
            <a:endParaRPr lang="pt-BR" sz="1600"/>
          </a:p>
        </c:rich>
      </c:tx>
      <c:layout>
        <c:manualLayout>
          <c:xMode val="edge"/>
          <c:yMode val="edge"/>
          <c:x val="7.930446194225756E-3"/>
          <c:y val="1.6489186112599717E-2"/>
        </c:manualLayout>
      </c:layout>
      <c:overlay val="0"/>
      <c:spPr>
        <a:noFill/>
      </c:spPr>
    </c:title>
    <c:autoTitleDeleted val="0"/>
    <c:plotArea>
      <c:layout>
        <c:manualLayout>
          <c:layoutTarget val="inner"/>
          <c:xMode val="edge"/>
          <c:yMode val="edge"/>
          <c:x val="8.1141294838144959E-2"/>
          <c:y val="0.21937888351980531"/>
          <c:w val="0.46168875765529332"/>
          <c:h val="0.68515846659657853"/>
        </c:manualLayout>
      </c:layout>
      <c:doughnutChart>
        <c:varyColors val="1"/>
        <c:ser>
          <c:idx val="0"/>
          <c:order val="0"/>
          <c:spPr>
            <a:solidFill>
              <a:srgbClr val="FFFF00"/>
            </a:solidFill>
          </c:spPr>
          <c:dPt>
            <c:idx val="0"/>
            <c:bubble3D val="0"/>
            <c:spPr>
              <a:solidFill>
                <a:schemeClr val="bg1">
                  <a:lumMod val="50000"/>
                </a:schemeClr>
              </a:solidFill>
            </c:spPr>
            <c:extLst>
              <c:ext xmlns:c16="http://schemas.microsoft.com/office/drawing/2014/chart" uri="{C3380CC4-5D6E-409C-BE32-E72D297353CC}">
                <c16:uniqueId val="{00000001-9FE0-4D9F-B8DC-8B9C8E37DCB1}"/>
              </c:ext>
            </c:extLst>
          </c:dPt>
          <c:dPt>
            <c:idx val="1"/>
            <c:bubble3D val="0"/>
            <c:spPr>
              <a:solidFill>
                <a:srgbClr val="FF0000"/>
              </a:solidFill>
            </c:spPr>
            <c:extLst>
              <c:ext xmlns:c16="http://schemas.microsoft.com/office/drawing/2014/chart" uri="{C3380CC4-5D6E-409C-BE32-E72D297353CC}">
                <c16:uniqueId val="{00000003-9FE0-4D9F-B8DC-8B9C8E37DCB1}"/>
              </c:ext>
            </c:extLst>
          </c:dPt>
          <c:dPt>
            <c:idx val="3"/>
            <c:bubble3D val="0"/>
            <c:spPr>
              <a:solidFill>
                <a:srgbClr val="92D050"/>
              </a:solidFill>
            </c:spPr>
            <c:extLst>
              <c:ext xmlns:c16="http://schemas.microsoft.com/office/drawing/2014/chart" uri="{C3380CC4-5D6E-409C-BE32-E72D297353CC}">
                <c16:uniqueId val="{00000005-9FE0-4D9F-B8DC-8B9C8E37DCB1}"/>
              </c:ext>
            </c:extLst>
          </c:dPt>
          <c:dPt>
            <c:idx val="4"/>
            <c:bubble3D val="0"/>
            <c:spPr>
              <a:solidFill>
                <a:srgbClr val="0070C0"/>
              </a:solidFill>
            </c:spPr>
            <c:extLst>
              <c:ext xmlns:c16="http://schemas.microsoft.com/office/drawing/2014/chart" uri="{C3380CC4-5D6E-409C-BE32-E72D297353CC}">
                <c16:uniqueId val="{00000007-9FE0-4D9F-B8DC-8B9C8E37DCB1}"/>
              </c:ext>
            </c:extLst>
          </c:dPt>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extLst>
          </c:dLbls>
          <c:cat>
            <c:strRef>
              <c:f>'Painel de Gestão - 2'!$C$16:$C$20</c:f>
              <c:strCache>
                <c:ptCount val="5"/>
                <c:pt idx="0">
                  <c:v> Início planejado é posterior ao período monitorado</c:v>
                </c:pt>
                <c:pt idx="1">
                  <c:v> Não iniciada ou não concluída</c:v>
                </c:pt>
                <c:pt idx="2">
                  <c:v> Em andamento com problemas de realização</c:v>
                </c:pt>
                <c:pt idx="3">
                  <c:v> Em andamento no período previsto </c:v>
                </c:pt>
                <c:pt idx="4">
                  <c:v> Concluída</c:v>
                </c:pt>
              </c:strCache>
            </c:strRef>
          </c:cat>
          <c:val>
            <c:numRef>
              <c:f>'Painel de Gestão - 2'!$E$16:$E$20</c:f>
              <c:numCache>
                <c:formatCode>0%</c:formatCode>
                <c:ptCount val="5"/>
                <c:pt idx="0">
                  <c:v>0.13157894736842105</c:v>
                </c:pt>
                <c:pt idx="1">
                  <c:v>0.15789473684210525</c:v>
                </c:pt>
                <c:pt idx="2">
                  <c:v>0.26315789473684209</c:v>
                </c:pt>
                <c:pt idx="3">
                  <c:v>0.42105263157894735</c:v>
                </c:pt>
                <c:pt idx="4">
                  <c:v>2.6315789473684209E-2</c:v>
                </c:pt>
              </c:numCache>
            </c:numRef>
          </c:val>
          <c:extLst>
            <c:ext xmlns:c16="http://schemas.microsoft.com/office/drawing/2014/chart" uri="{C3380CC4-5D6E-409C-BE32-E72D297353CC}">
              <c16:uniqueId val="{00000008-9FE0-4D9F-B8DC-8B9C8E37DCB1}"/>
            </c:ext>
          </c:extLst>
        </c:ser>
        <c:dLbls>
          <c:showLegendKey val="0"/>
          <c:showVal val="1"/>
          <c:showCatName val="0"/>
          <c:showSerName val="0"/>
          <c:showPercent val="0"/>
          <c:showBubbleSize val="0"/>
          <c:showLeaderLines val="0"/>
        </c:dLbls>
        <c:firstSliceAng val="0"/>
        <c:holeSize val="50"/>
      </c:doughnutChart>
    </c:plotArea>
    <c:legend>
      <c:legendPos val="r"/>
      <c:layout>
        <c:manualLayout>
          <c:xMode val="edge"/>
          <c:yMode val="edge"/>
          <c:x val="0.57029166666666664"/>
          <c:y val="0.14367663552499471"/>
          <c:w val="0.40163082802031924"/>
          <c:h val="0.79544382716049444"/>
        </c:manualLayout>
      </c:layout>
      <c:overlay val="0"/>
      <c:txPr>
        <a:bodyPr/>
        <a:lstStyle/>
        <a:p>
          <a:pPr>
            <a:defRPr sz="1100"/>
          </a:pPr>
          <a:endParaRPr lang="en-US"/>
        </a:p>
      </c:txPr>
    </c:legend>
    <c:plotVisOnly val="1"/>
    <c:dispBlanksAs val="zero"/>
    <c:showDLblsOverMax val="0"/>
  </c:chart>
  <c:printSettings>
    <c:headerFooter/>
    <c:pageMargins b="0.78740157499999996" l="0.511811024" r="0.511811024" t="0.78740157499999996" header="0.31496062000000064" footer="0.31496062000000064"/>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l">
              <a:defRPr sz="1600"/>
            </a:pPr>
            <a:r>
              <a:rPr lang="pt-BR" sz="1600"/>
              <a:t>Situação </a:t>
            </a:r>
            <a:r>
              <a:rPr lang="pt-BR" sz="1600" baseline="0"/>
              <a:t>do PAN </a:t>
            </a:r>
          </a:p>
          <a:p>
            <a:pPr algn="l">
              <a:defRPr sz="1600"/>
            </a:pPr>
            <a:r>
              <a:rPr lang="pt-BR" sz="1600" baseline="0"/>
              <a:t>Pós Monitoria</a:t>
            </a:r>
            <a:endParaRPr lang="pt-BR" sz="1600"/>
          </a:p>
        </c:rich>
      </c:tx>
      <c:layout>
        <c:manualLayout>
          <c:xMode val="edge"/>
          <c:yMode val="edge"/>
          <c:x val="7.930446194225756E-3"/>
          <c:y val="1.6489186112599717E-2"/>
        </c:manualLayout>
      </c:layout>
      <c:overlay val="0"/>
      <c:spPr>
        <a:noFill/>
      </c:spPr>
    </c:title>
    <c:autoTitleDeleted val="0"/>
    <c:plotArea>
      <c:layout>
        <c:manualLayout>
          <c:layoutTarget val="inner"/>
          <c:xMode val="edge"/>
          <c:yMode val="edge"/>
          <c:x val="9.5030183727034145E-2"/>
          <c:y val="0.21937888351980531"/>
          <c:w val="0.46168875765529332"/>
          <c:h val="0.68515846659657853"/>
        </c:manualLayout>
      </c:layout>
      <c:doughnutChart>
        <c:varyColors val="1"/>
        <c:ser>
          <c:idx val="0"/>
          <c:order val="0"/>
          <c:dPt>
            <c:idx val="0"/>
            <c:bubble3D val="0"/>
            <c:spPr>
              <a:solidFill>
                <a:schemeClr val="bg1">
                  <a:lumMod val="65000"/>
                </a:schemeClr>
              </a:solidFill>
            </c:spPr>
            <c:extLst>
              <c:ext xmlns:c16="http://schemas.microsoft.com/office/drawing/2014/chart" uri="{C3380CC4-5D6E-409C-BE32-E72D297353CC}">
                <c16:uniqueId val="{00000001-AC0A-488D-A911-331F8DF53764}"/>
              </c:ext>
            </c:extLst>
          </c:dPt>
          <c:dPt>
            <c:idx val="1"/>
            <c:bubble3D val="0"/>
            <c:spPr>
              <a:solidFill>
                <a:srgbClr val="FF0000"/>
              </a:solidFill>
            </c:spPr>
            <c:extLst>
              <c:ext xmlns:c16="http://schemas.microsoft.com/office/drawing/2014/chart" uri="{C3380CC4-5D6E-409C-BE32-E72D297353CC}">
                <c16:uniqueId val="{00000003-AC0A-488D-A911-331F8DF53764}"/>
              </c:ext>
            </c:extLst>
          </c:dPt>
          <c:dPt>
            <c:idx val="2"/>
            <c:bubble3D val="0"/>
            <c:spPr>
              <a:solidFill>
                <a:srgbClr val="FFFF00"/>
              </a:solidFill>
            </c:spPr>
            <c:extLst>
              <c:ext xmlns:c16="http://schemas.microsoft.com/office/drawing/2014/chart" uri="{C3380CC4-5D6E-409C-BE32-E72D297353CC}">
                <c16:uniqueId val="{00000005-AC0A-488D-A911-331F8DF53764}"/>
              </c:ext>
            </c:extLst>
          </c:dPt>
          <c:dPt>
            <c:idx val="3"/>
            <c:bubble3D val="0"/>
            <c:spPr>
              <a:solidFill>
                <a:srgbClr val="92D050"/>
              </a:solidFill>
            </c:spPr>
            <c:extLst>
              <c:ext xmlns:c16="http://schemas.microsoft.com/office/drawing/2014/chart" uri="{C3380CC4-5D6E-409C-BE32-E72D297353CC}">
                <c16:uniqueId val="{00000007-AC0A-488D-A911-331F8DF53764}"/>
              </c:ext>
            </c:extLst>
          </c:dPt>
          <c:dPt>
            <c:idx val="4"/>
            <c:bubble3D val="0"/>
            <c:spPr>
              <a:solidFill>
                <a:srgbClr val="0070C0"/>
              </a:solidFill>
            </c:spPr>
            <c:extLst>
              <c:ext xmlns:c16="http://schemas.microsoft.com/office/drawing/2014/chart" uri="{C3380CC4-5D6E-409C-BE32-E72D297353CC}">
                <c16:uniqueId val="{00000009-AC0A-488D-A911-331F8DF53764}"/>
              </c:ext>
            </c:extLst>
          </c:dPt>
          <c:dPt>
            <c:idx val="5"/>
            <c:bubble3D val="0"/>
            <c:spPr>
              <a:solidFill>
                <a:srgbClr val="FF99CC"/>
              </a:solidFill>
            </c:spPr>
            <c:extLst>
              <c:ext xmlns:c16="http://schemas.microsoft.com/office/drawing/2014/chart" uri="{C3380CC4-5D6E-409C-BE32-E72D297353CC}">
                <c16:uniqueId val="{0000000B-AC0A-488D-A911-331F8DF53764}"/>
              </c:ext>
            </c:extLst>
          </c:dPt>
          <c:dLbls>
            <c:dLbl>
              <c:idx val="0"/>
              <c:layout>
                <c:manualLayout>
                  <c:x val="8.1410256410256402E-3"/>
                  <c:y val="-3.94460286701190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C0A-488D-A911-331F8DF53764}"/>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extLst>
          </c:dLbls>
          <c:cat>
            <c:strRef>
              <c:f>'Painel de Gestão - 2'!$C$16:$C$21</c:f>
              <c:strCache>
                <c:ptCount val="6"/>
                <c:pt idx="0">
                  <c:v> Início planejado é posterior ao período monitorado</c:v>
                </c:pt>
                <c:pt idx="1">
                  <c:v> Não iniciada ou não concluída</c:v>
                </c:pt>
                <c:pt idx="2">
                  <c:v> Em andamento com problemas de realização</c:v>
                </c:pt>
                <c:pt idx="3">
                  <c:v> Em andamento no período previsto </c:v>
                </c:pt>
                <c:pt idx="4">
                  <c:v> Concluída</c:v>
                </c:pt>
                <c:pt idx="5">
                  <c:v> Ações Novas - Pós-monitoria</c:v>
                </c:pt>
              </c:strCache>
            </c:strRef>
          </c:cat>
          <c:val>
            <c:numRef>
              <c:f>'Painel de Gestão - 2'!$G$16:$G$21</c:f>
              <c:numCache>
                <c:formatCode>0%</c:formatCode>
                <c:ptCount val="6"/>
                <c:pt idx="0">
                  <c:v>0.13157894736842105</c:v>
                </c:pt>
                <c:pt idx="1">
                  <c:v>0.15789473684210525</c:v>
                </c:pt>
                <c:pt idx="2">
                  <c:v>0.26315789473684209</c:v>
                </c:pt>
                <c:pt idx="3">
                  <c:v>0.42105263157894735</c:v>
                </c:pt>
                <c:pt idx="4">
                  <c:v>2.6315789473684209E-2</c:v>
                </c:pt>
                <c:pt idx="5">
                  <c:v>0</c:v>
                </c:pt>
              </c:numCache>
            </c:numRef>
          </c:val>
          <c:extLst>
            <c:ext xmlns:c16="http://schemas.microsoft.com/office/drawing/2014/chart" uri="{C3380CC4-5D6E-409C-BE32-E72D297353CC}">
              <c16:uniqueId val="{0000000C-AC0A-488D-A911-331F8DF53764}"/>
            </c:ext>
          </c:extLst>
        </c:ser>
        <c:dLbls>
          <c:showLegendKey val="0"/>
          <c:showVal val="1"/>
          <c:showCatName val="0"/>
          <c:showSerName val="0"/>
          <c:showPercent val="0"/>
          <c:showBubbleSize val="0"/>
          <c:showLeaderLines val="0"/>
        </c:dLbls>
        <c:firstSliceAng val="0"/>
        <c:holeSize val="50"/>
      </c:doughnutChart>
      <c:spPr>
        <a:noFill/>
        <a:ln w="25400">
          <a:noFill/>
        </a:ln>
      </c:spPr>
    </c:plotArea>
    <c:legend>
      <c:legendPos val="r"/>
      <c:layout>
        <c:manualLayout>
          <c:xMode val="edge"/>
          <c:yMode val="edge"/>
          <c:x val="0.59897799484626846"/>
          <c:y val="0.11768286970423393"/>
          <c:w val="0.38477668980593727"/>
          <c:h val="0.81849175118189244"/>
        </c:manualLayout>
      </c:layout>
      <c:overlay val="0"/>
      <c:txPr>
        <a:bodyPr/>
        <a:lstStyle/>
        <a:p>
          <a:pPr>
            <a:defRPr sz="1100"/>
          </a:pPr>
          <a:endParaRPr lang="en-US"/>
        </a:p>
      </c:txPr>
    </c:legend>
    <c:plotVisOnly val="1"/>
    <c:dispBlanksAs val="zero"/>
    <c:showDLblsOverMax val="0"/>
  </c:chart>
  <c:printSettings>
    <c:headerFooter/>
    <c:pageMargins b="0.78740157499999996" l="0.511811024" r="0.511811024" t="0.78740157499999996" header="0.31496062000000064" footer="0.31496062000000064"/>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stacked"/>
        <c:varyColors val="0"/>
        <c:ser>
          <c:idx val="0"/>
          <c:order val="0"/>
          <c:spPr>
            <a:solidFill>
              <a:srgbClr val="B15407"/>
            </a:solidFill>
          </c:spPr>
          <c:invertIfNegative val="0"/>
          <c:cat>
            <c:strRef>
              <c:f>'Painel de Gestão - 1'!$C$32:$C$41</c:f>
              <c:strCache>
                <c:ptCount val="4"/>
                <c:pt idx="0">
                  <c:v>OBJETIVO 1</c:v>
                </c:pt>
                <c:pt idx="1">
                  <c:v>OBJETIVO 2</c:v>
                </c:pt>
                <c:pt idx="2">
                  <c:v>OBJETIVO 3</c:v>
                </c:pt>
                <c:pt idx="3">
                  <c:v>OBJETIVO 4</c:v>
                </c:pt>
              </c:strCache>
            </c:strRef>
          </c:cat>
          <c:val>
            <c:numRef>
              <c:f>'Painel de Gestão - 1'!$E$32:$E$41</c:f>
              <c:numCache>
                <c:formatCode>General</c:formatCode>
                <c:ptCount val="10"/>
                <c:pt idx="0">
                  <c:v>0</c:v>
                </c:pt>
                <c:pt idx="1">
                  <c:v>0</c:v>
                </c:pt>
                <c:pt idx="2">
                  <c:v>0</c:v>
                </c:pt>
                <c:pt idx="3">
                  <c:v>1</c:v>
                </c:pt>
              </c:numCache>
            </c:numRef>
          </c:val>
          <c:extLst>
            <c:ext xmlns:c16="http://schemas.microsoft.com/office/drawing/2014/chart" uri="{C3380CC4-5D6E-409C-BE32-E72D297353CC}">
              <c16:uniqueId val="{00000000-7699-4058-B52C-A26DAB1388B2}"/>
            </c:ext>
          </c:extLst>
        </c:ser>
        <c:ser>
          <c:idx val="1"/>
          <c:order val="1"/>
          <c:spPr>
            <a:solidFill>
              <a:schemeClr val="bg1">
                <a:lumMod val="65000"/>
              </a:schemeClr>
            </a:solidFill>
          </c:spPr>
          <c:invertIfNegative val="0"/>
          <c:cat>
            <c:strRef>
              <c:f>'Painel de Gestão - 1'!$C$32:$C$41</c:f>
              <c:strCache>
                <c:ptCount val="4"/>
                <c:pt idx="0">
                  <c:v>OBJETIVO 1</c:v>
                </c:pt>
                <c:pt idx="1">
                  <c:v>OBJETIVO 2</c:v>
                </c:pt>
                <c:pt idx="2">
                  <c:v>OBJETIVO 3</c:v>
                </c:pt>
                <c:pt idx="3">
                  <c:v>OBJETIVO 4</c:v>
                </c:pt>
              </c:strCache>
            </c:strRef>
          </c:cat>
          <c:val>
            <c:numRef>
              <c:f>'Painel de Gestão - 1'!$F$32:$F$41</c:f>
              <c:numCache>
                <c:formatCode>General</c:formatCode>
                <c:ptCount val="10"/>
                <c:pt idx="0">
                  <c:v>2</c:v>
                </c:pt>
                <c:pt idx="1">
                  <c:v>0</c:v>
                </c:pt>
                <c:pt idx="2">
                  <c:v>0</c:v>
                </c:pt>
                <c:pt idx="3">
                  <c:v>0</c:v>
                </c:pt>
              </c:numCache>
            </c:numRef>
          </c:val>
          <c:extLst>
            <c:ext xmlns:c16="http://schemas.microsoft.com/office/drawing/2014/chart" uri="{C3380CC4-5D6E-409C-BE32-E72D297353CC}">
              <c16:uniqueId val="{00000001-7699-4058-B52C-A26DAB1388B2}"/>
            </c:ext>
          </c:extLst>
        </c:ser>
        <c:ser>
          <c:idx val="2"/>
          <c:order val="2"/>
          <c:spPr>
            <a:solidFill>
              <a:srgbClr val="FF0000"/>
            </a:solidFill>
          </c:spPr>
          <c:invertIfNegative val="0"/>
          <c:cat>
            <c:strRef>
              <c:f>'Painel de Gestão - 1'!$C$32:$C$41</c:f>
              <c:strCache>
                <c:ptCount val="4"/>
                <c:pt idx="0">
                  <c:v>OBJETIVO 1</c:v>
                </c:pt>
                <c:pt idx="1">
                  <c:v>OBJETIVO 2</c:v>
                </c:pt>
                <c:pt idx="2">
                  <c:v>OBJETIVO 3</c:v>
                </c:pt>
                <c:pt idx="3">
                  <c:v>OBJETIVO 4</c:v>
                </c:pt>
              </c:strCache>
            </c:strRef>
          </c:cat>
          <c:val>
            <c:numRef>
              <c:f>'Painel de Gestão - 1'!$G$32:$G$41</c:f>
              <c:numCache>
                <c:formatCode>General</c:formatCode>
                <c:ptCount val="10"/>
                <c:pt idx="0">
                  <c:v>1</c:v>
                </c:pt>
                <c:pt idx="1">
                  <c:v>4</c:v>
                </c:pt>
                <c:pt idx="2">
                  <c:v>2</c:v>
                </c:pt>
                <c:pt idx="3">
                  <c:v>2</c:v>
                </c:pt>
              </c:numCache>
            </c:numRef>
          </c:val>
          <c:extLst>
            <c:ext xmlns:c16="http://schemas.microsoft.com/office/drawing/2014/chart" uri="{C3380CC4-5D6E-409C-BE32-E72D297353CC}">
              <c16:uniqueId val="{00000002-7699-4058-B52C-A26DAB1388B2}"/>
            </c:ext>
          </c:extLst>
        </c:ser>
        <c:ser>
          <c:idx val="3"/>
          <c:order val="3"/>
          <c:spPr>
            <a:solidFill>
              <a:srgbClr val="FFC000"/>
            </a:solidFill>
          </c:spPr>
          <c:invertIfNegative val="0"/>
          <c:cat>
            <c:strRef>
              <c:f>'Painel de Gestão - 1'!$C$32:$C$41</c:f>
              <c:strCache>
                <c:ptCount val="4"/>
                <c:pt idx="0">
                  <c:v>OBJETIVO 1</c:v>
                </c:pt>
                <c:pt idx="1">
                  <c:v>OBJETIVO 2</c:v>
                </c:pt>
                <c:pt idx="2">
                  <c:v>OBJETIVO 3</c:v>
                </c:pt>
                <c:pt idx="3">
                  <c:v>OBJETIVO 4</c:v>
                </c:pt>
              </c:strCache>
            </c:strRef>
          </c:cat>
          <c:val>
            <c:numRef>
              <c:f>'Painel de Gestão - 1'!$H$32:$H$41</c:f>
              <c:numCache>
                <c:formatCode>General</c:formatCode>
                <c:ptCount val="10"/>
                <c:pt idx="0">
                  <c:v>3</c:v>
                </c:pt>
                <c:pt idx="1">
                  <c:v>4</c:v>
                </c:pt>
                <c:pt idx="2">
                  <c:v>3</c:v>
                </c:pt>
                <c:pt idx="3">
                  <c:v>2</c:v>
                </c:pt>
              </c:numCache>
            </c:numRef>
          </c:val>
          <c:extLst>
            <c:ext xmlns:c16="http://schemas.microsoft.com/office/drawing/2014/chart" uri="{C3380CC4-5D6E-409C-BE32-E72D297353CC}">
              <c16:uniqueId val="{00000003-7699-4058-B52C-A26DAB1388B2}"/>
            </c:ext>
          </c:extLst>
        </c:ser>
        <c:ser>
          <c:idx val="4"/>
          <c:order val="4"/>
          <c:spPr>
            <a:solidFill>
              <a:srgbClr val="92D050"/>
            </a:solidFill>
          </c:spPr>
          <c:invertIfNegative val="0"/>
          <c:cat>
            <c:strRef>
              <c:f>'Painel de Gestão - 1'!$C$32:$C$41</c:f>
              <c:strCache>
                <c:ptCount val="4"/>
                <c:pt idx="0">
                  <c:v>OBJETIVO 1</c:v>
                </c:pt>
                <c:pt idx="1">
                  <c:v>OBJETIVO 2</c:v>
                </c:pt>
                <c:pt idx="2">
                  <c:v>OBJETIVO 3</c:v>
                </c:pt>
                <c:pt idx="3">
                  <c:v>OBJETIVO 4</c:v>
                </c:pt>
              </c:strCache>
            </c:strRef>
          </c:cat>
          <c:val>
            <c:numRef>
              <c:f>'Painel de Gestão - 1'!$I$32:$I$41</c:f>
              <c:numCache>
                <c:formatCode>General</c:formatCode>
                <c:ptCount val="10"/>
                <c:pt idx="0">
                  <c:v>2</c:v>
                </c:pt>
                <c:pt idx="1">
                  <c:v>4</c:v>
                </c:pt>
                <c:pt idx="2">
                  <c:v>0</c:v>
                </c:pt>
                <c:pt idx="3">
                  <c:v>7</c:v>
                </c:pt>
              </c:numCache>
            </c:numRef>
          </c:val>
          <c:extLst>
            <c:ext xmlns:c16="http://schemas.microsoft.com/office/drawing/2014/chart" uri="{C3380CC4-5D6E-409C-BE32-E72D297353CC}">
              <c16:uniqueId val="{00000004-7699-4058-B52C-A26DAB1388B2}"/>
            </c:ext>
          </c:extLst>
        </c:ser>
        <c:ser>
          <c:idx val="5"/>
          <c:order val="5"/>
          <c:spPr>
            <a:solidFill>
              <a:srgbClr val="0070C0"/>
            </a:solidFill>
          </c:spPr>
          <c:invertIfNegative val="0"/>
          <c:cat>
            <c:strRef>
              <c:f>'Painel de Gestão - 1'!$C$32:$C$41</c:f>
              <c:strCache>
                <c:ptCount val="4"/>
                <c:pt idx="0">
                  <c:v>OBJETIVO 1</c:v>
                </c:pt>
                <c:pt idx="1">
                  <c:v>OBJETIVO 2</c:v>
                </c:pt>
                <c:pt idx="2">
                  <c:v>OBJETIVO 3</c:v>
                </c:pt>
                <c:pt idx="3">
                  <c:v>OBJETIVO 4</c:v>
                </c:pt>
              </c:strCache>
            </c:strRef>
          </c:cat>
          <c:val>
            <c:numRef>
              <c:f>'Painel de Gestão - 1'!$J$32:$J$41</c:f>
              <c:numCache>
                <c:formatCode>General</c:formatCode>
                <c:ptCount val="10"/>
                <c:pt idx="0">
                  <c:v>0</c:v>
                </c:pt>
                <c:pt idx="1">
                  <c:v>0</c:v>
                </c:pt>
                <c:pt idx="2">
                  <c:v>0</c:v>
                </c:pt>
                <c:pt idx="3">
                  <c:v>1</c:v>
                </c:pt>
              </c:numCache>
            </c:numRef>
          </c:val>
          <c:extLst>
            <c:ext xmlns:c16="http://schemas.microsoft.com/office/drawing/2014/chart" uri="{C3380CC4-5D6E-409C-BE32-E72D297353CC}">
              <c16:uniqueId val="{00000005-7699-4058-B52C-A26DAB1388B2}"/>
            </c:ext>
          </c:extLst>
        </c:ser>
        <c:dLbls>
          <c:showLegendKey val="0"/>
          <c:showVal val="0"/>
          <c:showCatName val="0"/>
          <c:showSerName val="0"/>
          <c:showPercent val="0"/>
          <c:showBubbleSize val="0"/>
        </c:dLbls>
        <c:gapWidth val="150"/>
        <c:overlap val="100"/>
        <c:axId val="331059648"/>
        <c:axId val="331603120"/>
      </c:barChart>
      <c:catAx>
        <c:axId val="331059648"/>
        <c:scaling>
          <c:orientation val="maxMin"/>
        </c:scaling>
        <c:delete val="0"/>
        <c:axPos val="l"/>
        <c:numFmt formatCode="ge\r\a\l" sourceLinked="0"/>
        <c:majorTickMark val="out"/>
        <c:minorTickMark val="none"/>
        <c:tickLblPos val="nextTo"/>
        <c:txPr>
          <a:bodyPr/>
          <a:lstStyle/>
          <a:p>
            <a:pPr>
              <a:defRPr sz="1100"/>
            </a:pPr>
            <a:endParaRPr lang="en-US"/>
          </a:p>
        </c:txPr>
        <c:crossAx val="331603120"/>
        <c:crosses val="autoZero"/>
        <c:auto val="1"/>
        <c:lblAlgn val="ctr"/>
        <c:lblOffset val="100"/>
        <c:noMultiLvlLbl val="0"/>
      </c:catAx>
      <c:valAx>
        <c:axId val="331603120"/>
        <c:scaling>
          <c:orientation val="minMax"/>
        </c:scaling>
        <c:delete val="0"/>
        <c:axPos val="t"/>
        <c:majorGridlines/>
        <c:numFmt formatCode="General" sourceLinked="1"/>
        <c:majorTickMark val="out"/>
        <c:minorTickMark val="none"/>
        <c:tickLblPos val="nextTo"/>
        <c:crossAx val="331059648"/>
        <c:crosses val="autoZero"/>
        <c:crossBetween val="between"/>
        <c:majorUnit val="2"/>
      </c:valAx>
    </c:plotArea>
    <c:plotVisOnly val="1"/>
    <c:dispBlanksAs val="gap"/>
    <c:showDLblsOverMax val="0"/>
  </c:chart>
  <c:printSettings>
    <c:headerFooter/>
    <c:pageMargins b="0.78740157499999996" l="0.511811024" r="0.511811024" t="0.78740157499999996" header="0.31496062000000108" footer="0.31496062000000108"/>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l">
              <a:defRPr sz="1600"/>
            </a:pPr>
            <a:r>
              <a:rPr lang="pt-BR" sz="1600"/>
              <a:t>Situação atual </a:t>
            </a:r>
            <a:r>
              <a:rPr lang="pt-BR" sz="1600" baseline="0"/>
              <a:t>do PAN </a:t>
            </a:r>
          </a:p>
          <a:p>
            <a:pPr algn="l">
              <a:defRPr sz="1600"/>
            </a:pPr>
            <a:r>
              <a:rPr lang="pt-BR" sz="1600" baseline="0"/>
              <a:t>Monitoria atual</a:t>
            </a:r>
            <a:endParaRPr lang="pt-BR" sz="1600"/>
          </a:p>
        </c:rich>
      </c:tx>
      <c:layout>
        <c:manualLayout>
          <c:xMode val="edge"/>
          <c:yMode val="edge"/>
          <c:x val="7.930446194225756E-3"/>
          <c:y val="1.6489186112599717E-2"/>
        </c:manualLayout>
      </c:layout>
      <c:overlay val="0"/>
      <c:spPr>
        <a:noFill/>
      </c:spPr>
    </c:title>
    <c:autoTitleDeleted val="0"/>
    <c:plotArea>
      <c:layout>
        <c:manualLayout>
          <c:layoutTarget val="inner"/>
          <c:xMode val="edge"/>
          <c:yMode val="edge"/>
          <c:x val="8.1141294838144959E-2"/>
          <c:y val="0.21937888351980531"/>
          <c:w val="0.46168875765529332"/>
          <c:h val="0.68515846659657853"/>
        </c:manualLayout>
      </c:layout>
      <c:doughnutChart>
        <c:varyColors val="1"/>
        <c:ser>
          <c:idx val="0"/>
          <c:order val="0"/>
          <c:spPr>
            <a:solidFill>
              <a:srgbClr val="FFFF00"/>
            </a:solidFill>
          </c:spPr>
          <c:dPt>
            <c:idx val="0"/>
            <c:bubble3D val="0"/>
            <c:spPr>
              <a:solidFill>
                <a:schemeClr val="bg1">
                  <a:lumMod val="50000"/>
                </a:schemeClr>
              </a:solidFill>
            </c:spPr>
            <c:extLst>
              <c:ext xmlns:c16="http://schemas.microsoft.com/office/drawing/2014/chart" uri="{C3380CC4-5D6E-409C-BE32-E72D297353CC}">
                <c16:uniqueId val="{00000001-269D-4744-99A5-F71CEF1E6F6C}"/>
              </c:ext>
            </c:extLst>
          </c:dPt>
          <c:dPt>
            <c:idx val="1"/>
            <c:bubble3D val="0"/>
            <c:spPr>
              <a:solidFill>
                <a:srgbClr val="FF0000"/>
              </a:solidFill>
            </c:spPr>
            <c:extLst>
              <c:ext xmlns:c16="http://schemas.microsoft.com/office/drawing/2014/chart" uri="{C3380CC4-5D6E-409C-BE32-E72D297353CC}">
                <c16:uniqueId val="{00000003-269D-4744-99A5-F71CEF1E6F6C}"/>
              </c:ext>
            </c:extLst>
          </c:dPt>
          <c:dPt>
            <c:idx val="3"/>
            <c:bubble3D val="0"/>
            <c:spPr>
              <a:solidFill>
                <a:srgbClr val="92D050"/>
              </a:solidFill>
            </c:spPr>
            <c:extLst>
              <c:ext xmlns:c16="http://schemas.microsoft.com/office/drawing/2014/chart" uri="{C3380CC4-5D6E-409C-BE32-E72D297353CC}">
                <c16:uniqueId val="{00000005-269D-4744-99A5-F71CEF1E6F6C}"/>
              </c:ext>
            </c:extLst>
          </c:dPt>
          <c:dPt>
            <c:idx val="4"/>
            <c:bubble3D val="0"/>
            <c:spPr>
              <a:solidFill>
                <a:srgbClr val="0070C0"/>
              </a:solidFill>
            </c:spPr>
            <c:extLst>
              <c:ext xmlns:c16="http://schemas.microsoft.com/office/drawing/2014/chart" uri="{C3380CC4-5D6E-409C-BE32-E72D297353CC}">
                <c16:uniqueId val="{00000007-269D-4744-99A5-F71CEF1E6F6C}"/>
              </c:ext>
            </c:extLst>
          </c:dPt>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extLst>
          </c:dLbls>
          <c:cat>
            <c:strRef>
              <c:f>'Painel de Gestão - 1'!$C$16:$C$20</c:f>
              <c:strCache>
                <c:ptCount val="5"/>
                <c:pt idx="0">
                  <c:v> Início planejado é posterior ao período monitorado</c:v>
                </c:pt>
                <c:pt idx="1">
                  <c:v> Não iniciada ou não concluída</c:v>
                </c:pt>
                <c:pt idx="2">
                  <c:v> Em andamento com problemas de realização</c:v>
                </c:pt>
                <c:pt idx="3">
                  <c:v> Em andamento no período previsto </c:v>
                </c:pt>
                <c:pt idx="4">
                  <c:v> Concluída</c:v>
                </c:pt>
              </c:strCache>
            </c:strRef>
          </c:cat>
          <c:val>
            <c:numRef>
              <c:f>'Painel de Gestão - 1'!$E$16:$E$20</c:f>
              <c:numCache>
                <c:formatCode>0%</c:formatCode>
                <c:ptCount val="5"/>
                <c:pt idx="0">
                  <c:v>5.4054054054054057E-2</c:v>
                </c:pt>
                <c:pt idx="1">
                  <c:v>0.24324324324324326</c:v>
                </c:pt>
                <c:pt idx="2">
                  <c:v>0.32432432432432434</c:v>
                </c:pt>
                <c:pt idx="3">
                  <c:v>0.35135135135135137</c:v>
                </c:pt>
                <c:pt idx="4">
                  <c:v>2.7027027027027029E-2</c:v>
                </c:pt>
              </c:numCache>
            </c:numRef>
          </c:val>
          <c:extLst>
            <c:ext xmlns:c16="http://schemas.microsoft.com/office/drawing/2014/chart" uri="{C3380CC4-5D6E-409C-BE32-E72D297353CC}">
              <c16:uniqueId val="{00000008-269D-4744-99A5-F71CEF1E6F6C}"/>
            </c:ext>
          </c:extLst>
        </c:ser>
        <c:dLbls>
          <c:showLegendKey val="0"/>
          <c:showVal val="1"/>
          <c:showCatName val="0"/>
          <c:showSerName val="0"/>
          <c:showPercent val="0"/>
          <c:showBubbleSize val="0"/>
          <c:showLeaderLines val="0"/>
        </c:dLbls>
        <c:firstSliceAng val="0"/>
        <c:holeSize val="50"/>
      </c:doughnutChart>
    </c:plotArea>
    <c:legend>
      <c:legendPos val="r"/>
      <c:layout>
        <c:manualLayout>
          <c:xMode val="edge"/>
          <c:yMode val="edge"/>
          <c:x val="0.57029166666666664"/>
          <c:y val="0.14367663552499471"/>
          <c:w val="0.40163082802031924"/>
          <c:h val="0.79544382716049444"/>
        </c:manualLayout>
      </c:layout>
      <c:overlay val="0"/>
      <c:txPr>
        <a:bodyPr/>
        <a:lstStyle/>
        <a:p>
          <a:pPr>
            <a:defRPr sz="1100"/>
          </a:pPr>
          <a:endParaRPr lang="en-US"/>
        </a:p>
      </c:txPr>
    </c:legend>
    <c:plotVisOnly val="1"/>
    <c:dispBlanksAs val="zero"/>
    <c:showDLblsOverMax val="0"/>
  </c:chart>
  <c:printSettings>
    <c:headerFooter/>
    <c:pageMargins b="0.78740157499999996" l="0.511811024" r="0.511811024" t="0.78740157499999996" header="0.31496062000000064" footer="0.31496062000000064"/>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l">
              <a:defRPr sz="1600"/>
            </a:pPr>
            <a:r>
              <a:rPr lang="pt-BR" sz="1600"/>
              <a:t>Situação </a:t>
            </a:r>
            <a:r>
              <a:rPr lang="pt-BR" sz="1600" baseline="0"/>
              <a:t>do PAN </a:t>
            </a:r>
          </a:p>
          <a:p>
            <a:pPr algn="l">
              <a:defRPr sz="1600"/>
            </a:pPr>
            <a:r>
              <a:rPr lang="pt-BR" sz="1600" baseline="0"/>
              <a:t>Pós Monitoria</a:t>
            </a:r>
            <a:endParaRPr lang="pt-BR" sz="1600"/>
          </a:p>
        </c:rich>
      </c:tx>
      <c:layout>
        <c:manualLayout>
          <c:xMode val="edge"/>
          <c:yMode val="edge"/>
          <c:x val="7.930446194225756E-3"/>
          <c:y val="1.6489186112599717E-2"/>
        </c:manualLayout>
      </c:layout>
      <c:overlay val="0"/>
      <c:spPr>
        <a:noFill/>
      </c:spPr>
    </c:title>
    <c:autoTitleDeleted val="0"/>
    <c:plotArea>
      <c:layout>
        <c:manualLayout>
          <c:layoutTarget val="inner"/>
          <c:xMode val="edge"/>
          <c:yMode val="edge"/>
          <c:x val="9.5030183727034145E-2"/>
          <c:y val="0.21937888351980531"/>
          <c:w val="0.46168875765529332"/>
          <c:h val="0.68515846659657853"/>
        </c:manualLayout>
      </c:layout>
      <c:doughnutChart>
        <c:varyColors val="1"/>
        <c:ser>
          <c:idx val="0"/>
          <c:order val="0"/>
          <c:dPt>
            <c:idx val="0"/>
            <c:bubble3D val="0"/>
            <c:spPr>
              <a:solidFill>
                <a:schemeClr val="bg1">
                  <a:lumMod val="65000"/>
                </a:schemeClr>
              </a:solidFill>
            </c:spPr>
            <c:extLst>
              <c:ext xmlns:c16="http://schemas.microsoft.com/office/drawing/2014/chart" uri="{C3380CC4-5D6E-409C-BE32-E72D297353CC}">
                <c16:uniqueId val="{00000001-E2CC-49D8-9394-E6CBDF185E84}"/>
              </c:ext>
            </c:extLst>
          </c:dPt>
          <c:dPt>
            <c:idx val="1"/>
            <c:bubble3D val="0"/>
            <c:spPr>
              <a:solidFill>
                <a:srgbClr val="FF0000"/>
              </a:solidFill>
            </c:spPr>
            <c:extLst>
              <c:ext xmlns:c16="http://schemas.microsoft.com/office/drawing/2014/chart" uri="{C3380CC4-5D6E-409C-BE32-E72D297353CC}">
                <c16:uniqueId val="{00000003-E2CC-49D8-9394-E6CBDF185E84}"/>
              </c:ext>
            </c:extLst>
          </c:dPt>
          <c:dPt>
            <c:idx val="2"/>
            <c:bubble3D val="0"/>
            <c:spPr>
              <a:solidFill>
                <a:srgbClr val="FFFF00"/>
              </a:solidFill>
            </c:spPr>
            <c:extLst>
              <c:ext xmlns:c16="http://schemas.microsoft.com/office/drawing/2014/chart" uri="{C3380CC4-5D6E-409C-BE32-E72D297353CC}">
                <c16:uniqueId val="{00000005-E2CC-49D8-9394-E6CBDF185E84}"/>
              </c:ext>
            </c:extLst>
          </c:dPt>
          <c:dPt>
            <c:idx val="3"/>
            <c:bubble3D val="0"/>
            <c:spPr>
              <a:solidFill>
                <a:srgbClr val="92D050"/>
              </a:solidFill>
            </c:spPr>
            <c:extLst>
              <c:ext xmlns:c16="http://schemas.microsoft.com/office/drawing/2014/chart" uri="{C3380CC4-5D6E-409C-BE32-E72D297353CC}">
                <c16:uniqueId val="{00000007-E2CC-49D8-9394-E6CBDF185E84}"/>
              </c:ext>
            </c:extLst>
          </c:dPt>
          <c:dPt>
            <c:idx val="4"/>
            <c:bubble3D val="0"/>
            <c:spPr>
              <a:solidFill>
                <a:srgbClr val="0070C0"/>
              </a:solidFill>
            </c:spPr>
            <c:extLst>
              <c:ext xmlns:c16="http://schemas.microsoft.com/office/drawing/2014/chart" uri="{C3380CC4-5D6E-409C-BE32-E72D297353CC}">
                <c16:uniqueId val="{00000009-E2CC-49D8-9394-E6CBDF185E84}"/>
              </c:ext>
            </c:extLst>
          </c:dPt>
          <c:dPt>
            <c:idx val="5"/>
            <c:bubble3D val="0"/>
            <c:spPr>
              <a:solidFill>
                <a:srgbClr val="FF99CC"/>
              </a:solidFill>
            </c:spPr>
            <c:extLst>
              <c:ext xmlns:c16="http://schemas.microsoft.com/office/drawing/2014/chart" uri="{C3380CC4-5D6E-409C-BE32-E72D297353CC}">
                <c16:uniqueId val="{0000000B-E2CC-49D8-9394-E6CBDF185E84}"/>
              </c:ext>
            </c:extLst>
          </c:dPt>
          <c:dLbls>
            <c:dLbl>
              <c:idx val="0"/>
              <c:layout>
                <c:manualLayout>
                  <c:x val="8.1410256410256402E-3"/>
                  <c:y val="-3.94460286701190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2CC-49D8-9394-E6CBDF185E84}"/>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extLst>
          </c:dLbls>
          <c:cat>
            <c:strRef>
              <c:f>'Painel de Gestão - 1'!$C$16:$C$21</c:f>
              <c:strCache>
                <c:ptCount val="6"/>
                <c:pt idx="0">
                  <c:v> Início planejado é posterior ao período monitorado</c:v>
                </c:pt>
                <c:pt idx="1">
                  <c:v> Não iniciada ou não concluída</c:v>
                </c:pt>
                <c:pt idx="2">
                  <c:v> Em andamento com problemas de realização</c:v>
                </c:pt>
                <c:pt idx="3">
                  <c:v> Em andamento no período previsto </c:v>
                </c:pt>
                <c:pt idx="4">
                  <c:v> Concluída</c:v>
                </c:pt>
                <c:pt idx="5">
                  <c:v> Ações Novas - Pós-monitoria</c:v>
                </c:pt>
              </c:strCache>
            </c:strRef>
          </c:cat>
          <c:val>
            <c:numRef>
              <c:f>'Painel de Gestão - 1'!$G$16:$G$21</c:f>
              <c:numCache>
                <c:formatCode>0%</c:formatCode>
                <c:ptCount val="6"/>
                <c:pt idx="0">
                  <c:v>5.2631578947368418E-2</c:v>
                </c:pt>
                <c:pt idx="1">
                  <c:v>0.23684210526315788</c:v>
                </c:pt>
                <c:pt idx="2">
                  <c:v>0.31578947368421051</c:v>
                </c:pt>
                <c:pt idx="3">
                  <c:v>0.31578947368421051</c:v>
                </c:pt>
                <c:pt idx="4">
                  <c:v>2.6315789473684209E-2</c:v>
                </c:pt>
                <c:pt idx="5">
                  <c:v>5.2631578947368418E-2</c:v>
                </c:pt>
              </c:numCache>
            </c:numRef>
          </c:val>
          <c:extLst>
            <c:ext xmlns:c16="http://schemas.microsoft.com/office/drawing/2014/chart" uri="{C3380CC4-5D6E-409C-BE32-E72D297353CC}">
              <c16:uniqueId val="{0000000C-E2CC-49D8-9394-E6CBDF185E84}"/>
            </c:ext>
          </c:extLst>
        </c:ser>
        <c:dLbls>
          <c:showLegendKey val="0"/>
          <c:showVal val="1"/>
          <c:showCatName val="0"/>
          <c:showSerName val="0"/>
          <c:showPercent val="0"/>
          <c:showBubbleSize val="0"/>
          <c:showLeaderLines val="0"/>
        </c:dLbls>
        <c:firstSliceAng val="0"/>
        <c:holeSize val="50"/>
      </c:doughnutChart>
      <c:spPr>
        <a:noFill/>
        <a:ln w="25400">
          <a:noFill/>
        </a:ln>
      </c:spPr>
    </c:plotArea>
    <c:legend>
      <c:legendPos val="r"/>
      <c:layout>
        <c:manualLayout>
          <c:xMode val="edge"/>
          <c:yMode val="edge"/>
          <c:x val="0.59897799484626846"/>
          <c:y val="0.11768286970423393"/>
          <c:w val="0.38477668980593727"/>
          <c:h val="0.81849175118189244"/>
        </c:manualLayout>
      </c:layout>
      <c:overlay val="0"/>
      <c:txPr>
        <a:bodyPr/>
        <a:lstStyle/>
        <a:p>
          <a:pPr>
            <a:defRPr sz="1100"/>
          </a:pPr>
          <a:endParaRPr lang="en-US"/>
        </a:p>
      </c:txPr>
    </c:legend>
    <c:plotVisOnly val="1"/>
    <c:dispBlanksAs val="zero"/>
    <c:showDLblsOverMax val="0"/>
  </c:chart>
  <c:printSettings>
    <c:headerFooter/>
    <c:pageMargins b="0.78740157499999996" l="0.511811024" r="0.511811024" t="0.78740157499999996" header="0.31496062000000064" footer="0.31496062000000064"/>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8" Type="http://schemas.openxmlformats.org/officeDocument/2006/relationships/chart" Target="../charts/chart11.xml"/><Relationship Id="rId3" Type="http://schemas.openxmlformats.org/officeDocument/2006/relationships/chart" Target="../charts/chart6.xml"/><Relationship Id="rId7" Type="http://schemas.openxmlformats.org/officeDocument/2006/relationships/chart" Target="../charts/chart10.xml"/><Relationship Id="rId2" Type="http://schemas.openxmlformats.org/officeDocument/2006/relationships/chart" Target="../charts/chart5.xml"/><Relationship Id="rId1" Type="http://schemas.openxmlformats.org/officeDocument/2006/relationships/chart" Target="../charts/chart4.xml"/><Relationship Id="rId6" Type="http://schemas.openxmlformats.org/officeDocument/2006/relationships/chart" Target="../charts/chart9.xml"/><Relationship Id="rId5" Type="http://schemas.openxmlformats.org/officeDocument/2006/relationships/chart" Target="../charts/chart8.xml"/><Relationship Id="rId4" Type="http://schemas.openxmlformats.org/officeDocument/2006/relationships/chart" Target="../charts/chart7.xml"/><Relationship Id="rId9" Type="http://schemas.openxmlformats.org/officeDocument/2006/relationships/chart" Target="../charts/chart12.xml"/></Relationships>
</file>

<file path=xl/drawings/_rels/drawing4.xml.rels><?xml version="1.0" encoding="UTF-8" standalone="yes"?>
<Relationships xmlns="http://schemas.openxmlformats.org/package/2006/relationships"><Relationship Id="rId8" Type="http://schemas.openxmlformats.org/officeDocument/2006/relationships/chart" Target="../charts/chart20.xml"/><Relationship Id="rId3" Type="http://schemas.openxmlformats.org/officeDocument/2006/relationships/chart" Target="../charts/chart15.xml"/><Relationship Id="rId7" Type="http://schemas.openxmlformats.org/officeDocument/2006/relationships/chart" Target="../charts/chart19.xml"/><Relationship Id="rId12" Type="http://schemas.openxmlformats.org/officeDocument/2006/relationships/chart" Target="../charts/chart24.xml"/><Relationship Id="rId2" Type="http://schemas.openxmlformats.org/officeDocument/2006/relationships/chart" Target="../charts/chart14.xml"/><Relationship Id="rId1" Type="http://schemas.openxmlformats.org/officeDocument/2006/relationships/chart" Target="../charts/chart13.xml"/><Relationship Id="rId6" Type="http://schemas.openxmlformats.org/officeDocument/2006/relationships/chart" Target="../charts/chart18.xml"/><Relationship Id="rId11" Type="http://schemas.openxmlformats.org/officeDocument/2006/relationships/chart" Target="../charts/chart23.xml"/><Relationship Id="rId5" Type="http://schemas.openxmlformats.org/officeDocument/2006/relationships/chart" Target="../charts/chart17.xml"/><Relationship Id="rId10" Type="http://schemas.openxmlformats.org/officeDocument/2006/relationships/chart" Target="../charts/chart22.xml"/><Relationship Id="rId4" Type="http://schemas.openxmlformats.org/officeDocument/2006/relationships/chart" Target="../charts/chart16.xml"/><Relationship Id="rId9" Type="http://schemas.openxmlformats.org/officeDocument/2006/relationships/chart" Target="../charts/chart21.xml"/></Relationships>
</file>

<file path=xl/drawings/_rels/drawing5.xml.rels><?xml version="1.0" encoding="UTF-8" standalone="yes"?>
<Relationships xmlns="http://schemas.openxmlformats.org/package/2006/relationships"><Relationship Id="rId8" Type="http://schemas.openxmlformats.org/officeDocument/2006/relationships/chart" Target="../charts/chart32.xml"/><Relationship Id="rId13" Type="http://schemas.openxmlformats.org/officeDocument/2006/relationships/chart" Target="../charts/chart37.xml"/><Relationship Id="rId3" Type="http://schemas.openxmlformats.org/officeDocument/2006/relationships/chart" Target="../charts/chart27.xml"/><Relationship Id="rId7" Type="http://schemas.openxmlformats.org/officeDocument/2006/relationships/chart" Target="../charts/chart31.xml"/><Relationship Id="rId12" Type="http://schemas.openxmlformats.org/officeDocument/2006/relationships/chart" Target="../charts/chart36.xml"/><Relationship Id="rId2" Type="http://schemas.openxmlformats.org/officeDocument/2006/relationships/chart" Target="../charts/chart26.xml"/><Relationship Id="rId1" Type="http://schemas.openxmlformats.org/officeDocument/2006/relationships/chart" Target="../charts/chart25.xml"/><Relationship Id="rId6" Type="http://schemas.openxmlformats.org/officeDocument/2006/relationships/chart" Target="../charts/chart30.xml"/><Relationship Id="rId11" Type="http://schemas.openxmlformats.org/officeDocument/2006/relationships/chart" Target="../charts/chart35.xml"/><Relationship Id="rId5" Type="http://schemas.openxmlformats.org/officeDocument/2006/relationships/chart" Target="../charts/chart29.xml"/><Relationship Id="rId15" Type="http://schemas.openxmlformats.org/officeDocument/2006/relationships/chart" Target="../charts/chart39.xml"/><Relationship Id="rId10" Type="http://schemas.openxmlformats.org/officeDocument/2006/relationships/chart" Target="../charts/chart34.xml"/><Relationship Id="rId4" Type="http://schemas.openxmlformats.org/officeDocument/2006/relationships/chart" Target="../charts/chart28.xml"/><Relationship Id="rId9" Type="http://schemas.openxmlformats.org/officeDocument/2006/relationships/chart" Target="../charts/chart33.xml"/><Relationship Id="rId14" Type="http://schemas.openxmlformats.org/officeDocument/2006/relationships/chart" Target="../charts/chart38.xml"/></Relationships>
</file>

<file path=xl/drawings/_rels/drawing6.xml.rels><?xml version="1.0" encoding="UTF-8" standalone="yes"?>
<Relationships xmlns="http://schemas.openxmlformats.org/package/2006/relationships"><Relationship Id="rId2" Type="http://schemas.openxmlformats.org/officeDocument/2006/relationships/chart" Target="../charts/chart41.xml"/><Relationship Id="rId1" Type="http://schemas.openxmlformats.org/officeDocument/2006/relationships/chart" Target="../charts/chart40.xml"/></Relationships>
</file>

<file path=xl/drawings/drawing1.xml><?xml version="1.0" encoding="utf-8"?>
<xdr:wsDr xmlns:xdr="http://schemas.openxmlformats.org/drawingml/2006/spreadsheetDrawing" xmlns:a="http://schemas.openxmlformats.org/drawingml/2006/main">
  <xdr:twoCellAnchor editAs="oneCell">
    <xdr:from>
      <xdr:col>0</xdr:col>
      <xdr:colOff>28575</xdr:colOff>
      <xdr:row>0</xdr:row>
      <xdr:rowOff>0</xdr:rowOff>
    </xdr:from>
    <xdr:to>
      <xdr:col>1</xdr:col>
      <xdr:colOff>751757</xdr:colOff>
      <xdr:row>4</xdr:row>
      <xdr:rowOff>219941</xdr:rowOff>
    </xdr:to>
    <xdr:pic>
      <xdr:nvPicPr>
        <xdr:cNvPr id="2" name="Imagem 1">
          <a:extLst>
            <a:ext uri="{FF2B5EF4-FFF2-40B4-BE49-F238E27FC236}">
              <a16:creationId xmlns:a16="http://schemas.microsoft.com/office/drawing/2014/main" id="{716521B6-4E34-484F-8F75-E1E7A58C409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 y="0"/>
          <a:ext cx="3285407" cy="128674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11</xdr:col>
      <xdr:colOff>193219</xdr:colOff>
      <xdr:row>28</xdr:row>
      <xdr:rowOff>0</xdr:rowOff>
    </xdr:from>
    <xdr:to>
      <xdr:col>21</xdr:col>
      <xdr:colOff>142874</xdr:colOff>
      <xdr:row>40</xdr:row>
      <xdr:rowOff>201387</xdr:rowOff>
    </xdr:to>
    <xdr:graphicFrame macro="">
      <xdr:nvGraphicFramePr>
        <xdr:cNvPr id="14" name="Gráfico 13">
          <a:extLst>
            <a:ext uri="{FF2B5EF4-FFF2-40B4-BE49-F238E27FC236}">
              <a16:creationId xmlns:a16="http://schemas.microsoft.com/office/drawing/2014/main" id="{00000000-0008-0000-0100-00000E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163284</xdr:colOff>
      <xdr:row>11</xdr:row>
      <xdr:rowOff>182938</xdr:rowOff>
    </xdr:from>
    <xdr:to>
      <xdr:col>14</xdr:col>
      <xdr:colOff>420963</xdr:colOff>
      <xdr:row>24</xdr:row>
      <xdr:rowOff>41563</xdr:rowOff>
    </xdr:to>
    <xdr:graphicFrame macro="">
      <xdr:nvGraphicFramePr>
        <xdr:cNvPr id="4" name="Gráfico 3">
          <a:extLst>
            <a:ext uri="{FF2B5EF4-FFF2-40B4-BE49-F238E27FC236}">
              <a16:creationId xmlns:a16="http://schemas.microsoft.com/office/drawing/2014/main" id="{00000000-0008-0000-0100-000004000000}"/>
            </a:ext>
            <a:ext uri="{147F2762-F138-4A5C-976F-8EAC2B608ADB}">
              <a16:predDERef xmlns:a16="http://schemas.microsoft.com/office/drawing/2014/main" pred="{00000000-0008-0000-0100-00000E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14</xdr:col>
      <xdr:colOff>550332</xdr:colOff>
      <xdr:row>11</xdr:row>
      <xdr:rowOff>182938</xdr:rowOff>
    </xdr:from>
    <xdr:to>
      <xdr:col>22</xdr:col>
      <xdr:colOff>336864</xdr:colOff>
      <xdr:row>24</xdr:row>
      <xdr:rowOff>41563</xdr:rowOff>
    </xdr:to>
    <xdr:graphicFrame macro="">
      <xdr:nvGraphicFramePr>
        <xdr:cNvPr id="10" name="Gráfico 9">
          <a:extLst>
            <a:ext uri="{FF2B5EF4-FFF2-40B4-BE49-F238E27FC236}">
              <a16:creationId xmlns:a16="http://schemas.microsoft.com/office/drawing/2014/main" id="{00000000-0008-0000-0100-00000A000000}"/>
            </a:ext>
            <a:ext uri="{147F2762-F138-4A5C-976F-8EAC2B608ADB}">
              <a16:predDERef xmlns:a16="http://schemas.microsoft.com/office/drawing/2014/main" pre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11</xdr:col>
      <xdr:colOff>193219</xdr:colOff>
      <xdr:row>28</xdr:row>
      <xdr:rowOff>0</xdr:rowOff>
    </xdr:from>
    <xdr:to>
      <xdr:col>21</xdr:col>
      <xdr:colOff>142874</xdr:colOff>
      <xdr:row>40</xdr:row>
      <xdr:rowOff>201387</xdr:rowOff>
    </xdr:to>
    <xdr:graphicFrame macro="">
      <xdr:nvGraphicFramePr>
        <xdr:cNvPr id="2" name="Gráfico 1">
          <a:extLst>
            <a:ext uri="{FF2B5EF4-FFF2-40B4-BE49-F238E27FC236}">
              <a16:creationId xmlns:a16="http://schemas.microsoft.com/office/drawing/2014/main" i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163284</xdr:colOff>
      <xdr:row>11</xdr:row>
      <xdr:rowOff>182938</xdr:rowOff>
    </xdr:from>
    <xdr:to>
      <xdr:col>14</xdr:col>
      <xdr:colOff>420963</xdr:colOff>
      <xdr:row>24</xdr:row>
      <xdr:rowOff>41563</xdr:rowOff>
    </xdr:to>
    <xdr:graphicFrame macro="">
      <xdr:nvGraphicFramePr>
        <xdr:cNvPr id="3" name="Gráfico 2">
          <a:extLst>
            <a:ext uri="{FF2B5EF4-FFF2-40B4-BE49-F238E27FC236}">
              <a16:creationId xmlns:a16="http://schemas.microsoft.com/office/drawing/2014/main" id="{00000000-0008-0000-0300-000003000000}"/>
            </a:ext>
            <a:ext uri="{147F2762-F138-4A5C-976F-8EAC2B608ADB}">
              <a16:predDERef xmlns:a16="http://schemas.microsoft.com/office/drawing/2014/main" pre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14</xdr:col>
      <xdr:colOff>550332</xdr:colOff>
      <xdr:row>11</xdr:row>
      <xdr:rowOff>182938</xdr:rowOff>
    </xdr:from>
    <xdr:to>
      <xdr:col>22</xdr:col>
      <xdr:colOff>336864</xdr:colOff>
      <xdr:row>24</xdr:row>
      <xdr:rowOff>41563</xdr:rowOff>
    </xdr:to>
    <xdr:graphicFrame macro="">
      <xdr:nvGraphicFramePr>
        <xdr:cNvPr id="4" name="Gráfico 3">
          <a:extLst>
            <a:ext uri="{FF2B5EF4-FFF2-40B4-BE49-F238E27FC236}">
              <a16:creationId xmlns:a16="http://schemas.microsoft.com/office/drawing/2014/main" id="{00000000-0008-0000-0300-000004000000}"/>
            </a:ext>
            <a:ext uri="{147F2762-F138-4A5C-976F-8EAC2B608ADB}">
              <a16:predDERef xmlns:a16="http://schemas.microsoft.com/office/drawing/2014/main" pred="{00000000-0008-0000-03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11</xdr:col>
      <xdr:colOff>193219</xdr:colOff>
      <xdr:row>28</xdr:row>
      <xdr:rowOff>0</xdr:rowOff>
    </xdr:from>
    <xdr:to>
      <xdr:col>21</xdr:col>
      <xdr:colOff>142874</xdr:colOff>
      <xdr:row>40</xdr:row>
      <xdr:rowOff>201387</xdr:rowOff>
    </xdr:to>
    <xdr:graphicFrame macro="">
      <xdr:nvGraphicFramePr>
        <xdr:cNvPr id="5" name="Gráfico 4">
          <a:extLst>
            <a:ext uri="{FF2B5EF4-FFF2-40B4-BE49-F238E27FC236}">
              <a16:creationId xmlns:a16="http://schemas.microsoft.com/office/drawing/2014/main" id="{BDB871B4-0E0A-4AAD-8902-099D5EFCFC3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163284</xdr:colOff>
      <xdr:row>11</xdr:row>
      <xdr:rowOff>182938</xdr:rowOff>
    </xdr:from>
    <xdr:to>
      <xdr:col>14</xdr:col>
      <xdr:colOff>420963</xdr:colOff>
      <xdr:row>24</xdr:row>
      <xdr:rowOff>41563</xdr:rowOff>
    </xdr:to>
    <xdr:graphicFrame macro="">
      <xdr:nvGraphicFramePr>
        <xdr:cNvPr id="6" name="Gráfico 5">
          <a:extLst>
            <a:ext uri="{FF2B5EF4-FFF2-40B4-BE49-F238E27FC236}">
              <a16:creationId xmlns:a16="http://schemas.microsoft.com/office/drawing/2014/main" id="{8439905A-6134-4537-9D4D-14B993579E2D}"/>
            </a:ext>
            <a:ext uri="{147F2762-F138-4A5C-976F-8EAC2B608ADB}">
              <a16:predDERef xmlns:a16="http://schemas.microsoft.com/office/drawing/2014/main" pred="{00000000-0008-0000-01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14</xdr:col>
      <xdr:colOff>550332</xdr:colOff>
      <xdr:row>11</xdr:row>
      <xdr:rowOff>182938</xdr:rowOff>
    </xdr:from>
    <xdr:to>
      <xdr:col>22</xdr:col>
      <xdr:colOff>336864</xdr:colOff>
      <xdr:row>24</xdr:row>
      <xdr:rowOff>41563</xdr:rowOff>
    </xdr:to>
    <xdr:graphicFrame macro="">
      <xdr:nvGraphicFramePr>
        <xdr:cNvPr id="7" name="Gráfico 6">
          <a:extLst>
            <a:ext uri="{FF2B5EF4-FFF2-40B4-BE49-F238E27FC236}">
              <a16:creationId xmlns:a16="http://schemas.microsoft.com/office/drawing/2014/main" id="{BD3197D0-2F83-4E42-A82A-C4B96389D19C}"/>
            </a:ext>
            <a:ext uri="{147F2762-F138-4A5C-976F-8EAC2B608ADB}">
              <a16:predDERef xmlns:a16="http://schemas.microsoft.com/office/drawing/2014/main" pred="{00000000-0008-0000-01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11</xdr:col>
      <xdr:colOff>193219</xdr:colOff>
      <xdr:row>28</xdr:row>
      <xdr:rowOff>0</xdr:rowOff>
    </xdr:from>
    <xdr:to>
      <xdr:col>21</xdr:col>
      <xdr:colOff>142874</xdr:colOff>
      <xdr:row>40</xdr:row>
      <xdr:rowOff>201387</xdr:rowOff>
    </xdr:to>
    <xdr:graphicFrame macro="">
      <xdr:nvGraphicFramePr>
        <xdr:cNvPr id="8" name="Gráfico 7">
          <a:extLst>
            <a:ext uri="{FF2B5EF4-FFF2-40B4-BE49-F238E27FC236}">
              <a16:creationId xmlns:a16="http://schemas.microsoft.com/office/drawing/2014/main" id="{7B205A80-F0D8-4E54-9192-5BA6114734B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7</xdr:col>
      <xdr:colOff>163284</xdr:colOff>
      <xdr:row>11</xdr:row>
      <xdr:rowOff>182938</xdr:rowOff>
    </xdr:from>
    <xdr:to>
      <xdr:col>14</xdr:col>
      <xdr:colOff>420963</xdr:colOff>
      <xdr:row>24</xdr:row>
      <xdr:rowOff>41563</xdr:rowOff>
    </xdr:to>
    <xdr:graphicFrame macro="">
      <xdr:nvGraphicFramePr>
        <xdr:cNvPr id="9" name="Gráfico 8">
          <a:extLst>
            <a:ext uri="{FF2B5EF4-FFF2-40B4-BE49-F238E27FC236}">
              <a16:creationId xmlns:a16="http://schemas.microsoft.com/office/drawing/2014/main" id="{20F97E88-C551-45E8-899B-2C9F761A63D4}"/>
            </a:ext>
            <a:ext uri="{147F2762-F138-4A5C-976F-8EAC2B608ADB}">
              <a16:predDERef xmlns:a16="http://schemas.microsoft.com/office/drawing/2014/main" pred="{00000000-0008-0000-01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14</xdr:col>
      <xdr:colOff>550332</xdr:colOff>
      <xdr:row>11</xdr:row>
      <xdr:rowOff>182938</xdr:rowOff>
    </xdr:from>
    <xdr:to>
      <xdr:col>22</xdr:col>
      <xdr:colOff>336864</xdr:colOff>
      <xdr:row>24</xdr:row>
      <xdr:rowOff>41563</xdr:rowOff>
    </xdr:to>
    <xdr:graphicFrame macro="">
      <xdr:nvGraphicFramePr>
        <xdr:cNvPr id="10" name="Gráfico 9">
          <a:extLst>
            <a:ext uri="{FF2B5EF4-FFF2-40B4-BE49-F238E27FC236}">
              <a16:creationId xmlns:a16="http://schemas.microsoft.com/office/drawing/2014/main" id="{4037C84C-7D64-49D3-815C-2F61A9C566AD}"/>
            </a:ext>
            <a:ext uri="{147F2762-F138-4A5C-976F-8EAC2B608ADB}">
              <a16:predDERef xmlns:a16="http://schemas.microsoft.com/office/drawing/2014/main" pred="{00000000-0008-0000-01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11</xdr:col>
      <xdr:colOff>193219</xdr:colOff>
      <xdr:row>28</xdr:row>
      <xdr:rowOff>0</xdr:rowOff>
    </xdr:from>
    <xdr:to>
      <xdr:col>21</xdr:col>
      <xdr:colOff>142874</xdr:colOff>
      <xdr:row>40</xdr:row>
      <xdr:rowOff>201387</xdr:rowOff>
    </xdr:to>
    <xdr:graphicFrame macro="">
      <xdr:nvGraphicFramePr>
        <xdr:cNvPr id="2" name="Gráfico 1">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163284</xdr:colOff>
      <xdr:row>11</xdr:row>
      <xdr:rowOff>182938</xdr:rowOff>
    </xdr:from>
    <xdr:to>
      <xdr:col>14</xdr:col>
      <xdr:colOff>420963</xdr:colOff>
      <xdr:row>24</xdr:row>
      <xdr:rowOff>41563</xdr:rowOff>
    </xdr:to>
    <xdr:graphicFrame macro="">
      <xdr:nvGraphicFramePr>
        <xdr:cNvPr id="3" name="Gráfico 2">
          <a:extLst>
            <a:ext uri="{FF2B5EF4-FFF2-40B4-BE49-F238E27FC236}">
              <a16:creationId xmlns:a16="http://schemas.microsoft.com/office/drawing/2014/main" id="{00000000-0008-0000-0500-000003000000}"/>
            </a:ext>
            <a:ext uri="{147F2762-F138-4A5C-976F-8EAC2B608ADB}">
              <a16:predDERef xmlns:a16="http://schemas.microsoft.com/office/drawing/2014/main" pre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14</xdr:col>
      <xdr:colOff>550332</xdr:colOff>
      <xdr:row>11</xdr:row>
      <xdr:rowOff>182938</xdr:rowOff>
    </xdr:from>
    <xdr:to>
      <xdr:col>22</xdr:col>
      <xdr:colOff>336864</xdr:colOff>
      <xdr:row>24</xdr:row>
      <xdr:rowOff>41563</xdr:rowOff>
    </xdr:to>
    <xdr:graphicFrame macro="">
      <xdr:nvGraphicFramePr>
        <xdr:cNvPr id="4" name="Gráfico 3">
          <a:extLst>
            <a:ext uri="{FF2B5EF4-FFF2-40B4-BE49-F238E27FC236}">
              <a16:creationId xmlns:a16="http://schemas.microsoft.com/office/drawing/2014/main" id="{00000000-0008-0000-0500-000004000000}"/>
            </a:ext>
            <a:ext uri="{147F2762-F138-4A5C-976F-8EAC2B608ADB}">
              <a16:predDERef xmlns:a16="http://schemas.microsoft.com/office/drawing/2014/main" pred="{00000000-0008-0000-05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11</xdr:col>
      <xdr:colOff>193219</xdr:colOff>
      <xdr:row>28</xdr:row>
      <xdr:rowOff>0</xdr:rowOff>
    </xdr:from>
    <xdr:to>
      <xdr:col>21</xdr:col>
      <xdr:colOff>142874</xdr:colOff>
      <xdr:row>40</xdr:row>
      <xdr:rowOff>201387</xdr:rowOff>
    </xdr:to>
    <xdr:graphicFrame macro="">
      <xdr:nvGraphicFramePr>
        <xdr:cNvPr id="5" name="Gráfico 4">
          <a:extLst>
            <a:ext uri="{FF2B5EF4-FFF2-40B4-BE49-F238E27FC236}">
              <a16:creationId xmlns:a16="http://schemas.microsoft.com/office/drawing/2014/main" id="{B74B834D-24B1-4564-B3E6-3BC559CC8CF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163284</xdr:colOff>
      <xdr:row>11</xdr:row>
      <xdr:rowOff>182938</xdr:rowOff>
    </xdr:from>
    <xdr:to>
      <xdr:col>14</xdr:col>
      <xdr:colOff>420963</xdr:colOff>
      <xdr:row>24</xdr:row>
      <xdr:rowOff>41563</xdr:rowOff>
    </xdr:to>
    <xdr:graphicFrame macro="">
      <xdr:nvGraphicFramePr>
        <xdr:cNvPr id="6" name="Gráfico 5">
          <a:extLst>
            <a:ext uri="{FF2B5EF4-FFF2-40B4-BE49-F238E27FC236}">
              <a16:creationId xmlns:a16="http://schemas.microsoft.com/office/drawing/2014/main" id="{8099D43E-18D8-45BE-A0A5-5645E2B0C02B}"/>
            </a:ext>
            <a:ext uri="{147F2762-F138-4A5C-976F-8EAC2B608ADB}">
              <a16:predDERef xmlns:a16="http://schemas.microsoft.com/office/drawing/2014/main" pre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14</xdr:col>
      <xdr:colOff>550332</xdr:colOff>
      <xdr:row>11</xdr:row>
      <xdr:rowOff>182938</xdr:rowOff>
    </xdr:from>
    <xdr:to>
      <xdr:col>22</xdr:col>
      <xdr:colOff>336864</xdr:colOff>
      <xdr:row>24</xdr:row>
      <xdr:rowOff>41563</xdr:rowOff>
    </xdr:to>
    <xdr:graphicFrame macro="">
      <xdr:nvGraphicFramePr>
        <xdr:cNvPr id="7" name="Gráfico 6">
          <a:extLst>
            <a:ext uri="{FF2B5EF4-FFF2-40B4-BE49-F238E27FC236}">
              <a16:creationId xmlns:a16="http://schemas.microsoft.com/office/drawing/2014/main" id="{C5340D42-D3F9-476E-B7D3-F4DBA6645091}"/>
            </a:ext>
            <a:ext uri="{147F2762-F138-4A5C-976F-8EAC2B608ADB}">
              <a16:predDERef xmlns:a16="http://schemas.microsoft.com/office/drawing/2014/main" pred="{00000000-0008-0000-03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11</xdr:col>
      <xdr:colOff>193219</xdr:colOff>
      <xdr:row>28</xdr:row>
      <xdr:rowOff>0</xdr:rowOff>
    </xdr:from>
    <xdr:to>
      <xdr:col>21</xdr:col>
      <xdr:colOff>142874</xdr:colOff>
      <xdr:row>40</xdr:row>
      <xdr:rowOff>201387</xdr:rowOff>
    </xdr:to>
    <xdr:graphicFrame macro="">
      <xdr:nvGraphicFramePr>
        <xdr:cNvPr id="8" name="Gráfico 7">
          <a:extLst>
            <a:ext uri="{FF2B5EF4-FFF2-40B4-BE49-F238E27FC236}">
              <a16:creationId xmlns:a16="http://schemas.microsoft.com/office/drawing/2014/main" id="{4F39F9BC-1F99-4ABB-8A00-E483FA43A3B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7</xdr:col>
      <xdr:colOff>163284</xdr:colOff>
      <xdr:row>11</xdr:row>
      <xdr:rowOff>182938</xdr:rowOff>
    </xdr:from>
    <xdr:to>
      <xdr:col>14</xdr:col>
      <xdr:colOff>420963</xdr:colOff>
      <xdr:row>24</xdr:row>
      <xdr:rowOff>41563</xdr:rowOff>
    </xdr:to>
    <xdr:graphicFrame macro="">
      <xdr:nvGraphicFramePr>
        <xdr:cNvPr id="9" name="Gráfico 8">
          <a:extLst>
            <a:ext uri="{FF2B5EF4-FFF2-40B4-BE49-F238E27FC236}">
              <a16:creationId xmlns:a16="http://schemas.microsoft.com/office/drawing/2014/main" id="{38A139D3-42BE-4DA6-AF88-B03897D8859A}"/>
            </a:ext>
            <a:ext uri="{147F2762-F138-4A5C-976F-8EAC2B608ADB}">
              <a16:predDERef xmlns:a16="http://schemas.microsoft.com/office/drawing/2014/main" pred="{00000000-0008-0000-01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14</xdr:col>
      <xdr:colOff>550332</xdr:colOff>
      <xdr:row>11</xdr:row>
      <xdr:rowOff>182938</xdr:rowOff>
    </xdr:from>
    <xdr:to>
      <xdr:col>22</xdr:col>
      <xdr:colOff>336864</xdr:colOff>
      <xdr:row>24</xdr:row>
      <xdr:rowOff>41563</xdr:rowOff>
    </xdr:to>
    <xdr:graphicFrame macro="">
      <xdr:nvGraphicFramePr>
        <xdr:cNvPr id="10" name="Gráfico 9">
          <a:extLst>
            <a:ext uri="{FF2B5EF4-FFF2-40B4-BE49-F238E27FC236}">
              <a16:creationId xmlns:a16="http://schemas.microsoft.com/office/drawing/2014/main" id="{6CBBD708-EF1A-46AF-B48B-4B574E077F58}"/>
            </a:ext>
            <a:ext uri="{147F2762-F138-4A5C-976F-8EAC2B608ADB}">
              <a16:predDERef xmlns:a16="http://schemas.microsoft.com/office/drawing/2014/main" pred="{00000000-0008-0000-01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11</xdr:col>
      <xdr:colOff>193219</xdr:colOff>
      <xdr:row>28</xdr:row>
      <xdr:rowOff>0</xdr:rowOff>
    </xdr:from>
    <xdr:to>
      <xdr:col>21</xdr:col>
      <xdr:colOff>142874</xdr:colOff>
      <xdr:row>40</xdr:row>
      <xdr:rowOff>201387</xdr:rowOff>
    </xdr:to>
    <xdr:graphicFrame macro="">
      <xdr:nvGraphicFramePr>
        <xdr:cNvPr id="11" name="Gráfico 10">
          <a:extLst>
            <a:ext uri="{FF2B5EF4-FFF2-40B4-BE49-F238E27FC236}">
              <a16:creationId xmlns:a16="http://schemas.microsoft.com/office/drawing/2014/main" id="{E39B93AC-40CB-41A3-B977-042C3D9AFE2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7</xdr:col>
      <xdr:colOff>163284</xdr:colOff>
      <xdr:row>11</xdr:row>
      <xdr:rowOff>182938</xdr:rowOff>
    </xdr:from>
    <xdr:to>
      <xdr:col>14</xdr:col>
      <xdr:colOff>420963</xdr:colOff>
      <xdr:row>24</xdr:row>
      <xdr:rowOff>41563</xdr:rowOff>
    </xdr:to>
    <xdr:graphicFrame macro="">
      <xdr:nvGraphicFramePr>
        <xdr:cNvPr id="12" name="Gráfico 11">
          <a:extLst>
            <a:ext uri="{FF2B5EF4-FFF2-40B4-BE49-F238E27FC236}">
              <a16:creationId xmlns:a16="http://schemas.microsoft.com/office/drawing/2014/main" id="{D4E28BEC-9CE8-4C49-B318-2B256AB732A0}"/>
            </a:ext>
            <a:ext uri="{147F2762-F138-4A5C-976F-8EAC2B608ADB}">
              <a16:predDERef xmlns:a16="http://schemas.microsoft.com/office/drawing/2014/main" pred="{00000000-0008-0000-01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14</xdr:col>
      <xdr:colOff>550332</xdr:colOff>
      <xdr:row>11</xdr:row>
      <xdr:rowOff>182938</xdr:rowOff>
    </xdr:from>
    <xdr:to>
      <xdr:col>22</xdr:col>
      <xdr:colOff>336864</xdr:colOff>
      <xdr:row>24</xdr:row>
      <xdr:rowOff>41563</xdr:rowOff>
    </xdr:to>
    <xdr:graphicFrame macro="">
      <xdr:nvGraphicFramePr>
        <xdr:cNvPr id="13" name="Gráfico 12">
          <a:extLst>
            <a:ext uri="{FF2B5EF4-FFF2-40B4-BE49-F238E27FC236}">
              <a16:creationId xmlns:a16="http://schemas.microsoft.com/office/drawing/2014/main" id="{51C933D6-3B96-4D17-AC82-16F365F05C1B}"/>
            </a:ext>
            <a:ext uri="{147F2762-F138-4A5C-976F-8EAC2B608ADB}">
              <a16:predDERef xmlns:a16="http://schemas.microsoft.com/office/drawing/2014/main" pred="{00000000-0008-0000-01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11</xdr:col>
      <xdr:colOff>193219</xdr:colOff>
      <xdr:row>28</xdr:row>
      <xdr:rowOff>0</xdr:rowOff>
    </xdr:from>
    <xdr:to>
      <xdr:col>21</xdr:col>
      <xdr:colOff>142874</xdr:colOff>
      <xdr:row>40</xdr:row>
      <xdr:rowOff>201387</xdr:rowOff>
    </xdr:to>
    <xdr:graphicFrame macro="">
      <xdr:nvGraphicFramePr>
        <xdr:cNvPr id="2" name="Gráfico 1">
          <a:extLst>
            <a:ext uri="{FF2B5EF4-FFF2-40B4-BE49-F238E27FC236}">
              <a16:creationId xmlns:a16="http://schemas.microsoft.com/office/drawing/2014/main" id="{00000000-0008-0000-07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163284</xdr:colOff>
      <xdr:row>11</xdr:row>
      <xdr:rowOff>182938</xdr:rowOff>
    </xdr:from>
    <xdr:to>
      <xdr:col>14</xdr:col>
      <xdr:colOff>420963</xdr:colOff>
      <xdr:row>24</xdr:row>
      <xdr:rowOff>41563</xdr:rowOff>
    </xdr:to>
    <xdr:graphicFrame macro="">
      <xdr:nvGraphicFramePr>
        <xdr:cNvPr id="3" name="Gráfico 2">
          <a:extLst>
            <a:ext uri="{FF2B5EF4-FFF2-40B4-BE49-F238E27FC236}">
              <a16:creationId xmlns:a16="http://schemas.microsoft.com/office/drawing/2014/main" id="{00000000-0008-0000-0700-000003000000}"/>
            </a:ext>
            <a:ext uri="{147F2762-F138-4A5C-976F-8EAC2B608ADB}">
              <a16:predDERef xmlns:a16="http://schemas.microsoft.com/office/drawing/2014/main" pred="{00000000-0008-0000-07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14</xdr:col>
      <xdr:colOff>550332</xdr:colOff>
      <xdr:row>11</xdr:row>
      <xdr:rowOff>182938</xdr:rowOff>
    </xdr:from>
    <xdr:to>
      <xdr:col>22</xdr:col>
      <xdr:colOff>336864</xdr:colOff>
      <xdr:row>24</xdr:row>
      <xdr:rowOff>41563</xdr:rowOff>
    </xdr:to>
    <xdr:graphicFrame macro="">
      <xdr:nvGraphicFramePr>
        <xdr:cNvPr id="4" name="Gráfico 3">
          <a:extLst>
            <a:ext uri="{FF2B5EF4-FFF2-40B4-BE49-F238E27FC236}">
              <a16:creationId xmlns:a16="http://schemas.microsoft.com/office/drawing/2014/main" id="{00000000-0008-0000-0700-000004000000}"/>
            </a:ext>
            <a:ext uri="{147F2762-F138-4A5C-976F-8EAC2B608ADB}">
              <a16:predDERef xmlns:a16="http://schemas.microsoft.com/office/drawing/2014/main" pred="{00000000-0008-0000-07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11</xdr:col>
      <xdr:colOff>193219</xdr:colOff>
      <xdr:row>28</xdr:row>
      <xdr:rowOff>0</xdr:rowOff>
    </xdr:from>
    <xdr:to>
      <xdr:col>21</xdr:col>
      <xdr:colOff>142874</xdr:colOff>
      <xdr:row>40</xdr:row>
      <xdr:rowOff>201387</xdr:rowOff>
    </xdr:to>
    <xdr:graphicFrame macro="">
      <xdr:nvGraphicFramePr>
        <xdr:cNvPr id="5" name="Gráfico 4">
          <a:extLst>
            <a:ext uri="{FF2B5EF4-FFF2-40B4-BE49-F238E27FC236}">
              <a16:creationId xmlns:a16="http://schemas.microsoft.com/office/drawing/2014/main" id="{25951DC1-DA71-40F4-9266-BA243D8D339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163284</xdr:colOff>
      <xdr:row>11</xdr:row>
      <xdr:rowOff>182938</xdr:rowOff>
    </xdr:from>
    <xdr:to>
      <xdr:col>14</xdr:col>
      <xdr:colOff>420963</xdr:colOff>
      <xdr:row>24</xdr:row>
      <xdr:rowOff>41563</xdr:rowOff>
    </xdr:to>
    <xdr:graphicFrame macro="">
      <xdr:nvGraphicFramePr>
        <xdr:cNvPr id="6" name="Gráfico 5">
          <a:extLst>
            <a:ext uri="{FF2B5EF4-FFF2-40B4-BE49-F238E27FC236}">
              <a16:creationId xmlns:a16="http://schemas.microsoft.com/office/drawing/2014/main" id="{B72739C1-43E5-442F-9B88-02215B00B68C}"/>
            </a:ext>
            <a:ext uri="{147F2762-F138-4A5C-976F-8EAC2B608ADB}">
              <a16:predDERef xmlns:a16="http://schemas.microsoft.com/office/drawing/2014/main" pre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14</xdr:col>
      <xdr:colOff>550332</xdr:colOff>
      <xdr:row>11</xdr:row>
      <xdr:rowOff>182938</xdr:rowOff>
    </xdr:from>
    <xdr:to>
      <xdr:col>22</xdr:col>
      <xdr:colOff>336864</xdr:colOff>
      <xdr:row>24</xdr:row>
      <xdr:rowOff>41563</xdr:rowOff>
    </xdr:to>
    <xdr:graphicFrame macro="">
      <xdr:nvGraphicFramePr>
        <xdr:cNvPr id="7" name="Gráfico 6">
          <a:extLst>
            <a:ext uri="{FF2B5EF4-FFF2-40B4-BE49-F238E27FC236}">
              <a16:creationId xmlns:a16="http://schemas.microsoft.com/office/drawing/2014/main" id="{FE09D77A-2D52-4B96-A7CD-18E84B7AEA3A}"/>
            </a:ext>
            <a:ext uri="{147F2762-F138-4A5C-976F-8EAC2B608ADB}">
              <a16:predDERef xmlns:a16="http://schemas.microsoft.com/office/drawing/2014/main" pred="{00000000-0008-0000-05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11</xdr:col>
      <xdr:colOff>193219</xdr:colOff>
      <xdr:row>28</xdr:row>
      <xdr:rowOff>0</xdr:rowOff>
    </xdr:from>
    <xdr:to>
      <xdr:col>21</xdr:col>
      <xdr:colOff>142874</xdr:colOff>
      <xdr:row>40</xdr:row>
      <xdr:rowOff>201387</xdr:rowOff>
    </xdr:to>
    <xdr:graphicFrame macro="">
      <xdr:nvGraphicFramePr>
        <xdr:cNvPr id="8" name="Gráfico 7">
          <a:extLst>
            <a:ext uri="{FF2B5EF4-FFF2-40B4-BE49-F238E27FC236}">
              <a16:creationId xmlns:a16="http://schemas.microsoft.com/office/drawing/2014/main" id="{D23E0B64-AF38-4573-BDA3-91EE52C404F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7</xdr:col>
      <xdr:colOff>163284</xdr:colOff>
      <xdr:row>11</xdr:row>
      <xdr:rowOff>182938</xdr:rowOff>
    </xdr:from>
    <xdr:to>
      <xdr:col>14</xdr:col>
      <xdr:colOff>420963</xdr:colOff>
      <xdr:row>24</xdr:row>
      <xdr:rowOff>41563</xdr:rowOff>
    </xdr:to>
    <xdr:graphicFrame macro="">
      <xdr:nvGraphicFramePr>
        <xdr:cNvPr id="9" name="Gráfico 8">
          <a:extLst>
            <a:ext uri="{FF2B5EF4-FFF2-40B4-BE49-F238E27FC236}">
              <a16:creationId xmlns:a16="http://schemas.microsoft.com/office/drawing/2014/main" id="{DA9F1785-AA1F-4260-9E94-90B171812C10}"/>
            </a:ext>
            <a:ext uri="{147F2762-F138-4A5C-976F-8EAC2B608ADB}">
              <a16:predDERef xmlns:a16="http://schemas.microsoft.com/office/drawing/2014/main" pre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14</xdr:col>
      <xdr:colOff>550332</xdr:colOff>
      <xdr:row>11</xdr:row>
      <xdr:rowOff>182938</xdr:rowOff>
    </xdr:from>
    <xdr:to>
      <xdr:col>22</xdr:col>
      <xdr:colOff>336864</xdr:colOff>
      <xdr:row>24</xdr:row>
      <xdr:rowOff>41563</xdr:rowOff>
    </xdr:to>
    <xdr:graphicFrame macro="">
      <xdr:nvGraphicFramePr>
        <xdr:cNvPr id="10" name="Gráfico 9">
          <a:extLst>
            <a:ext uri="{FF2B5EF4-FFF2-40B4-BE49-F238E27FC236}">
              <a16:creationId xmlns:a16="http://schemas.microsoft.com/office/drawing/2014/main" id="{D52BA9D5-66C6-45E6-A653-74B36CD23501}"/>
            </a:ext>
            <a:ext uri="{147F2762-F138-4A5C-976F-8EAC2B608ADB}">
              <a16:predDERef xmlns:a16="http://schemas.microsoft.com/office/drawing/2014/main" pred="{00000000-0008-0000-03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11</xdr:col>
      <xdr:colOff>193219</xdr:colOff>
      <xdr:row>28</xdr:row>
      <xdr:rowOff>0</xdr:rowOff>
    </xdr:from>
    <xdr:to>
      <xdr:col>21</xdr:col>
      <xdr:colOff>142874</xdr:colOff>
      <xdr:row>40</xdr:row>
      <xdr:rowOff>201387</xdr:rowOff>
    </xdr:to>
    <xdr:graphicFrame macro="">
      <xdr:nvGraphicFramePr>
        <xdr:cNvPr id="11" name="Gráfico 10">
          <a:extLst>
            <a:ext uri="{FF2B5EF4-FFF2-40B4-BE49-F238E27FC236}">
              <a16:creationId xmlns:a16="http://schemas.microsoft.com/office/drawing/2014/main" id="{BA815D08-30B9-418D-A283-47C01E80A8E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7</xdr:col>
      <xdr:colOff>163284</xdr:colOff>
      <xdr:row>11</xdr:row>
      <xdr:rowOff>182938</xdr:rowOff>
    </xdr:from>
    <xdr:to>
      <xdr:col>14</xdr:col>
      <xdr:colOff>420963</xdr:colOff>
      <xdr:row>24</xdr:row>
      <xdr:rowOff>41563</xdr:rowOff>
    </xdr:to>
    <xdr:graphicFrame macro="">
      <xdr:nvGraphicFramePr>
        <xdr:cNvPr id="12" name="Gráfico 11">
          <a:extLst>
            <a:ext uri="{FF2B5EF4-FFF2-40B4-BE49-F238E27FC236}">
              <a16:creationId xmlns:a16="http://schemas.microsoft.com/office/drawing/2014/main" id="{282C06FF-F70C-455A-96CA-DB041CEF3959}"/>
            </a:ext>
            <a:ext uri="{147F2762-F138-4A5C-976F-8EAC2B608ADB}">
              <a16:predDERef xmlns:a16="http://schemas.microsoft.com/office/drawing/2014/main" pred="{00000000-0008-0000-01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14</xdr:col>
      <xdr:colOff>550332</xdr:colOff>
      <xdr:row>11</xdr:row>
      <xdr:rowOff>182938</xdr:rowOff>
    </xdr:from>
    <xdr:to>
      <xdr:col>22</xdr:col>
      <xdr:colOff>336864</xdr:colOff>
      <xdr:row>24</xdr:row>
      <xdr:rowOff>41563</xdr:rowOff>
    </xdr:to>
    <xdr:graphicFrame macro="">
      <xdr:nvGraphicFramePr>
        <xdr:cNvPr id="13" name="Gráfico 12">
          <a:extLst>
            <a:ext uri="{FF2B5EF4-FFF2-40B4-BE49-F238E27FC236}">
              <a16:creationId xmlns:a16="http://schemas.microsoft.com/office/drawing/2014/main" id="{6A1622D9-19AF-46C5-8FE3-B21FB714C038}"/>
            </a:ext>
            <a:ext uri="{147F2762-F138-4A5C-976F-8EAC2B608ADB}">
              <a16:predDERef xmlns:a16="http://schemas.microsoft.com/office/drawing/2014/main" pred="{00000000-0008-0000-01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11</xdr:col>
      <xdr:colOff>193219</xdr:colOff>
      <xdr:row>28</xdr:row>
      <xdr:rowOff>0</xdr:rowOff>
    </xdr:from>
    <xdr:to>
      <xdr:col>21</xdr:col>
      <xdr:colOff>142874</xdr:colOff>
      <xdr:row>40</xdr:row>
      <xdr:rowOff>201387</xdr:rowOff>
    </xdr:to>
    <xdr:graphicFrame macro="">
      <xdr:nvGraphicFramePr>
        <xdr:cNvPr id="14" name="Gráfico 13">
          <a:extLst>
            <a:ext uri="{FF2B5EF4-FFF2-40B4-BE49-F238E27FC236}">
              <a16:creationId xmlns:a16="http://schemas.microsoft.com/office/drawing/2014/main" id="{D64043A4-315F-4933-B061-BAD422BF57B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7</xdr:col>
      <xdr:colOff>163284</xdr:colOff>
      <xdr:row>11</xdr:row>
      <xdr:rowOff>182938</xdr:rowOff>
    </xdr:from>
    <xdr:to>
      <xdr:col>14</xdr:col>
      <xdr:colOff>420963</xdr:colOff>
      <xdr:row>24</xdr:row>
      <xdr:rowOff>41563</xdr:rowOff>
    </xdr:to>
    <xdr:graphicFrame macro="">
      <xdr:nvGraphicFramePr>
        <xdr:cNvPr id="15" name="Gráfico 14">
          <a:extLst>
            <a:ext uri="{FF2B5EF4-FFF2-40B4-BE49-F238E27FC236}">
              <a16:creationId xmlns:a16="http://schemas.microsoft.com/office/drawing/2014/main" id="{18C845C2-9B8A-4EB1-B471-88CCC66C3ADA}"/>
            </a:ext>
            <a:ext uri="{147F2762-F138-4A5C-976F-8EAC2B608ADB}">
              <a16:predDERef xmlns:a16="http://schemas.microsoft.com/office/drawing/2014/main" pred="{00000000-0008-0000-01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14</xdr:col>
      <xdr:colOff>550332</xdr:colOff>
      <xdr:row>11</xdr:row>
      <xdr:rowOff>182938</xdr:rowOff>
    </xdr:from>
    <xdr:to>
      <xdr:col>22</xdr:col>
      <xdr:colOff>336864</xdr:colOff>
      <xdr:row>24</xdr:row>
      <xdr:rowOff>41563</xdr:rowOff>
    </xdr:to>
    <xdr:graphicFrame macro="">
      <xdr:nvGraphicFramePr>
        <xdr:cNvPr id="16" name="Gráfico 15">
          <a:extLst>
            <a:ext uri="{FF2B5EF4-FFF2-40B4-BE49-F238E27FC236}">
              <a16:creationId xmlns:a16="http://schemas.microsoft.com/office/drawing/2014/main" id="{87F67D68-6611-423D-A917-C4D060617602}"/>
            </a:ext>
            <a:ext uri="{147F2762-F138-4A5C-976F-8EAC2B608ADB}">
              <a16:predDERef xmlns:a16="http://schemas.microsoft.com/office/drawing/2014/main" pred="{00000000-0008-0000-01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7</xdr:col>
      <xdr:colOff>252752</xdr:colOff>
      <xdr:row>21</xdr:row>
      <xdr:rowOff>404814</xdr:rowOff>
    </xdr:from>
    <xdr:to>
      <xdr:col>16</xdr:col>
      <xdr:colOff>331675</xdr:colOff>
      <xdr:row>34</xdr:row>
      <xdr:rowOff>34699</xdr:rowOff>
    </xdr:to>
    <xdr:graphicFrame macro="">
      <xdr:nvGraphicFramePr>
        <xdr:cNvPr id="2" name="Gráfico 1">
          <a:extLst>
            <a:ext uri="{FF2B5EF4-FFF2-40B4-BE49-F238E27FC236}">
              <a16:creationId xmlns:a16="http://schemas.microsoft.com/office/drawing/2014/main" id="{00000000-0008-0000-09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234722</xdr:colOff>
      <xdr:row>10</xdr:row>
      <xdr:rowOff>182937</xdr:rowOff>
    </xdr:from>
    <xdr:to>
      <xdr:col>15</xdr:col>
      <xdr:colOff>285750</xdr:colOff>
      <xdr:row>21</xdr:row>
      <xdr:rowOff>47625</xdr:rowOff>
    </xdr:to>
    <xdr:graphicFrame macro="">
      <xdr:nvGraphicFramePr>
        <xdr:cNvPr id="4" name="Gráfico 3">
          <a:extLst>
            <a:ext uri="{FF2B5EF4-FFF2-40B4-BE49-F238E27FC236}">
              <a16:creationId xmlns:a16="http://schemas.microsoft.com/office/drawing/2014/main" id="{00000000-0008-0000-0900-000004000000}"/>
            </a:ext>
            <a:ext uri="{147F2762-F138-4A5C-976F-8EAC2B608ADB}">
              <a16:predDERef xmlns:a16="http://schemas.microsoft.com/office/drawing/2014/main" pred="{00000000-0008-0000-09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gov.br/icmbio/pt-br/assuntos/biodiversidade/plano-de-reducao-de-impactos-sobre-a-biodiversidade/rodovias-e-ferrovias"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www.gov.br/icmbio/pt-br/assuntos/noticias/ultimas-noticias/instituto-chico-mendes-convida-sociedade-para-debater-a-criacao-do-parque-nacional-do-albardao-no-rs/folder-albardao_online.pdf"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s://www.instagram.com/p/DUF_TI-jgl7/?igsh=MWl3dGNoM3F3d2kydw%3D%3D" TargetMode="Externa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L162"/>
  <sheetViews>
    <sheetView zoomScaleNormal="100" workbookViewId="0">
      <selection sqref="A1:B5"/>
    </sheetView>
  </sheetViews>
  <sheetFormatPr defaultRowHeight="15" x14ac:dyDescent="0.25"/>
  <cols>
    <col min="1" max="1" width="38.42578125" bestFit="1" customWidth="1"/>
    <col min="2" max="2" width="156.7109375" customWidth="1"/>
    <col min="3" max="90" width="9.140625" style="1"/>
  </cols>
  <sheetData>
    <row r="1" spans="1:2" ht="21" customHeight="1" x14ac:dyDescent="0.25">
      <c r="A1" s="484" t="s">
        <v>0</v>
      </c>
      <c r="B1" s="485"/>
    </row>
    <row r="2" spans="1:2" ht="21" customHeight="1" x14ac:dyDescent="0.25">
      <c r="A2" s="485"/>
      <c r="B2" s="485"/>
    </row>
    <row r="3" spans="1:2" ht="21" customHeight="1" x14ac:dyDescent="0.25">
      <c r="A3" s="485"/>
      <c r="B3" s="485"/>
    </row>
    <row r="4" spans="1:2" ht="21" customHeight="1" x14ac:dyDescent="0.25">
      <c r="A4" s="485"/>
      <c r="B4" s="485"/>
    </row>
    <row r="5" spans="1:2" ht="21" customHeight="1" x14ac:dyDescent="0.25">
      <c r="A5" s="486"/>
      <c r="B5" s="486"/>
    </row>
    <row r="6" spans="1:2" ht="76.5" customHeight="1" x14ac:dyDescent="0.25">
      <c r="A6" s="483" t="s">
        <v>1</v>
      </c>
      <c r="B6" s="483"/>
    </row>
    <row r="7" spans="1:2" ht="45" x14ac:dyDescent="0.25">
      <c r="A7" s="114" t="s">
        <v>2</v>
      </c>
      <c r="B7" s="71" t="s">
        <v>3</v>
      </c>
    </row>
    <row r="8" spans="1:2" ht="30" x14ac:dyDescent="0.25">
      <c r="A8" s="114" t="s">
        <v>4</v>
      </c>
      <c r="B8" s="71" t="s">
        <v>5</v>
      </c>
    </row>
    <row r="9" spans="1:2" ht="30" x14ac:dyDescent="0.25">
      <c r="A9" s="115" t="s">
        <v>6</v>
      </c>
      <c r="B9" s="71" t="s">
        <v>7</v>
      </c>
    </row>
    <row r="10" spans="1:2" ht="15.75" x14ac:dyDescent="0.25">
      <c r="A10" s="114" t="s">
        <v>8</v>
      </c>
      <c r="B10" s="71" t="s">
        <v>9</v>
      </c>
    </row>
    <row r="11" spans="1:2" ht="15.75" x14ac:dyDescent="0.25">
      <c r="A11" s="114" t="s">
        <v>10</v>
      </c>
      <c r="B11" s="71" t="s">
        <v>11</v>
      </c>
    </row>
    <row r="12" spans="1:2" ht="15.75" x14ac:dyDescent="0.25">
      <c r="A12" s="114" t="s">
        <v>12</v>
      </c>
      <c r="B12" s="71" t="s">
        <v>13</v>
      </c>
    </row>
    <row r="13" spans="1:2" ht="15.75" x14ac:dyDescent="0.25">
      <c r="A13" s="114" t="s">
        <v>14</v>
      </c>
      <c r="B13" s="71" t="s">
        <v>15</v>
      </c>
    </row>
    <row r="14" spans="1:2" ht="30" x14ac:dyDescent="0.25">
      <c r="A14" s="116" t="s">
        <v>16</v>
      </c>
      <c r="B14" s="71" t="s">
        <v>17</v>
      </c>
    </row>
    <row r="15" spans="1:2" ht="30" x14ac:dyDescent="0.25">
      <c r="A15" s="116" t="s">
        <v>18</v>
      </c>
      <c r="B15" s="71" t="s">
        <v>19</v>
      </c>
    </row>
    <row r="16" spans="1:2" ht="23.25" customHeight="1" x14ac:dyDescent="0.25">
      <c r="A16" s="114" t="s">
        <v>20</v>
      </c>
      <c r="B16" s="71" t="s">
        <v>21</v>
      </c>
    </row>
    <row r="17" spans="1:2" ht="23.25" customHeight="1" x14ac:dyDescent="0.25">
      <c r="A17" s="114" t="s">
        <v>22</v>
      </c>
      <c r="B17" s="71" t="s">
        <v>23</v>
      </c>
    </row>
    <row r="18" spans="1:2" ht="79.5" customHeight="1" x14ac:dyDescent="0.25">
      <c r="A18" s="482" t="s">
        <v>24</v>
      </c>
      <c r="B18" s="482"/>
    </row>
    <row r="19" spans="1:2" ht="31.5" x14ac:dyDescent="0.25">
      <c r="A19" s="117" t="s">
        <v>25</v>
      </c>
      <c r="B19" s="118" t="s">
        <v>26</v>
      </c>
    </row>
    <row r="20" spans="1:2" ht="47.25" x14ac:dyDescent="0.25">
      <c r="A20" s="119" t="s">
        <v>27</v>
      </c>
      <c r="B20" s="118" t="s">
        <v>28</v>
      </c>
    </row>
    <row r="21" spans="1:2" ht="47.25" x14ac:dyDescent="0.25">
      <c r="A21" s="120" t="s">
        <v>29</v>
      </c>
      <c r="B21" s="118" t="s">
        <v>30</v>
      </c>
    </row>
    <row r="22" spans="1:2" ht="31.5" x14ac:dyDescent="0.25">
      <c r="A22" s="121" t="s">
        <v>31</v>
      </c>
      <c r="B22" s="122" t="s">
        <v>32</v>
      </c>
    </row>
    <row r="23" spans="1:2" ht="31.5" x14ac:dyDescent="0.25">
      <c r="A23" s="123" t="s">
        <v>33</v>
      </c>
      <c r="B23" s="118" t="s">
        <v>34</v>
      </c>
    </row>
    <row r="24" spans="1:2" ht="63" x14ac:dyDescent="0.25">
      <c r="A24" s="124" t="s">
        <v>35</v>
      </c>
      <c r="B24" s="118" t="s">
        <v>36</v>
      </c>
    </row>
    <row r="25" spans="1:2" ht="47.25" x14ac:dyDescent="0.25">
      <c r="A25" s="100" t="s">
        <v>37</v>
      </c>
      <c r="B25" s="118" t="s">
        <v>38</v>
      </c>
    </row>
    <row r="26" spans="1:2" ht="31.5" x14ac:dyDescent="0.25">
      <c r="A26" s="125" t="s">
        <v>39</v>
      </c>
      <c r="B26" s="118" t="s">
        <v>40</v>
      </c>
    </row>
    <row r="27" spans="1:2" ht="31.5" x14ac:dyDescent="0.25">
      <c r="A27" s="126" t="s">
        <v>41</v>
      </c>
      <c r="B27" s="127" t="s">
        <v>42</v>
      </c>
    </row>
    <row r="28" spans="1:2" ht="47.25" x14ac:dyDescent="0.25">
      <c r="A28" s="126" t="s">
        <v>43</v>
      </c>
      <c r="B28" s="127" t="s">
        <v>44</v>
      </c>
    </row>
    <row r="29" spans="1:2" ht="71.25" customHeight="1" x14ac:dyDescent="0.25">
      <c r="A29" s="126" t="s">
        <v>45</v>
      </c>
      <c r="B29" s="127" t="s">
        <v>46</v>
      </c>
    </row>
    <row r="30" spans="1:2" ht="31.5" x14ac:dyDescent="0.25">
      <c r="A30" s="126" t="s">
        <v>47</v>
      </c>
      <c r="B30" s="127" t="s">
        <v>48</v>
      </c>
    </row>
    <row r="31" spans="1:2" ht="15.75" x14ac:dyDescent="0.25">
      <c r="A31" s="126" t="s">
        <v>49</v>
      </c>
      <c r="B31" s="127" t="s">
        <v>50</v>
      </c>
    </row>
    <row r="32" spans="1:2" ht="73.5" customHeight="1" x14ac:dyDescent="0.25">
      <c r="A32" s="481" t="s">
        <v>51</v>
      </c>
      <c r="B32" s="481"/>
    </row>
    <row r="33" spans="1:2" ht="19.5" customHeight="1" x14ac:dyDescent="0.25">
      <c r="A33" s="128" t="s">
        <v>52</v>
      </c>
      <c r="B33" s="129" t="s">
        <v>53</v>
      </c>
    </row>
    <row r="34" spans="1:2" ht="19.5" customHeight="1" x14ac:dyDescent="0.25">
      <c r="A34" s="128" t="s">
        <v>54</v>
      </c>
      <c r="B34" s="129" t="s">
        <v>55</v>
      </c>
    </row>
    <row r="35" spans="1:2" ht="19.5" customHeight="1" x14ac:dyDescent="0.25">
      <c r="A35" s="128" t="s">
        <v>56</v>
      </c>
      <c r="B35" s="129" t="s">
        <v>57</v>
      </c>
    </row>
    <row r="36" spans="1:2" ht="19.5" customHeight="1" x14ac:dyDescent="0.25">
      <c r="A36" s="128" t="s">
        <v>58</v>
      </c>
      <c r="B36" s="129" t="s">
        <v>59</v>
      </c>
    </row>
    <row r="37" spans="1:2" ht="19.5" customHeight="1" x14ac:dyDescent="0.25">
      <c r="A37" s="128" t="s">
        <v>60</v>
      </c>
      <c r="B37" s="129" t="s">
        <v>61</v>
      </c>
    </row>
    <row r="38" spans="1:2" ht="19.5" customHeight="1" x14ac:dyDescent="0.25">
      <c r="A38" s="128" t="s">
        <v>62</v>
      </c>
      <c r="B38" s="129" t="s">
        <v>63</v>
      </c>
    </row>
    <row r="39" spans="1:2" ht="19.5" customHeight="1" x14ac:dyDescent="0.25">
      <c r="A39" s="128" t="s">
        <v>64</v>
      </c>
      <c r="B39" s="129" t="s">
        <v>65</v>
      </c>
    </row>
    <row r="40" spans="1:2" ht="19.5" customHeight="1" x14ac:dyDescent="0.25">
      <c r="A40" s="128" t="s">
        <v>66</v>
      </c>
      <c r="B40" s="129" t="s">
        <v>67</v>
      </c>
    </row>
    <row r="41" spans="1:2" ht="19.5" customHeight="1" x14ac:dyDescent="0.25">
      <c r="A41" s="128" t="s">
        <v>68</v>
      </c>
      <c r="B41" s="129" t="s">
        <v>69</v>
      </c>
    </row>
    <row r="42" spans="1:2" ht="19.5" customHeight="1" x14ac:dyDescent="0.25">
      <c r="A42" s="128" t="s">
        <v>70</v>
      </c>
      <c r="B42" s="129" t="s">
        <v>71</v>
      </c>
    </row>
    <row r="43" spans="1:2" ht="19.5" customHeight="1" x14ac:dyDescent="0.25">
      <c r="A43" s="128" t="s">
        <v>72</v>
      </c>
      <c r="B43" s="129" t="s">
        <v>73</v>
      </c>
    </row>
    <row r="44" spans="1:2" ht="19.5" customHeight="1" x14ac:dyDescent="0.25">
      <c r="A44" s="102" t="s">
        <v>74</v>
      </c>
      <c r="B44" s="103" t="s">
        <v>75</v>
      </c>
    </row>
    <row r="45" spans="1:2" s="1" customFormat="1" ht="33.75" customHeight="1" thickBot="1" x14ac:dyDescent="0.3">
      <c r="A45" s="487" t="s">
        <v>76</v>
      </c>
      <c r="B45" s="488"/>
    </row>
    <row r="46" spans="1:2" s="1" customFormat="1" ht="48" thickTop="1" x14ac:dyDescent="0.25">
      <c r="A46" s="101" t="s">
        <v>77</v>
      </c>
      <c r="B46" s="97" t="s">
        <v>78</v>
      </c>
    </row>
    <row r="47" spans="1:2" s="1" customFormat="1" ht="15.75" x14ac:dyDescent="0.25">
      <c r="A47" s="98" t="s">
        <v>79</v>
      </c>
      <c r="B47" s="130" t="s">
        <v>80</v>
      </c>
    </row>
    <row r="48" spans="1:2" s="1" customFormat="1" ht="47.25" x14ac:dyDescent="0.25">
      <c r="A48" s="99" t="s">
        <v>81</v>
      </c>
      <c r="B48" s="131" t="s">
        <v>82</v>
      </c>
    </row>
    <row r="49" spans="1:2" s="1" customFormat="1" ht="15.75" x14ac:dyDescent="0.25">
      <c r="A49" s="98" t="s">
        <v>83</v>
      </c>
      <c r="B49" s="130" t="s">
        <v>84</v>
      </c>
    </row>
    <row r="50" spans="1:2" s="1" customFormat="1" ht="31.5" x14ac:dyDescent="0.25">
      <c r="A50" s="99" t="s">
        <v>85</v>
      </c>
      <c r="B50" s="131" t="s">
        <v>86</v>
      </c>
    </row>
    <row r="51" spans="1:2" s="1" customFormat="1" ht="15.75" x14ac:dyDescent="0.25">
      <c r="A51" s="98" t="s">
        <v>87</v>
      </c>
      <c r="B51" s="130" t="s">
        <v>88</v>
      </c>
    </row>
    <row r="52" spans="1:2" s="1" customFormat="1" ht="15.75" x14ac:dyDescent="0.25">
      <c r="A52" s="99" t="s">
        <v>89</v>
      </c>
      <c r="B52" s="131" t="s">
        <v>90</v>
      </c>
    </row>
    <row r="53" spans="1:2" s="1" customFormat="1" ht="15.75" x14ac:dyDescent="0.25">
      <c r="A53" s="98" t="s">
        <v>91</v>
      </c>
      <c r="B53" s="130" t="s">
        <v>92</v>
      </c>
    </row>
    <row r="54" spans="1:2" s="1" customFormat="1" ht="31.5" x14ac:dyDescent="0.25">
      <c r="A54" s="99" t="s">
        <v>93</v>
      </c>
      <c r="B54" s="131" t="s">
        <v>94</v>
      </c>
    </row>
    <row r="55" spans="1:2" s="1" customFormat="1" ht="15.75" x14ac:dyDescent="0.25">
      <c r="A55" s="98" t="s">
        <v>95</v>
      </c>
      <c r="B55" s="130" t="s">
        <v>96</v>
      </c>
    </row>
    <row r="56" spans="1:2" s="1" customFormat="1" ht="31.5" x14ac:dyDescent="0.25">
      <c r="A56" s="99" t="s">
        <v>97</v>
      </c>
      <c r="B56" s="131" t="s">
        <v>98</v>
      </c>
    </row>
    <row r="57" spans="1:2" s="1" customFormat="1" ht="31.5" x14ac:dyDescent="0.25">
      <c r="A57" s="98" t="s">
        <v>99</v>
      </c>
      <c r="B57" s="130" t="s">
        <v>100</v>
      </c>
    </row>
    <row r="58" spans="1:2" s="1" customFormat="1" ht="15.75" x14ac:dyDescent="0.25">
      <c r="A58" s="99" t="s">
        <v>101</v>
      </c>
      <c r="B58" s="131" t="s">
        <v>102</v>
      </c>
    </row>
    <row r="59" spans="1:2" s="1" customFormat="1" ht="15.75" x14ac:dyDescent="0.25">
      <c r="A59" s="98" t="s">
        <v>103</v>
      </c>
      <c r="B59" s="130" t="s">
        <v>104</v>
      </c>
    </row>
    <row r="60" spans="1:2" s="1" customFormat="1" ht="31.5" x14ac:dyDescent="0.25">
      <c r="A60" s="99" t="s">
        <v>105</v>
      </c>
      <c r="B60" s="131" t="s">
        <v>106</v>
      </c>
    </row>
    <row r="61" spans="1:2" s="1" customFormat="1" x14ac:dyDescent="0.25"/>
    <row r="62" spans="1:2" s="1" customFormat="1" x14ac:dyDescent="0.25"/>
    <row r="63" spans="1:2" s="1" customFormat="1" x14ac:dyDescent="0.25"/>
    <row r="64" spans="1:2" s="1" customFormat="1" x14ac:dyDescent="0.25"/>
    <row r="65" s="1" customFormat="1" x14ac:dyDescent="0.25"/>
    <row r="66" s="1" customFormat="1" x14ac:dyDescent="0.25"/>
    <row r="67" s="1" customFormat="1" x14ac:dyDescent="0.25"/>
    <row r="68" s="1" customFormat="1" x14ac:dyDescent="0.25"/>
    <row r="69" s="1" customFormat="1" x14ac:dyDescent="0.25"/>
    <row r="70" s="1" customFormat="1" x14ac:dyDescent="0.25"/>
    <row r="71" s="1" customFormat="1" x14ac:dyDescent="0.25"/>
    <row r="72" s="1" customFormat="1" x14ac:dyDescent="0.25"/>
    <row r="73" s="1" customFormat="1" x14ac:dyDescent="0.25"/>
    <row r="74" s="1" customFormat="1" x14ac:dyDescent="0.25"/>
    <row r="75" s="1" customFormat="1" x14ac:dyDescent="0.25"/>
    <row r="76" s="1" customFormat="1" x14ac:dyDescent="0.25"/>
    <row r="77" s="1" customFormat="1" x14ac:dyDescent="0.25"/>
    <row r="78" s="1" customFormat="1" x14ac:dyDescent="0.25"/>
    <row r="79" s="1" customFormat="1" x14ac:dyDescent="0.25"/>
    <row r="80" s="1" customFormat="1" x14ac:dyDescent="0.25"/>
    <row r="81" s="1" customFormat="1" x14ac:dyDescent="0.25"/>
    <row r="82" s="1" customFormat="1" x14ac:dyDescent="0.25"/>
    <row r="83" s="1" customFormat="1" x14ac:dyDescent="0.25"/>
    <row r="84" s="1" customFormat="1" x14ac:dyDescent="0.25"/>
    <row r="85" s="1" customFormat="1" x14ac:dyDescent="0.25"/>
    <row r="86" s="1" customFormat="1" x14ac:dyDescent="0.25"/>
    <row r="87" s="1" customFormat="1" x14ac:dyDescent="0.25"/>
    <row r="88" s="1" customFormat="1" x14ac:dyDescent="0.25"/>
    <row r="89" s="1" customFormat="1" x14ac:dyDescent="0.25"/>
    <row r="90" s="1" customFormat="1" x14ac:dyDescent="0.25"/>
    <row r="91" s="1" customFormat="1" x14ac:dyDescent="0.25"/>
    <row r="92" s="1" customFormat="1" x14ac:dyDescent="0.25"/>
    <row r="93" s="1" customFormat="1" x14ac:dyDescent="0.25"/>
    <row r="94" s="1" customFormat="1" x14ac:dyDescent="0.25"/>
    <row r="95" s="1" customFormat="1" x14ac:dyDescent="0.25"/>
    <row r="96" s="1" customFormat="1" x14ac:dyDescent="0.25"/>
    <row r="97" s="1" customFormat="1" x14ac:dyDescent="0.25"/>
    <row r="98" s="1" customFormat="1" x14ac:dyDescent="0.25"/>
    <row r="99" s="1" customFormat="1" x14ac:dyDescent="0.25"/>
    <row r="100" s="1" customFormat="1" x14ac:dyDescent="0.25"/>
    <row r="101" s="1" customFormat="1" x14ac:dyDescent="0.25"/>
    <row r="102" s="1" customFormat="1" x14ac:dyDescent="0.25"/>
    <row r="103" s="1" customFormat="1" x14ac:dyDescent="0.25"/>
    <row r="104" s="1" customFormat="1" x14ac:dyDescent="0.25"/>
    <row r="105" s="1" customFormat="1" x14ac:dyDescent="0.25"/>
    <row r="106" s="1" customFormat="1" x14ac:dyDescent="0.25"/>
    <row r="107" s="1" customFormat="1" x14ac:dyDescent="0.25"/>
    <row r="108" s="1" customFormat="1" x14ac:dyDescent="0.25"/>
    <row r="109" s="1" customFormat="1" x14ac:dyDescent="0.25"/>
    <row r="110" s="1" customFormat="1" x14ac:dyDescent="0.25"/>
    <row r="111" s="1" customFormat="1" x14ac:dyDescent="0.25"/>
    <row r="112" s="1" customFormat="1" x14ac:dyDescent="0.25"/>
    <row r="113" s="1" customFormat="1" x14ac:dyDescent="0.25"/>
    <row r="114" s="1" customFormat="1" x14ac:dyDescent="0.25"/>
    <row r="115" s="1" customFormat="1" x14ac:dyDescent="0.25"/>
    <row r="116" s="1" customFormat="1" x14ac:dyDescent="0.25"/>
    <row r="117" s="1" customFormat="1" x14ac:dyDescent="0.25"/>
    <row r="118" s="1" customFormat="1" x14ac:dyDescent="0.25"/>
    <row r="119" s="1" customFormat="1" x14ac:dyDescent="0.25"/>
    <row r="120" s="1" customFormat="1" x14ac:dyDescent="0.25"/>
    <row r="121" s="1" customFormat="1" x14ac:dyDescent="0.25"/>
    <row r="122" s="1" customFormat="1" x14ac:dyDescent="0.25"/>
    <row r="123" s="1" customFormat="1" x14ac:dyDescent="0.25"/>
    <row r="124" s="1" customFormat="1" x14ac:dyDescent="0.25"/>
    <row r="125" s="1" customFormat="1" x14ac:dyDescent="0.25"/>
    <row r="126" s="1" customFormat="1" x14ac:dyDescent="0.25"/>
    <row r="127" s="1" customFormat="1" x14ac:dyDescent="0.25"/>
    <row r="128" s="1" customFormat="1" x14ac:dyDescent="0.25"/>
    <row r="129" s="1" customFormat="1" x14ac:dyDescent="0.25"/>
    <row r="130" s="1" customFormat="1" x14ac:dyDescent="0.25"/>
    <row r="131" s="1" customFormat="1" x14ac:dyDescent="0.25"/>
    <row r="132" s="1" customFormat="1" x14ac:dyDescent="0.25"/>
    <row r="133" s="1" customFormat="1" x14ac:dyDescent="0.25"/>
    <row r="134" s="1" customFormat="1" x14ac:dyDescent="0.25"/>
    <row r="135" s="1" customFormat="1" x14ac:dyDescent="0.25"/>
    <row r="136" s="1" customFormat="1" x14ac:dyDescent="0.25"/>
    <row r="137" s="1" customFormat="1" x14ac:dyDescent="0.25"/>
    <row r="138" s="1" customFormat="1" x14ac:dyDescent="0.25"/>
    <row r="139" s="1" customFormat="1" x14ac:dyDescent="0.25"/>
    <row r="140" s="1" customFormat="1" x14ac:dyDescent="0.25"/>
    <row r="141" s="1" customFormat="1" x14ac:dyDescent="0.25"/>
    <row r="142" s="1" customFormat="1" x14ac:dyDescent="0.25"/>
    <row r="143" s="1" customFormat="1" x14ac:dyDescent="0.25"/>
    <row r="144" s="1" customFormat="1" x14ac:dyDescent="0.25"/>
    <row r="145" s="1" customFormat="1" x14ac:dyDescent="0.25"/>
    <row r="146" s="1" customFormat="1" x14ac:dyDescent="0.25"/>
    <row r="147" s="1" customFormat="1" x14ac:dyDescent="0.25"/>
    <row r="148" s="1" customFormat="1" x14ac:dyDescent="0.25"/>
    <row r="149" s="1" customFormat="1" x14ac:dyDescent="0.25"/>
    <row r="150" s="1" customFormat="1" x14ac:dyDescent="0.25"/>
    <row r="151" s="1" customFormat="1" x14ac:dyDescent="0.25"/>
    <row r="152" s="1" customFormat="1" x14ac:dyDescent="0.25"/>
    <row r="153" s="1" customFormat="1" x14ac:dyDescent="0.25"/>
    <row r="154" s="1" customFormat="1" x14ac:dyDescent="0.25"/>
    <row r="155" s="1" customFormat="1" x14ac:dyDescent="0.25"/>
    <row r="156" s="1" customFormat="1" x14ac:dyDescent="0.25"/>
    <row r="157" s="1" customFormat="1" x14ac:dyDescent="0.25"/>
    <row r="158" s="1" customFormat="1" x14ac:dyDescent="0.25"/>
    <row r="159" s="1" customFormat="1" x14ac:dyDescent="0.25"/>
    <row r="160" s="1" customFormat="1" x14ac:dyDescent="0.25"/>
    <row r="161" s="1" customFormat="1" x14ac:dyDescent="0.25"/>
    <row r="162" s="1" customFormat="1" x14ac:dyDescent="0.25"/>
  </sheetData>
  <sheetProtection algorithmName="SHA-512" hashValue="UcsdWqAU6XhtqVh0kj56WdcMwM1Ia2dYHPuEsVhEOIy5zJ5K/6IuuPvkPmXflPbzOVjZgh/iGHcDejGnwZUyVQ==" saltValue="JDdv7fLgblOcnOzcbAG45w==" spinCount="100000" sheet="1" objects="1" scenarios="1"/>
  <mergeCells count="5">
    <mergeCell ref="A32:B32"/>
    <mergeCell ref="A18:B18"/>
    <mergeCell ref="A6:B6"/>
    <mergeCell ref="A1:B5"/>
    <mergeCell ref="A45:B45"/>
  </mergeCells>
  <pageMargins left="0.511811024" right="0.511811024" top="0.78740157499999996" bottom="0.78740157499999996" header="0.31496062000000002" footer="0.31496062000000002"/>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N163"/>
  <sheetViews>
    <sheetView showGridLines="0" zoomScale="60" zoomScaleNormal="60" workbookViewId="0">
      <selection activeCell="C11" sqref="C11"/>
    </sheetView>
  </sheetViews>
  <sheetFormatPr defaultColWidth="8.85546875" defaultRowHeight="15" x14ac:dyDescent="0.25"/>
  <cols>
    <col min="1" max="1" width="72.5703125" style="2" customWidth="1"/>
    <col min="2" max="2" width="7.28515625" style="2" customWidth="1"/>
    <col min="3" max="3" width="73.5703125" style="2" customWidth="1"/>
    <col min="4" max="4" width="18.7109375" style="2" customWidth="1"/>
    <col min="5" max="5" width="19.42578125" style="2" customWidth="1"/>
    <col min="6" max="6" width="25.7109375" style="2" customWidth="1"/>
    <col min="7" max="7" width="27.5703125" style="2" customWidth="1"/>
    <col min="8" max="12" width="25.140625" style="2" customWidth="1"/>
    <col min="13" max="13" width="27.7109375" style="2" bestFit="1" customWidth="1"/>
    <col min="14" max="14" width="27.7109375" style="2" customWidth="1"/>
    <col min="15" max="17" width="26.7109375" style="43" customWidth="1"/>
    <col min="18" max="18" width="37.85546875" style="2" customWidth="1"/>
    <col min="19" max="19" width="28.7109375" style="2" customWidth="1"/>
    <col min="20" max="20" width="40" style="2" customWidth="1"/>
    <col min="21" max="22" width="26.7109375" style="2" customWidth="1"/>
    <col min="23" max="25" width="28.85546875" style="2" customWidth="1"/>
    <col min="26" max="30" width="18.7109375" style="2" customWidth="1"/>
    <col min="31" max="31" width="23" style="2" bestFit="1" customWidth="1"/>
    <col min="32" max="32" width="18.7109375" style="2" customWidth="1"/>
    <col min="33" max="34" width="22.7109375" style="2" customWidth="1"/>
    <col min="35" max="35" width="2.7109375" style="2" customWidth="1"/>
    <col min="36" max="36" width="7" style="2" customWidth="1"/>
    <col min="37" max="39" width="8.85546875" style="2"/>
    <col min="40" max="40" width="8.85546875" style="2" hidden="1" customWidth="1"/>
    <col min="41" max="16384" width="8.85546875" style="2"/>
  </cols>
  <sheetData>
    <row r="1" spans="1:40" ht="33.75" customHeight="1" thickBot="1" x14ac:dyDescent="0.3">
      <c r="A1" s="453" t="s">
        <v>107</v>
      </c>
      <c r="B1" s="453"/>
      <c r="C1" s="453"/>
      <c r="D1" s="453"/>
      <c r="E1" s="453"/>
      <c r="F1" s="453"/>
      <c r="G1" s="453"/>
      <c r="H1" s="453"/>
      <c r="I1" s="453"/>
      <c r="J1" s="453"/>
      <c r="K1" s="453"/>
      <c r="L1" s="453"/>
      <c r="M1" s="453"/>
      <c r="N1" s="453"/>
      <c r="O1" s="453"/>
      <c r="P1" s="453"/>
      <c r="Q1" s="453"/>
      <c r="R1" s="453"/>
      <c r="S1" s="453"/>
      <c r="T1" s="453"/>
      <c r="U1" s="453"/>
      <c r="V1" s="453"/>
      <c r="W1" s="453"/>
      <c r="X1" s="453"/>
      <c r="Y1" s="453"/>
      <c r="Z1" s="453"/>
      <c r="AA1" s="453"/>
      <c r="AB1" s="453"/>
      <c r="AC1" s="453"/>
      <c r="AD1" s="453"/>
      <c r="AE1" s="453"/>
      <c r="AF1" s="453"/>
      <c r="AG1" s="453"/>
      <c r="AH1" s="72"/>
      <c r="AI1" s="135"/>
      <c r="AJ1" s="74"/>
    </row>
    <row r="2" spans="1:40" ht="33.75" customHeight="1" thickBot="1" x14ac:dyDescent="0.3">
      <c r="A2" s="454" t="str">
        <f>'Monitoria Anual - 1'!A2</f>
        <v>Plano de Ação Nacional para a Conservação dos Pequenos Mamíferos de Áreas Abertas - PAN PMAA</v>
      </c>
      <c r="B2" s="454"/>
      <c r="C2" s="454"/>
      <c r="D2" s="454"/>
      <c r="E2" s="454"/>
      <c r="F2" s="454"/>
      <c r="G2" s="454"/>
      <c r="H2" s="454"/>
      <c r="I2" s="454"/>
      <c r="J2" s="454"/>
      <c r="K2" s="454"/>
      <c r="L2" s="454"/>
      <c r="M2" s="454"/>
      <c r="N2" s="454"/>
      <c r="O2" s="454"/>
      <c r="P2" s="454"/>
      <c r="Q2" s="454"/>
      <c r="R2" s="454"/>
      <c r="S2" s="454"/>
      <c r="T2" s="454"/>
      <c r="U2" s="454"/>
      <c r="V2" s="454"/>
      <c r="W2" s="454"/>
      <c r="X2" s="454"/>
      <c r="Y2" s="454"/>
      <c r="Z2" s="454"/>
      <c r="AA2" s="454"/>
      <c r="AB2" s="454"/>
      <c r="AC2" s="454"/>
      <c r="AD2" s="454"/>
      <c r="AE2" s="454"/>
      <c r="AF2" s="454"/>
      <c r="AG2" s="454"/>
      <c r="AH2" s="454"/>
      <c r="AI2" s="136"/>
      <c r="AJ2" s="74"/>
    </row>
    <row r="3" spans="1:40" ht="15.75" thickTop="1" x14ac:dyDescent="0.25">
      <c r="AI3" s="132"/>
      <c r="AJ3" s="74"/>
    </row>
    <row r="4" spans="1:40" ht="45" customHeight="1" x14ac:dyDescent="0.25">
      <c r="A4" s="73" t="s">
        <v>109</v>
      </c>
      <c r="B4" s="418" t="str">
        <f>'Monitoria Anual - 1'!B4</f>
        <v>Assegurar a viabilidade populacional por meio da manutenção dos habitats e ampliação do conhecimento biológico das espécies-alvo do PAN.</v>
      </c>
      <c r="C4" s="418"/>
      <c r="D4" s="418"/>
      <c r="E4" s="418"/>
      <c r="F4" s="418"/>
      <c r="G4" s="419"/>
      <c r="H4" s="9"/>
      <c r="I4" s="9"/>
      <c r="J4" s="9"/>
      <c r="K4" s="9"/>
      <c r="L4" s="9"/>
      <c r="M4" s="9"/>
      <c r="N4" s="9"/>
      <c r="O4" s="9"/>
      <c r="P4" s="9"/>
      <c r="Q4" s="9"/>
      <c r="AI4" s="132"/>
      <c r="AJ4" s="74"/>
    </row>
    <row r="5" spans="1:40" x14ac:dyDescent="0.25">
      <c r="AI5" s="132"/>
      <c r="AJ5" s="74"/>
    </row>
    <row r="6" spans="1:40" ht="27" customHeight="1" x14ac:dyDescent="0.25">
      <c r="A6" s="73" t="s">
        <v>111</v>
      </c>
      <c r="B6" s="420" t="s">
        <v>1201</v>
      </c>
      <c r="C6" s="421"/>
      <c r="M6" s="43"/>
      <c r="N6" s="43"/>
      <c r="AI6" s="132"/>
      <c r="AJ6" s="74"/>
      <c r="AN6" s="2" t="s">
        <v>113</v>
      </c>
    </row>
    <row r="7" spans="1:40" ht="15.75" thickBot="1" x14ac:dyDescent="0.3">
      <c r="AI7" s="132"/>
      <c r="AJ7" s="74"/>
      <c r="AN7" s="44" t="s">
        <v>114</v>
      </c>
    </row>
    <row r="8" spans="1:40" ht="27" customHeight="1" thickBot="1" x14ac:dyDescent="0.3">
      <c r="A8" s="422" t="s">
        <v>115</v>
      </c>
      <c r="B8" s="423"/>
      <c r="C8" s="423"/>
      <c r="D8" s="423"/>
      <c r="E8" s="423"/>
      <c r="F8" s="423"/>
      <c r="G8" s="423"/>
      <c r="H8" s="423"/>
      <c r="I8" s="423"/>
      <c r="J8" s="423"/>
      <c r="K8" s="423"/>
      <c r="L8" s="423"/>
      <c r="M8" s="424"/>
      <c r="N8" s="70"/>
      <c r="O8" s="455" t="s">
        <v>116</v>
      </c>
      <c r="P8" s="456"/>
      <c r="Q8" s="456"/>
      <c r="R8" s="456"/>
      <c r="S8" s="456"/>
      <c r="T8" s="456"/>
      <c r="U8" s="456"/>
      <c r="V8" s="456"/>
      <c r="W8" s="457" t="s">
        <v>117</v>
      </c>
      <c r="X8" s="458"/>
      <c r="Y8" s="458"/>
      <c r="Z8" s="458"/>
      <c r="AA8" s="458"/>
      <c r="AB8" s="458"/>
      <c r="AC8" s="458"/>
      <c r="AD8" s="458"/>
      <c r="AE8" s="458"/>
      <c r="AF8" s="458"/>
      <c r="AG8" s="458"/>
      <c r="AH8" s="459"/>
      <c r="AI8" s="133"/>
      <c r="AJ8" s="74"/>
    </row>
    <row r="9" spans="1:40" ht="64.5" customHeight="1" x14ac:dyDescent="0.25">
      <c r="A9" s="462" t="s">
        <v>118</v>
      </c>
      <c r="B9" s="460" t="s">
        <v>119</v>
      </c>
      <c r="C9" s="460" t="s">
        <v>2</v>
      </c>
      <c r="D9" s="460" t="s">
        <v>4</v>
      </c>
      <c r="E9" s="464" t="s">
        <v>6</v>
      </c>
      <c r="F9" s="466" t="s">
        <v>8</v>
      </c>
      <c r="G9" s="467"/>
      <c r="H9" s="460" t="s">
        <v>10</v>
      </c>
      <c r="I9" s="460" t="s">
        <v>14</v>
      </c>
      <c r="J9" s="460" t="s">
        <v>12</v>
      </c>
      <c r="K9" s="468" t="s">
        <v>120</v>
      </c>
      <c r="L9" s="469"/>
      <c r="M9" s="460" t="s">
        <v>20</v>
      </c>
      <c r="N9" s="460" t="s">
        <v>22</v>
      </c>
      <c r="O9" s="508" t="s">
        <v>27</v>
      </c>
      <c r="P9" s="510" t="s">
        <v>37</v>
      </c>
      <c r="Q9" s="512" t="s">
        <v>33</v>
      </c>
      <c r="R9" s="437" t="s">
        <v>41</v>
      </c>
      <c r="S9" s="437" t="s">
        <v>43</v>
      </c>
      <c r="T9" s="437" t="s">
        <v>45</v>
      </c>
      <c r="U9" s="437" t="s">
        <v>47</v>
      </c>
      <c r="V9" s="447" t="s">
        <v>49</v>
      </c>
      <c r="W9" s="449" t="s">
        <v>52</v>
      </c>
      <c r="X9" s="427" t="s">
        <v>54</v>
      </c>
      <c r="Y9" s="427" t="s">
        <v>56</v>
      </c>
      <c r="Z9" s="427" t="s">
        <v>58</v>
      </c>
      <c r="AA9" s="427" t="s">
        <v>60</v>
      </c>
      <c r="AB9" s="427" t="s">
        <v>62</v>
      </c>
      <c r="AC9" s="427" t="s">
        <v>64</v>
      </c>
      <c r="AD9" s="427" t="s">
        <v>66</v>
      </c>
      <c r="AE9" s="427" t="s">
        <v>68</v>
      </c>
      <c r="AF9" s="427" t="s">
        <v>70</v>
      </c>
      <c r="AG9" s="427" t="s">
        <v>121</v>
      </c>
      <c r="AH9" s="427" t="s">
        <v>74</v>
      </c>
      <c r="AI9" s="134"/>
      <c r="AJ9" s="74"/>
    </row>
    <row r="10" spans="1:40" ht="45.75" customHeight="1" thickBot="1" x14ac:dyDescent="0.3">
      <c r="A10" s="463"/>
      <c r="B10" s="461"/>
      <c r="C10" s="461"/>
      <c r="D10" s="461"/>
      <c r="E10" s="465"/>
      <c r="F10" s="39" t="s">
        <v>122</v>
      </c>
      <c r="G10" s="39" t="s">
        <v>123</v>
      </c>
      <c r="H10" s="461"/>
      <c r="I10" s="461"/>
      <c r="J10" s="461"/>
      <c r="K10" s="60" t="s">
        <v>124</v>
      </c>
      <c r="L10" s="60" t="s">
        <v>125</v>
      </c>
      <c r="M10" s="461"/>
      <c r="N10" s="461"/>
      <c r="O10" s="509"/>
      <c r="P10" s="511"/>
      <c r="Q10" s="513"/>
      <c r="R10" s="438"/>
      <c r="S10" s="438"/>
      <c r="T10" s="438"/>
      <c r="U10" s="438"/>
      <c r="V10" s="448"/>
      <c r="W10" s="450"/>
      <c r="X10" s="428"/>
      <c r="Y10" s="428"/>
      <c r="Z10" s="428"/>
      <c r="AA10" s="428"/>
      <c r="AB10" s="428"/>
      <c r="AC10" s="428"/>
      <c r="AD10" s="428"/>
      <c r="AE10" s="428"/>
      <c r="AF10" s="428"/>
      <c r="AG10" s="428"/>
      <c r="AH10" s="428"/>
      <c r="AI10" s="134"/>
      <c r="AJ10" s="74"/>
    </row>
    <row r="11" spans="1:40" ht="30" customHeight="1" x14ac:dyDescent="0.25">
      <c r="A11" s="507" t="s">
        <v>1202</v>
      </c>
      <c r="B11" s="68" t="s">
        <v>127</v>
      </c>
      <c r="C11" s="45"/>
      <c r="D11" s="45"/>
      <c r="E11" s="45"/>
      <c r="F11" s="45"/>
      <c r="G11" s="45"/>
      <c r="H11" s="45"/>
      <c r="I11" s="45"/>
      <c r="J11" s="45"/>
      <c r="K11" s="45"/>
      <c r="L11" s="45"/>
      <c r="M11" s="45"/>
      <c r="N11" s="45"/>
      <c r="O11" s="46"/>
      <c r="P11" s="45" t="s">
        <v>136</v>
      </c>
      <c r="Q11" s="45"/>
      <c r="R11" s="45"/>
      <c r="S11" s="45"/>
      <c r="T11" s="45"/>
      <c r="U11" s="45"/>
      <c r="V11" s="45"/>
      <c r="W11" s="45"/>
      <c r="X11" s="45"/>
      <c r="Y11" s="45"/>
      <c r="Z11" s="45"/>
      <c r="AA11" s="45"/>
      <c r="AB11" s="45"/>
      <c r="AC11" s="45"/>
      <c r="AD11" s="45"/>
      <c r="AE11" s="45"/>
      <c r="AF11" s="45"/>
      <c r="AG11" s="45"/>
      <c r="AH11" s="45"/>
      <c r="AI11" s="134"/>
      <c r="AJ11" s="74"/>
    </row>
    <row r="12" spans="1:40" ht="30" customHeight="1" x14ac:dyDescent="0.25">
      <c r="A12" s="505"/>
      <c r="B12" s="33" t="s">
        <v>142</v>
      </c>
      <c r="C12" s="48"/>
      <c r="D12" s="48"/>
      <c r="E12" s="48"/>
      <c r="F12" s="48"/>
      <c r="G12" s="48"/>
      <c r="H12" s="48"/>
      <c r="I12" s="48"/>
      <c r="J12" s="48"/>
      <c r="K12" s="48"/>
      <c r="L12" s="48"/>
      <c r="M12" s="48"/>
      <c r="N12" s="45"/>
      <c r="O12" s="45"/>
      <c r="P12" s="45"/>
      <c r="Q12" s="45" t="s">
        <v>136</v>
      </c>
      <c r="R12" s="48"/>
      <c r="S12" s="48"/>
      <c r="T12" s="48"/>
      <c r="U12" s="48"/>
      <c r="V12" s="48"/>
      <c r="W12" s="48"/>
      <c r="X12" s="48"/>
      <c r="Y12" s="48"/>
      <c r="Z12" s="48"/>
      <c r="AA12" s="48"/>
      <c r="AB12" s="48"/>
      <c r="AC12" s="48"/>
      <c r="AD12" s="48"/>
      <c r="AE12" s="48"/>
      <c r="AF12" s="48"/>
      <c r="AG12" s="48"/>
      <c r="AH12" s="45"/>
      <c r="AI12" s="134"/>
      <c r="AJ12" s="74"/>
    </row>
    <row r="13" spans="1:40" ht="30" customHeight="1" x14ac:dyDescent="0.25">
      <c r="A13" s="505"/>
      <c r="B13" s="33" t="s">
        <v>154</v>
      </c>
      <c r="C13" s="48"/>
      <c r="D13" s="48"/>
      <c r="E13" s="48"/>
      <c r="F13" s="48"/>
      <c r="G13" s="48"/>
      <c r="H13" s="48"/>
      <c r="I13" s="48"/>
      <c r="J13" s="48"/>
      <c r="K13" s="48"/>
      <c r="L13" s="48"/>
      <c r="M13" s="48"/>
      <c r="N13" s="45"/>
      <c r="O13" s="45"/>
      <c r="P13" s="45" t="s">
        <v>136</v>
      </c>
      <c r="Q13" s="45"/>
      <c r="R13" s="48"/>
      <c r="S13" s="48"/>
      <c r="T13" s="48"/>
      <c r="U13" s="48"/>
      <c r="V13" s="48"/>
      <c r="W13" s="48"/>
      <c r="X13" s="48"/>
      <c r="Y13" s="48"/>
      <c r="Z13" s="48"/>
      <c r="AA13" s="48"/>
      <c r="AB13" s="48"/>
      <c r="AC13" s="48"/>
      <c r="AD13" s="48"/>
      <c r="AE13" s="48"/>
      <c r="AF13" s="48"/>
      <c r="AG13" s="48"/>
      <c r="AH13" s="45"/>
      <c r="AI13" s="134"/>
      <c r="AJ13" s="74"/>
    </row>
    <row r="14" spans="1:40" ht="30" customHeight="1" x14ac:dyDescent="0.25">
      <c r="A14" s="505"/>
      <c r="B14" s="33" t="s">
        <v>167</v>
      </c>
      <c r="C14" s="48"/>
      <c r="D14" s="48"/>
      <c r="E14" s="48"/>
      <c r="F14" s="48"/>
      <c r="G14" s="48"/>
      <c r="H14" s="48"/>
      <c r="I14" s="48"/>
      <c r="J14" s="48"/>
      <c r="K14" s="48"/>
      <c r="L14" s="48"/>
      <c r="M14" s="48"/>
      <c r="N14" s="45"/>
      <c r="O14" s="45" t="s">
        <v>136</v>
      </c>
      <c r="P14" s="45"/>
      <c r="Q14" s="45"/>
      <c r="R14" s="48"/>
      <c r="S14" s="48"/>
      <c r="T14" s="48"/>
      <c r="U14" s="48"/>
      <c r="V14" s="48"/>
      <c r="W14" s="48"/>
      <c r="X14" s="48"/>
      <c r="Y14" s="48"/>
      <c r="Z14" s="48"/>
      <c r="AA14" s="48"/>
      <c r="AB14" s="48"/>
      <c r="AC14" s="48"/>
      <c r="AD14" s="48"/>
      <c r="AE14" s="48"/>
      <c r="AF14" s="48"/>
      <c r="AG14" s="48"/>
      <c r="AH14" s="45"/>
      <c r="AI14" s="134"/>
      <c r="AJ14" s="74"/>
    </row>
    <row r="15" spans="1:40" ht="30" customHeight="1" x14ac:dyDescent="0.25">
      <c r="A15" s="505"/>
      <c r="B15" s="33" t="s">
        <v>176</v>
      </c>
      <c r="C15" s="48"/>
      <c r="D15" s="48"/>
      <c r="E15" s="48"/>
      <c r="F15" s="48"/>
      <c r="G15" s="48"/>
      <c r="H15" s="48"/>
      <c r="I15" s="48"/>
      <c r="J15" s="48"/>
      <c r="K15" s="48"/>
      <c r="L15" s="48"/>
      <c r="M15" s="48"/>
      <c r="N15" s="45"/>
      <c r="O15" s="45"/>
      <c r="P15" s="45"/>
      <c r="Q15" s="45" t="s">
        <v>1203</v>
      </c>
      <c r="R15" s="48"/>
      <c r="S15" s="48"/>
      <c r="T15" s="48"/>
      <c r="U15" s="48"/>
      <c r="V15" s="48"/>
      <c r="W15" s="48"/>
      <c r="X15" s="48"/>
      <c r="Y15" s="48"/>
      <c r="Z15" s="48"/>
      <c r="AA15" s="48"/>
      <c r="AB15" s="48"/>
      <c r="AC15" s="48"/>
      <c r="AD15" s="48"/>
      <c r="AE15" s="48"/>
      <c r="AF15" s="48"/>
      <c r="AG15" s="48"/>
      <c r="AH15" s="45"/>
      <c r="AI15" s="134"/>
      <c r="AJ15" s="74"/>
    </row>
    <row r="16" spans="1:40" ht="30" customHeight="1" x14ac:dyDescent="0.25">
      <c r="A16" s="505"/>
      <c r="B16" s="33" t="s">
        <v>192</v>
      </c>
      <c r="C16" s="48"/>
      <c r="D16" s="48"/>
      <c r="E16" s="48"/>
      <c r="F16" s="48"/>
      <c r="G16" s="48"/>
      <c r="H16" s="48"/>
      <c r="I16" s="48"/>
      <c r="J16" s="48"/>
      <c r="K16" s="48"/>
      <c r="L16" s="48"/>
      <c r="M16" s="48"/>
      <c r="N16" s="45"/>
      <c r="O16" s="45" t="s">
        <v>136</v>
      </c>
      <c r="P16" s="45"/>
      <c r="Q16" s="45"/>
      <c r="R16" s="48"/>
      <c r="S16" s="48"/>
      <c r="T16" s="48"/>
      <c r="U16" s="48"/>
      <c r="V16" s="48"/>
      <c r="W16" s="48"/>
      <c r="X16" s="48"/>
      <c r="Y16" s="48"/>
      <c r="Z16" s="48"/>
      <c r="AA16" s="48"/>
      <c r="AB16" s="48"/>
      <c r="AC16" s="48"/>
      <c r="AD16" s="48"/>
      <c r="AE16" s="48"/>
      <c r="AF16" s="48"/>
      <c r="AG16" s="48"/>
      <c r="AH16" s="45"/>
      <c r="AI16" s="134"/>
      <c r="AJ16" s="74"/>
    </row>
    <row r="17" spans="1:36" ht="30" customHeight="1" x14ac:dyDescent="0.25">
      <c r="A17" s="505"/>
      <c r="B17" s="33" t="s">
        <v>206</v>
      </c>
      <c r="C17" s="48"/>
      <c r="D17" s="48"/>
      <c r="E17" s="48"/>
      <c r="F17" s="48"/>
      <c r="G17" s="48"/>
      <c r="H17" s="48"/>
      <c r="I17" s="48"/>
      <c r="J17" s="48"/>
      <c r="K17" s="48"/>
      <c r="L17" s="48"/>
      <c r="M17" s="48"/>
      <c r="N17" s="45"/>
      <c r="O17" s="45"/>
      <c r="P17" s="45"/>
      <c r="Q17" s="45" t="s">
        <v>136</v>
      </c>
      <c r="R17" s="48"/>
      <c r="S17" s="48"/>
      <c r="T17" s="48"/>
      <c r="U17" s="48"/>
      <c r="V17" s="48"/>
      <c r="W17" s="48"/>
      <c r="X17" s="48"/>
      <c r="Y17" s="48"/>
      <c r="Z17" s="48"/>
      <c r="AA17" s="48"/>
      <c r="AB17" s="48"/>
      <c r="AC17" s="48"/>
      <c r="AD17" s="48"/>
      <c r="AE17" s="48"/>
      <c r="AF17" s="48"/>
      <c r="AG17" s="48"/>
      <c r="AH17" s="45"/>
      <c r="AI17" s="134"/>
      <c r="AJ17" s="74"/>
    </row>
    <row r="18" spans="1:36" ht="30" customHeight="1" x14ac:dyDescent="0.25">
      <c r="A18" s="505"/>
      <c r="B18" s="33" t="s">
        <v>215</v>
      </c>
      <c r="C18" s="48"/>
      <c r="D18" s="48"/>
      <c r="E18" s="48"/>
      <c r="F18" s="48"/>
      <c r="G18" s="48"/>
      <c r="H18" s="48"/>
      <c r="I18" s="48"/>
      <c r="J18" s="48"/>
      <c r="K18" s="48"/>
      <c r="L18" s="48"/>
      <c r="M18" s="48"/>
      <c r="N18" s="45"/>
      <c r="O18" s="45" t="s">
        <v>136</v>
      </c>
      <c r="P18" s="45"/>
      <c r="Q18" s="45"/>
      <c r="R18" s="48"/>
      <c r="S18" s="48"/>
      <c r="T18" s="48"/>
      <c r="U18" s="48"/>
      <c r="V18" s="48"/>
      <c r="W18" s="48"/>
      <c r="X18" s="48"/>
      <c r="Y18" s="48"/>
      <c r="Z18" s="48"/>
      <c r="AA18" s="48"/>
      <c r="AB18" s="48"/>
      <c r="AC18" s="48"/>
      <c r="AD18" s="48"/>
      <c r="AE18" s="48"/>
      <c r="AF18" s="48"/>
      <c r="AG18" s="48"/>
      <c r="AH18" s="45"/>
      <c r="AI18" s="134"/>
      <c r="AJ18" s="74"/>
    </row>
    <row r="19" spans="1:36" ht="30" customHeight="1" x14ac:dyDescent="0.25">
      <c r="A19" s="505"/>
      <c r="B19" s="33" t="s">
        <v>1204</v>
      </c>
      <c r="C19" s="48"/>
      <c r="D19" s="48"/>
      <c r="E19" s="48"/>
      <c r="F19" s="48"/>
      <c r="G19" s="48"/>
      <c r="H19" s="48"/>
      <c r="I19" s="48"/>
      <c r="J19" s="48"/>
      <c r="K19" s="48"/>
      <c r="L19" s="48"/>
      <c r="M19" s="48"/>
      <c r="N19" s="45"/>
      <c r="O19" s="45"/>
      <c r="P19" s="45" t="s">
        <v>136</v>
      </c>
      <c r="Q19" s="45"/>
      <c r="R19" s="48"/>
      <c r="S19" s="48"/>
      <c r="T19" s="48"/>
      <c r="U19" s="48"/>
      <c r="V19" s="48"/>
      <c r="W19" s="48"/>
      <c r="X19" s="48"/>
      <c r="Y19" s="48"/>
      <c r="Z19" s="48"/>
      <c r="AA19" s="48"/>
      <c r="AB19" s="48"/>
      <c r="AC19" s="48"/>
      <c r="AD19" s="48"/>
      <c r="AE19" s="48"/>
      <c r="AF19" s="48"/>
      <c r="AG19" s="48"/>
      <c r="AH19" s="45"/>
      <c r="AI19" s="134"/>
      <c r="AJ19" s="74"/>
    </row>
    <row r="20" spans="1:36" ht="30" customHeight="1" x14ac:dyDescent="0.25">
      <c r="A20" s="505"/>
      <c r="B20" s="33" t="s">
        <v>1205</v>
      </c>
      <c r="C20" s="48"/>
      <c r="D20" s="48"/>
      <c r="E20" s="48"/>
      <c r="F20" s="48"/>
      <c r="G20" s="48"/>
      <c r="H20" s="48"/>
      <c r="I20" s="48"/>
      <c r="J20" s="48"/>
      <c r="K20" s="48"/>
      <c r="L20" s="48"/>
      <c r="M20" s="48"/>
      <c r="N20" s="45"/>
      <c r="O20" s="45"/>
      <c r="P20" s="45" t="s">
        <v>136</v>
      </c>
      <c r="Q20" s="45"/>
      <c r="R20" s="48"/>
      <c r="S20" s="48"/>
      <c r="T20" s="48"/>
      <c r="U20" s="48"/>
      <c r="V20" s="48"/>
      <c r="W20" s="48"/>
      <c r="X20" s="48"/>
      <c r="Y20" s="48"/>
      <c r="Z20" s="48"/>
      <c r="AA20" s="48"/>
      <c r="AB20" s="48"/>
      <c r="AC20" s="48"/>
      <c r="AD20" s="48"/>
      <c r="AE20" s="48"/>
      <c r="AF20" s="48"/>
      <c r="AG20" s="48"/>
      <c r="AH20" s="45"/>
      <c r="AI20" s="134"/>
      <c r="AJ20" s="74"/>
    </row>
    <row r="21" spans="1:36" ht="30" customHeight="1" x14ac:dyDescent="0.25">
      <c r="A21" s="505"/>
      <c r="B21" s="33" t="s">
        <v>1206</v>
      </c>
      <c r="C21" s="48"/>
      <c r="D21" s="48"/>
      <c r="E21" s="48"/>
      <c r="F21" s="48"/>
      <c r="G21" s="48"/>
      <c r="H21" s="48"/>
      <c r="I21" s="48"/>
      <c r="J21" s="48"/>
      <c r="K21" s="48"/>
      <c r="L21" s="48"/>
      <c r="M21" s="48"/>
      <c r="N21" s="45"/>
      <c r="O21" s="45"/>
      <c r="P21" s="45" t="s">
        <v>136</v>
      </c>
      <c r="Q21" s="45"/>
      <c r="R21" s="48"/>
      <c r="S21" s="48"/>
      <c r="T21" s="48"/>
      <c r="U21" s="48"/>
      <c r="V21" s="48"/>
      <c r="W21" s="48"/>
      <c r="X21" s="48"/>
      <c r="Y21" s="48"/>
      <c r="Z21" s="48"/>
      <c r="AA21" s="48"/>
      <c r="AB21" s="48"/>
      <c r="AC21" s="48"/>
      <c r="AD21" s="48"/>
      <c r="AE21" s="48"/>
      <c r="AF21" s="48"/>
      <c r="AG21" s="48"/>
      <c r="AH21" s="45"/>
      <c r="AI21" s="134"/>
      <c r="AJ21" s="74"/>
    </row>
    <row r="22" spans="1:36" ht="30" customHeight="1" x14ac:dyDescent="0.25">
      <c r="A22" s="505"/>
      <c r="B22" s="33" t="s">
        <v>1207</v>
      </c>
      <c r="C22" s="48"/>
      <c r="D22" s="48"/>
      <c r="E22" s="48"/>
      <c r="F22" s="48"/>
      <c r="G22" s="48"/>
      <c r="H22" s="48"/>
      <c r="I22" s="48"/>
      <c r="J22" s="48"/>
      <c r="K22" s="48"/>
      <c r="L22" s="48"/>
      <c r="M22" s="48"/>
      <c r="N22" s="45"/>
      <c r="O22" s="45" t="s">
        <v>136</v>
      </c>
      <c r="P22" s="45"/>
      <c r="Q22" s="45"/>
      <c r="R22" s="48"/>
      <c r="S22" s="48"/>
      <c r="T22" s="48"/>
      <c r="U22" s="48"/>
      <c r="V22" s="48"/>
      <c r="W22" s="48"/>
      <c r="X22" s="48"/>
      <c r="Y22" s="48"/>
      <c r="Z22" s="48"/>
      <c r="AA22" s="48"/>
      <c r="AB22" s="48"/>
      <c r="AC22" s="48"/>
      <c r="AD22" s="48"/>
      <c r="AE22" s="48"/>
      <c r="AF22" s="48"/>
      <c r="AG22" s="48"/>
      <c r="AH22" s="45"/>
      <c r="AI22" s="134"/>
      <c r="AJ22" s="74"/>
    </row>
    <row r="23" spans="1:36" ht="30" customHeight="1" x14ac:dyDescent="0.25">
      <c r="A23" s="505"/>
      <c r="B23" s="33" t="s">
        <v>1208</v>
      </c>
      <c r="C23" s="48"/>
      <c r="D23" s="48"/>
      <c r="E23" s="48"/>
      <c r="F23" s="48"/>
      <c r="G23" s="48"/>
      <c r="H23" s="48"/>
      <c r="I23" s="48"/>
      <c r="J23" s="48"/>
      <c r="K23" s="48"/>
      <c r="L23" s="48"/>
      <c r="M23" s="48"/>
      <c r="N23" s="45"/>
      <c r="O23" s="45"/>
      <c r="P23" s="45"/>
      <c r="Q23" s="45" t="s">
        <v>136</v>
      </c>
      <c r="R23" s="48"/>
      <c r="S23" s="48"/>
      <c r="T23" s="48"/>
      <c r="U23" s="48"/>
      <c r="V23" s="48"/>
      <c r="W23" s="48"/>
      <c r="X23" s="48"/>
      <c r="Y23" s="48"/>
      <c r="Z23" s="48"/>
      <c r="AA23" s="48"/>
      <c r="AB23" s="48"/>
      <c r="AC23" s="48"/>
      <c r="AD23" s="48"/>
      <c r="AE23" s="48"/>
      <c r="AF23" s="48"/>
      <c r="AG23" s="48"/>
      <c r="AH23" s="45"/>
      <c r="AI23" s="134"/>
      <c r="AJ23" s="74"/>
    </row>
    <row r="24" spans="1:36" ht="30" customHeight="1" x14ac:dyDescent="0.25">
      <c r="A24" s="505"/>
      <c r="B24" s="33" t="s">
        <v>1209</v>
      </c>
      <c r="C24" s="48"/>
      <c r="D24" s="48"/>
      <c r="E24" s="48"/>
      <c r="F24" s="48"/>
      <c r="G24" s="48"/>
      <c r="H24" s="48"/>
      <c r="I24" s="48"/>
      <c r="J24" s="48"/>
      <c r="K24" s="48"/>
      <c r="L24" s="48"/>
      <c r="M24" s="48"/>
      <c r="N24" s="45"/>
      <c r="O24" s="45" t="s">
        <v>136</v>
      </c>
      <c r="P24" s="45"/>
      <c r="Q24" s="45"/>
      <c r="R24" s="48"/>
      <c r="S24" s="48"/>
      <c r="T24" s="48"/>
      <c r="U24" s="48"/>
      <c r="V24" s="48"/>
      <c r="W24" s="48"/>
      <c r="X24" s="48"/>
      <c r="Y24" s="48"/>
      <c r="Z24" s="48"/>
      <c r="AA24" s="48"/>
      <c r="AB24" s="48"/>
      <c r="AC24" s="48"/>
      <c r="AD24" s="48"/>
      <c r="AE24" s="48"/>
      <c r="AF24" s="48"/>
      <c r="AG24" s="48"/>
      <c r="AH24" s="45"/>
      <c r="AI24" s="134"/>
      <c r="AJ24" s="74"/>
    </row>
    <row r="25" spans="1:36" ht="30" customHeight="1" x14ac:dyDescent="0.25">
      <c r="A25" s="506"/>
      <c r="B25" s="33" t="s">
        <v>1210</v>
      </c>
      <c r="C25" s="48"/>
      <c r="D25" s="48"/>
      <c r="E25" s="48"/>
      <c r="F25" s="48"/>
      <c r="G25" s="48"/>
      <c r="H25" s="48"/>
      <c r="I25" s="48"/>
      <c r="J25" s="48"/>
      <c r="K25" s="48"/>
      <c r="L25" s="48"/>
      <c r="M25" s="48"/>
      <c r="N25" s="45"/>
      <c r="O25" s="45"/>
      <c r="P25" s="45"/>
      <c r="Q25" s="45" t="s">
        <v>136</v>
      </c>
      <c r="R25" s="48"/>
      <c r="S25" s="48"/>
      <c r="T25" s="48"/>
      <c r="U25" s="48"/>
      <c r="V25" s="48"/>
      <c r="W25" s="48"/>
      <c r="X25" s="48"/>
      <c r="Y25" s="48"/>
      <c r="Z25" s="48"/>
      <c r="AA25" s="48"/>
      <c r="AB25" s="48"/>
      <c r="AC25" s="48"/>
      <c r="AD25" s="48"/>
      <c r="AE25" s="48"/>
      <c r="AF25" s="48"/>
      <c r="AG25" s="48"/>
      <c r="AH25" s="45"/>
      <c r="AI25" s="134"/>
      <c r="AJ25" s="74"/>
    </row>
    <row r="26" spans="1:36" ht="30" customHeight="1" x14ac:dyDescent="0.25">
      <c r="A26" s="504" t="s">
        <v>1211</v>
      </c>
      <c r="B26" s="33" t="s">
        <v>227</v>
      </c>
      <c r="C26" s="48"/>
      <c r="D26" s="48"/>
      <c r="E26" s="48"/>
      <c r="F26" s="48"/>
      <c r="G26" s="48"/>
      <c r="H26" s="48"/>
      <c r="I26" s="48"/>
      <c r="J26" s="48"/>
      <c r="K26" s="48"/>
      <c r="L26" s="48"/>
      <c r="M26" s="48"/>
      <c r="N26" s="45"/>
      <c r="O26" s="45" t="s">
        <v>136</v>
      </c>
      <c r="P26" s="45"/>
      <c r="Q26" s="45" t="s">
        <v>1203</v>
      </c>
      <c r="R26" s="48"/>
      <c r="S26" s="48"/>
      <c r="T26" s="48"/>
      <c r="U26" s="48"/>
      <c r="V26" s="48"/>
      <c r="W26" s="48"/>
      <c r="X26" s="48"/>
      <c r="Y26" s="48"/>
      <c r="Z26" s="48"/>
      <c r="AA26" s="48"/>
      <c r="AB26" s="48"/>
      <c r="AC26" s="48"/>
      <c r="AD26" s="48"/>
      <c r="AE26" s="48"/>
      <c r="AF26" s="48"/>
      <c r="AG26" s="48"/>
      <c r="AH26" s="45"/>
      <c r="AI26" s="134"/>
      <c r="AJ26" s="74"/>
    </row>
    <row r="27" spans="1:36" ht="30" customHeight="1" x14ac:dyDescent="0.25">
      <c r="A27" s="505"/>
      <c r="B27" s="33" t="s">
        <v>242</v>
      </c>
      <c r="C27" s="48"/>
      <c r="D27" s="48"/>
      <c r="E27" s="48"/>
      <c r="F27" s="48"/>
      <c r="G27" s="48"/>
      <c r="H27" s="48"/>
      <c r="I27" s="48"/>
      <c r="J27" s="48"/>
      <c r="K27" s="48"/>
      <c r="L27" s="48"/>
      <c r="M27" s="48"/>
      <c r="N27" s="45"/>
      <c r="O27" s="45"/>
      <c r="P27" s="45"/>
      <c r="Q27" s="45" t="s">
        <v>1203</v>
      </c>
      <c r="R27" s="48"/>
      <c r="S27" s="48"/>
      <c r="T27" s="48"/>
      <c r="U27" s="48"/>
      <c r="V27" s="48"/>
      <c r="W27" s="48"/>
      <c r="X27" s="48"/>
      <c r="Y27" s="48"/>
      <c r="Z27" s="48"/>
      <c r="AA27" s="48"/>
      <c r="AB27" s="48"/>
      <c r="AC27" s="48"/>
      <c r="AD27" s="48"/>
      <c r="AE27" s="48"/>
      <c r="AF27" s="48"/>
      <c r="AG27" s="48"/>
      <c r="AH27" s="45"/>
      <c r="AI27" s="134"/>
      <c r="AJ27" s="74"/>
    </row>
    <row r="28" spans="1:36" ht="30" customHeight="1" x14ac:dyDescent="0.25">
      <c r="A28" s="505"/>
      <c r="B28" s="33" t="s">
        <v>254</v>
      </c>
      <c r="C28" s="45"/>
      <c r="D28" s="45"/>
      <c r="E28" s="45"/>
      <c r="F28" s="45"/>
      <c r="G28" s="45"/>
      <c r="H28" s="45"/>
      <c r="I28" s="45"/>
      <c r="J28" s="45"/>
      <c r="K28" s="45"/>
      <c r="L28" s="45"/>
      <c r="M28" s="45"/>
      <c r="N28" s="45"/>
      <c r="O28" s="45" t="s">
        <v>136</v>
      </c>
      <c r="P28" s="45"/>
      <c r="Q28" s="45" t="s">
        <v>1203</v>
      </c>
      <c r="R28" s="45"/>
      <c r="S28" s="45"/>
      <c r="T28" s="45"/>
      <c r="U28" s="45"/>
      <c r="V28" s="45"/>
      <c r="W28" s="45"/>
      <c r="X28" s="45"/>
      <c r="Y28" s="45"/>
      <c r="Z28" s="45"/>
      <c r="AA28" s="45"/>
      <c r="AB28" s="45"/>
      <c r="AC28" s="45"/>
      <c r="AD28" s="45"/>
      <c r="AE28" s="45"/>
      <c r="AF28" s="45"/>
      <c r="AG28" s="45"/>
      <c r="AH28" s="45"/>
      <c r="AI28" s="134"/>
      <c r="AJ28" s="74"/>
    </row>
    <row r="29" spans="1:36" ht="30" customHeight="1" x14ac:dyDescent="0.25">
      <c r="A29" s="505"/>
      <c r="B29" s="33" t="s">
        <v>265</v>
      </c>
      <c r="C29" s="45"/>
      <c r="D29" s="45"/>
      <c r="E29" s="45"/>
      <c r="F29" s="45"/>
      <c r="G29" s="45"/>
      <c r="H29" s="45"/>
      <c r="I29" s="45"/>
      <c r="J29" s="45"/>
      <c r="K29" s="45"/>
      <c r="L29" s="45"/>
      <c r="M29" s="45"/>
      <c r="N29" s="45"/>
      <c r="O29" s="45"/>
      <c r="P29" s="45" t="s">
        <v>136</v>
      </c>
      <c r="Q29" s="45"/>
      <c r="R29" s="45"/>
      <c r="S29" s="45"/>
      <c r="T29" s="45"/>
      <c r="U29" s="45"/>
      <c r="V29" s="45"/>
      <c r="W29" s="45"/>
      <c r="X29" s="45"/>
      <c r="Y29" s="45"/>
      <c r="Z29" s="45"/>
      <c r="AA29" s="45"/>
      <c r="AB29" s="45"/>
      <c r="AC29" s="45"/>
      <c r="AD29" s="45"/>
      <c r="AE29" s="45"/>
      <c r="AF29" s="45"/>
      <c r="AG29" s="45"/>
      <c r="AH29" s="45"/>
      <c r="AI29" s="134"/>
      <c r="AJ29" s="74"/>
    </row>
    <row r="30" spans="1:36" ht="30" customHeight="1" x14ac:dyDescent="0.25">
      <c r="A30" s="505"/>
      <c r="B30" s="33" t="s">
        <v>280</v>
      </c>
      <c r="C30" s="45"/>
      <c r="D30" s="45"/>
      <c r="E30" s="45"/>
      <c r="F30" s="45"/>
      <c r="G30" s="45"/>
      <c r="H30" s="45"/>
      <c r="I30" s="45"/>
      <c r="J30" s="45"/>
      <c r="K30" s="45"/>
      <c r="L30" s="45"/>
      <c r="M30" s="45"/>
      <c r="N30" s="45"/>
      <c r="O30" s="45"/>
      <c r="P30" s="45" t="s">
        <v>136</v>
      </c>
      <c r="Q30" s="45"/>
      <c r="R30" s="45"/>
      <c r="S30" s="45"/>
      <c r="T30" s="45"/>
      <c r="U30" s="45"/>
      <c r="V30" s="45"/>
      <c r="W30" s="45"/>
      <c r="X30" s="45"/>
      <c r="Y30" s="45"/>
      <c r="Z30" s="45"/>
      <c r="AA30" s="45"/>
      <c r="AB30" s="45"/>
      <c r="AC30" s="45"/>
      <c r="AD30" s="45"/>
      <c r="AE30" s="45"/>
      <c r="AF30" s="45"/>
      <c r="AG30" s="45"/>
      <c r="AH30" s="45"/>
      <c r="AI30" s="134"/>
      <c r="AJ30" s="74"/>
    </row>
    <row r="31" spans="1:36" ht="30" customHeight="1" x14ac:dyDescent="0.25">
      <c r="A31" s="505"/>
      <c r="B31" s="33" t="s">
        <v>290</v>
      </c>
      <c r="C31" s="45"/>
      <c r="D31" s="45"/>
      <c r="E31" s="45"/>
      <c r="F31" s="45"/>
      <c r="G31" s="45"/>
      <c r="H31" s="45"/>
      <c r="I31" s="45"/>
      <c r="J31" s="45"/>
      <c r="K31" s="45"/>
      <c r="L31" s="45"/>
      <c r="M31" s="45"/>
      <c r="N31" s="45"/>
      <c r="O31" s="45" t="s">
        <v>136</v>
      </c>
      <c r="P31" s="45"/>
      <c r="Q31" s="45"/>
      <c r="R31" s="45"/>
      <c r="S31" s="45"/>
      <c r="T31" s="45"/>
      <c r="U31" s="45"/>
      <c r="V31" s="45"/>
      <c r="W31" s="45"/>
      <c r="X31" s="45"/>
      <c r="Y31" s="45"/>
      <c r="Z31" s="45"/>
      <c r="AA31" s="45"/>
      <c r="AB31" s="45"/>
      <c r="AC31" s="45"/>
      <c r="AD31" s="45"/>
      <c r="AE31" s="45"/>
      <c r="AF31" s="45"/>
      <c r="AG31" s="45"/>
      <c r="AH31" s="45"/>
      <c r="AI31" s="134"/>
      <c r="AJ31" s="74"/>
    </row>
    <row r="32" spans="1:36" ht="30" customHeight="1" x14ac:dyDescent="0.25">
      <c r="A32" s="505"/>
      <c r="B32" s="33" t="s">
        <v>300</v>
      </c>
      <c r="C32" s="45"/>
      <c r="D32" s="45"/>
      <c r="E32" s="45"/>
      <c r="F32" s="45"/>
      <c r="G32" s="45"/>
      <c r="H32" s="45"/>
      <c r="I32" s="45"/>
      <c r="J32" s="45"/>
      <c r="K32" s="45"/>
      <c r="L32" s="45"/>
      <c r="M32" s="45"/>
      <c r="N32" s="45"/>
      <c r="O32" s="45" t="s">
        <v>136</v>
      </c>
      <c r="P32" s="45"/>
      <c r="Q32" s="45"/>
      <c r="R32" s="45"/>
      <c r="S32" s="45"/>
      <c r="T32" s="45"/>
      <c r="U32" s="45"/>
      <c r="V32" s="45"/>
      <c r="W32" s="45"/>
      <c r="X32" s="45"/>
      <c r="Y32" s="45"/>
      <c r="Z32" s="45"/>
      <c r="AA32" s="45"/>
      <c r="AB32" s="45"/>
      <c r="AC32" s="45"/>
      <c r="AD32" s="45"/>
      <c r="AE32" s="45"/>
      <c r="AF32" s="45"/>
      <c r="AG32" s="45"/>
      <c r="AH32" s="45"/>
      <c r="AI32" s="134"/>
      <c r="AJ32" s="74"/>
    </row>
    <row r="33" spans="1:36" ht="30" customHeight="1" x14ac:dyDescent="0.25">
      <c r="A33" s="505"/>
      <c r="B33" s="33" t="s">
        <v>315</v>
      </c>
      <c r="C33" s="45"/>
      <c r="D33" s="45"/>
      <c r="E33" s="45"/>
      <c r="F33" s="45"/>
      <c r="G33" s="45"/>
      <c r="H33" s="45"/>
      <c r="I33" s="45"/>
      <c r="J33" s="45"/>
      <c r="K33" s="45"/>
      <c r="L33" s="45"/>
      <c r="M33" s="45"/>
      <c r="N33" s="45"/>
      <c r="O33" s="45" t="s">
        <v>136</v>
      </c>
      <c r="P33" s="45"/>
      <c r="Q33" s="45"/>
      <c r="R33" s="45"/>
      <c r="S33" s="45"/>
      <c r="T33" s="45"/>
      <c r="U33" s="45"/>
      <c r="V33" s="45"/>
      <c r="W33" s="45"/>
      <c r="X33" s="45"/>
      <c r="Y33" s="45"/>
      <c r="Z33" s="45"/>
      <c r="AA33" s="45"/>
      <c r="AB33" s="45"/>
      <c r="AC33" s="45"/>
      <c r="AD33" s="45"/>
      <c r="AE33" s="45"/>
      <c r="AF33" s="45"/>
      <c r="AG33" s="45"/>
      <c r="AH33" s="45"/>
      <c r="AI33" s="134"/>
      <c r="AJ33" s="74"/>
    </row>
    <row r="34" spans="1:36" ht="30" customHeight="1" x14ac:dyDescent="0.25">
      <c r="A34" s="505"/>
      <c r="B34" s="33" t="s">
        <v>326</v>
      </c>
      <c r="C34" s="45"/>
      <c r="D34" s="45"/>
      <c r="E34" s="45"/>
      <c r="F34" s="45"/>
      <c r="G34" s="45"/>
      <c r="H34" s="45"/>
      <c r="I34" s="45"/>
      <c r="J34" s="45"/>
      <c r="K34" s="45"/>
      <c r="L34" s="45"/>
      <c r="M34" s="45"/>
      <c r="N34" s="45"/>
      <c r="O34" s="45"/>
      <c r="P34" s="45"/>
      <c r="Q34" s="45" t="s">
        <v>136</v>
      </c>
      <c r="R34" s="45"/>
      <c r="S34" s="45"/>
      <c r="T34" s="45"/>
      <c r="U34" s="45"/>
      <c r="V34" s="45"/>
      <c r="W34" s="45"/>
      <c r="X34" s="45"/>
      <c r="Y34" s="45"/>
      <c r="Z34" s="45"/>
      <c r="AA34" s="45"/>
      <c r="AB34" s="45"/>
      <c r="AC34" s="45"/>
      <c r="AD34" s="45"/>
      <c r="AE34" s="45"/>
      <c r="AF34" s="45"/>
      <c r="AG34" s="45"/>
      <c r="AH34" s="45"/>
      <c r="AI34" s="134"/>
      <c r="AJ34" s="74"/>
    </row>
    <row r="35" spans="1:36" ht="30" customHeight="1" x14ac:dyDescent="0.25">
      <c r="A35" s="505"/>
      <c r="B35" s="33" t="s">
        <v>337</v>
      </c>
      <c r="C35" s="45"/>
      <c r="D35" s="45"/>
      <c r="E35" s="45"/>
      <c r="F35" s="45"/>
      <c r="G35" s="45"/>
      <c r="H35" s="45"/>
      <c r="I35" s="45"/>
      <c r="J35" s="45"/>
      <c r="K35" s="45"/>
      <c r="L35" s="45"/>
      <c r="M35" s="45"/>
      <c r="N35" s="45"/>
      <c r="O35" s="45" t="s">
        <v>136</v>
      </c>
      <c r="P35" s="45"/>
      <c r="Q35" s="45"/>
      <c r="R35" s="45"/>
      <c r="S35" s="45"/>
      <c r="T35" s="45"/>
      <c r="U35" s="45"/>
      <c r="V35" s="45"/>
      <c r="W35" s="45"/>
      <c r="X35" s="45"/>
      <c r="Y35" s="45"/>
      <c r="Z35" s="45"/>
      <c r="AA35" s="45"/>
      <c r="AB35" s="45"/>
      <c r="AC35" s="45"/>
      <c r="AD35" s="45"/>
      <c r="AE35" s="45"/>
      <c r="AF35" s="45"/>
      <c r="AG35" s="45"/>
      <c r="AH35" s="45"/>
      <c r="AI35" s="134"/>
      <c r="AJ35" s="74"/>
    </row>
    <row r="36" spans="1:36" ht="30" customHeight="1" x14ac:dyDescent="0.25">
      <c r="A36" s="505"/>
      <c r="B36" s="33" t="s">
        <v>350</v>
      </c>
      <c r="C36" s="45"/>
      <c r="D36" s="45"/>
      <c r="E36" s="45"/>
      <c r="F36" s="45"/>
      <c r="G36" s="45"/>
      <c r="H36" s="45"/>
      <c r="I36" s="45"/>
      <c r="J36" s="45"/>
      <c r="K36" s="45"/>
      <c r="L36" s="45"/>
      <c r="M36" s="45"/>
      <c r="N36" s="45"/>
      <c r="O36" s="45"/>
      <c r="P36" s="45"/>
      <c r="Q36" s="45" t="s">
        <v>136</v>
      </c>
      <c r="R36" s="45"/>
      <c r="S36" s="45"/>
      <c r="T36" s="45"/>
      <c r="U36" s="45"/>
      <c r="V36" s="45"/>
      <c r="W36" s="45"/>
      <c r="X36" s="45"/>
      <c r="Y36" s="45"/>
      <c r="Z36" s="45"/>
      <c r="AA36" s="45"/>
      <c r="AB36" s="45"/>
      <c r="AC36" s="45"/>
      <c r="AD36" s="45"/>
      <c r="AE36" s="45"/>
      <c r="AF36" s="45"/>
      <c r="AG36" s="45"/>
      <c r="AH36" s="45"/>
      <c r="AI36" s="134"/>
      <c r="AJ36" s="74"/>
    </row>
    <row r="37" spans="1:36" ht="30" customHeight="1" x14ac:dyDescent="0.25">
      <c r="A37" s="505"/>
      <c r="B37" s="33" t="s">
        <v>360</v>
      </c>
      <c r="C37" s="45"/>
      <c r="D37" s="45"/>
      <c r="E37" s="45"/>
      <c r="F37" s="45"/>
      <c r="G37" s="45"/>
      <c r="H37" s="45"/>
      <c r="I37" s="45"/>
      <c r="J37" s="45"/>
      <c r="K37" s="45"/>
      <c r="L37" s="45"/>
      <c r="M37" s="45"/>
      <c r="N37" s="45"/>
      <c r="O37" s="45" t="s">
        <v>136</v>
      </c>
      <c r="P37" s="45"/>
      <c r="Q37" s="45"/>
      <c r="R37" s="45"/>
      <c r="S37" s="45"/>
      <c r="T37" s="45"/>
      <c r="U37" s="45"/>
      <c r="V37" s="45"/>
      <c r="W37" s="45"/>
      <c r="X37" s="45"/>
      <c r="Y37" s="45"/>
      <c r="Z37" s="45"/>
      <c r="AA37" s="45"/>
      <c r="AB37" s="45"/>
      <c r="AC37" s="45"/>
      <c r="AD37" s="45"/>
      <c r="AE37" s="45"/>
      <c r="AF37" s="45"/>
      <c r="AG37" s="45"/>
      <c r="AH37" s="45"/>
      <c r="AI37" s="134"/>
      <c r="AJ37" s="74"/>
    </row>
    <row r="38" spans="1:36" ht="30" customHeight="1" x14ac:dyDescent="0.25">
      <c r="A38" s="505"/>
      <c r="B38" s="33" t="s">
        <v>562</v>
      </c>
      <c r="C38" s="45"/>
      <c r="D38" s="45"/>
      <c r="E38" s="45"/>
      <c r="F38" s="45"/>
      <c r="G38" s="45"/>
      <c r="H38" s="45"/>
      <c r="I38" s="45"/>
      <c r="J38" s="45"/>
      <c r="K38" s="45"/>
      <c r="L38" s="45"/>
      <c r="M38" s="45"/>
      <c r="N38" s="45"/>
      <c r="O38" s="45"/>
      <c r="P38" s="45" t="s">
        <v>136</v>
      </c>
      <c r="Q38" s="45"/>
      <c r="R38" s="45"/>
      <c r="S38" s="45"/>
      <c r="T38" s="45"/>
      <c r="U38" s="45"/>
      <c r="V38" s="45"/>
      <c r="W38" s="45"/>
      <c r="X38" s="45"/>
      <c r="Y38" s="45"/>
      <c r="Z38" s="45"/>
      <c r="AA38" s="45"/>
      <c r="AB38" s="45"/>
      <c r="AC38" s="45"/>
      <c r="AD38" s="45"/>
      <c r="AE38" s="45"/>
      <c r="AF38" s="45"/>
      <c r="AG38" s="45"/>
      <c r="AH38" s="45"/>
      <c r="AI38" s="134"/>
      <c r="AJ38" s="74"/>
    </row>
    <row r="39" spans="1:36" ht="30" customHeight="1" x14ac:dyDescent="0.25">
      <c r="A39" s="505"/>
      <c r="B39" s="33" t="s">
        <v>1212</v>
      </c>
      <c r="C39" s="45"/>
      <c r="D39" s="45"/>
      <c r="E39" s="45"/>
      <c r="F39" s="45"/>
      <c r="G39" s="45"/>
      <c r="H39" s="45"/>
      <c r="I39" s="45"/>
      <c r="J39" s="45"/>
      <c r="K39" s="45"/>
      <c r="L39" s="45"/>
      <c r="M39" s="45"/>
      <c r="N39" s="45"/>
      <c r="O39" s="45" t="s">
        <v>136</v>
      </c>
      <c r="P39" s="45"/>
      <c r="Q39" s="45"/>
      <c r="R39" s="45"/>
      <c r="S39" s="45"/>
      <c r="T39" s="45"/>
      <c r="U39" s="45"/>
      <c r="V39" s="45"/>
      <c r="W39" s="45"/>
      <c r="X39" s="45"/>
      <c r="Y39" s="45"/>
      <c r="Z39" s="45"/>
      <c r="AA39" s="45"/>
      <c r="AB39" s="45"/>
      <c r="AC39" s="45"/>
      <c r="AD39" s="45"/>
      <c r="AE39" s="45"/>
      <c r="AF39" s="45"/>
      <c r="AG39" s="45"/>
      <c r="AH39" s="45"/>
      <c r="AI39" s="134"/>
      <c r="AJ39" s="74"/>
    </row>
    <row r="40" spans="1:36" ht="30" customHeight="1" x14ac:dyDescent="0.25">
      <c r="A40" s="506"/>
      <c r="B40" s="33" t="s">
        <v>1213</v>
      </c>
      <c r="C40" s="45"/>
      <c r="D40" s="45"/>
      <c r="E40" s="45"/>
      <c r="F40" s="45"/>
      <c r="G40" s="45"/>
      <c r="H40" s="45"/>
      <c r="I40" s="45"/>
      <c r="J40" s="45"/>
      <c r="K40" s="45"/>
      <c r="L40" s="45"/>
      <c r="M40" s="45"/>
      <c r="N40" s="45"/>
      <c r="O40" s="45"/>
      <c r="P40" s="45" t="s">
        <v>136</v>
      </c>
      <c r="Q40" s="45"/>
      <c r="R40" s="45"/>
      <c r="S40" s="45"/>
      <c r="T40" s="45"/>
      <c r="U40" s="45"/>
      <c r="V40" s="45"/>
      <c r="W40" s="45"/>
      <c r="X40" s="45"/>
      <c r="Y40" s="45"/>
      <c r="Z40" s="45"/>
      <c r="AA40" s="45"/>
      <c r="AB40" s="45"/>
      <c r="AC40" s="45"/>
      <c r="AD40" s="45"/>
      <c r="AE40" s="45"/>
      <c r="AF40" s="45"/>
      <c r="AG40" s="45"/>
      <c r="AH40" s="45"/>
      <c r="AI40" s="134"/>
      <c r="AJ40" s="74"/>
    </row>
    <row r="41" spans="1:36" ht="30" customHeight="1" x14ac:dyDescent="0.25">
      <c r="A41" s="504" t="s">
        <v>1214</v>
      </c>
      <c r="B41" s="33" t="s">
        <v>370</v>
      </c>
      <c r="C41" s="48" t="s">
        <v>1215</v>
      </c>
      <c r="D41" s="48"/>
      <c r="E41" s="48"/>
      <c r="F41" s="48"/>
      <c r="G41" s="48"/>
      <c r="H41" s="48"/>
      <c r="I41" s="48"/>
      <c r="J41" s="48"/>
      <c r="K41" s="48"/>
      <c r="L41" s="48"/>
      <c r="M41" s="48"/>
      <c r="N41" s="45"/>
      <c r="O41" s="45"/>
      <c r="P41" s="45" t="s">
        <v>136</v>
      </c>
      <c r="Q41" s="45"/>
      <c r="R41" s="48"/>
      <c r="S41" s="48"/>
      <c r="T41" s="48"/>
      <c r="U41" s="48"/>
      <c r="V41" s="48"/>
      <c r="W41" s="48"/>
      <c r="X41" s="48"/>
      <c r="Y41" s="48"/>
      <c r="Z41" s="48"/>
      <c r="AA41" s="48"/>
      <c r="AB41" s="48"/>
      <c r="AC41" s="48"/>
      <c r="AD41" s="48"/>
      <c r="AE41" s="48"/>
      <c r="AF41" s="48"/>
      <c r="AG41" s="48"/>
      <c r="AH41" s="45"/>
      <c r="AI41" s="134"/>
      <c r="AJ41" s="74"/>
    </row>
    <row r="42" spans="1:36" ht="30" customHeight="1" x14ac:dyDescent="0.25">
      <c r="A42" s="505"/>
      <c r="B42" s="33" t="s">
        <v>382</v>
      </c>
      <c r="C42" s="48" t="s">
        <v>1215</v>
      </c>
      <c r="D42" s="48"/>
      <c r="E42" s="48"/>
      <c r="F42" s="48"/>
      <c r="G42" s="48"/>
      <c r="H42" s="48"/>
      <c r="I42" s="48"/>
      <c r="J42" s="48"/>
      <c r="K42" s="48"/>
      <c r="L42" s="48"/>
      <c r="M42" s="48"/>
      <c r="N42" s="45"/>
      <c r="O42" s="45" t="s">
        <v>136</v>
      </c>
      <c r="P42" s="45"/>
      <c r="Q42" s="45"/>
      <c r="R42" s="48"/>
      <c r="S42" s="48"/>
      <c r="T42" s="48"/>
      <c r="U42" s="48"/>
      <c r="V42" s="48"/>
      <c r="W42" s="48"/>
      <c r="X42" s="48"/>
      <c r="Y42" s="48"/>
      <c r="Z42" s="48"/>
      <c r="AA42" s="48"/>
      <c r="AB42" s="48"/>
      <c r="AC42" s="48"/>
      <c r="AD42" s="48"/>
      <c r="AE42" s="48"/>
      <c r="AF42" s="48"/>
      <c r="AG42" s="48"/>
      <c r="AH42" s="45"/>
      <c r="AI42" s="134"/>
      <c r="AJ42" s="74"/>
    </row>
    <row r="43" spans="1:36" ht="30" customHeight="1" x14ac:dyDescent="0.25">
      <c r="A43" s="505"/>
      <c r="B43" s="33" t="s">
        <v>392</v>
      </c>
      <c r="C43" s="48" t="s">
        <v>1215</v>
      </c>
      <c r="D43" s="48"/>
      <c r="E43" s="48"/>
      <c r="F43" s="48"/>
      <c r="G43" s="48"/>
      <c r="H43" s="48"/>
      <c r="I43" s="48"/>
      <c r="J43" s="48"/>
      <c r="K43" s="48"/>
      <c r="L43" s="48"/>
      <c r="M43" s="48"/>
      <c r="N43" s="45"/>
      <c r="O43" s="45" t="s">
        <v>136</v>
      </c>
      <c r="P43" s="45"/>
      <c r="Q43" s="45"/>
      <c r="R43" s="48"/>
      <c r="S43" s="48"/>
      <c r="T43" s="48"/>
      <c r="U43" s="48"/>
      <c r="V43" s="48"/>
      <c r="W43" s="48"/>
      <c r="X43" s="48"/>
      <c r="Y43" s="48"/>
      <c r="Z43" s="48"/>
      <c r="AA43" s="48"/>
      <c r="AB43" s="48"/>
      <c r="AC43" s="48"/>
      <c r="AD43" s="48"/>
      <c r="AE43" s="48"/>
      <c r="AF43" s="48"/>
      <c r="AG43" s="48"/>
      <c r="AH43" s="45"/>
      <c r="AI43" s="134"/>
      <c r="AJ43" s="74"/>
    </row>
    <row r="44" spans="1:36" ht="30" customHeight="1" x14ac:dyDescent="0.25">
      <c r="A44" s="505"/>
      <c r="B44" s="33" t="s">
        <v>404</v>
      </c>
      <c r="C44" s="48"/>
      <c r="D44" s="45"/>
      <c r="E44" s="45"/>
      <c r="F44" s="45"/>
      <c r="G44" s="45"/>
      <c r="H44" s="45"/>
      <c r="I44" s="45"/>
      <c r="J44" s="45"/>
      <c r="K44" s="45"/>
      <c r="L44" s="45"/>
      <c r="M44" s="45"/>
      <c r="N44" s="45"/>
      <c r="O44" s="45"/>
      <c r="P44" s="45"/>
      <c r="Q44" s="45" t="s">
        <v>136</v>
      </c>
      <c r="R44" s="45"/>
      <c r="S44" s="45"/>
      <c r="T44" s="45"/>
      <c r="U44" s="45"/>
      <c r="V44" s="45"/>
      <c r="W44" s="45"/>
      <c r="X44" s="45"/>
      <c r="Y44" s="45"/>
      <c r="Z44" s="45"/>
      <c r="AA44" s="45"/>
      <c r="AB44" s="45"/>
      <c r="AC44" s="45"/>
      <c r="AD44" s="45"/>
      <c r="AE44" s="45"/>
      <c r="AF44" s="45"/>
      <c r="AG44" s="45"/>
      <c r="AH44" s="45"/>
      <c r="AI44" s="134"/>
      <c r="AJ44" s="74"/>
    </row>
    <row r="45" spans="1:36" ht="30" customHeight="1" x14ac:dyDescent="0.25">
      <c r="A45" s="505"/>
      <c r="B45" s="33" t="s">
        <v>417</v>
      </c>
      <c r="C45" s="48"/>
      <c r="D45" s="45"/>
      <c r="E45" s="45"/>
      <c r="F45" s="45"/>
      <c r="G45" s="45"/>
      <c r="H45" s="45"/>
      <c r="I45" s="45"/>
      <c r="J45" s="45"/>
      <c r="K45" s="45"/>
      <c r="L45" s="45"/>
      <c r="M45" s="45"/>
      <c r="N45" s="45"/>
      <c r="O45" s="45" t="s">
        <v>136</v>
      </c>
      <c r="P45" s="45"/>
      <c r="Q45" s="45"/>
      <c r="R45" s="45"/>
      <c r="S45" s="45"/>
      <c r="T45" s="45"/>
      <c r="U45" s="45"/>
      <c r="V45" s="45"/>
      <c r="W45" s="45"/>
      <c r="X45" s="45"/>
      <c r="Y45" s="45"/>
      <c r="Z45" s="45"/>
      <c r="AA45" s="45"/>
      <c r="AB45" s="45"/>
      <c r="AC45" s="45"/>
      <c r="AD45" s="45"/>
      <c r="AE45" s="45"/>
      <c r="AF45" s="45"/>
      <c r="AG45" s="45"/>
      <c r="AH45" s="45"/>
      <c r="AI45" s="134"/>
      <c r="AJ45" s="74"/>
    </row>
    <row r="46" spans="1:36" ht="30" customHeight="1" x14ac:dyDescent="0.25">
      <c r="A46" s="505"/>
      <c r="B46" s="33" t="s">
        <v>1216</v>
      </c>
      <c r="C46" s="48"/>
      <c r="D46" s="45"/>
      <c r="E46" s="45"/>
      <c r="F46" s="45"/>
      <c r="G46" s="45"/>
      <c r="H46" s="45"/>
      <c r="I46" s="45"/>
      <c r="J46" s="45"/>
      <c r="K46" s="45"/>
      <c r="L46" s="45"/>
      <c r="M46" s="45"/>
      <c r="N46" s="45"/>
      <c r="O46" s="45" t="s">
        <v>136</v>
      </c>
      <c r="P46" s="45"/>
      <c r="Q46" s="45"/>
      <c r="R46" s="45"/>
      <c r="S46" s="45"/>
      <c r="T46" s="45"/>
      <c r="U46" s="45"/>
      <c r="V46" s="45"/>
      <c r="W46" s="45"/>
      <c r="X46" s="45"/>
      <c r="Y46" s="45"/>
      <c r="Z46" s="45"/>
      <c r="AA46" s="45"/>
      <c r="AB46" s="45"/>
      <c r="AC46" s="45"/>
      <c r="AD46" s="45"/>
      <c r="AE46" s="45"/>
      <c r="AF46" s="45"/>
      <c r="AG46" s="45"/>
      <c r="AH46" s="45"/>
      <c r="AI46" s="134"/>
      <c r="AJ46" s="74"/>
    </row>
    <row r="47" spans="1:36" ht="30" customHeight="1" x14ac:dyDescent="0.25">
      <c r="A47" s="505"/>
      <c r="B47" s="33" t="s">
        <v>1217</v>
      </c>
      <c r="C47" s="48"/>
      <c r="D47" s="45"/>
      <c r="E47" s="45"/>
      <c r="F47" s="45"/>
      <c r="G47" s="45"/>
      <c r="H47" s="45"/>
      <c r="I47" s="45"/>
      <c r="J47" s="45"/>
      <c r="K47" s="45"/>
      <c r="L47" s="45"/>
      <c r="M47" s="45"/>
      <c r="N47" s="45"/>
      <c r="O47" s="45" t="s">
        <v>136</v>
      </c>
      <c r="P47" s="45"/>
      <c r="Q47" s="45"/>
      <c r="R47" s="45"/>
      <c r="S47" s="45"/>
      <c r="T47" s="45"/>
      <c r="U47" s="45"/>
      <c r="V47" s="45"/>
      <c r="W47" s="45"/>
      <c r="X47" s="45"/>
      <c r="Y47" s="45"/>
      <c r="Z47" s="45"/>
      <c r="AA47" s="45"/>
      <c r="AB47" s="45"/>
      <c r="AC47" s="45"/>
      <c r="AD47" s="45"/>
      <c r="AE47" s="45"/>
      <c r="AF47" s="45"/>
      <c r="AG47" s="45"/>
      <c r="AH47" s="45"/>
      <c r="AI47" s="134"/>
      <c r="AJ47" s="74"/>
    </row>
    <row r="48" spans="1:36" ht="30" customHeight="1" x14ac:dyDescent="0.25">
      <c r="A48" s="505"/>
      <c r="B48" s="33" t="s">
        <v>1218</v>
      </c>
      <c r="C48" s="48"/>
      <c r="D48" s="45"/>
      <c r="E48" s="45"/>
      <c r="F48" s="45"/>
      <c r="G48" s="45"/>
      <c r="H48" s="45"/>
      <c r="I48" s="45"/>
      <c r="J48" s="45"/>
      <c r="K48" s="45"/>
      <c r="L48" s="45"/>
      <c r="M48" s="45"/>
      <c r="N48" s="45"/>
      <c r="O48" s="45"/>
      <c r="P48" s="45"/>
      <c r="Q48" s="45" t="s">
        <v>136</v>
      </c>
      <c r="R48" s="45"/>
      <c r="S48" s="45"/>
      <c r="T48" s="45"/>
      <c r="U48" s="45"/>
      <c r="V48" s="45"/>
      <c r="W48" s="45"/>
      <c r="X48" s="45"/>
      <c r="Y48" s="45"/>
      <c r="Z48" s="45"/>
      <c r="AA48" s="45"/>
      <c r="AB48" s="45"/>
      <c r="AC48" s="45"/>
      <c r="AD48" s="45"/>
      <c r="AE48" s="45"/>
      <c r="AF48" s="45"/>
      <c r="AG48" s="45"/>
      <c r="AH48" s="45"/>
      <c r="AI48" s="134"/>
      <c r="AJ48" s="74"/>
    </row>
    <row r="49" spans="1:36" ht="30" customHeight="1" x14ac:dyDescent="0.25">
      <c r="A49" s="505"/>
      <c r="B49" s="33" t="s">
        <v>1219</v>
      </c>
      <c r="C49" s="48" t="s">
        <v>1215</v>
      </c>
      <c r="D49" s="45"/>
      <c r="E49" s="45"/>
      <c r="F49" s="45"/>
      <c r="G49" s="45"/>
      <c r="H49" s="45"/>
      <c r="I49" s="45"/>
      <c r="J49" s="45"/>
      <c r="K49" s="45"/>
      <c r="L49" s="45"/>
      <c r="M49" s="45"/>
      <c r="N49" s="45"/>
      <c r="O49" s="45" t="s">
        <v>1203</v>
      </c>
      <c r="P49" s="45"/>
      <c r="Q49" s="45"/>
      <c r="R49" s="45"/>
      <c r="S49" s="45"/>
      <c r="T49" s="45"/>
      <c r="U49" s="45"/>
      <c r="V49" s="45"/>
      <c r="W49" s="45"/>
      <c r="X49" s="45"/>
      <c r="Y49" s="45"/>
      <c r="Z49" s="45"/>
      <c r="AA49" s="45"/>
      <c r="AB49" s="45"/>
      <c r="AC49" s="45"/>
      <c r="AD49" s="45"/>
      <c r="AE49" s="45"/>
      <c r="AF49" s="45"/>
      <c r="AG49" s="45"/>
      <c r="AH49" s="45"/>
      <c r="AI49" s="134"/>
      <c r="AJ49" s="74"/>
    </row>
    <row r="50" spans="1:36" ht="30" customHeight="1" x14ac:dyDescent="0.25">
      <c r="A50" s="505"/>
      <c r="B50" s="33" t="s">
        <v>1220</v>
      </c>
      <c r="C50" s="48"/>
      <c r="D50" s="45"/>
      <c r="E50" s="45"/>
      <c r="F50" s="45"/>
      <c r="G50" s="45"/>
      <c r="H50" s="45"/>
      <c r="I50" s="45"/>
      <c r="J50" s="45"/>
      <c r="K50" s="45"/>
      <c r="L50" s="45"/>
      <c r="M50" s="45"/>
      <c r="N50" s="45"/>
      <c r="O50" s="45"/>
      <c r="P50" s="45"/>
      <c r="Q50" s="45" t="s">
        <v>136</v>
      </c>
      <c r="R50" s="45"/>
      <c r="S50" s="45"/>
      <c r="T50" s="45"/>
      <c r="U50" s="45"/>
      <c r="V50" s="45"/>
      <c r="W50" s="45"/>
      <c r="X50" s="45"/>
      <c r="Y50" s="45"/>
      <c r="Z50" s="45"/>
      <c r="AA50" s="45"/>
      <c r="AB50" s="45"/>
      <c r="AC50" s="45"/>
      <c r="AD50" s="45"/>
      <c r="AE50" s="45"/>
      <c r="AF50" s="45"/>
      <c r="AG50" s="45"/>
      <c r="AH50" s="45"/>
      <c r="AI50" s="134"/>
      <c r="AJ50" s="74"/>
    </row>
    <row r="51" spans="1:36" ht="30" customHeight="1" x14ac:dyDescent="0.25">
      <c r="A51" s="505"/>
      <c r="B51" s="33" t="s">
        <v>1221</v>
      </c>
      <c r="C51" s="48"/>
      <c r="D51" s="45"/>
      <c r="E51" s="45"/>
      <c r="F51" s="45"/>
      <c r="G51" s="45"/>
      <c r="H51" s="45"/>
      <c r="I51" s="45"/>
      <c r="J51" s="45"/>
      <c r="K51" s="45"/>
      <c r="L51" s="45"/>
      <c r="M51" s="45"/>
      <c r="N51" s="45"/>
      <c r="O51" s="45"/>
      <c r="P51" s="45" t="s">
        <v>136</v>
      </c>
      <c r="Q51" s="45"/>
      <c r="R51" s="45"/>
      <c r="S51" s="45"/>
      <c r="T51" s="45"/>
      <c r="U51" s="45"/>
      <c r="V51" s="45"/>
      <c r="W51" s="45"/>
      <c r="X51" s="45"/>
      <c r="Y51" s="45"/>
      <c r="Z51" s="45"/>
      <c r="AA51" s="45"/>
      <c r="AB51" s="45"/>
      <c r="AC51" s="45"/>
      <c r="AD51" s="45"/>
      <c r="AE51" s="45"/>
      <c r="AF51" s="45"/>
      <c r="AG51" s="45"/>
      <c r="AH51" s="45"/>
      <c r="AI51" s="134"/>
      <c r="AJ51" s="74"/>
    </row>
    <row r="52" spans="1:36" ht="30" customHeight="1" x14ac:dyDescent="0.25">
      <c r="A52" s="505"/>
      <c r="B52" s="33" t="s">
        <v>1222</v>
      </c>
      <c r="C52" s="48"/>
      <c r="D52" s="45"/>
      <c r="E52" s="45"/>
      <c r="F52" s="45"/>
      <c r="G52" s="45"/>
      <c r="H52" s="45"/>
      <c r="I52" s="45"/>
      <c r="J52" s="45"/>
      <c r="K52" s="45"/>
      <c r="L52" s="45"/>
      <c r="M52" s="45"/>
      <c r="N52" s="45"/>
      <c r="O52" s="45" t="s">
        <v>136</v>
      </c>
      <c r="P52" s="45"/>
      <c r="Q52" s="45"/>
      <c r="R52" s="45"/>
      <c r="S52" s="45"/>
      <c r="T52" s="45"/>
      <c r="U52" s="45"/>
      <c r="V52" s="45"/>
      <c r="W52" s="45"/>
      <c r="X52" s="45"/>
      <c r="Y52" s="45"/>
      <c r="Z52" s="45"/>
      <c r="AA52" s="45"/>
      <c r="AB52" s="45"/>
      <c r="AC52" s="45"/>
      <c r="AD52" s="45"/>
      <c r="AE52" s="45"/>
      <c r="AF52" s="45"/>
      <c r="AG52" s="45"/>
      <c r="AH52" s="45"/>
      <c r="AI52" s="134"/>
      <c r="AJ52" s="74"/>
    </row>
    <row r="53" spans="1:36" ht="30" customHeight="1" x14ac:dyDescent="0.25">
      <c r="A53" s="505"/>
      <c r="B53" s="33" t="s">
        <v>1223</v>
      </c>
      <c r="C53" s="48"/>
      <c r="D53" s="45"/>
      <c r="E53" s="45"/>
      <c r="F53" s="45"/>
      <c r="G53" s="45"/>
      <c r="H53" s="45"/>
      <c r="I53" s="45"/>
      <c r="J53" s="45"/>
      <c r="K53" s="45"/>
      <c r="L53" s="45"/>
      <c r="M53" s="45"/>
      <c r="N53" s="45"/>
      <c r="O53" s="45" t="s">
        <v>136</v>
      </c>
      <c r="P53" s="45"/>
      <c r="Q53" s="45"/>
      <c r="R53" s="45"/>
      <c r="S53" s="45"/>
      <c r="T53" s="45"/>
      <c r="U53" s="45"/>
      <c r="V53" s="45"/>
      <c r="W53" s="45"/>
      <c r="X53" s="45"/>
      <c r="Y53" s="45"/>
      <c r="Z53" s="45"/>
      <c r="AA53" s="45"/>
      <c r="AB53" s="45"/>
      <c r="AC53" s="45"/>
      <c r="AD53" s="45"/>
      <c r="AE53" s="45"/>
      <c r="AF53" s="45"/>
      <c r="AG53" s="45"/>
      <c r="AH53" s="45"/>
      <c r="AI53" s="134"/>
      <c r="AJ53" s="74"/>
    </row>
    <row r="54" spans="1:36" ht="30" customHeight="1" x14ac:dyDescent="0.25">
      <c r="A54" s="505"/>
      <c r="B54" s="33" t="s">
        <v>1224</v>
      </c>
      <c r="C54" s="48"/>
      <c r="D54" s="45"/>
      <c r="E54" s="45"/>
      <c r="F54" s="45"/>
      <c r="G54" s="45"/>
      <c r="H54" s="45"/>
      <c r="I54" s="45"/>
      <c r="J54" s="45"/>
      <c r="K54" s="45"/>
      <c r="L54" s="45"/>
      <c r="M54" s="45"/>
      <c r="N54" s="45"/>
      <c r="O54" s="45"/>
      <c r="P54" s="45" t="s">
        <v>136</v>
      </c>
      <c r="Q54" s="45"/>
      <c r="R54" s="45"/>
      <c r="S54" s="45"/>
      <c r="T54" s="45"/>
      <c r="U54" s="45"/>
      <c r="V54" s="45"/>
      <c r="W54" s="45"/>
      <c r="X54" s="45"/>
      <c r="Y54" s="45"/>
      <c r="Z54" s="45"/>
      <c r="AA54" s="45"/>
      <c r="AB54" s="45"/>
      <c r="AC54" s="45"/>
      <c r="AD54" s="45"/>
      <c r="AE54" s="45"/>
      <c r="AF54" s="45"/>
      <c r="AG54" s="45"/>
      <c r="AH54" s="45"/>
      <c r="AI54" s="134"/>
      <c r="AJ54" s="74"/>
    </row>
    <row r="55" spans="1:36" ht="30" customHeight="1" x14ac:dyDescent="0.25">
      <c r="A55" s="506"/>
      <c r="B55" s="33" t="s">
        <v>1225</v>
      </c>
      <c r="C55" s="48"/>
      <c r="D55" s="45"/>
      <c r="E55" s="45"/>
      <c r="F55" s="45"/>
      <c r="G55" s="45"/>
      <c r="H55" s="45"/>
      <c r="I55" s="45"/>
      <c r="J55" s="45"/>
      <c r="K55" s="45"/>
      <c r="L55" s="45"/>
      <c r="M55" s="45"/>
      <c r="N55" s="45"/>
      <c r="O55" s="45"/>
      <c r="P55" s="45" t="s">
        <v>136</v>
      </c>
      <c r="Q55" s="45"/>
      <c r="R55" s="45"/>
      <c r="S55" s="45"/>
      <c r="T55" s="45"/>
      <c r="U55" s="45"/>
      <c r="V55" s="45"/>
      <c r="W55" s="45"/>
      <c r="X55" s="45"/>
      <c r="Y55" s="45"/>
      <c r="Z55" s="45"/>
      <c r="AA55" s="45"/>
      <c r="AB55" s="45"/>
      <c r="AC55" s="45"/>
      <c r="AD55" s="45"/>
      <c r="AE55" s="45"/>
      <c r="AF55" s="45"/>
      <c r="AG55" s="45"/>
      <c r="AH55" s="45"/>
      <c r="AI55" s="134"/>
      <c r="AJ55" s="74"/>
    </row>
    <row r="56" spans="1:36" ht="30" customHeight="1" x14ac:dyDescent="0.25">
      <c r="A56" s="504" t="s">
        <v>1226</v>
      </c>
      <c r="B56" s="33" t="s">
        <v>427</v>
      </c>
      <c r="C56" s="48" t="s">
        <v>1227</v>
      </c>
      <c r="D56" s="48"/>
      <c r="E56" s="48"/>
      <c r="F56" s="48"/>
      <c r="G56" s="48"/>
      <c r="H56" s="48"/>
      <c r="I56" s="48"/>
      <c r="J56" s="48"/>
      <c r="K56" s="48"/>
      <c r="L56" s="48"/>
      <c r="M56" s="48"/>
      <c r="N56" s="45"/>
      <c r="O56" s="45" t="s">
        <v>1203</v>
      </c>
      <c r="P56" s="45"/>
      <c r="Q56" s="45"/>
      <c r="R56" s="48"/>
      <c r="S56" s="48"/>
      <c r="T56" s="48"/>
      <c r="U56" s="48"/>
      <c r="V56" s="48"/>
      <c r="W56" s="48"/>
      <c r="X56" s="48"/>
      <c r="Y56" s="48"/>
      <c r="Z56" s="48"/>
      <c r="AA56" s="48"/>
      <c r="AB56" s="48"/>
      <c r="AC56" s="48"/>
      <c r="AD56" s="48"/>
      <c r="AE56" s="48"/>
      <c r="AF56" s="48"/>
      <c r="AG56" s="48"/>
      <c r="AH56" s="45"/>
      <c r="AI56" s="134"/>
      <c r="AJ56" s="74"/>
    </row>
    <row r="57" spans="1:36" ht="30" customHeight="1" x14ac:dyDescent="0.25">
      <c r="A57" s="505"/>
      <c r="B57" s="33" t="s">
        <v>443</v>
      </c>
      <c r="C57" s="48" t="s">
        <v>1227</v>
      </c>
      <c r="D57" s="48"/>
      <c r="E57" s="48"/>
      <c r="F57" s="48"/>
      <c r="G57" s="48"/>
      <c r="H57" s="48"/>
      <c r="I57" s="48"/>
      <c r="J57" s="48"/>
      <c r="K57" s="48"/>
      <c r="L57" s="48"/>
      <c r="M57" s="48"/>
      <c r="N57" s="45"/>
      <c r="O57" s="45" t="s">
        <v>1203</v>
      </c>
      <c r="P57" s="45"/>
      <c r="Q57" s="45"/>
      <c r="R57" s="48"/>
      <c r="S57" s="48"/>
      <c r="T57" s="48"/>
      <c r="U57" s="48"/>
      <c r="V57" s="48"/>
      <c r="W57" s="48"/>
      <c r="X57" s="48"/>
      <c r="Y57" s="48"/>
      <c r="Z57" s="48"/>
      <c r="AA57" s="48"/>
      <c r="AB57" s="48"/>
      <c r="AC57" s="48"/>
      <c r="AD57" s="48"/>
      <c r="AE57" s="48"/>
      <c r="AF57" s="48"/>
      <c r="AG57" s="48"/>
      <c r="AH57" s="45"/>
      <c r="AI57" s="134"/>
      <c r="AJ57" s="74"/>
    </row>
    <row r="58" spans="1:36" ht="30" customHeight="1" x14ac:dyDescent="0.25">
      <c r="A58" s="505"/>
      <c r="B58" s="33" t="s">
        <v>453</v>
      </c>
      <c r="C58" s="48"/>
      <c r="D58" s="48"/>
      <c r="E58" s="48"/>
      <c r="F58" s="48"/>
      <c r="G58" s="48"/>
      <c r="H58" s="48"/>
      <c r="I58" s="48"/>
      <c r="J58" s="48"/>
      <c r="K58" s="48"/>
      <c r="L58" s="48"/>
      <c r="M58" s="48"/>
      <c r="N58" s="45"/>
      <c r="O58" s="45"/>
      <c r="P58" s="45" t="s">
        <v>136</v>
      </c>
      <c r="Q58" s="45"/>
      <c r="R58" s="48"/>
      <c r="S58" s="48"/>
      <c r="T58" s="48"/>
      <c r="U58" s="48"/>
      <c r="V58" s="48"/>
      <c r="W58" s="48"/>
      <c r="X58" s="48"/>
      <c r="Y58" s="48"/>
      <c r="Z58" s="48"/>
      <c r="AA58" s="48"/>
      <c r="AB58" s="48"/>
      <c r="AC58" s="48"/>
      <c r="AD58" s="48"/>
      <c r="AE58" s="48"/>
      <c r="AF58" s="48"/>
      <c r="AG58" s="48"/>
      <c r="AH58" s="45"/>
      <c r="AI58" s="134"/>
      <c r="AJ58" s="74"/>
    </row>
    <row r="59" spans="1:36" ht="30" customHeight="1" x14ac:dyDescent="0.25">
      <c r="A59" s="505"/>
      <c r="B59" s="33" t="s">
        <v>463</v>
      </c>
      <c r="C59" s="48"/>
      <c r="D59" s="48"/>
      <c r="E59" s="48"/>
      <c r="F59" s="48"/>
      <c r="G59" s="48"/>
      <c r="H59" s="48"/>
      <c r="I59" s="48"/>
      <c r="J59" s="48"/>
      <c r="K59" s="48"/>
      <c r="L59" s="48"/>
      <c r="M59" s="48"/>
      <c r="N59" s="45"/>
      <c r="O59" s="45" t="s">
        <v>136</v>
      </c>
      <c r="P59" s="45"/>
      <c r="Q59" s="45"/>
      <c r="R59" s="48"/>
      <c r="S59" s="48"/>
      <c r="T59" s="48"/>
      <c r="U59" s="48"/>
      <c r="V59" s="48"/>
      <c r="W59" s="48"/>
      <c r="X59" s="48"/>
      <c r="Y59" s="48"/>
      <c r="Z59" s="48"/>
      <c r="AA59" s="48"/>
      <c r="AB59" s="48"/>
      <c r="AC59" s="48"/>
      <c r="AD59" s="48"/>
      <c r="AE59" s="48"/>
      <c r="AF59" s="48"/>
      <c r="AG59" s="48"/>
      <c r="AH59" s="45"/>
      <c r="AI59" s="134"/>
      <c r="AJ59" s="74"/>
    </row>
    <row r="60" spans="1:36" ht="30" customHeight="1" x14ac:dyDescent="0.25">
      <c r="A60" s="505"/>
      <c r="B60" s="33" t="s">
        <v>474</v>
      </c>
      <c r="C60" s="48"/>
      <c r="D60" s="48"/>
      <c r="E60" s="48"/>
      <c r="F60" s="48"/>
      <c r="G60" s="48"/>
      <c r="H60" s="48"/>
      <c r="I60" s="48"/>
      <c r="J60" s="48"/>
      <c r="K60" s="48"/>
      <c r="L60" s="48"/>
      <c r="M60" s="48"/>
      <c r="N60" s="45"/>
      <c r="O60" s="45"/>
      <c r="P60" s="45" t="s">
        <v>136</v>
      </c>
      <c r="Q60" s="45"/>
      <c r="R60" s="48"/>
      <c r="S60" s="48"/>
      <c r="T60" s="48"/>
      <c r="U60" s="48"/>
      <c r="V60" s="48"/>
      <c r="W60" s="48"/>
      <c r="X60" s="48"/>
      <c r="Y60" s="48"/>
      <c r="Z60" s="48"/>
      <c r="AA60" s="48"/>
      <c r="AB60" s="48"/>
      <c r="AC60" s="48"/>
      <c r="AD60" s="48"/>
      <c r="AE60" s="48"/>
      <c r="AF60" s="48"/>
      <c r="AG60" s="48"/>
      <c r="AH60" s="45"/>
      <c r="AI60" s="134"/>
      <c r="AJ60" s="74"/>
    </row>
    <row r="61" spans="1:36" ht="30" customHeight="1" x14ac:dyDescent="0.25">
      <c r="A61" s="505"/>
      <c r="B61" s="33" t="s">
        <v>488</v>
      </c>
      <c r="C61" s="48"/>
      <c r="D61" s="48"/>
      <c r="E61" s="48"/>
      <c r="F61" s="48"/>
      <c r="G61" s="48"/>
      <c r="H61" s="48"/>
      <c r="I61" s="48"/>
      <c r="J61" s="48"/>
      <c r="K61" s="48"/>
      <c r="L61" s="48"/>
      <c r="M61" s="48"/>
      <c r="N61" s="45"/>
      <c r="O61" s="45" t="s">
        <v>136</v>
      </c>
      <c r="P61" s="45"/>
      <c r="Q61" s="45"/>
      <c r="R61" s="48"/>
      <c r="S61" s="48"/>
      <c r="T61" s="48"/>
      <c r="U61" s="48"/>
      <c r="V61" s="48"/>
      <c r="W61" s="48"/>
      <c r="X61" s="48"/>
      <c r="Y61" s="48"/>
      <c r="Z61" s="48"/>
      <c r="AA61" s="48"/>
      <c r="AB61" s="48"/>
      <c r="AC61" s="48"/>
      <c r="AD61" s="48"/>
      <c r="AE61" s="48"/>
      <c r="AF61" s="48"/>
      <c r="AG61" s="48"/>
      <c r="AH61" s="45"/>
      <c r="AI61" s="134"/>
      <c r="AJ61" s="74"/>
    </row>
    <row r="62" spans="1:36" ht="30" customHeight="1" x14ac:dyDescent="0.25">
      <c r="A62" s="505"/>
      <c r="B62" s="33" t="s">
        <v>497</v>
      </c>
      <c r="C62" s="48"/>
      <c r="D62" s="48"/>
      <c r="E62" s="48"/>
      <c r="F62" s="48"/>
      <c r="G62" s="48"/>
      <c r="H62" s="48"/>
      <c r="I62" s="48"/>
      <c r="J62" s="48"/>
      <c r="K62" s="48"/>
      <c r="L62" s="48"/>
      <c r="M62" s="48"/>
      <c r="N62" s="45"/>
      <c r="O62" s="45"/>
      <c r="P62" s="45" t="s">
        <v>136</v>
      </c>
      <c r="Q62" s="45"/>
      <c r="R62" s="48"/>
      <c r="S62" s="48"/>
      <c r="T62" s="48"/>
      <c r="U62" s="48"/>
      <c r="V62" s="48"/>
      <c r="W62" s="48"/>
      <c r="X62" s="48"/>
      <c r="Y62" s="48"/>
      <c r="Z62" s="48"/>
      <c r="AA62" s="48"/>
      <c r="AB62" s="48"/>
      <c r="AC62" s="48"/>
      <c r="AD62" s="48"/>
      <c r="AE62" s="48"/>
      <c r="AF62" s="48"/>
      <c r="AG62" s="48"/>
      <c r="AH62" s="45"/>
      <c r="AI62" s="134"/>
      <c r="AJ62" s="74"/>
    </row>
    <row r="63" spans="1:36" ht="30" customHeight="1" x14ac:dyDescent="0.25">
      <c r="A63" s="505"/>
      <c r="B63" s="33" t="s">
        <v>510</v>
      </c>
      <c r="C63" s="48" t="s">
        <v>1227</v>
      </c>
      <c r="D63" s="48"/>
      <c r="E63" s="48"/>
      <c r="F63" s="48"/>
      <c r="G63" s="48"/>
      <c r="H63" s="48"/>
      <c r="I63" s="48"/>
      <c r="J63" s="48"/>
      <c r="K63" s="48"/>
      <c r="L63" s="48"/>
      <c r="M63" s="48"/>
      <c r="N63" s="45"/>
      <c r="O63" s="45"/>
      <c r="P63" s="45"/>
      <c r="Q63" s="45" t="s">
        <v>136</v>
      </c>
      <c r="R63" s="48"/>
      <c r="S63" s="48"/>
      <c r="T63" s="48"/>
      <c r="U63" s="48"/>
      <c r="V63" s="48"/>
      <c r="W63" s="48"/>
      <c r="X63" s="48"/>
      <c r="Y63" s="48"/>
      <c r="Z63" s="48"/>
      <c r="AA63" s="48"/>
      <c r="AB63" s="48"/>
      <c r="AC63" s="48"/>
      <c r="AD63" s="48"/>
      <c r="AE63" s="48"/>
      <c r="AF63" s="48"/>
      <c r="AG63" s="48"/>
      <c r="AH63" s="45"/>
      <c r="AI63" s="134"/>
      <c r="AJ63" s="74"/>
    </row>
    <row r="64" spans="1:36" ht="30" customHeight="1" x14ac:dyDescent="0.25">
      <c r="A64" s="505"/>
      <c r="B64" s="33" t="s">
        <v>517</v>
      </c>
      <c r="C64" s="45" t="s">
        <v>1227</v>
      </c>
      <c r="D64" s="45"/>
      <c r="E64" s="45"/>
      <c r="F64" s="45"/>
      <c r="G64" s="45"/>
      <c r="H64" s="45"/>
      <c r="I64" s="45"/>
      <c r="J64" s="45"/>
      <c r="K64" s="45"/>
      <c r="L64" s="45"/>
      <c r="M64" s="45"/>
      <c r="N64" s="45"/>
      <c r="O64" s="45" t="s">
        <v>136</v>
      </c>
      <c r="P64" s="45"/>
      <c r="Q64" s="45"/>
      <c r="R64" s="45"/>
      <c r="S64" s="45"/>
      <c r="T64" s="45"/>
      <c r="U64" s="45"/>
      <c r="V64" s="45"/>
      <c r="W64" s="45"/>
      <c r="X64" s="45"/>
      <c r="Y64" s="45"/>
      <c r="Z64" s="45"/>
      <c r="AA64" s="45"/>
      <c r="AB64" s="45"/>
      <c r="AC64" s="45"/>
      <c r="AD64" s="45"/>
      <c r="AE64" s="45"/>
      <c r="AF64" s="45"/>
      <c r="AG64" s="45"/>
      <c r="AH64" s="45"/>
      <c r="AI64" s="134"/>
      <c r="AJ64" s="74"/>
    </row>
    <row r="65" spans="1:36" ht="30" customHeight="1" x14ac:dyDescent="0.25">
      <c r="A65" s="505"/>
      <c r="B65" s="33" t="s">
        <v>526</v>
      </c>
      <c r="C65" s="45"/>
      <c r="D65" s="45"/>
      <c r="E65" s="45"/>
      <c r="F65" s="45"/>
      <c r="G65" s="45"/>
      <c r="H65" s="45"/>
      <c r="I65" s="45"/>
      <c r="J65" s="45"/>
      <c r="K65" s="45"/>
      <c r="L65" s="45"/>
      <c r="M65" s="45"/>
      <c r="N65" s="45"/>
      <c r="O65" s="45"/>
      <c r="P65" s="45"/>
      <c r="Q65" s="45" t="s">
        <v>136</v>
      </c>
      <c r="R65" s="45"/>
      <c r="S65" s="45"/>
      <c r="T65" s="45"/>
      <c r="U65" s="45"/>
      <c r="V65" s="45"/>
      <c r="W65" s="45"/>
      <c r="X65" s="45"/>
      <c r="Y65" s="45"/>
      <c r="Z65" s="45"/>
      <c r="AA65" s="45"/>
      <c r="AB65" s="45"/>
      <c r="AC65" s="45"/>
      <c r="AD65" s="45"/>
      <c r="AE65" s="45"/>
      <c r="AF65" s="45"/>
      <c r="AG65" s="45"/>
      <c r="AH65" s="45"/>
      <c r="AI65" s="134"/>
      <c r="AJ65" s="74"/>
    </row>
    <row r="66" spans="1:36" ht="30" customHeight="1" x14ac:dyDescent="0.25">
      <c r="A66" s="505"/>
      <c r="B66" s="33" t="s">
        <v>535</v>
      </c>
      <c r="C66" s="45"/>
      <c r="D66" s="45"/>
      <c r="E66" s="45"/>
      <c r="F66" s="45"/>
      <c r="G66" s="45"/>
      <c r="H66" s="45"/>
      <c r="I66" s="45"/>
      <c r="J66" s="45"/>
      <c r="K66" s="45"/>
      <c r="L66" s="45"/>
      <c r="M66" s="45"/>
      <c r="N66" s="45"/>
      <c r="O66" s="45" t="s">
        <v>136</v>
      </c>
      <c r="P66" s="45"/>
      <c r="Q66" s="45"/>
      <c r="R66" s="45"/>
      <c r="S66" s="45"/>
      <c r="T66" s="45"/>
      <c r="U66" s="45"/>
      <c r="V66" s="45"/>
      <c r="W66" s="45"/>
      <c r="X66" s="45"/>
      <c r="Y66" s="45"/>
      <c r="Z66" s="45"/>
      <c r="AA66" s="45"/>
      <c r="AB66" s="45"/>
      <c r="AC66" s="45"/>
      <c r="AD66" s="45"/>
      <c r="AE66" s="45"/>
      <c r="AF66" s="45"/>
      <c r="AG66" s="45"/>
      <c r="AH66" s="45"/>
      <c r="AI66" s="134"/>
      <c r="AJ66" s="74"/>
    </row>
    <row r="67" spans="1:36" ht="30" customHeight="1" x14ac:dyDescent="0.25">
      <c r="A67" s="505"/>
      <c r="B67" s="33" t="s">
        <v>548</v>
      </c>
      <c r="C67" s="45"/>
      <c r="D67" s="45"/>
      <c r="E67" s="45"/>
      <c r="F67" s="45"/>
      <c r="G67" s="45"/>
      <c r="H67" s="45"/>
      <c r="I67" s="45"/>
      <c r="J67" s="45"/>
      <c r="K67" s="45"/>
      <c r="L67" s="45"/>
      <c r="M67" s="45"/>
      <c r="N67" s="45"/>
      <c r="O67" s="45"/>
      <c r="P67" s="45" t="s">
        <v>136</v>
      </c>
      <c r="Q67" s="45"/>
      <c r="R67" s="45"/>
      <c r="S67" s="45"/>
      <c r="T67" s="45"/>
      <c r="U67" s="45"/>
      <c r="V67" s="45"/>
      <c r="W67" s="45"/>
      <c r="X67" s="45"/>
      <c r="Y67" s="45"/>
      <c r="Z67" s="45"/>
      <c r="AA67" s="45"/>
      <c r="AB67" s="45"/>
      <c r="AC67" s="45"/>
      <c r="AD67" s="45"/>
      <c r="AE67" s="45"/>
      <c r="AF67" s="45"/>
      <c r="AG67" s="45"/>
      <c r="AH67" s="45"/>
      <c r="AI67" s="134"/>
      <c r="AJ67" s="74"/>
    </row>
    <row r="68" spans="1:36" ht="30" customHeight="1" x14ac:dyDescent="0.25">
      <c r="A68" s="505"/>
      <c r="B68" s="33" t="s">
        <v>570</v>
      </c>
      <c r="C68" s="45"/>
      <c r="D68" s="45"/>
      <c r="E68" s="45"/>
      <c r="F68" s="45"/>
      <c r="G68" s="45"/>
      <c r="H68" s="45"/>
      <c r="I68" s="45"/>
      <c r="J68" s="45"/>
      <c r="K68" s="45"/>
      <c r="L68" s="45"/>
      <c r="M68" s="45"/>
      <c r="N68" s="45"/>
      <c r="O68" s="45"/>
      <c r="P68" s="45"/>
      <c r="Q68" s="45" t="s">
        <v>136</v>
      </c>
      <c r="R68" s="45"/>
      <c r="S68" s="45"/>
      <c r="T68" s="45"/>
      <c r="U68" s="45"/>
      <c r="V68" s="45"/>
      <c r="W68" s="45"/>
      <c r="X68" s="45"/>
      <c r="Y68" s="45"/>
      <c r="Z68" s="45"/>
      <c r="AA68" s="45"/>
      <c r="AB68" s="45"/>
      <c r="AC68" s="45"/>
      <c r="AD68" s="45"/>
      <c r="AE68" s="45"/>
      <c r="AF68" s="45"/>
      <c r="AG68" s="45"/>
      <c r="AH68" s="45"/>
      <c r="AI68" s="134"/>
      <c r="AJ68" s="74"/>
    </row>
    <row r="69" spans="1:36" ht="30" customHeight="1" x14ac:dyDescent="0.25">
      <c r="A69" s="505"/>
      <c r="B69" s="33" t="s">
        <v>1109</v>
      </c>
      <c r="C69" s="45"/>
      <c r="D69" s="45"/>
      <c r="E69" s="45"/>
      <c r="F69" s="45"/>
      <c r="G69" s="45"/>
      <c r="H69" s="45"/>
      <c r="I69" s="45"/>
      <c r="J69" s="45"/>
      <c r="K69" s="45"/>
      <c r="L69" s="45"/>
      <c r="M69" s="45"/>
      <c r="N69" s="45"/>
      <c r="O69" s="45"/>
      <c r="P69" s="45" t="s">
        <v>136</v>
      </c>
      <c r="Q69" s="45"/>
      <c r="R69" s="45"/>
      <c r="S69" s="45"/>
      <c r="T69" s="45"/>
      <c r="U69" s="45"/>
      <c r="V69" s="45"/>
      <c r="W69" s="45"/>
      <c r="X69" s="45"/>
      <c r="Y69" s="45"/>
      <c r="Z69" s="45"/>
      <c r="AA69" s="45"/>
      <c r="AB69" s="45"/>
      <c r="AC69" s="45"/>
      <c r="AD69" s="45"/>
      <c r="AE69" s="45"/>
      <c r="AF69" s="45"/>
      <c r="AG69" s="45"/>
      <c r="AH69" s="45"/>
      <c r="AI69" s="134"/>
      <c r="AJ69" s="74"/>
    </row>
    <row r="70" spans="1:36" ht="30" customHeight="1" x14ac:dyDescent="0.25">
      <c r="A70" s="506"/>
      <c r="B70" s="33" t="s">
        <v>1228</v>
      </c>
      <c r="C70" s="45"/>
      <c r="D70" s="45"/>
      <c r="E70" s="45"/>
      <c r="F70" s="45"/>
      <c r="G70" s="45"/>
      <c r="H70" s="45"/>
      <c r="I70" s="45"/>
      <c r="J70" s="45"/>
      <c r="K70" s="45"/>
      <c r="L70" s="45"/>
      <c r="M70" s="45"/>
      <c r="N70" s="45"/>
      <c r="O70" s="45" t="s">
        <v>136</v>
      </c>
      <c r="P70" s="45"/>
      <c r="Q70" s="45"/>
      <c r="R70" s="45"/>
      <c r="S70" s="45"/>
      <c r="T70" s="45"/>
      <c r="U70" s="45"/>
      <c r="V70" s="45"/>
      <c r="W70" s="45"/>
      <c r="X70" s="45"/>
      <c r="Y70" s="45"/>
      <c r="Z70" s="45"/>
      <c r="AA70" s="45"/>
      <c r="AB70" s="45"/>
      <c r="AC70" s="45"/>
      <c r="AD70" s="45"/>
      <c r="AE70" s="45"/>
      <c r="AF70" s="45"/>
      <c r="AG70" s="45"/>
      <c r="AH70" s="45"/>
      <c r="AI70" s="134"/>
      <c r="AJ70" s="74"/>
    </row>
    <row r="71" spans="1:36" ht="30" customHeight="1" x14ac:dyDescent="0.25">
      <c r="A71" s="504" t="s">
        <v>1229</v>
      </c>
      <c r="B71" s="33" t="s">
        <v>1230</v>
      </c>
      <c r="C71" s="48" t="s">
        <v>1231</v>
      </c>
      <c r="D71" s="48"/>
      <c r="E71" s="48"/>
      <c r="F71" s="48"/>
      <c r="G71" s="48"/>
      <c r="H71" s="48"/>
      <c r="I71" s="48"/>
      <c r="J71" s="48"/>
      <c r="K71" s="48"/>
      <c r="L71" s="48"/>
      <c r="M71" s="48"/>
      <c r="N71" s="45"/>
      <c r="O71" s="45"/>
      <c r="P71" s="45"/>
      <c r="Q71" s="45" t="s">
        <v>1203</v>
      </c>
      <c r="R71" s="48"/>
      <c r="S71" s="48"/>
      <c r="T71" s="48"/>
      <c r="U71" s="48"/>
      <c r="V71" s="48"/>
      <c r="W71" s="48"/>
      <c r="X71" s="48"/>
      <c r="Y71" s="48"/>
      <c r="Z71" s="48"/>
      <c r="AA71" s="48"/>
      <c r="AB71" s="48"/>
      <c r="AC71" s="48"/>
      <c r="AD71" s="48"/>
      <c r="AE71" s="48"/>
      <c r="AF71" s="48"/>
      <c r="AG71" s="48"/>
      <c r="AH71" s="45"/>
      <c r="AI71" s="134"/>
      <c r="AJ71" s="74"/>
    </row>
    <row r="72" spans="1:36" ht="30" customHeight="1" x14ac:dyDescent="0.25">
      <c r="A72" s="505"/>
      <c r="B72" s="33" t="s">
        <v>1232</v>
      </c>
      <c r="C72" s="48" t="s">
        <v>1231</v>
      </c>
      <c r="D72" s="48"/>
      <c r="E72" s="48"/>
      <c r="F72" s="48"/>
      <c r="G72" s="48"/>
      <c r="H72" s="48"/>
      <c r="I72" s="48"/>
      <c r="J72" s="48"/>
      <c r="K72" s="48"/>
      <c r="L72" s="48"/>
      <c r="M72" s="48"/>
      <c r="N72" s="45"/>
      <c r="O72" s="45"/>
      <c r="P72" s="45"/>
      <c r="Q72" s="45" t="s">
        <v>1203</v>
      </c>
      <c r="R72" s="48"/>
      <c r="S72" s="48"/>
      <c r="T72" s="48"/>
      <c r="U72" s="48"/>
      <c r="V72" s="48"/>
      <c r="W72" s="48"/>
      <c r="X72" s="48"/>
      <c r="Y72" s="48"/>
      <c r="Z72" s="48"/>
      <c r="AA72" s="48"/>
      <c r="AB72" s="48"/>
      <c r="AC72" s="48"/>
      <c r="AD72" s="48"/>
      <c r="AE72" s="48"/>
      <c r="AF72" s="48"/>
      <c r="AG72" s="48"/>
      <c r="AH72" s="45"/>
      <c r="AI72" s="134"/>
      <c r="AJ72" s="74"/>
    </row>
    <row r="73" spans="1:36" ht="30" customHeight="1" x14ac:dyDescent="0.25">
      <c r="A73" s="505"/>
      <c r="B73" s="33" t="s">
        <v>1233</v>
      </c>
      <c r="C73" s="48" t="s">
        <v>1231</v>
      </c>
      <c r="D73" s="48"/>
      <c r="E73" s="48"/>
      <c r="F73" s="48"/>
      <c r="G73" s="48"/>
      <c r="H73" s="48"/>
      <c r="I73" s="48"/>
      <c r="J73" s="48"/>
      <c r="K73" s="48"/>
      <c r="L73" s="48"/>
      <c r="M73" s="48"/>
      <c r="N73" s="45"/>
      <c r="O73" s="45"/>
      <c r="P73" s="45"/>
      <c r="Q73" s="45" t="s">
        <v>1203</v>
      </c>
      <c r="R73" s="48"/>
      <c r="S73" s="48"/>
      <c r="T73" s="48"/>
      <c r="U73" s="48"/>
      <c r="V73" s="48"/>
      <c r="W73" s="48"/>
      <c r="X73" s="48"/>
      <c r="Y73" s="48"/>
      <c r="Z73" s="48"/>
      <c r="AA73" s="48"/>
      <c r="AB73" s="48"/>
      <c r="AC73" s="48"/>
      <c r="AD73" s="48"/>
      <c r="AE73" s="48"/>
      <c r="AF73" s="48"/>
      <c r="AG73" s="48"/>
      <c r="AH73" s="45"/>
      <c r="AI73" s="134"/>
      <c r="AJ73" s="74"/>
    </row>
    <row r="74" spans="1:36" ht="30" customHeight="1" x14ac:dyDescent="0.25">
      <c r="A74" s="505"/>
      <c r="B74" s="33" t="s">
        <v>1234</v>
      </c>
      <c r="C74" s="48"/>
      <c r="D74" s="48"/>
      <c r="E74" s="48"/>
      <c r="F74" s="48"/>
      <c r="G74" s="48"/>
      <c r="H74" s="48"/>
      <c r="I74" s="48"/>
      <c r="J74" s="48"/>
      <c r="K74" s="48"/>
      <c r="L74" s="48"/>
      <c r="M74" s="48"/>
      <c r="N74" s="45"/>
      <c r="O74" s="45"/>
      <c r="P74" s="45" t="s">
        <v>136</v>
      </c>
      <c r="Q74" s="45"/>
      <c r="R74" s="48"/>
      <c r="S74" s="48"/>
      <c r="T74" s="48"/>
      <c r="U74" s="48"/>
      <c r="V74" s="48"/>
      <c r="W74" s="48"/>
      <c r="X74" s="48"/>
      <c r="Y74" s="48"/>
      <c r="Z74" s="48"/>
      <c r="AA74" s="48"/>
      <c r="AB74" s="48"/>
      <c r="AC74" s="48"/>
      <c r="AD74" s="48"/>
      <c r="AE74" s="48"/>
      <c r="AF74" s="48"/>
      <c r="AG74" s="48"/>
      <c r="AH74" s="45"/>
      <c r="AI74" s="134"/>
      <c r="AJ74" s="74"/>
    </row>
    <row r="75" spans="1:36" ht="30" customHeight="1" x14ac:dyDescent="0.25">
      <c r="A75" s="505"/>
      <c r="B75" s="33" t="s">
        <v>1235</v>
      </c>
      <c r="C75" s="48"/>
      <c r="D75" s="48"/>
      <c r="E75" s="48"/>
      <c r="F75" s="48"/>
      <c r="G75" s="48"/>
      <c r="H75" s="48"/>
      <c r="I75" s="48"/>
      <c r="J75" s="48"/>
      <c r="K75" s="48"/>
      <c r="L75" s="48"/>
      <c r="M75" s="48"/>
      <c r="N75" s="45"/>
      <c r="O75" s="45" t="s">
        <v>136</v>
      </c>
      <c r="P75" s="45"/>
      <c r="Q75" s="45"/>
      <c r="R75" s="48"/>
      <c r="S75" s="48"/>
      <c r="T75" s="48"/>
      <c r="U75" s="48"/>
      <c r="V75" s="48"/>
      <c r="W75" s="48"/>
      <c r="X75" s="48"/>
      <c r="Y75" s="48"/>
      <c r="Z75" s="48"/>
      <c r="AA75" s="48"/>
      <c r="AB75" s="48"/>
      <c r="AC75" s="48"/>
      <c r="AD75" s="48"/>
      <c r="AE75" s="48"/>
      <c r="AF75" s="48"/>
      <c r="AG75" s="48"/>
      <c r="AH75" s="45"/>
      <c r="AI75" s="134"/>
      <c r="AJ75" s="74"/>
    </row>
    <row r="76" spans="1:36" ht="30" customHeight="1" x14ac:dyDescent="0.25">
      <c r="A76" s="505"/>
      <c r="B76" s="33" t="s">
        <v>1236</v>
      </c>
      <c r="C76" s="48"/>
      <c r="D76" s="48"/>
      <c r="E76" s="48"/>
      <c r="F76" s="48"/>
      <c r="G76" s="48"/>
      <c r="H76" s="48"/>
      <c r="I76" s="48"/>
      <c r="J76" s="48"/>
      <c r="K76" s="48"/>
      <c r="L76" s="48"/>
      <c r="M76" s="48"/>
      <c r="N76" s="45"/>
      <c r="O76" s="45"/>
      <c r="P76" s="45" t="s">
        <v>136</v>
      </c>
      <c r="Q76" s="45"/>
      <c r="R76" s="48"/>
      <c r="S76" s="48"/>
      <c r="T76" s="48"/>
      <c r="U76" s="48"/>
      <c r="V76" s="48"/>
      <c r="W76" s="48"/>
      <c r="X76" s="48"/>
      <c r="Y76" s="48"/>
      <c r="Z76" s="48"/>
      <c r="AA76" s="48"/>
      <c r="AB76" s="48"/>
      <c r="AC76" s="48"/>
      <c r="AD76" s="48"/>
      <c r="AE76" s="48"/>
      <c r="AF76" s="48"/>
      <c r="AG76" s="48"/>
      <c r="AH76" s="45"/>
      <c r="AI76" s="134"/>
      <c r="AJ76" s="74"/>
    </row>
    <row r="77" spans="1:36" ht="30" customHeight="1" x14ac:dyDescent="0.25">
      <c r="A77" s="505"/>
      <c r="B77" s="33" t="s">
        <v>1237</v>
      </c>
      <c r="C77" s="48"/>
      <c r="D77" s="48"/>
      <c r="E77" s="48"/>
      <c r="F77" s="48"/>
      <c r="G77" s="48"/>
      <c r="H77" s="48"/>
      <c r="I77" s="48"/>
      <c r="J77" s="48"/>
      <c r="K77" s="48"/>
      <c r="L77" s="48"/>
      <c r="M77" s="48"/>
      <c r="N77" s="45"/>
      <c r="O77" s="45" t="s">
        <v>136</v>
      </c>
      <c r="P77" s="45"/>
      <c r="Q77" s="45"/>
      <c r="R77" s="48"/>
      <c r="S77" s="48"/>
      <c r="T77" s="48"/>
      <c r="U77" s="48"/>
      <c r="V77" s="48"/>
      <c r="W77" s="48"/>
      <c r="X77" s="48"/>
      <c r="Y77" s="48"/>
      <c r="Z77" s="48"/>
      <c r="AA77" s="48"/>
      <c r="AB77" s="48"/>
      <c r="AC77" s="48"/>
      <c r="AD77" s="48"/>
      <c r="AE77" s="48"/>
      <c r="AF77" s="48"/>
      <c r="AG77" s="48"/>
      <c r="AH77" s="45"/>
      <c r="AI77" s="134"/>
      <c r="AJ77" s="74"/>
    </row>
    <row r="78" spans="1:36" ht="30" customHeight="1" x14ac:dyDescent="0.25">
      <c r="A78" s="505"/>
      <c r="B78" s="33" t="s">
        <v>1238</v>
      </c>
      <c r="C78" s="48"/>
      <c r="D78" s="48"/>
      <c r="E78" s="48"/>
      <c r="F78" s="48"/>
      <c r="G78" s="48"/>
      <c r="H78" s="48"/>
      <c r="I78" s="48"/>
      <c r="J78" s="48"/>
      <c r="K78" s="48"/>
      <c r="L78" s="48"/>
      <c r="M78" s="48"/>
      <c r="N78" s="45"/>
      <c r="O78" s="45"/>
      <c r="P78" s="45"/>
      <c r="Q78" s="45" t="s">
        <v>136</v>
      </c>
      <c r="R78" s="48"/>
      <c r="S78" s="48"/>
      <c r="T78" s="48"/>
      <c r="U78" s="48"/>
      <c r="V78" s="48"/>
      <c r="W78" s="48"/>
      <c r="X78" s="48"/>
      <c r="Y78" s="48"/>
      <c r="Z78" s="48"/>
      <c r="AA78" s="48"/>
      <c r="AB78" s="48"/>
      <c r="AC78" s="48"/>
      <c r="AD78" s="48"/>
      <c r="AE78" s="48"/>
      <c r="AF78" s="48"/>
      <c r="AG78" s="48"/>
      <c r="AH78" s="45"/>
      <c r="AI78" s="134"/>
      <c r="AJ78" s="74"/>
    </row>
    <row r="79" spans="1:36" ht="30" customHeight="1" x14ac:dyDescent="0.25">
      <c r="A79" s="505"/>
      <c r="B79" s="33" t="s">
        <v>1239</v>
      </c>
      <c r="C79" s="48"/>
      <c r="D79" s="48"/>
      <c r="E79" s="48"/>
      <c r="F79" s="48"/>
      <c r="G79" s="48"/>
      <c r="H79" s="48"/>
      <c r="I79" s="48"/>
      <c r="J79" s="48"/>
      <c r="K79" s="48"/>
      <c r="L79" s="48"/>
      <c r="M79" s="48"/>
      <c r="N79" s="45"/>
      <c r="O79" s="45" t="s">
        <v>136</v>
      </c>
      <c r="P79" s="45"/>
      <c r="Q79" s="45"/>
      <c r="R79" s="48"/>
      <c r="S79" s="48"/>
      <c r="T79" s="48"/>
      <c r="U79" s="48"/>
      <c r="V79" s="48"/>
      <c r="W79" s="48"/>
      <c r="X79" s="48"/>
      <c r="Y79" s="48"/>
      <c r="Z79" s="48"/>
      <c r="AA79" s="48"/>
      <c r="AB79" s="48"/>
      <c r="AC79" s="48"/>
      <c r="AD79" s="48"/>
      <c r="AE79" s="48"/>
      <c r="AF79" s="48"/>
      <c r="AG79" s="48"/>
      <c r="AH79" s="45"/>
      <c r="AI79" s="134"/>
      <c r="AJ79" s="74"/>
    </row>
    <row r="80" spans="1:36" ht="30" customHeight="1" x14ac:dyDescent="0.25">
      <c r="A80" s="505"/>
      <c r="B80" s="33" t="s">
        <v>1240</v>
      </c>
      <c r="C80" s="48"/>
      <c r="D80" s="48"/>
      <c r="E80" s="48"/>
      <c r="F80" s="48"/>
      <c r="G80" s="48"/>
      <c r="H80" s="48"/>
      <c r="I80" s="48"/>
      <c r="J80" s="48"/>
      <c r="K80" s="48"/>
      <c r="L80" s="48"/>
      <c r="M80" s="48"/>
      <c r="N80" s="45"/>
      <c r="O80" s="45"/>
      <c r="P80" s="45" t="s">
        <v>136</v>
      </c>
      <c r="Q80" s="45"/>
      <c r="R80" s="48"/>
      <c r="S80" s="48"/>
      <c r="T80" s="48"/>
      <c r="U80" s="48"/>
      <c r="V80" s="48"/>
      <c r="W80" s="48"/>
      <c r="X80" s="48"/>
      <c r="Y80" s="48"/>
      <c r="Z80" s="48"/>
      <c r="AA80" s="48"/>
      <c r="AB80" s="48"/>
      <c r="AC80" s="48"/>
      <c r="AD80" s="48"/>
      <c r="AE80" s="48"/>
      <c r="AF80" s="48"/>
      <c r="AG80" s="48"/>
      <c r="AH80" s="45"/>
      <c r="AI80" s="134"/>
      <c r="AJ80" s="74"/>
    </row>
    <row r="81" spans="1:36" ht="30" customHeight="1" x14ac:dyDescent="0.25">
      <c r="A81" s="505"/>
      <c r="B81" s="33" t="s">
        <v>1241</v>
      </c>
      <c r="C81" s="48"/>
      <c r="D81" s="48"/>
      <c r="E81" s="48"/>
      <c r="F81" s="48"/>
      <c r="G81" s="48"/>
      <c r="H81" s="48"/>
      <c r="I81" s="48"/>
      <c r="J81" s="48"/>
      <c r="K81" s="48"/>
      <c r="L81" s="48"/>
      <c r="M81" s="48"/>
      <c r="N81" s="45"/>
      <c r="O81" s="45"/>
      <c r="P81" s="45"/>
      <c r="Q81" s="45" t="s">
        <v>136</v>
      </c>
      <c r="R81" s="48"/>
      <c r="S81" s="48"/>
      <c r="T81" s="48"/>
      <c r="U81" s="48"/>
      <c r="V81" s="48"/>
      <c r="W81" s="48"/>
      <c r="X81" s="48"/>
      <c r="Y81" s="48"/>
      <c r="Z81" s="48"/>
      <c r="AA81" s="48"/>
      <c r="AB81" s="48"/>
      <c r="AC81" s="48"/>
      <c r="AD81" s="48"/>
      <c r="AE81" s="48"/>
      <c r="AF81" s="48"/>
      <c r="AG81" s="48"/>
      <c r="AH81" s="45"/>
      <c r="AI81" s="134"/>
      <c r="AJ81" s="74"/>
    </row>
    <row r="82" spans="1:36" ht="30" customHeight="1" x14ac:dyDescent="0.25">
      <c r="A82" s="505"/>
      <c r="B82" s="33" t="s">
        <v>1242</v>
      </c>
      <c r="C82" s="48"/>
      <c r="D82" s="48"/>
      <c r="E82" s="48"/>
      <c r="F82" s="48"/>
      <c r="G82" s="48"/>
      <c r="H82" s="48"/>
      <c r="I82" s="48"/>
      <c r="J82" s="48"/>
      <c r="K82" s="48"/>
      <c r="L82" s="48"/>
      <c r="M82" s="48"/>
      <c r="N82" s="45"/>
      <c r="O82" s="45"/>
      <c r="P82" s="45" t="s">
        <v>136</v>
      </c>
      <c r="Q82" s="45"/>
      <c r="R82" s="48"/>
      <c r="S82" s="48"/>
      <c r="T82" s="48"/>
      <c r="U82" s="48"/>
      <c r="V82" s="48"/>
      <c r="W82" s="48"/>
      <c r="X82" s="48"/>
      <c r="Y82" s="48"/>
      <c r="Z82" s="48"/>
      <c r="AA82" s="48"/>
      <c r="AB82" s="48"/>
      <c r="AC82" s="48"/>
      <c r="AD82" s="48"/>
      <c r="AE82" s="48"/>
      <c r="AF82" s="48"/>
      <c r="AG82" s="48"/>
      <c r="AH82" s="45"/>
      <c r="AI82" s="134"/>
      <c r="AJ82" s="74"/>
    </row>
    <row r="83" spans="1:36" ht="30" customHeight="1" x14ac:dyDescent="0.25">
      <c r="A83" s="505"/>
      <c r="B83" s="33" t="s">
        <v>1243</v>
      </c>
      <c r="C83" s="48"/>
      <c r="D83" s="48"/>
      <c r="E83" s="48"/>
      <c r="F83" s="48"/>
      <c r="G83" s="48"/>
      <c r="H83" s="48"/>
      <c r="I83" s="48"/>
      <c r="J83" s="48"/>
      <c r="K83" s="48"/>
      <c r="L83" s="48"/>
      <c r="M83" s="48"/>
      <c r="N83" s="45"/>
      <c r="O83" s="45" t="s">
        <v>136</v>
      </c>
      <c r="P83" s="45"/>
      <c r="Q83" s="45"/>
      <c r="R83" s="48"/>
      <c r="S83" s="48"/>
      <c r="T83" s="48"/>
      <c r="U83" s="48"/>
      <c r="V83" s="48"/>
      <c r="W83" s="48"/>
      <c r="X83" s="48"/>
      <c r="Y83" s="48"/>
      <c r="Z83" s="48"/>
      <c r="AA83" s="48"/>
      <c r="AB83" s="48"/>
      <c r="AC83" s="48"/>
      <c r="AD83" s="48"/>
      <c r="AE83" s="48"/>
      <c r="AF83" s="48"/>
      <c r="AG83" s="48"/>
      <c r="AH83" s="45"/>
      <c r="AI83" s="134"/>
      <c r="AJ83" s="74"/>
    </row>
    <row r="84" spans="1:36" ht="30" customHeight="1" x14ac:dyDescent="0.25">
      <c r="A84" s="505"/>
      <c r="B84" s="33" t="s">
        <v>1244</v>
      </c>
      <c r="C84" s="48"/>
      <c r="D84" s="48"/>
      <c r="E84" s="48"/>
      <c r="F84" s="48"/>
      <c r="G84" s="48"/>
      <c r="H84" s="48"/>
      <c r="I84" s="48"/>
      <c r="J84" s="48"/>
      <c r="K84" s="48"/>
      <c r="L84" s="48"/>
      <c r="M84" s="48"/>
      <c r="N84" s="45"/>
      <c r="O84" s="45"/>
      <c r="P84" s="45"/>
      <c r="Q84" s="45" t="s">
        <v>136</v>
      </c>
      <c r="R84" s="48"/>
      <c r="S84" s="48"/>
      <c r="T84" s="48"/>
      <c r="U84" s="48"/>
      <c r="V84" s="48"/>
      <c r="W84" s="48"/>
      <c r="X84" s="48"/>
      <c r="Y84" s="48"/>
      <c r="Z84" s="48"/>
      <c r="AA84" s="48"/>
      <c r="AB84" s="48"/>
      <c r="AC84" s="48"/>
      <c r="AD84" s="48"/>
      <c r="AE84" s="48"/>
      <c r="AF84" s="48"/>
      <c r="AG84" s="48"/>
      <c r="AH84" s="45"/>
      <c r="AI84" s="134"/>
      <c r="AJ84" s="74"/>
    </row>
    <row r="85" spans="1:36" ht="30" customHeight="1" x14ac:dyDescent="0.25">
      <c r="A85" s="506"/>
      <c r="B85" s="33" t="s">
        <v>1245</v>
      </c>
      <c r="C85" s="48"/>
      <c r="D85" s="48"/>
      <c r="E85" s="48"/>
      <c r="F85" s="48"/>
      <c r="G85" s="48"/>
      <c r="H85" s="48"/>
      <c r="I85" s="48"/>
      <c r="J85" s="48"/>
      <c r="K85" s="48"/>
      <c r="L85" s="48"/>
      <c r="M85" s="48"/>
      <c r="N85" s="45"/>
      <c r="O85" s="45"/>
      <c r="P85" s="45" t="s">
        <v>136</v>
      </c>
      <c r="Q85" s="45"/>
      <c r="R85" s="48"/>
      <c r="S85" s="48"/>
      <c r="T85" s="48"/>
      <c r="U85" s="48"/>
      <c r="V85" s="48"/>
      <c r="W85" s="48"/>
      <c r="X85" s="48"/>
      <c r="Y85" s="48"/>
      <c r="Z85" s="48"/>
      <c r="AA85" s="48"/>
      <c r="AB85" s="48"/>
      <c r="AC85" s="48"/>
      <c r="AD85" s="48"/>
      <c r="AE85" s="48"/>
      <c r="AF85" s="48"/>
      <c r="AG85" s="48"/>
      <c r="AH85" s="45"/>
      <c r="AI85" s="134"/>
      <c r="AJ85" s="74"/>
    </row>
    <row r="86" spans="1:36" ht="30" customHeight="1" x14ac:dyDescent="0.25">
      <c r="A86" s="504" t="s">
        <v>1246</v>
      </c>
      <c r="B86" s="33" t="s">
        <v>1247</v>
      </c>
      <c r="C86" s="48" t="s">
        <v>1248</v>
      </c>
      <c r="D86" s="48"/>
      <c r="E86" s="48"/>
      <c r="F86" s="48"/>
      <c r="G86" s="48"/>
      <c r="H86" s="48"/>
      <c r="I86" s="48"/>
      <c r="J86" s="48"/>
      <c r="K86" s="48"/>
      <c r="L86" s="48"/>
      <c r="M86" s="48"/>
      <c r="N86" s="45"/>
      <c r="O86" s="45"/>
      <c r="P86" s="45"/>
      <c r="Q86" s="45" t="s">
        <v>1203</v>
      </c>
      <c r="R86" s="48"/>
      <c r="S86" s="48"/>
      <c r="T86" s="48"/>
      <c r="U86" s="48"/>
      <c r="V86" s="48"/>
      <c r="W86" s="48"/>
      <c r="X86" s="48"/>
      <c r="Y86" s="48"/>
      <c r="Z86" s="48"/>
      <c r="AA86" s="48"/>
      <c r="AB86" s="48"/>
      <c r="AC86" s="48"/>
      <c r="AD86" s="48"/>
      <c r="AE86" s="48"/>
      <c r="AF86" s="48"/>
      <c r="AG86" s="48"/>
      <c r="AH86" s="45"/>
      <c r="AI86" s="134"/>
      <c r="AJ86" s="74"/>
    </row>
    <row r="87" spans="1:36" ht="30" customHeight="1" x14ac:dyDescent="0.25">
      <c r="A87" s="505"/>
      <c r="B87" s="33" t="s">
        <v>1249</v>
      </c>
      <c r="C87" s="48" t="s">
        <v>1248</v>
      </c>
      <c r="D87" s="48"/>
      <c r="E87" s="48"/>
      <c r="F87" s="48"/>
      <c r="G87" s="48"/>
      <c r="H87" s="48"/>
      <c r="I87" s="48"/>
      <c r="J87" s="48"/>
      <c r="K87" s="48"/>
      <c r="L87" s="48"/>
      <c r="M87" s="48"/>
      <c r="N87" s="45"/>
      <c r="O87" s="45"/>
      <c r="P87" s="45"/>
      <c r="Q87" s="45" t="s">
        <v>1203</v>
      </c>
      <c r="R87" s="48"/>
      <c r="S87" s="48"/>
      <c r="T87" s="48"/>
      <c r="U87" s="48"/>
      <c r="V87" s="48"/>
      <c r="W87" s="48"/>
      <c r="X87" s="48"/>
      <c r="Y87" s="48"/>
      <c r="Z87" s="48"/>
      <c r="AA87" s="48"/>
      <c r="AB87" s="48"/>
      <c r="AC87" s="48"/>
      <c r="AD87" s="48"/>
      <c r="AE87" s="48"/>
      <c r="AF87" s="48"/>
      <c r="AG87" s="48"/>
      <c r="AH87" s="45"/>
      <c r="AI87" s="134"/>
      <c r="AJ87" s="74"/>
    </row>
    <row r="88" spans="1:36" ht="30" customHeight="1" x14ac:dyDescent="0.25">
      <c r="A88" s="505"/>
      <c r="B88" s="33" t="s">
        <v>1250</v>
      </c>
      <c r="C88" s="48" t="s">
        <v>1248</v>
      </c>
      <c r="D88" s="48"/>
      <c r="E88" s="48"/>
      <c r="F88" s="48"/>
      <c r="G88" s="48"/>
      <c r="H88" s="48"/>
      <c r="I88" s="48"/>
      <c r="J88" s="48"/>
      <c r="K88" s="48"/>
      <c r="L88" s="48"/>
      <c r="M88" s="48"/>
      <c r="N88" s="45"/>
      <c r="O88" s="45"/>
      <c r="P88" s="45"/>
      <c r="Q88" s="45" t="s">
        <v>1203</v>
      </c>
      <c r="R88" s="48"/>
      <c r="S88" s="48"/>
      <c r="T88" s="48"/>
      <c r="U88" s="48"/>
      <c r="V88" s="48"/>
      <c r="W88" s="48"/>
      <c r="X88" s="48"/>
      <c r="Y88" s="48"/>
      <c r="Z88" s="48"/>
      <c r="AA88" s="48"/>
      <c r="AB88" s="48"/>
      <c r="AC88" s="48"/>
      <c r="AD88" s="48"/>
      <c r="AE88" s="48"/>
      <c r="AF88" s="48"/>
      <c r="AG88" s="48"/>
      <c r="AH88" s="45"/>
      <c r="AI88" s="134"/>
      <c r="AJ88" s="74"/>
    </row>
    <row r="89" spans="1:36" ht="30" customHeight="1" x14ac:dyDescent="0.25">
      <c r="A89" s="505"/>
      <c r="B89" s="33" t="s">
        <v>1251</v>
      </c>
      <c r="C89" s="48"/>
      <c r="D89" s="48"/>
      <c r="E89" s="48"/>
      <c r="F89" s="48"/>
      <c r="G89" s="48"/>
      <c r="H89" s="48"/>
      <c r="I89" s="48"/>
      <c r="J89" s="48"/>
      <c r="K89" s="48"/>
      <c r="L89" s="48"/>
      <c r="M89" s="48"/>
      <c r="N89" s="45"/>
      <c r="O89" s="45" t="s">
        <v>136</v>
      </c>
      <c r="P89" s="45"/>
      <c r="Q89" s="45"/>
      <c r="R89" s="48"/>
      <c r="S89" s="48"/>
      <c r="T89" s="48"/>
      <c r="U89" s="48"/>
      <c r="V89" s="48"/>
      <c r="W89" s="48"/>
      <c r="X89" s="48"/>
      <c r="Y89" s="48"/>
      <c r="Z89" s="48"/>
      <c r="AA89" s="48"/>
      <c r="AB89" s="48"/>
      <c r="AC89" s="48"/>
      <c r="AD89" s="48"/>
      <c r="AE89" s="48"/>
      <c r="AF89" s="48"/>
      <c r="AG89" s="48"/>
      <c r="AH89" s="45"/>
      <c r="AI89" s="134"/>
      <c r="AJ89" s="74"/>
    </row>
    <row r="90" spans="1:36" ht="30" customHeight="1" x14ac:dyDescent="0.25">
      <c r="A90" s="505"/>
      <c r="B90" s="33" t="s">
        <v>1252</v>
      </c>
      <c r="C90" s="48"/>
      <c r="D90" s="48"/>
      <c r="E90" s="48"/>
      <c r="F90" s="48"/>
      <c r="G90" s="48"/>
      <c r="H90" s="48"/>
      <c r="I90" s="48"/>
      <c r="J90" s="48"/>
      <c r="K90" s="48"/>
      <c r="L90" s="48"/>
      <c r="M90" s="48"/>
      <c r="N90" s="45"/>
      <c r="O90" s="45"/>
      <c r="P90" s="45"/>
      <c r="Q90" s="45" t="s">
        <v>136</v>
      </c>
      <c r="R90" s="48"/>
      <c r="S90" s="48"/>
      <c r="T90" s="48"/>
      <c r="U90" s="48"/>
      <c r="V90" s="48"/>
      <c r="W90" s="48"/>
      <c r="X90" s="48"/>
      <c r="Y90" s="48"/>
      <c r="Z90" s="48"/>
      <c r="AA90" s="48"/>
      <c r="AB90" s="48"/>
      <c r="AC90" s="48"/>
      <c r="AD90" s="48"/>
      <c r="AE90" s="48"/>
      <c r="AF90" s="48"/>
      <c r="AG90" s="48"/>
      <c r="AH90" s="45"/>
      <c r="AI90" s="134"/>
      <c r="AJ90" s="74"/>
    </row>
    <row r="91" spans="1:36" ht="30" customHeight="1" x14ac:dyDescent="0.25">
      <c r="A91" s="505"/>
      <c r="B91" s="33" t="s">
        <v>1253</v>
      </c>
      <c r="C91" s="48"/>
      <c r="D91" s="48"/>
      <c r="E91" s="48"/>
      <c r="F91" s="48"/>
      <c r="G91" s="48"/>
      <c r="H91" s="48"/>
      <c r="I91" s="48"/>
      <c r="J91" s="48"/>
      <c r="K91" s="48"/>
      <c r="L91" s="48"/>
      <c r="M91" s="48"/>
      <c r="N91" s="45"/>
      <c r="O91" s="45"/>
      <c r="P91" s="45" t="s">
        <v>136</v>
      </c>
      <c r="Q91" s="45"/>
      <c r="R91" s="48"/>
      <c r="S91" s="48"/>
      <c r="T91" s="48"/>
      <c r="U91" s="48"/>
      <c r="V91" s="48"/>
      <c r="W91" s="48"/>
      <c r="X91" s="48"/>
      <c r="Y91" s="48"/>
      <c r="Z91" s="48"/>
      <c r="AA91" s="48"/>
      <c r="AB91" s="48"/>
      <c r="AC91" s="48"/>
      <c r="AD91" s="48"/>
      <c r="AE91" s="48"/>
      <c r="AF91" s="48"/>
      <c r="AG91" s="48"/>
      <c r="AH91" s="45"/>
      <c r="AI91" s="134"/>
      <c r="AJ91" s="74"/>
    </row>
    <row r="92" spans="1:36" ht="30" customHeight="1" x14ac:dyDescent="0.25">
      <c r="A92" s="505"/>
      <c r="B92" s="33" t="s">
        <v>1254</v>
      </c>
      <c r="C92" s="48"/>
      <c r="D92" s="48"/>
      <c r="E92" s="48"/>
      <c r="F92" s="48"/>
      <c r="G92" s="48"/>
      <c r="H92" s="48"/>
      <c r="I92" s="48"/>
      <c r="J92" s="48"/>
      <c r="K92" s="48"/>
      <c r="L92" s="48"/>
      <c r="M92" s="48"/>
      <c r="N92" s="45"/>
      <c r="O92" s="45" t="s">
        <v>136</v>
      </c>
      <c r="P92" s="45"/>
      <c r="Q92" s="45"/>
      <c r="R92" s="48"/>
      <c r="S92" s="48"/>
      <c r="T92" s="48"/>
      <c r="U92" s="48"/>
      <c r="V92" s="48"/>
      <c r="W92" s="48"/>
      <c r="X92" s="48"/>
      <c r="Y92" s="48"/>
      <c r="Z92" s="48"/>
      <c r="AA92" s="48"/>
      <c r="AB92" s="48"/>
      <c r="AC92" s="48"/>
      <c r="AD92" s="48"/>
      <c r="AE92" s="48"/>
      <c r="AF92" s="48"/>
      <c r="AG92" s="48"/>
      <c r="AH92" s="45"/>
      <c r="AI92" s="134"/>
      <c r="AJ92" s="74"/>
    </row>
    <row r="93" spans="1:36" ht="30" customHeight="1" x14ac:dyDescent="0.25">
      <c r="A93" s="505"/>
      <c r="B93" s="33" t="s">
        <v>1255</v>
      </c>
      <c r="C93" s="48"/>
      <c r="D93" s="48"/>
      <c r="E93" s="48"/>
      <c r="F93" s="48"/>
      <c r="G93" s="48"/>
      <c r="H93" s="48"/>
      <c r="I93" s="48"/>
      <c r="J93" s="48"/>
      <c r="K93" s="48"/>
      <c r="L93" s="48"/>
      <c r="M93" s="48"/>
      <c r="N93" s="45"/>
      <c r="O93" s="45"/>
      <c r="P93" s="45"/>
      <c r="Q93" s="45" t="s">
        <v>136</v>
      </c>
      <c r="R93" s="48"/>
      <c r="S93" s="48"/>
      <c r="T93" s="48"/>
      <c r="U93" s="48"/>
      <c r="V93" s="48"/>
      <c r="W93" s="48"/>
      <c r="X93" s="48"/>
      <c r="Y93" s="48"/>
      <c r="Z93" s="48"/>
      <c r="AA93" s="48"/>
      <c r="AB93" s="48"/>
      <c r="AC93" s="48"/>
      <c r="AD93" s="48"/>
      <c r="AE93" s="48"/>
      <c r="AF93" s="48"/>
      <c r="AG93" s="48"/>
      <c r="AH93" s="45"/>
      <c r="AI93" s="134"/>
      <c r="AJ93" s="74"/>
    </row>
    <row r="94" spans="1:36" ht="30" customHeight="1" x14ac:dyDescent="0.25">
      <c r="A94" s="505"/>
      <c r="B94" s="33" t="s">
        <v>1256</v>
      </c>
      <c r="C94" s="48"/>
      <c r="D94" s="48"/>
      <c r="E94" s="48"/>
      <c r="F94" s="48"/>
      <c r="G94" s="48"/>
      <c r="H94" s="48"/>
      <c r="I94" s="48"/>
      <c r="J94" s="48"/>
      <c r="K94" s="48"/>
      <c r="L94" s="48"/>
      <c r="M94" s="48"/>
      <c r="N94" s="45"/>
      <c r="O94" s="45"/>
      <c r="P94" s="45" t="s">
        <v>136</v>
      </c>
      <c r="Q94" s="45"/>
      <c r="R94" s="48"/>
      <c r="S94" s="48"/>
      <c r="T94" s="48"/>
      <c r="U94" s="48"/>
      <c r="V94" s="48"/>
      <c r="W94" s="48"/>
      <c r="X94" s="48"/>
      <c r="Y94" s="48"/>
      <c r="Z94" s="48"/>
      <c r="AA94" s="48"/>
      <c r="AB94" s="48"/>
      <c r="AC94" s="48"/>
      <c r="AD94" s="48"/>
      <c r="AE94" s="48"/>
      <c r="AF94" s="48"/>
      <c r="AG94" s="48"/>
      <c r="AH94" s="45"/>
      <c r="AI94" s="134"/>
      <c r="AJ94" s="74"/>
    </row>
    <row r="95" spans="1:36" ht="30" customHeight="1" x14ac:dyDescent="0.25">
      <c r="A95" s="505"/>
      <c r="B95" s="33" t="s">
        <v>1257</v>
      </c>
      <c r="C95" s="48"/>
      <c r="D95" s="48"/>
      <c r="E95" s="48"/>
      <c r="F95" s="48"/>
      <c r="G95" s="48"/>
      <c r="H95" s="48"/>
      <c r="I95" s="48"/>
      <c r="J95" s="48"/>
      <c r="K95" s="48"/>
      <c r="L95" s="48"/>
      <c r="M95" s="48"/>
      <c r="N95" s="45"/>
      <c r="O95" s="45"/>
      <c r="P95" s="45" t="s">
        <v>136</v>
      </c>
      <c r="Q95" s="45"/>
      <c r="R95" s="48"/>
      <c r="S95" s="48"/>
      <c r="T95" s="48"/>
      <c r="U95" s="48"/>
      <c r="V95" s="48"/>
      <c r="W95" s="48"/>
      <c r="X95" s="48"/>
      <c r="Y95" s="48"/>
      <c r="Z95" s="48"/>
      <c r="AA95" s="48"/>
      <c r="AB95" s="48"/>
      <c r="AC95" s="48"/>
      <c r="AD95" s="48"/>
      <c r="AE95" s="48"/>
      <c r="AF95" s="48"/>
      <c r="AG95" s="48"/>
      <c r="AH95" s="45"/>
      <c r="AI95" s="134"/>
      <c r="AJ95" s="74"/>
    </row>
    <row r="96" spans="1:36" ht="30" customHeight="1" x14ac:dyDescent="0.25">
      <c r="A96" s="505"/>
      <c r="B96" s="33" t="s">
        <v>1258</v>
      </c>
      <c r="C96" s="48"/>
      <c r="D96" s="48"/>
      <c r="E96" s="48"/>
      <c r="F96" s="48"/>
      <c r="G96" s="48"/>
      <c r="H96" s="48"/>
      <c r="I96" s="48"/>
      <c r="J96" s="48"/>
      <c r="K96" s="48"/>
      <c r="L96" s="48"/>
      <c r="M96" s="48"/>
      <c r="N96" s="45"/>
      <c r="O96" s="45" t="s">
        <v>136</v>
      </c>
      <c r="P96" s="45"/>
      <c r="Q96" s="45"/>
      <c r="R96" s="48"/>
      <c r="S96" s="48"/>
      <c r="T96" s="48"/>
      <c r="U96" s="48"/>
      <c r="V96" s="48"/>
      <c r="W96" s="48"/>
      <c r="X96" s="48"/>
      <c r="Y96" s="48"/>
      <c r="Z96" s="48"/>
      <c r="AA96" s="48"/>
      <c r="AB96" s="48"/>
      <c r="AC96" s="48"/>
      <c r="AD96" s="48"/>
      <c r="AE96" s="48"/>
      <c r="AF96" s="48"/>
      <c r="AG96" s="48"/>
      <c r="AH96" s="45"/>
      <c r="AI96" s="134"/>
      <c r="AJ96" s="74"/>
    </row>
    <row r="97" spans="1:36" ht="30" customHeight="1" x14ac:dyDescent="0.25">
      <c r="A97" s="505"/>
      <c r="B97" s="33" t="s">
        <v>1259</v>
      </c>
      <c r="C97" s="48"/>
      <c r="D97" s="48"/>
      <c r="E97" s="48"/>
      <c r="F97" s="48"/>
      <c r="G97" s="48"/>
      <c r="H97" s="48"/>
      <c r="I97" s="48"/>
      <c r="J97" s="48"/>
      <c r="K97" s="48"/>
      <c r="L97" s="48"/>
      <c r="M97" s="48"/>
      <c r="N97" s="45"/>
      <c r="O97" s="45"/>
      <c r="P97" s="45"/>
      <c r="Q97" s="45" t="s">
        <v>136</v>
      </c>
      <c r="R97" s="48"/>
      <c r="S97" s="48"/>
      <c r="T97" s="48"/>
      <c r="U97" s="48"/>
      <c r="V97" s="48"/>
      <c r="W97" s="48"/>
      <c r="X97" s="48"/>
      <c r="Y97" s="48"/>
      <c r="Z97" s="48"/>
      <c r="AA97" s="48"/>
      <c r="AB97" s="48"/>
      <c r="AC97" s="48"/>
      <c r="AD97" s="48"/>
      <c r="AE97" s="48"/>
      <c r="AF97" s="48"/>
      <c r="AG97" s="48"/>
      <c r="AH97" s="45"/>
      <c r="AI97" s="134"/>
      <c r="AJ97" s="74"/>
    </row>
    <row r="98" spans="1:36" ht="30" customHeight="1" x14ac:dyDescent="0.25">
      <c r="A98" s="505"/>
      <c r="B98" s="33" t="s">
        <v>1260</v>
      </c>
      <c r="C98" s="48"/>
      <c r="D98" s="48"/>
      <c r="E98" s="48"/>
      <c r="F98" s="48"/>
      <c r="G98" s="48"/>
      <c r="H98" s="48"/>
      <c r="I98" s="48"/>
      <c r="J98" s="48"/>
      <c r="K98" s="48"/>
      <c r="L98" s="48"/>
      <c r="M98" s="48"/>
      <c r="N98" s="45"/>
      <c r="O98" s="45"/>
      <c r="P98" s="45" t="s">
        <v>136</v>
      </c>
      <c r="Q98" s="45"/>
      <c r="R98" s="48"/>
      <c r="S98" s="48"/>
      <c r="T98" s="48"/>
      <c r="U98" s="48"/>
      <c r="V98" s="48"/>
      <c r="W98" s="48"/>
      <c r="X98" s="48"/>
      <c r="Y98" s="48"/>
      <c r="Z98" s="48"/>
      <c r="AA98" s="48"/>
      <c r="AB98" s="48"/>
      <c r="AC98" s="48"/>
      <c r="AD98" s="48"/>
      <c r="AE98" s="48"/>
      <c r="AF98" s="48"/>
      <c r="AG98" s="48"/>
      <c r="AH98" s="45"/>
      <c r="AI98" s="134"/>
      <c r="AJ98" s="74"/>
    </row>
    <row r="99" spans="1:36" ht="30" customHeight="1" x14ac:dyDescent="0.25">
      <c r="A99" s="505"/>
      <c r="B99" s="33" t="s">
        <v>1261</v>
      </c>
      <c r="C99" s="48"/>
      <c r="D99" s="48"/>
      <c r="E99" s="48"/>
      <c r="F99" s="48"/>
      <c r="G99" s="48"/>
      <c r="H99" s="48"/>
      <c r="I99" s="48"/>
      <c r="J99" s="48"/>
      <c r="K99" s="48"/>
      <c r="L99" s="48"/>
      <c r="M99" s="48"/>
      <c r="N99" s="45"/>
      <c r="O99" s="45" t="s">
        <v>136</v>
      </c>
      <c r="P99" s="45"/>
      <c r="Q99" s="45"/>
      <c r="R99" s="48"/>
      <c r="S99" s="48"/>
      <c r="T99" s="48"/>
      <c r="U99" s="48"/>
      <c r="V99" s="48"/>
      <c r="W99" s="48"/>
      <c r="X99" s="48"/>
      <c r="Y99" s="48"/>
      <c r="Z99" s="48"/>
      <c r="AA99" s="48"/>
      <c r="AB99" s="48"/>
      <c r="AC99" s="48"/>
      <c r="AD99" s="48"/>
      <c r="AE99" s="48"/>
      <c r="AF99" s="48"/>
      <c r="AG99" s="48"/>
      <c r="AH99" s="45"/>
      <c r="AI99" s="134"/>
      <c r="AJ99" s="74"/>
    </row>
    <row r="100" spans="1:36" ht="30" customHeight="1" x14ac:dyDescent="0.25">
      <c r="A100" s="506"/>
      <c r="B100" s="33" t="s">
        <v>1262</v>
      </c>
      <c r="C100" s="48"/>
      <c r="D100" s="48"/>
      <c r="E100" s="48"/>
      <c r="F100" s="48"/>
      <c r="G100" s="48"/>
      <c r="H100" s="48"/>
      <c r="I100" s="48"/>
      <c r="J100" s="48"/>
      <c r="K100" s="48"/>
      <c r="L100" s="48"/>
      <c r="M100" s="48"/>
      <c r="N100" s="45"/>
      <c r="O100" s="45"/>
      <c r="P100" s="45" t="s">
        <v>136</v>
      </c>
      <c r="Q100" s="45"/>
      <c r="R100" s="48"/>
      <c r="S100" s="48"/>
      <c r="T100" s="48"/>
      <c r="U100" s="48"/>
      <c r="V100" s="48"/>
      <c r="W100" s="48"/>
      <c r="X100" s="48"/>
      <c r="Y100" s="48"/>
      <c r="Z100" s="48"/>
      <c r="AA100" s="48"/>
      <c r="AB100" s="48"/>
      <c r="AC100" s="48"/>
      <c r="AD100" s="48"/>
      <c r="AE100" s="48"/>
      <c r="AF100" s="48"/>
      <c r="AG100" s="48"/>
      <c r="AH100" s="45"/>
      <c r="AI100" s="134"/>
      <c r="AJ100" s="74"/>
    </row>
    <row r="101" spans="1:36" ht="30" customHeight="1" x14ac:dyDescent="0.25">
      <c r="A101" s="504" t="s">
        <v>1263</v>
      </c>
      <c r="B101" s="33" t="s">
        <v>1264</v>
      </c>
      <c r="C101" s="48" t="s">
        <v>1265</v>
      </c>
      <c r="D101" s="48"/>
      <c r="E101" s="48"/>
      <c r="F101" s="48"/>
      <c r="G101" s="48"/>
      <c r="H101" s="48"/>
      <c r="I101" s="48"/>
      <c r="J101" s="48"/>
      <c r="K101" s="48"/>
      <c r="L101" s="48"/>
      <c r="M101" s="48"/>
      <c r="N101" s="45"/>
      <c r="O101" s="45"/>
      <c r="P101" s="45"/>
      <c r="Q101" s="45" t="s">
        <v>1203</v>
      </c>
      <c r="R101" s="48"/>
      <c r="S101" s="48"/>
      <c r="T101" s="48"/>
      <c r="U101" s="48"/>
      <c r="V101" s="48"/>
      <c r="W101" s="48"/>
      <c r="X101" s="48"/>
      <c r="Y101" s="48"/>
      <c r="Z101" s="48"/>
      <c r="AA101" s="48"/>
      <c r="AB101" s="48"/>
      <c r="AC101" s="48"/>
      <c r="AD101" s="48"/>
      <c r="AE101" s="48"/>
      <c r="AF101" s="48"/>
      <c r="AG101" s="48"/>
      <c r="AH101" s="45"/>
      <c r="AI101" s="134"/>
      <c r="AJ101" s="74"/>
    </row>
    <row r="102" spans="1:36" ht="30" customHeight="1" x14ac:dyDescent="0.25">
      <c r="A102" s="505"/>
      <c r="B102" s="33" t="s">
        <v>1266</v>
      </c>
      <c r="C102" s="48" t="s">
        <v>1265</v>
      </c>
      <c r="D102" s="48"/>
      <c r="E102" s="48"/>
      <c r="F102" s="48"/>
      <c r="G102" s="48"/>
      <c r="H102" s="48"/>
      <c r="I102" s="48"/>
      <c r="J102" s="48"/>
      <c r="K102" s="48"/>
      <c r="L102" s="48"/>
      <c r="M102" s="48"/>
      <c r="N102" s="45"/>
      <c r="O102" s="45"/>
      <c r="P102" s="45"/>
      <c r="Q102" s="45" t="s">
        <v>1203</v>
      </c>
      <c r="R102" s="48"/>
      <c r="S102" s="48"/>
      <c r="T102" s="48"/>
      <c r="U102" s="48"/>
      <c r="V102" s="48"/>
      <c r="W102" s="48"/>
      <c r="X102" s="48"/>
      <c r="Y102" s="48"/>
      <c r="Z102" s="48"/>
      <c r="AA102" s="48"/>
      <c r="AB102" s="48"/>
      <c r="AC102" s="48"/>
      <c r="AD102" s="48"/>
      <c r="AE102" s="48"/>
      <c r="AF102" s="48"/>
      <c r="AG102" s="48"/>
      <c r="AH102" s="45"/>
      <c r="AI102" s="134"/>
      <c r="AJ102" s="74"/>
    </row>
    <row r="103" spans="1:36" ht="30" customHeight="1" x14ac:dyDescent="0.25">
      <c r="A103" s="505"/>
      <c r="B103" s="33" t="s">
        <v>1267</v>
      </c>
      <c r="C103" s="48" t="s">
        <v>1265</v>
      </c>
      <c r="D103" s="48"/>
      <c r="E103" s="48"/>
      <c r="F103" s="48"/>
      <c r="G103" s="48"/>
      <c r="H103" s="48"/>
      <c r="I103" s="48"/>
      <c r="J103" s="48"/>
      <c r="K103" s="48"/>
      <c r="L103" s="48"/>
      <c r="M103" s="48"/>
      <c r="N103" s="45"/>
      <c r="O103" s="45"/>
      <c r="P103" s="45"/>
      <c r="Q103" s="45" t="s">
        <v>1203</v>
      </c>
      <c r="R103" s="48"/>
      <c r="S103" s="48"/>
      <c r="T103" s="48"/>
      <c r="U103" s="48"/>
      <c r="V103" s="48"/>
      <c r="W103" s="48"/>
      <c r="X103" s="48"/>
      <c r="Y103" s="48"/>
      <c r="Z103" s="48"/>
      <c r="AA103" s="48"/>
      <c r="AB103" s="48"/>
      <c r="AC103" s="48"/>
      <c r="AD103" s="48"/>
      <c r="AE103" s="48"/>
      <c r="AF103" s="48"/>
      <c r="AG103" s="48"/>
      <c r="AH103" s="45"/>
      <c r="AI103" s="134"/>
      <c r="AJ103" s="74"/>
    </row>
    <row r="104" spans="1:36" ht="30" customHeight="1" x14ac:dyDescent="0.25">
      <c r="A104" s="505"/>
      <c r="B104" s="33" t="s">
        <v>1268</v>
      </c>
      <c r="C104" s="48"/>
      <c r="D104" s="48"/>
      <c r="E104" s="48"/>
      <c r="F104" s="48"/>
      <c r="G104" s="48"/>
      <c r="H104" s="48"/>
      <c r="I104" s="48"/>
      <c r="J104" s="48"/>
      <c r="K104" s="48"/>
      <c r="L104" s="48"/>
      <c r="M104" s="48"/>
      <c r="N104" s="45"/>
      <c r="O104" s="45"/>
      <c r="P104" s="45" t="s">
        <v>136</v>
      </c>
      <c r="Q104" s="45"/>
      <c r="R104" s="48"/>
      <c r="S104" s="48"/>
      <c r="T104" s="48"/>
      <c r="U104" s="48"/>
      <c r="V104" s="48"/>
      <c r="W104" s="48"/>
      <c r="X104" s="48"/>
      <c r="Y104" s="48"/>
      <c r="Z104" s="48"/>
      <c r="AA104" s="48"/>
      <c r="AB104" s="48"/>
      <c r="AC104" s="48"/>
      <c r="AD104" s="48"/>
      <c r="AE104" s="48"/>
      <c r="AF104" s="48"/>
      <c r="AG104" s="48"/>
      <c r="AH104" s="45"/>
      <c r="AI104" s="134"/>
      <c r="AJ104" s="74"/>
    </row>
    <row r="105" spans="1:36" ht="30" customHeight="1" x14ac:dyDescent="0.25">
      <c r="A105" s="505"/>
      <c r="B105" s="33" t="s">
        <v>1269</v>
      </c>
      <c r="C105" s="48"/>
      <c r="D105" s="48"/>
      <c r="E105" s="48"/>
      <c r="F105" s="48"/>
      <c r="G105" s="48"/>
      <c r="H105" s="48"/>
      <c r="I105" s="48"/>
      <c r="J105" s="48"/>
      <c r="K105" s="48"/>
      <c r="L105" s="48"/>
      <c r="M105" s="48"/>
      <c r="N105" s="45"/>
      <c r="O105" s="45"/>
      <c r="P105" s="45" t="s">
        <v>136</v>
      </c>
      <c r="Q105" s="45"/>
      <c r="R105" s="48"/>
      <c r="S105" s="48"/>
      <c r="T105" s="48"/>
      <c r="U105" s="48"/>
      <c r="V105" s="48"/>
      <c r="W105" s="48"/>
      <c r="X105" s="48"/>
      <c r="Y105" s="48"/>
      <c r="Z105" s="48"/>
      <c r="AA105" s="48"/>
      <c r="AB105" s="48"/>
      <c r="AC105" s="48"/>
      <c r="AD105" s="48"/>
      <c r="AE105" s="48"/>
      <c r="AF105" s="48"/>
      <c r="AG105" s="48"/>
      <c r="AH105" s="45"/>
      <c r="AI105" s="134"/>
      <c r="AJ105" s="74"/>
    </row>
    <row r="106" spans="1:36" ht="30" customHeight="1" x14ac:dyDescent="0.25">
      <c r="A106" s="505"/>
      <c r="B106" s="33" t="s">
        <v>1270</v>
      </c>
      <c r="C106" s="48"/>
      <c r="D106" s="48"/>
      <c r="E106" s="48"/>
      <c r="F106" s="48"/>
      <c r="G106" s="48"/>
      <c r="H106" s="48"/>
      <c r="I106" s="48"/>
      <c r="J106" s="48"/>
      <c r="K106" s="48"/>
      <c r="L106" s="48"/>
      <c r="M106" s="48"/>
      <c r="N106" s="45"/>
      <c r="O106" s="45"/>
      <c r="P106" s="45" t="s">
        <v>136</v>
      </c>
      <c r="Q106" s="45"/>
      <c r="R106" s="48"/>
      <c r="S106" s="48"/>
      <c r="T106" s="48"/>
      <c r="U106" s="48"/>
      <c r="V106" s="48"/>
      <c r="W106" s="48"/>
      <c r="X106" s="48"/>
      <c r="Y106" s="48"/>
      <c r="Z106" s="48"/>
      <c r="AA106" s="48"/>
      <c r="AB106" s="48"/>
      <c r="AC106" s="48"/>
      <c r="AD106" s="48"/>
      <c r="AE106" s="48"/>
      <c r="AF106" s="48"/>
      <c r="AG106" s="48"/>
      <c r="AH106" s="45"/>
      <c r="AI106" s="134"/>
      <c r="AJ106" s="74"/>
    </row>
    <row r="107" spans="1:36" ht="30" customHeight="1" x14ac:dyDescent="0.25">
      <c r="A107" s="505"/>
      <c r="B107" s="33" t="s">
        <v>1271</v>
      </c>
      <c r="C107" s="48"/>
      <c r="D107" s="48"/>
      <c r="E107" s="48"/>
      <c r="F107" s="48"/>
      <c r="G107" s="48"/>
      <c r="H107" s="48"/>
      <c r="I107" s="48"/>
      <c r="J107" s="48"/>
      <c r="K107" s="48"/>
      <c r="L107" s="48"/>
      <c r="M107" s="48"/>
      <c r="N107" s="45"/>
      <c r="O107" s="45"/>
      <c r="P107" s="45" t="s">
        <v>136</v>
      </c>
      <c r="Q107" s="45"/>
      <c r="R107" s="48"/>
      <c r="S107" s="48"/>
      <c r="T107" s="48"/>
      <c r="U107" s="48"/>
      <c r="V107" s="48"/>
      <c r="W107" s="48"/>
      <c r="X107" s="48"/>
      <c r="Y107" s="48"/>
      <c r="Z107" s="48"/>
      <c r="AA107" s="48"/>
      <c r="AB107" s="48"/>
      <c r="AC107" s="48"/>
      <c r="AD107" s="48"/>
      <c r="AE107" s="48"/>
      <c r="AF107" s="48"/>
      <c r="AG107" s="48"/>
      <c r="AH107" s="45"/>
      <c r="AI107" s="134"/>
      <c r="AJ107" s="74"/>
    </row>
    <row r="108" spans="1:36" ht="30" customHeight="1" x14ac:dyDescent="0.25">
      <c r="A108" s="505"/>
      <c r="B108" s="33" t="s">
        <v>1272</v>
      </c>
      <c r="C108" s="48"/>
      <c r="D108" s="48"/>
      <c r="E108" s="48"/>
      <c r="F108" s="48"/>
      <c r="G108" s="48"/>
      <c r="H108" s="48"/>
      <c r="I108" s="48"/>
      <c r="J108" s="48"/>
      <c r="K108" s="48"/>
      <c r="L108" s="48"/>
      <c r="M108" s="48"/>
      <c r="N108" s="45"/>
      <c r="O108" s="45"/>
      <c r="P108" s="45" t="s">
        <v>136</v>
      </c>
      <c r="Q108" s="45"/>
      <c r="R108" s="48"/>
      <c r="S108" s="48"/>
      <c r="T108" s="48"/>
      <c r="U108" s="48"/>
      <c r="V108" s="48"/>
      <c r="W108" s="48"/>
      <c r="X108" s="48"/>
      <c r="Y108" s="48"/>
      <c r="Z108" s="48"/>
      <c r="AA108" s="48"/>
      <c r="AB108" s="48"/>
      <c r="AC108" s="48"/>
      <c r="AD108" s="48"/>
      <c r="AE108" s="48"/>
      <c r="AF108" s="48"/>
      <c r="AG108" s="48"/>
      <c r="AH108" s="45"/>
      <c r="AI108" s="134"/>
      <c r="AJ108" s="74"/>
    </row>
    <row r="109" spans="1:36" ht="30" customHeight="1" x14ac:dyDescent="0.25">
      <c r="A109" s="505"/>
      <c r="B109" s="33" t="s">
        <v>1273</v>
      </c>
      <c r="C109" s="48"/>
      <c r="D109" s="48"/>
      <c r="E109" s="48"/>
      <c r="F109" s="48"/>
      <c r="G109" s="48"/>
      <c r="H109" s="48"/>
      <c r="I109" s="48"/>
      <c r="J109" s="48"/>
      <c r="K109" s="48"/>
      <c r="L109" s="48"/>
      <c r="M109" s="48"/>
      <c r="N109" s="45"/>
      <c r="O109" s="45"/>
      <c r="P109" s="45" t="s">
        <v>136</v>
      </c>
      <c r="Q109" s="45"/>
      <c r="R109" s="48"/>
      <c r="S109" s="48"/>
      <c r="T109" s="48"/>
      <c r="U109" s="48"/>
      <c r="V109" s="48"/>
      <c r="W109" s="48"/>
      <c r="X109" s="48"/>
      <c r="Y109" s="48"/>
      <c r="Z109" s="48"/>
      <c r="AA109" s="48"/>
      <c r="AB109" s="48"/>
      <c r="AC109" s="48"/>
      <c r="AD109" s="48"/>
      <c r="AE109" s="48"/>
      <c r="AF109" s="48"/>
      <c r="AG109" s="48"/>
      <c r="AH109" s="45"/>
      <c r="AI109" s="134"/>
      <c r="AJ109" s="74"/>
    </row>
    <row r="110" spans="1:36" ht="30" customHeight="1" x14ac:dyDescent="0.25">
      <c r="A110" s="505"/>
      <c r="B110" s="33" t="s">
        <v>1274</v>
      </c>
      <c r="C110" s="48"/>
      <c r="D110" s="48"/>
      <c r="E110" s="48"/>
      <c r="F110" s="48"/>
      <c r="G110" s="48"/>
      <c r="H110" s="48"/>
      <c r="I110" s="48"/>
      <c r="J110" s="48"/>
      <c r="K110" s="48"/>
      <c r="L110" s="48"/>
      <c r="M110" s="48"/>
      <c r="N110" s="45"/>
      <c r="O110" s="45"/>
      <c r="P110" s="45" t="s">
        <v>136</v>
      </c>
      <c r="Q110" s="45"/>
      <c r="R110" s="48"/>
      <c r="S110" s="48"/>
      <c r="T110" s="48"/>
      <c r="U110" s="48"/>
      <c r="V110" s="48"/>
      <c r="W110" s="48"/>
      <c r="X110" s="48"/>
      <c r="Y110" s="48"/>
      <c r="Z110" s="48"/>
      <c r="AA110" s="48"/>
      <c r="AB110" s="48"/>
      <c r="AC110" s="48"/>
      <c r="AD110" s="48"/>
      <c r="AE110" s="48"/>
      <c r="AF110" s="48"/>
      <c r="AG110" s="48"/>
      <c r="AH110" s="45"/>
      <c r="AI110" s="134"/>
      <c r="AJ110" s="74"/>
    </row>
    <row r="111" spans="1:36" ht="30" customHeight="1" x14ac:dyDescent="0.25">
      <c r="A111" s="505"/>
      <c r="B111" s="33" t="s">
        <v>1275</v>
      </c>
      <c r="C111" s="48"/>
      <c r="D111" s="48"/>
      <c r="E111" s="48"/>
      <c r="F111" s="48"/>
      <c r="G111" s="48"/>
      <c r="H111" s="48"/>
      <c r="I111" s="48"/>
      <c r="J111" s="48"/>
      <c r="K111" s="48"/>
      <c r="L111" s="48"/>
      <c r="M111" s="48"/>
      <c r="N111" s="45"/>
      <c r="O111" s="45"/>
      <c r="P111" s="45" t="s">
        <v>136</v>
      </c>
      <c r="Q111" s="45"/>
      <c r="R111" s="48"/>
      <c r="S111" s="48"/>
      <c r="T111" s="48"/>
      <c r="U111" s="48"/>
      <c r="V111" s="48"/>
      <c r="W111" s="48"/>
      <c r="X111" s="48"/>
      <c r="Y111" s="48"/>
      <c r="Z111" s="48"/>
      <c r="AA111" s="48"/>
      <c r="AB111" s="48"/>
      <c r="AC111" s="48"/>
      <c r="AD111" s="48"/>
      <c r="AE111" s="48"/>
      <c r="AF111" s="48"/>
      <c r="AG111" s="48"/>
      <c r="AH111" s="45"/>
      <c r="AI111" s="134"/>
      <c r="AJ111" s="74"/>
    </row>
    <row r="112" spans="1:36" ht="30" customHeight="1" x14ac:dyDescent="0.25">
      <c r="A112" s="505"/>
      <c r="B112" s="33" t="s">
        <v>1276</v>
      </c>
      <c r="C112" s="48"/>
      <c r="D112" s="48"/>
      <c r="E112" s="48"/>
      <c r="F112" s="48"/>
      <c r="G112" s="48"/>
      <c r="H112" s="48"/>
      <c r="I112" s="48"/>
      <c r="J112" s="48"/>
      <c r="K112" s="48"/>
      <c r="L112" s="48"/>
      <c r="M112" s="48"/>
      <c r="N112" s="45"/>
      <c r="O112" s="45"/>
      <c r="P112" s="45" t="s">
        <v>136</v>
      </c>
      <c r="Q112" s="45"/>
      <c r="R112" s="48"/>
      <c r="S112" s="48"/>
      <c r="T112" s="48"/>
      <c r="U112" s="48"/>
      <c r="V112" s="48"/>
      <c r="W112" s="48"/>
      <c r="X112" s="48"/>
      <c r="Y112" s="48"/>
      <c r="Z112" s="48"/>
      <c r="AA112" s="48"/>
      <c r="AB112" s="48"/>
      <c r="AC112" s="48"/>
      <c r="AD112" s="48"/>
      <c r="AE112" s="48"/>
      <c r="AF112" s="48"/>
      <c r="AG112" s="48"/>
      <c r="AH112" s="45"/>
      <c r="AI112" s="134"/>
      <c r="AJ112" s="74"/>
    </row>
    <row r="113" spans="1:36" ht="30" customHeight="1" x14ac:dyDescent="0.25">
      <c r="A113" s="505"/>
      <c r="B113" s="33" t="s">
        <v>1277</v>
      </c>
      <c r="C113" s="48"/>
      <c r="D113" s="48"/>
      <c r="E113" s="48"/>
      <c r="F113" s="48"/>
      <c r="G113" s="48"/>
      <c r="H113" s="48"/>
      <c r="I113" s="48"/>
      <c r="J113" s="48"/>
      <c r="K113" s="48"/>
      <c r="L113" s="48"/>
      <c r="M113" s="48"/>
      <c r="N113" s="45"/>
      <c r="O113" s="45"/>
      <c r="P113" s="45" t="s">
        <v>136</v>
      </c>
      <c r="Q113" s="45"/>
      <c r="R113" s="48"/>
      <c r="S113" s="48"/>
      <c r="T113" s="48"/>
      <c r="U113" s="48"/>
      <c r="V113" s="48"/>
      <c r="W113" s="48"/>
      <c r="X113" s="48"/>
      <c r="Y113" s="48"/>
      <c r="Z113" s="48"/>
      <c r="AA113" s="48"/>
      <c r="AB113" s="48"/>
      <c r="AC113" s="48"/>
      <c r="AD113" s="48"/>
      <c r="AE113" s="48"/>
      <c r="AF113" s="48"/>
      <c r="AG113" s="48"/>
      <c r="AH113" s="45"/>
      <c r="AI113" s="134"/>
      <c r="AJ113" s="74"/>
    </row>
    <row r="114" spans="1:36" ht="30" customHeight="1" x14ac:dyDescent="0.25">
      <c r="A114" s="505"/>
      <c r="B114" s="33" t="s">
        <v>1278</v>
      </c>
      <c r="C114" s="48"/>
      <c r="D114" s="48"/>
      <c r="E114" s="48"/>
      <c r="F114" s="48"/>
      <c r="G114" s="48"/>
      <c r="H114" s="48"/>
      <c r="I114" s="48"/>
      <c r="J114" s="48"/>
      <c r="K114" s="48"/>
      <c r="L114" s="48"/>
      <c r="M114" s="48"/>
      <c r="N114" s="45"/>
      <c r="O114" s="45"/>
      <c r="P114" s="45" t="s">
        <v>136</v>
      </c>
      <c r="Q114" s="45"/>
      <c r="R114" s="48"/>
      <c r="S114" s="48"/>
      <c r="T114" s="48"/>
      <c r="U114" s="48"/>
      <c r="V114" s="48"/>
      <c r="W114" s="48"/>
      <c r="X114" s="48"/>
      <c r="Y114" s="48"/>
      <c r="Z114" s="48"/>
      <c r="AA114" s="48"/>
      <c r="AB114" s="48"/>
      <c r="AC114" s="48"/>
      <c r="AD114" s="48"/>
      <c r="AE114" s="48"/>
      <c r="AF114" s="48"/>
      <c r="AG114" s="48"/>
      <c r="AH114" s="45"/>
      <c r="AI114" s="134"/>
      <c r="AJ114" s="74"/>
    </row>
    <row r="115" spans="1:36" ht="30" customHeight="1" x14ac:dyDescent="0.25">
      <c r="A115" s="506"/>
      <c r="B115" s="33" t="s">
        <v>1279</v>
      </c>
      <c r="C115" s="48"/>
      <c r="D115" s="48"/>
      <c r="E115" s="48"/>
      <c r="F115" s="48"/>
      <c r="G115" s="48"/>
      <c r="H115" s="48"/>
      <c r="I115" s="48"/>
      <c r="J115" s="48"/>
      <c r="K115" s="48"/>
      <c r="L115" s="48"/>
      <c r="M115" s="48"/>
      <c r="N115" s="45"/>
      <c r="O115" s="45"/>
      <c r="P115" s="45" t="s">
        <v>136</v>
      </c>
      <c r="Q115" s="45"/>
      <c r="R115" s="48"/>
      <c r="S115" s="48"/>
      <c r="T115" s="48"/>
      <c r="U115" s="48"/>
      <c r="V115" s="48"/>
      <c r="W115" s="48"/>
      <c r="X115" s="48"/>
      <c r="Y115" s="48"/>
      <c r="Z115" s="48"/>
      <c r="AA115" s="48"/>
      <c r="AB115" s="48"/>
      <c r="AC115" s="48"/>
      <c r="AD115" s="48"/>
      <c r="AE115" s="48"/>
      <c r="AF115" s="48"/>
      <c r="AG115" s="48"/>
      <c r="AH115" s="45"/>
      <c r="AI115" s="134"/>
      <c r="AJ115" s="74"/>
    </row>
    <row r="116" spans="1:36" ht="30" customHeight="1" x14ac:dyDescent="0.25">
      <c r="A116" s="504" t="s">
        <v>1280</v>
      </c>
      <c r="B116" s="33" t="s">
        <v>1281</v>
      </c>
      <c r="C116" s="48" t="s">
        <v>1282</v>
      </c>
      <c r="D116" s="48"/>
      <c r="E116" s="48"/>
      <c r="F116" s="48"/>
      <c r="G116" s="48"/>
      <c r="H116" s="48"/>
      <c r="I116" s="48"/>
      <c r="J116" s="48"/>
      <c r="K116" s="48"/>
      <c r="L116" s="48"/>
      <c r="M116" s="48"/>
      <c r="N116" s="45"/>
      <c r="O116" s="45"/>
      <c r="P116" s="45"/>
      <c r="Q116" s="45" t="s">
        <v>1203</v>
      </c>
      <c r="R116" s="48"/>
      <c r="S116" s="48"/>
      <c r="T116" s="48"/>
      <c r="U116" s="48"/>
      <c r="V116" s="48"/>
      <c r="W116" s="48"/>
      <c r="X116" s="48"/>
      <c r="Y116" s="48"/>
      <c r="Z116" s="48"/>
      <c r="AA116" s="48"/>
      <c r="AB116" s="48"/>
      <c r="AC116" s="48"/>
      <c r="AD116" s="48"/>
      <c r="AE116" s="48"/>
      <c r="AF116" s="48"/>
      <c r="AG116" s="48"/>
      <c r="AH116" s="45"/>
      <c r="AI116" s="134"/>
      <c r="AJ116" s="74"/>
    </row>
    <row r="117" spans="1:36" ht="30" customHeight="1" x14ac:dyDescent="0.25">
      <c r="A117" s="505"/>
      <c r="B117" s="33" t="s">
        <v>1283</v>
      </c>
      <c r="C117" s="48" t="s">
        <v>1282</v>
      </c>
      <c r="D117" s="48"/>
      <c r="E117" s="48"/>
      <c r="F117" s="48"/>
      <c r="G117" s="48"/>
      <c r="H117" s="48"/>
      <c r="I117" s="48"/>
      <c r="J117" s="48"/>
      <c r="K117" s="48"/>
      <c r="L117" s="48"/>
      <c r="M117" s="48"/>
      <c r="N117" s="45"/>
      <c r="O117" s="45"/>
      <c r="P117" s="45"/>
      <c r="Q117" s="45" t="s">
        <v>1203</v>
      </c>
      <c r="R117" s="48"/>
      <c r="S117" s="48"/>
      <c r="T117" s="48"/>
      <c r="U117" s="48"/>
      <c r="V117" s="48"/>
      <c r="W117" s="48"/>
      <c r="X117" s="48"/>
      <c r="Y117" s="48"/>
      <c r="Z117" s="48"/>
      <c r="AA117" s="48"/>
      <c r="AB117" s="48"/>
      <c r="AC117" s="48"/>
      <c r="AD117" s="48"/>
      <c r="AE117" s="48"/>
      <c r="AF117" s="48"/>
      <c r="AG117" s="48"/>
      <c r="AH117" s="45"/>
      <c r="AI117" s="134"/>
      <c r="AJ117" s="74"/>
    </row>
    <row r="118" spans="1:36" ht="30" customHeight="1" x14ac:dyDescent="0.25">
      <c r="A118" s="505"/>
      <c r="B118" s="33" t="s">
        <v>1284</v>
      </c>
      <c r="C118" s="48" t="s">
        <v>1282</v>
      </c>
      <c r="D118" s="48"/>
      <c r="E118" s="48"/>
      <c r="F118" s="48"/>
      <c r="G118" s="48"/>
      <c r="H118" s="48"/>
      <c r="I118" s="48"/>
      <c r="J118" s="48"/>
      <c r="K118" s="48"/>
      <c r="L118" s="48"/>
      <c r="M118" s="48"/>
      <c r="N118" s="45"/>
      <c r="O118" s="45"/>
      <c r="P118" s="45"/>
      <c r="Q118" s="45" t="s">
        <v>1203</v>
      </c>
      <c r="R118" s="48"/>
      <c r="S118" s="48"/>
      <c r="T118" s="48"/>
      <c r="U118" s="48"/>
      <c r="V118" s="48"/>
      <c r="W118" s="48"/>
      <c r="X118" s="48"/>
      <c r="Y118" s="48"/>
      <c r="Z118" s="48"/>
      <c r="AA118" s="48"/>
      <c r="AB118" s="48"/>
      <c r="AC118" s="48"/>
      <c r="AD118" s="48"/>
      <c r="AE118" s="48"/>
      <c r="AF118" s="48"/>
      <c r="AG118" s="48"/>
      <c r="AH118" s="45"/>
      <c r="AI118" s="134"/>
      <c r="AJ118" s="74"/>
    </row>
    <row r="119" spans="1:36" ht="30" customHeight="1" x14ac:dyDescent="0.25">
      <c r="A119" s="505"/>
      <c r="B119" s="33" t="s">
        <v>1285</v>
      </c>
      <c r="C119" s="48"/>
      <c r="D119" s="48"/>
      <c r="E119" s="48"/>
      <c r="F119" s="48"/>
      <c r="G119" s="48"/>
      <c r="H119" s="48"/>
      <c r="I119" s="48"/>
      <c r="J119" s="48"/>
      <c r="K119" s="48"/>
      <c r="L119" s="48"/>
      <c r="M119" s="48"/>
      <c r="N119" s="45"/>
      <c r="O119" s="45" t="s">
        <v>136</v>
      </c>
      <c r="P119" s="45"/>
      <c r="Q119" s="45"/>
      <c r="R119" s="48"/>
      <c r="S119" s="48"/>
      <c r="T119" s="48"/>
      <c r="U119" s="48"/>
      <c r="V119" s="48"/>
      <c r="W119" s="48"/>
      <c r="X119" s="48"/>
      <c r="Y119" s="48"/>
      <c r="Z119" s="48"/>
      <c r="AA119" s="48"/>
      <c r="AB119" s="48"/>
      <c r="AC119" s="48"/>
      <c r="AD119" s="48"/>
      <c r="AE119" s="48"/>
      <c r="AF119" s="48"/>
      <c r="AG119" s="48"/>
      <c r="AH119" s="45"/>
      <c r="AI119" s="134"/>
      <c r="AJ119" s="74"/>
    </row>
    <row r="120" spans="1:36" ht="30" customHeight="1" x14ac:dyDescent="0.25">
      <c r="A120" s="505"/>
      <c r="B120" s="33" t="s">
        <v>1286</v>
      </c>
      <c r="C120" s="48"/>
      <c r="D120" s="48"/>
      <c r="E120" s="48"/>
      <c r="F120" s="48"/>
      <c r="G120" s="48"/>
      <c r="H120" s="48"/>
      <c r="I120" s="48"/>
      <c r="J120" s="48"/>
      <c r="K120" s="48"/>
      <c r="L120" s="48"/>
      <c r="M120" s="48"/>
      <c r="N120" s="45"/>
      <c r="O120" s="45"/>
      <c r="P120" s="45"/>
      <c r="Q120" s="45" t="s">
        <v>136</v>
      </c>
      <c r="R120" s="48"/>
      <c r="S120" s="48"/>
      <c r="T120" s="48"/>
      <c r="U120" s="48"/>
      <c r="V120" s="48"/>
      <c r="W120" s="48"/>
      <c r="X120" s="48"/>
      <c r="Y120" s="48"/>
      <c r="Z120" s="48"/>
      <c r="AA120" s="48"/>
      <c r="AB120" s="48"/>
      <c r="AC120" s="48"/>
      <c r="AD120" s="48"/>
      <c r="AE120" s="48"/>
      <c r="AF120" s="48"/>
      <c r="AG120" s="48"/>
      <c r="AH120" s="45"/>
      <c r="AI120" s="134"/>
      <c r="AJ120" s="74"/>
    </row>
    <row r="121" spans="1:36" ht="30" customHeight="1" x14ac:dyDescent="0.25">
      <c r="A121" s="505"/>
      <c r="B121" s="33" t="s">
        <v>1287</v>
      </c>
      <c r="C121" s="48"/>
      <c r="D121" s="48"/>
      <c r="E121" s="48"/>
      <c r="F121" s="48"/>
      <c r="G121" s="48"/>
      <c r="H121" s="48"/>
      <c r="I121" s="48"/>
      <c r="J121" s="48"/>
      <c r="K121" s="48"/>
      <c r="L121" s="48"/>
      <c r="M121" s="48"/>
      <c r="N121" s="45"/>
      <c r="O121" s="45" t="s">
        <v>136</v>
      </c>
      <c r="P121" s="45"/>
      <c r="Q121" s="45"/>
      <c r="R121" s="48"/>
      <c r="S121" s="48"/>
      <c r="T121" s="48"/>
      <c r="U121" s="48"/>
      <c r="V121" s="48"/>
      <c r="W121" s="48"/>
      <c r="X121" s="48"/>
      <c r="Y121" s="48"/>
      <c r="Z121" s="48"/>
      <c r="AA121" s="48"/>
      <c r="AB121" s="48"/>
      <c r="AC121" s="48"/>
      <c r="AD121" s="48"/>
      <c r="AE121" s="48"/>
      <c r="AF121" s="48"/>
      <c r="AG121" s="48"/>
      <c r="AH121" s="45"/>
      <c r="AI121" s="134"/>
      <c r="AJ121" s="74"/>
    </row>
    <row r="122" spans="1:36" ht="30" customHeight="1" x14ac:dyDescent="0.25">
      <c r="A122" s="505"/>
      <c r="B122" s="33" t="s">
        <v>1288</v>
      </c>
      <c r="C122" s="48"/>
      <c r="D122" s="48"/>
      <c r="E122" s="48"/>
      <c r="F122" s="48"/>
      <c r="G122" s="48"/>
      <c r="H122" s="48"/>
      <c r="I122" s="48"/>
      <c r="J122" s="48"/>
      <c r="K122" s="48"/>
      <c r="L122" s="48"/>
      <c r="M122" s="48"/>
      <c r="N122" s="45"/>
      <c r="O122" s="45"/>
      <c r="P122" s="45" t="s">
        <v>136</v>
      </c>
      <c r="Q122" s="45"/>
      <c r="R122" s="48"/>
      <c r="S122" s="48"/>
      <c r="T122" s="48"/>
      <c r="U122" s="48"/>
      <c r="V122" s="48"/>
      <c r="W122" s="48"/>
      <c r="X122" s="48"/>
      <c r="Y122" s="48"/>
      <c r="Z122" s="48"/>
      <c r="AA122" s="48"/>
      <c r="AB122" s="48"/>
      <c r="AC122" s="48"/>
      <c r="AD122" s="48"/>
      <c r="AE122" s="48"/>
      <c r="AF122" s="48"/>
      <c r="AG122" s="48"/>
      <c r="AH122" s="45"/>
      <c r="AI122" s="134"/>
      <c r="AJ122" s="74"/>
    </row>
    <row r="123" spans="1:36" ht="30" customHeight="1" x14ac:dyDescent="0.25">
      <c r="A123" s="505"/>
      <c r="B123" s="33" t="s">
        <v>1289</v>
      </c>
      <c r="C123" s="48"/>
      <c r="D123" s="48"/>
      <c r="E123" s="48"/>
      <c r="F123" s="48"/>
      <c r="G123" s="48"/>
      <c r="H123" s="48"/>
      <c r="I123" s="48"/>
      <c r="J123" s="48"/>
      <c r="K123" s="48"/>
      <c r="L123" s="48"/>
      <c r="M123" s="48"/>
      <c r="N123" s="45"/>
      <c r="O123" s="45"/>
      <c r="P123" s="45"/>
      <c r="Q123" s="45" t="s">
        <v>136</v>
      </c>
      <c r="R123" s="48"/>
      <c r="S123" s="48"/>
      <c r="T123" s="48"/>
      <c r="U123" s="48"/>
      <c r="V123" s="48"/>
      <c r="W123" s="48"/>
      <c r="X123" s="48"/>
      <c r="Y123" s="48"/>
      <c r="Z123" s="48"/>
      <c r="AA123" s="48"/>
      <c r="AB123" s="48"/>
      <c r="AC123" s="48"/>
      <c r="AD123" s="48"/>
      <c r="AE123" s="48"/>
      <c r="AF123" s="48"/>
      <c r="AG123" s="48"/>
      <c r="AH123" s="45"/>
      <c r="AI123" s="134"/>
      <c r="AJ123" s="74"/>
    </row>
    <row r="124" spans="1:36" ht="30" customHeight="1" x14ac:dyDescent="0.25">
      <c r="A124" s="505"/>
      <c r="B124" s="33" t="s">
        <v>1290</v>
      </c>
      <c r="C124" s="48"/>
      <c r="D124" s="48"/>
      <c r="E124" s="48"/>
      <c r="F124" s="48"/>
      <c r="G124" s="48"/>
      <c r="H124" s="48"/>
      <c r="I124" s="48"/>
      <c r="J124" s="48"/>
      <c r="K124" s="48"/>
      <c r="L124" s="48"/>
      <c r="M124" s="48"/>
      <c r="N124" s="45"/>
      <c r="O124" s="45"/>
      <c r="P124" s="45" t="s">
        <v>136</v>
      </c>
      <c r="Q124" s="45"/>
      <c r="R124" s="48"/>
      <c r="S124" s="48"/>
      <c r="T124" s="48"/>
      <c r="U124" s="48"/>
      <c r="V124" s="48"/>
      <c r="W124" s="48"/>
      <c r="X124" s="48"/>
      <c r="Y124" s="48"/>
      <c r="Z124" s="48"/>
      <c r="AA124" s="48"/>
      <c r="AB124" s="48"/>
      <c r="AC124" s="48"/>
      <c r="AD124" s="48"/>
      <c r="AE124" s="48"/>
      <c r="AF124" s="48"/>
      <c r="AG124" s="48"/>
      <c r="AH124" s="45"/>
      <c r="AI124" s="134"/>
      <c r="AJ124" s="74"/>
    </row>
    <row r="125" spans="1:36" ht="30" customHeight="1" x14ac:dyDescent="0.25">
      <c r="A125" s="505"/>
      <c r="B125" s="33" t="s">
        <v>1291</v>
      </c>
      <c r="C125" s="48"/>
      <c r="D125" s="48"/>
      <c r="E125" s="48"/>
      <c r="F125" s="48"/>
      <c r="G125" s="48"/>
      <c r="H125" s="48"/>
      <c r="I125" s="48"/>
      <c r="J125" s="48"/>
      <c r="K125" s="48"/>
      <c r="L125" s="48"/>
      <c r="M125" s="48"/>
      <c r="N125" s="45"/>
      <c r="O125" s="45"/>
      <c r="P125" s="45" t="s">
        <v>136</v>
      </c>
      <c r="Q125" s="45"/>
      <c r="R125" s="48"/>
      <c r="S125" s="48"/>
      <c r="T125" s="48"/>
      <c r="U125" s="48"/>
      <c r="V125" s="48"/>
      <c r="W125" s="48"/>
      <c r="X125" s="48"/>
      <c r="Y125" s="48"/>
      <c r="Z125" s="48"/>
      <c r="AA125" s="48"/>
      <c r="AB125" s="48"/>
      <c r="AC125" s="48"/>
      <c r="AD125" s="48"/>
      <c r="AE125" s="48"/>
      <c r="AF125" s="48"/>
      <c r="AG125" s="48"/>
      <c r="AH125" s="45"/>
      <c r="AI125" s="134"/>
      <c r="AJ125" s="74"/>
    </row>
    <row r="126" spans="1:36" ht="30" customHeight="1" x14ac:dyDescent="0.25">
      <c r="A126" s="505"/>
      <c r="B126" s="33" t="s">
        <v>1292</v>
      </c>
      <c r="C126" s="48"/>
      <c r="D126" s="48"/>
      <c r="E126" s="48"/>
      <c r="F126" s="48"/>
      <c r="G126" s="48"/>
      <c r="H126" s="48"/>
      <c r="I126" s="48"/>
      <c r="J126" s="48"/>
      <c r="K126" s="48"/>
      <c r="L126" s="48"/>
      <c r="M126" s="48"/>
      <c r="N126" s="45"/>
      <c r="O126" s="45"/>
      <c r="P126" s="45"/>
      <c r="Q126" s="45" t="s">
        <v>136</v>
      </c>
      <c r="R126" s="48"/>
      <c r="S126" s="48"/>
      <c r="T126" s="48"/>
      <c r="U126" s="48"/>
      <c r="V126" s="48"/>
      <c r="W126" s="48"/>
      <c r="X126" s="48"/>
      <c r="Y126" s="48"/>
      <c r="Z126" s="48"/>
      <c r="AA126" s="48"/>
      <c r="AB126" s="48"/>
      <c r="AC126" s="48"/>
      <c r="AD126" s="48"/>
      <c r="AE126" s="48"/>
      <c r="AF126" s="48"/>
      <c r="AG126" s="48"/>
      <c r="AH126" s="45"/>
      <c r="AI126" s="134"/>
      <c r="AJ126" s="74"/>
    </row>
    <row r="127" spans="1:36" ht="30" customHeight="1" x14ac:dyDescent="0.25">
      <c r="A127" s="505"/>
      <c r="B127" s="33" t="s">
        <v>1293</v>
      </c>
      <c r="C127" s="48"/>
      <c r="D127" s="48"/>
      <c r="E127" s="48"/>
      <c r="F127" s="48"/>
      <c r="G127" s="48"/>
      <c r="H127" s="48"/>
      <c r="I127" s="48"/>
      <c r="J127" s="48"/>
      <c r="K127" s="48"/>
      <c r="L127" s="48"/>
      <c r="M127" s="48"/>
      <c r="N127" s="45"/>
      <c r="O127" s="45" t="s">
        <v>136</v>
      </c>
      <c r="P127" s="45"/>
      <c r="Q127" s="45"/>
      <c r="R127" s="48"/>
      <c r="S127" s="48"/>
      <c r="T127" s="48"/>
      <c r="U127" s="48"/>
      <c r="V127" s="48"/>
      <c r="W127" s="48"/>
      <c r="X127" s="48"/>
      <c r="Y127" s="48"/>
      <c r="Z127" s="48"/>
      <c r="AA127" s="48"/>
      <c r="AB127" s="48"/>
      <c r="AC127" s="48"/>
      <c r="AD127" s="48"/>
      <c r="AE127" s="48"/>
      <c r="AF127" s="48"/>
      <c r="AG127" s="48"/>
      <c r="AH127" s="45"/>
      <c r="AI127" s="134"/>
      <c r="AJ127" s="74"/>
    </row>
    <row r="128" spans="1:36" ht="30" customHeight="1" x14ac:dyDescent="0.25">
      <c r="A128" s="505"/>
      <c r="B128" s="33" t="s">
        <v>1294</v>
      </c>
      <c r="C128" s="48"/>
      <c r="D128" s="48"/>
      <c r="E128" s="48"/>
      <c r="F128" s="48"/>
      <c r="G128" s="48"/>
      <c r="H128" s="48"/>
      <c r="I128" s="48"/>
      <c r="J128" s="48"/>
      <c r="K128" s="48"/>
      <c r="L128" s="48"/>
      <c r="M128" s="48"/>
      <c r="N128" s="45"/>
      <c r="O128" s="45"/>
      <c r="P128" s="45" t="s">
        <v>136</v>
      </c>
      <c r="Q128" s="45"/>
      <c r="R128" s="48"/>
      <c r="S128" s="48"/>
      <c r="T128" s="48"/>
      <c r="U128" s="48"/>
      <c r="V128" s="48"/>
      <c r="W128" s="48"/>
      <c r="X128" s="48"/>
      <c r="Y128" s="48"/>
      <c r="Z128" s="48"/>
      <c r="AA128" s="48"/>
      <c r="AB128" s="48"/>
      <c r="AC128" s="48"/>
      <c r="AD128" s="48"/>
      <c r="AE128" s="48"/>
      <c r="AF128" s="48"/>
      <c r="AG128" s="48"/>
      <c r="AH128" s="45"/>
      <c r="AI128" s="134"/>
      <c r="AJ128" s="74"/>
    </row>
    <row r="129" spans="1:36" ht="30" customHeight="1" x14ac:dyDescent="0.25">
      <c r="A129" s="505"/>
      <c r="B129" s="33" t="s">
        <v>1295</v>
      </c>
      <c r="C129" s="48"/>
      <c r="D129" s="48"/>
      <c r="E129" s="48"/>
      <c r="F129" s="48"/>
      <c r="G129" s="48"/>
      <c r="H129" s="48"/>
      <c r="I129" s="48"/>
      <c r="J129" s="48"/>
      <c r="K129" s="48"/>
      <c r="L129" s="48"/>
      <c r="M129" s="48"/>
      <c r="N129" s="45"/>
      <c r="O129" s="45"/>
      <c r="P129" s="45"/>
      <c r="Q129" s="45" t="s">
        <v>136</v>
      </c>
      <c r="R129" s="48"/>
      <c r="S129" s="48"/>
      <c r="T129" s="48"/>
      <c r="U129" s="48"/>
      <c r="V129" s="48"/>
      <c r="W129" s="48"/>
      <c r="X129" s="48"/>
      <c r="Y129" s="48"/>
      <c r="Z129" s="48"/>
      <c r="AA129" s="48"/>
      <c r="AB129" s="48"/>
      <c r="AC129" s="48"/>
      <c r="AD129" s="48"/>
      <c r="AE129" s="48"/>
      <c r="AF129" s="48"/>
      <c r="AG129" s="48"/>
      <c r="AH129" s="45"/>
      <c r="AI129" s="134"/>
      <c r="AJ129" s="74"/>
    </row>
    <row r="130" spans="1:36" ht="30" customHeight="1" x14ac:dyDescent="0.25">
      <c r="A130" s="506"/>
      <c r="B130" s="33" t="s">
        <v>1296</v>
      </c>
      <c r="C130" s="48"/>
      <c r="D130" s="48"/>
      <c r="E130" s="48"/>
      <c r="F130" s="48"/>
      <c r="G130" s="48"/>
      <c r="H130" s="48"/>
      <c r="I130" s="48"/>
      <c r="J130" s="48"/>
      <c r="K130" s="48"/>
      <c r="L130" s="48"/>
      <c r="M130" s="48"/>
      <c r="N130" s="45"/>
      <c r="O130" s="45"/>
      <c r="P130" s="45"/>
      <c r="Q130" s="45" t="s">
        <v>136</v>
      </c>
      <c r="R130" s="48"/>
      <c r="S130" s="48"/>
      <c r="T130" s="48"/>
      <c r="U130" s="48"/>
      <c r="V130" s="48"/>
      <c r="W130" s="48"/>
      <c r="X130" s="48"/>
      <c r="Y130" s="48"/>
      <c r="Z130" s="48"/>
      <c r="AA130" s="48"/>
      <c r="AB130" s="48"/>
      <c r="AC130" s="48"/>
      <c r="AD130" s="48"/>
      <c r="AE130" s="48"/>
      <c r="AF130" s="48"/>
      <c r="AG130" s="48"/>
      <c r="AH130" s="45"/>
      <c r="AI130" s="134"/>
      <c r="AJ130" s="74"/>
    </row>
    <row r="131" spans="1:36" ht="30" customHeight="1" x14ac:dyDescent="0.25">
      <c r="A131" s="504" t="s">
        <v>1297</v>
      </c>
      <c r="B131" s="33" t="s">
        <v>1298</v>
      </c>
      <c r="C131" s="48" t="s">
        <v>1299</v>
      </c>
      <c r="D131" s="48"/>
      <c r="E131" s="48"/>
      <c r="F131" s="48"/>
      <c r="G131" s="48"/>
      <c r="H131" s="48"/>
      <c r="I131" s="48"/>
      <c r="J131" s="48"/>
      <c r="K131" s="48"/>
      <c r="L131" s="48"/>
      <c r="M131" s="48"/>
      <c r="N131" s="45"/>
      <c r="O131" s="45"/>
      <c r="P131" s="45"/>
      <c r="Q131" s="45" t="s">
        <v>1203</v>
      </c>
      <c r="R131" s="48"/>
      <c r="S131" s="48"/>
      <c r="T131" s="48"/>
      <c r="U131" s="48"/>
      <c r="V131" s="48"/>
      <c r="W131" s="48"/>
      <c r="X131" s="48"/>
      <c r="Y131" s="48"/>
      <c r="Z131" s="48"/>
      <c r="AA131" s="48"/>
      <c r="AB131" s="48"/>
      <c r="AC131" s="48"/>
      <c r="AD131" s="48"/>
      <c r="AE131" s="48"/>
      <c r="AF131" s="48"/>
      <c r="AG131" s="48"/>
      <c r="AH131" s="45"/>
      <c r="AI131" s="134"/>
      <c r="AJ131" s="74"/>
    </row>
    <row r="132" spans="1:36" ht="30" customHeight="1" x14ac:dyDescent="0.25">
      <c r="A132" s="505"/>
      <c r="B132" s="33" t="s">
        <v>1300</v>
      </c>
      <c r="C132" s="48" t="s">
        <v>1299</v>
      </c>
      <c r="D132" s="48"/>
      <c r="E132" s="48"/>
      <c r="F132" s="48"/>
      <c r="G132" s="48"/>
      <c r="H132" s="48"/>
      <c r="I132" s="48"/>
      <c r="J132" s="48"/>
      <c r="K132" s="48"/>
      <c r="L132" s="48"/>
      <c r="M132" s="48"/>
      <c r="N132" s="45"/>
      <c r="O132" s="45"/>
      <c r="P132" s="45"/>
      <c r="Q132" s="45" t="s">
        <v>1203</v>
      </c>
      <c r="R132" s="48"/>
      <c r="S132" s="48"/>
      <c r="T132" s="48"/>
      <c r="U132" s="48"/>
      <c r="V132" s="48"/>
      <c r="W132" s="48"/>
      <c r="X132" s="48"/>
      <c r="Y132" s="48"/>
      <c r="Z132" s="48"/>
      <c r="AA132" s="48"/>
      <c r="AB132" s="48"/>
      <c r="AC132" s="48"/>
      <c r="AD132" s="48"/>
      <c r="AE132" s="48"/>
      <c r="AF132" s="48"/>
      <c r="AG132" s="48"/>
      <c r="AH132" s="45"/>
      <c r="AI132" s="134"/>
      <c r="AJ132" s="74"/>
    </row>
    <row r="133" spans="1:36" ht="30" customHeight="1" x14ac:dyDescent="0.25">
      <c r="A133" s="505"/>
      <c r="B133" s="33" t="s">
        <v>1301</v>
      </c>
      <c r="C133" s="48" t="s">
        <v>1299</v>
      </c>
      <c r="D133" s="48"/>
      <c r="E133" s="48"/>
      <c r="F133" s="48"/>
      <c r="G133" s="48"/>
      <c r="H133" s="48"/>
      <c r="I133" s="48"/>
      <c r="J133" s="48"/>
      <c r="K133" s="48"/>
      <c r="L133" s="48"/>
      <c r="M133" s="48"/>
      <c r="N133" s="45"/>
      <c r="O133" s="45"/>
      <c r="P133" s="45"/>
      <c r="Q133" s="45" t="s">
        <v>1203</v>
      </c>
      <c r="R133" s="48"/>
      <c r="S133" s="48"/>
      <c r="T133" s="48"/>
      <c r="U133" s="48"/>
      <c r="V133" s="48"/>
      <c r="W133" s="48"/>
      <c r="X133" s="48"/>
      <c r="Y133" s="48"/>
      <c r="Z133" s="48"/>
      <c r="AA133" s="48"/>
      <c r="AB133" s="48"/>
      <c r="AC133" s="48"/>
      <c r="AD133" s="48"/>
      <c r="AE133" s="48"/>
      <c r="AF133" s="48"/>
      <c r="AG133" s="48"/>
      <c r="AH133" s="45"/>
      <c r="AI133" s="134"/>
      <c r="AJ133" s="74"/>
    </row>
    <row r="134" spans="1:36" ht="30" customHeight="1" x14ac:dyDescent="0.25">
      <c r="A134" s="505"/>
      <c r="B134" s="33" t="s">
        <v>1302</v>
      </c>
      <c r="C134" s="48"/>
      <c r="D134" s="48"/>
      <c r="E134" s="48"/>
      <c r="F134" s="48"/>
      <c r="G134" s="48"/>
      <c r="H134" s="48"/>
      <c r="I134" s="48"/>
      <c r="J134" s="48"/>
      <c r="K134" s="48"/>
      <c r="L134" s="48"/>
      <c r="M134" s="48"/>
      <c r="N134" s="45"/>
      <c r="O134" s="45" t="s">
        <v>136</v>
      </c>
      <c r="P134" s="45"/>
      <c r="Q134" s="45"/>
      <c r="R134" s="48"/>
      <c r="S134" s="48"/>
      <c r="T134" s="48"/>
      <c r="U134" s="48"/>
      <c r="V134" s="48"/>
      <c r="W134" s="48"/>
      <c r="X134" s="48"/>
      <c r="Y134" s="48"/>
      <c r="Z134" s="48"/>
      <c r="AA134" s="48"/>
      <c r="AB134" s="48"/>
      <c r="AC134" s="48"/>
      <c r="AD134" s="48"/>
      <c r="AE134" s="48"/>
      <c r="AF134" s="48"/>
      <c r="AG134" s="48"/>
      <c r="AH134" s="45"/>
      <c r="AI134" s="134"/>
      <c r="AJ134" s="74"/>
    </row>
    <row r="135" spans="1:36" ht="30" customHeight="1" x14ac:dyDescent="0.25">
      <c r="A135" s="505"/>
      <c r="B135" s="33" t="s">
        <v>1303</v>
      </c>
      <c r="C135" s="48"/>
      <c r="D135" s="48"/>
      <c r="E135" s="48"/>
      <c r="F135" s="48"/>
      <c r="G135" s="48"/>
      <c r="H135" s="48"/>
      <c r="I135" s="48"/>
      <c r="J135" s="48"/>
      <c r="K135" s="48"/>
      <c r="L135" s="48"/>
      <c r="M135" s="48"/>
      <c r="N135" s="45"/>
      <c r="O135" s="45"/>
      <c r="P135" s="45" t="s">
        <v>136</v>
      </c>
      <c r="Q135" s="45"/>
      <c r="R135" s="48"/>
      <c r="S135" s="48"/>
      <c r="T135" s="48"/>
      <c r="U135" s="48"/>
      <c r="V135" s="48"/>
      <c r="W135" s="48"/>
      <c r="X135" s="48"/>
      <c r="Y135" s="48"/>
      <c r="Z135" s="48"/>
      <c r="AA135" s="48"/>
      <c r="AB135" s="48"/>
      <c r="AC135" s="48"/>
      <c r="AD135" s="48"/>
      <c r="AE135" s="48"/>
      <c r="AF135" s="48"/>
      <c r="AG135" s="48"/>
      <c r="AH135" s="45"/>
      <c r="AI135" s="134"/>
      <c r="AJ135" s="74"/>
    </row>
    <row r="136" spans="1:36" ht="30" customHeight="1" x14ac:dyDescent="0.25">
      <c r="A136" s="505"/>
      <c r="B136" s="33" t="s">
        <v>1304</v>
      </c>
      <c r="C136" s="48"/>
      <c r="D136" s="48"/>
      <c r="E136" s="48"/>
      <c r="F136" s="48"/>
      <c r="G136" s="48"/>
      <c r="H136" s="48"/>
      <c r="I136" s="48"/>
      <c r="J136" s="48"/>
      <c r="K136" s="48"/>
      <c r="L136" s="48"/>
      <c r="M136" s="48"/>
      <c r="N136" s="45"/>
      <c r="O136" s="45"/>
      <c r="P136" s="45"/>
      <c r="Q136" s="45" t="s">
        <v>136</v>
      </c>
      <c r="R136" s="48"/>
      <c r="S136" s="48"/>
      <c r="T136" s="48"/>
      <c r="U136" s="48"/>
      <c r="V136" s="48"/>
      <c r="W136" s="48"/>
      <c r="X136" s="48"/>
      <c r="Y136" s="48"/>
      <c r="Z136" s="48"/>
      <c r="AA136" s="48"/>
      <c r="AB136" s="48"/>
      <c r="AC136" s="48"/>
      <c r="AD136" s="48"/>
      <c r="AE136" s="48"/>
      <c r="AF136" s="48"/>
      <c r="AG136" s="48"/>
      <c r="AH136" s="45"/>
      <c r="AI136" s="134"/>
      <c r="AJ136" s="74"/>
    </row>
    <row r="137" spans="1:36" ht="30" customHeight="1" x14ac:dyDescent="0.25">
      <c r="A137" s="505"/>
      <c r="B137" s="33" t="s">
        <v>1305</v>
      </c>
      <c r="C137" s="48"/>
      <c r="D137" s="48"/>
      <c r="E137" s="48"/>
      <c r="F137" s="48"/>
      <c r="G137" s="48"/>
      <c r="H137" s="48"/>
      <c r="I137" s="48"/>
      <c r="J137" s="48"/>
      <c r="K137" s="48"/>
      <c r="L137" s="48"/>
      <c r="M137" s="48"/>
      <c r="N137" s="45"/>
      <c r="O137" s="45" t="s">
        <v>136</v>
      </c>
      <c r="P137" s="45"/>
      <c r="Q137" s="45"/>
      <c r="R137" s="48"/>
      <c r="S137" s="48"/>
      <c r="T137" s="48"/>
      <c r="U137" s="48"/>
      <c r="V137" s="48"/>
      <c r="W137" s="48"/>
      <c r="X137" s="48"/>
      <c r="Y137" s="48"/>
      <c r="Z137" s="48"/>
      <c r="AA137" s="48"/>
      <c r="AB137" s="48"/>
      <c r="AC137" s="48"/>
      <c r="AD137" s="48"/>
      <c r="AE137" s="48"/>
      <c r="AF137" s="48"/>
      <c r="AG137" s="48"/>
      <c r="AH137" s="45"/>
      <c r="AI137" s="134"/>
      <c r="AJ137" s="74"/>
    </row>
    <row r="138" spans="1:36" ht="30" customHeight="1" x14ac:dyDescent="0.25">
      <c r="A138" s="505"/>
      <c r="B138" s="33" t="s">
        <v>1306</v>
      </c>
      <c r="C138" s="48"/>
      <c r="D138" s="48"/>
      <c r="E138" s="48"/>
      <c r="F138" s="48"/>
      <c r="G138" s="48"/>
      <c r="H138" s="48"/>
      <c r="I138" s="48"/>
      <c r="J138" s="48"/>
      <c r="K138" s="48"/>
      <c r="L138" s="48"/>
      <c r="M138" s="48"/>
      <c r="N138" s="45"/>
      <c r="O138" s="45"/>
      <c r="P138" s="45" t="s">
        <v>136</v>
      </c>
      <c r="Q138" s="45"/>
      <c r="R138" s="48"/>
      <c r="S138" s="48"/>
      <c r="T138" s="48"/>
      <c r="U138" s="48"/>
      <c r="V138" s="48"/>
      <c r="W138" s="48"/>
      <c r="X138" s="48"/>
      <c r="Y138" s="48"/>
      <c r="Z138" s="48"/>
      <c r="AA138" s="48"/>
      <c r="AB138" s="48"/>
      <c r="AC138" s="48"/>
      <c r="AD138" s="48"/>
      <c r="AE138" s="48"/>
      <c r="AF138" s="48"/>
      <c r="AG138" s="48"/>
      <c r="AH138" s="45"/>
      <c r="AI138" s="134"/>
      <c r="AJ138" s="74"/>
    </row>
    <row r="139" spans="1:36" ht="30" customHeight="1" x14ac:dyDescent="0.25">
      <c r="A139" s="505"/>
      <c r="B139" s="33" t="s">
        <v>1307</v>
      </c>
      <c r="C139" s="48"/>
      <c r="D139" s="48"/>
      <c r="E139" s="48"/>
      <c r="F139" s="48"/>
      <c r="G139" s="48"/>
      <c r="H139" s="48"/>
      <c r="I139" s="48"/>
      <c r="J139" s="48"/>
      <c r="K139" s="48"/>
      <c r="L139" s="48"/>
      <c r="M139" s="48"/>
      <c r="N139" s="45"/>
      <c r="O139" s="45"/>
      <c r="P139" s="45"/>
      <c r="Q139" s="45" t="s">
        <v>136</v>
      </c>
      <c r="R139" s="48"/>
      <c r="S139" s="48"/>
      <c r="T139" s="48"/>
      <c r="U139" s="48"/>
      <c r="V139" s="48"/>
      <c r="W139" s="48"/>
      <c r="X139" s="48"/>
      <c r="Y139" s="48"/>
      <c r="Z139" s="48"/>
      <c r="AA139" s="48"/>
      <c r="AB139" s="48"/>
      <c r="AC139" s="48"/>
      <c r="AD139" s="48"/>
      <c r="AE139" s="48"/>
      <c r="AF139" s="48"/>
      <c r="AG139" s="48"/>
      <c r="AH139" s="45"/>
      <c r="AI139" s="134"/>
      <c r="AJ139" s="74"/>
    </row>
    <row r="140" spans="1:36" ht="30" customHeight="1" x14ac:dyDescent="0.25">
      <c r="A140" s="505"/>
      <c r="B140" s="33" t="s">
        <v>1308</v>
      </c>
      <c r="C140" s="48"/>
      <c r="D140" s="48"/>
      <c r="E140" s="48"/>
      <c r="F140" s="48"/>
      <c r="G140" s="48"/>
      <c r="H140" s="48"/>
      <c r="I140" s="48"/>
      <c r="J140" s="48"/>
      <c r="K140" s="48"/>
      <c r="L140" s="48"/>
      <c r="M140" s="48"/>
      <c r="N140" s="45"/>
      <c r="O140" s="45"/>
      <c r="P140" s="45" t="s">
        <v>136</v>
      </c>
      <c r="Q140" s="45"/>
      <c r="R140" s="48"/>
      <c r="S140" s="48"/>
      <c r="T140" s="48"/>
      <c r="U140" s="48"/>
      <c r="V140" s="48"/>
      <c r="W140" s="48"/>
      <c r="X140" s="48"/>
      <c r="Y140" s="48"/>
      <c r="Z140" s="48"/>
      <c r="AA140" s="48"/>
      <c r="AB140" s="48"/>
      <c r="AC140" s="48"/>
      <c r="AD140" s="48"/>
      <c r="AE140" s="48"/>
      <c r="AF140" s="48"/>
      <c r="AG140" s="48"/>
      <c r="AH140" s="45"/>
      <c r="AI140" s="134"/>
      <c r="AJ140" s="74"/>
    </row>
    <row r="141" spans="1:36" ht="30" customHeight="1" x14ac:dyDescent="0.25">
      <c r="A141" s="505"/>
      <c r="B141" s="33" t="s">
        <v>1309</v>
      </c>
      <c r="C141" s="48"/>
      <c r="D141" s="48"/>
      <c r="E141" s="48"/>
      <c r="F141" s="48"/>
      <c r="G141" s="48"/>
      <c r="H141" s="48"/>
      <c r="I141" s="48"/>
      <c r="J141" s="48"/>
      <c r="K141" s="48"/>
      <c r="L141" s="48"/>
      <c r="M141" s="48"/>
      <c r="N141" s="45"/>
      <c r="O141" s="45" t="s">
        <v>136</v>
      </c>
      <c r="P141" s="45"/>
      <c r="Q141" s="45"/>
      <c r="R141" s="48"/>
      <c r="S141" s="48"/>
      <c r="T141" s="48"/>
      <c r="U141" s="48"/>
      <c r="V141" s="48"/>
      <c r="W141" s="48"/>
      <c r="X141" s="48"/>
      <c r="Y141" s="48"/>
      <c r="Z141" s="48"/>
      <c r="AA141" s="48"/>
      <c r="AB141" s="48"/>
      <c r="AC141" s="48"/>
      <c r="AD141" s="48"/>
      <c r="AE141" s="48"/>
      <c r="AF141" s="48"/>
      <c r="AG141" s="48"/>
      <c r="AH141" s="45"/>
      <c r="AI141" s="134"/>
      <c r="AJ141" s="74"/>
    </row>
    <row r="142" spans="1:36" ht="30" customHeight="1" x14ac:dyDescent="0.25">
      <c r="A142" s="505"/>
      <c r="B142" s="33" t="s">
        <v>1310</v>
      </c>
      <c r="C142" s="48"/>
      <c r="D142" s="48"/>
      <c r="E142" s="48"/>
      <c r="F142" s="48"/>
      <c r="G142" s="48"/>
      <c r="H142" s="48"/>
      <c r="I142" s="48"/>
      <c r="J142" s="48"/>
      <c r="K142" s="48"/>
      <c r="L142" s="48"/>
      <c r="M142" s="48"/>
      <c r="N142" s="45"/>
      <c r="O142" s="45"/>
      <c r="P142" s="45" t="s">
        <v>136</v>
      </c>
      <c r="Q142" s="45"/>
      <c r="R142" s="48"/>
      <c r="S142" s="48"/>
      <c r="T142" s="48"/>
      <c r="U142" s="48"/>
      <c r="V142" s="48"/>
      <c r="W142" s="48"/>
      <c r="X142" s="48"/>
      <c r="Y142" s="48"/>
      <c r="Z142" s="48"/>
      <c r="AA142" s="48"/>
      <c r="AB142" s="48"/>
      <c r="AC142" s="48"/>
      <c r="AD142" s="48"/>
      <c r="AE142" s="48"/>
      <c r="AF142" s="48"/>
      <c r="AG142" s="48"/>
      <c r="AH142" s="45"/>
      <c r="AI142" s="134"/>
      <c r="AJ142" s="74"/>
    </row>
    <row r="143" spans="1:36" ht="30" customHeight="1" x14ac:dyDescent="0.25">
      <c r="A143" s="505"/>
      <c r="B143" s="33" t="s">
        <v>1311</v>
      </c>
      <c r="C143" s="48"/>
      <c r="D143" s="48"/>
      <c r="E143" s="48"/>
      <c r="F143" s="48"/>
      <c r="G143" s="48"/>
      <c r="H143" s="48"/>
      <c r="I143" s="48"/>
      <c r="J143" s="48"/>
      <c r="K143" s="48"/>
      <c r="L143" s="48"/>
      <c r="M143" s="48"/>
      <c r="N143" s="45"/>
      <c r="O143" s="45"/>
      <c r="P143" s="45" t="s">
        <v>136</v>
      </c>
      <c r="Q143" s="45"/>
      <c r="R143" s="48"/>
      <c r="S143" s="48"/>
      <c r="T143" s="48"/>
      <c r="U143" s="48"/>
      <c r="V143" s="48"/>
      <c r="W143" s="48"/>
      <c r="X143" s="48"/>
      <c r="Y143" s="48"/>
      <c r="Z143" s="48"/>
      <c r="AA143" s="48"/>
      <c r="AB143" s="48"/>
      <c r="AC143" s="48"/>
      <c r="AD143" s="48"/>
      <c r="AE143" s="48"/>
      <c r="AF143" s="48"/>
      <c r="AG143" s="48"/>
      <c r="AH143" s="45"/>
      <c r="AI143" s="134"/>
      <c r="AJ143" s="74"/>
    </row>
    <row r="144" spans="1:36" ht="30" customHeight="1" x14ac:dyDescent="0.25">
      <c r="A144" s="505"/>
      <c r="B144" s="33" t="s">
        <v>1312</v>
      </c>
      <c r="C144" s="48"/>
      <c r="D144" s="48"/>
      <c r="E144" s="48"/>
      <c r="F144" s="48"/>
      <c r="G144" s="48"/>
      <c r="H144" s="48"/>
      <c r="I144" s="48"/>
      <c r="J144" s="48"/>
      <c r="K144" s="48"/>
      <c r="L144" s="48"/>
      <c r="M144" s="48"/>
      <c r="N144" s="45"/>
      <c r="O144" s="45"/>
      <c r="P144" s="45"/>
      <c r="Q144" s="45" t="s">
        <v>136</v>
      </c>
      <c r="R144" s="48"/>
      <c r="S144" s="48"/>
      <c r="T144" s="48"/>
      <c r="U144" s="48"/>
      <c r="V144" s="48"/>
      <c r="W144" s="48"/>
      <c r="X144" s="48"/>
      <c r="Y144" s="48"/>
      <c r="Z144" s="48"/>
      <c r="AA144" s="48"/>
      <c r="AB144" s="48"/>
      <c r="AC144" s="48"/>
      <c r="AD144" s="48"/>
      <c r="AE144" s="48"/>
      <c r="AF144" s="48"/>
      <c r="AG144" s="48"/>
      <c r="AH144" s="45"/>
      <c r="AI144" s="134"/>
      <c r="AJ144" s="74"/>
    </row>
    <row r="145" spans="1:36" ht="30" customHeight="1" x14ac:dyDescent="0.25">
      <c r="A145" s="506"/>
      <c r="B145" s="33" t="s">
        <v>1313</v>
      </c>
      <c r="C145" s="48"/>
      <c r="D145" s="48"/>
      <c r="E145" s="48"/>
      <c r="F145" s="48"/>
      <c r="G145" s="48"/>
      <c r="H145" s="48"/>
      <c r="I145" s="48"/>
      <c r="J145" s="48"/>
      <c r="K145" s="48"/>
      <c r="L145" s="48"/>
      <c r="M145" s="48"/>
      <c r="N145" s="45"/>
      <c r="O145" s="45" t="s">
        <v>136</v>
      </c>
      <c r="P145" s="45"/>
      <c r="Q145" s="45"/>
      <c r="R145" s="48"/>
      <c r="S145" s="48"/>
      <c r="T145" s="48"/>
      <c r="U145" s="48"/>
      <c r="V145" s="48"/>
      <c r="W145" s="48"/>
      <c r="X145" s="48"/>
      <c r="Y145" s="48"/>
      <c r="Z145" s="48"/>
      <c r="AA145" s="48"/>
      <c r="AB145" s="48"/>
      <c r="AC145" s="48"/>
      <c r="AD145" s="48"/>
      <c r="AE145" s="48"/>
      <c r="AF145" s="48"/>
      <c r="AG145" s="48"/>
      <c r="AH145" s="45"/>
      <c r="AI145" s="134"/>
      <c r="AJ145" s="74"/>
    </row>
    <row r="146" spans="1:36" ht="30" customHeight="1" x14ac:dyDescent="0.25">
      <c r="A146" s="504" t="s">
        <v>1314</v>
      </c>
      <c r="B146" s="33" t="s">
        <v>1315</v>
      </c>
      <c r="C146" s="48" t="s">
        <v>1316</v>
      </c>
      <c r="D146" s="48"/>
      <c r="E146" s="48"/>
      <c r="F146" s="48"/>
      <c r="G146" s="48"/>
      <c r="H146" s="48"/>
      <c r="I146" s="48"/>
      <c r="J146" s="48"/>
      <c r="K146" s="48"/>
      <c r="L146" s="48"/>
      <c r="M146" s="48"/>
      <c r="N146" s="45"/>
      <c r="O146" s="45"/>
      <c r="P146" s="45"/>
      <c r="Q146" s="45" t="s">
        <v>1203</v>
      </c>
      <c r="R146" s="48"/>
      <c r="S146" s="48"/>
      <c r="T146" s="48"/>
      <c r="U146" s="48"/>
      <c r="V146" s="48"/>
      <c r="W146" s="48"/>
      <c r="X146" s="48"/>
      <c r="Y146" s="48"/>
      <c r="Z146" s="48"/>
      <c r="AA146" s="48"/>
      <c r="AB146" s="48"/>
      <c r="AC146" s="48"/>
      <c r="AD146" s="48"/>
      <c r="AE146" s="48"/>
      <c r="AF146" s="48"/>
      <c r="AG146" s="48"/>
      <c r="AH146" s="45"/>
      <c r="AI146" s="134"/>
      <c r="AJ146" s="74"/>
    </row>
    <row r="147" spans="1:36" ht="30" customHeight="1" x14ac:dyDescent="0.25">
      <c r="A147" s="505"/>
      <c r="B147" s="33" t="s">
        <v>1317</v>
      </c>
      <c r="C147" s="48" t="s">
        <v>1316</v>
      </c>
      <c r="D147" s="48"/>
      <c r="E147" s="48"/>
      <c r="F147" s="48"/>
      <c r="G147" s="48"/>
      <c r="H147" s="48"/>
      <c r="I147" s="48"/>
      <c r="J147" s="48"/>
      <c r="K147" s="48"/>
      <c r="L147" s="48"/>
      <c r="M147" s="48"/>
      <c r="N147" s="45"/>
      <c r="O147" s="45"/>
      <c r="P147" s="45"/>
      <c r="Q147" s="45" t="s">
        <v>1203</v>
      </c>
      <c r="R147" s="48"/>
      <c r="S147" s="48"/>
      <c r="T147" s="48"/>
      <c r="U147" s="48"/>
      <c r="V147" s="48"/>
      <c r="W147" s="48"/>
      <c r="X147" s="48"/>
      <c r="Y147" s="48"/>
      <c r="Z147" s="48"/>
      <c r="AA147" s="48"/>
      <c r="AB147" s="48"/>
      <c r="AC147" s="48"/>
      <c r="AD147" s="48"/>
      <c r="AE147" s="48"/>
      <c r="AF147" s="48"/>
      <c r="AG147" s="48"/>
      <c r="AH147" s="45"/>
      <c r="AI147" s="134"/>
      <c r="AJ147" s="74"/>
    </row>
    <row r="148" spans="1:36" ht="30" customHeight="1" x14ac:dyDescent="0.25">
      <c r="A148" s="505"/>
      <c r="B148" s="33" t="s">
        <v>1318</v>
      </c>
      <c r="C148" s="48" t="s">
        <v>1316</v>
      </c>
      <c r="D148" s="48"/>
      <c r="E148" s="48"/>
      <c r="F148" s="48"/>
      <c r="G148" s="48"/>
      <c r="H148" s="48"/>
      <c r="I148" s="48"/>
      <c r="J148" s="48"/>
      <c r="K148" s="48"/>
      <c r="L148" s="48"/>
      <c r="M148" s="48"/>
      <c r="N148" s="45"/>
      <c r="O148" s="45"/>
      <c r="P148" s="45"/>
      <c r="Q148" s="45" t="s">
        <v>1203</v>
      </c>
      <c r="R148" s="48"/>
      <c r="S148" s="48"/>
      <c r="T148" s="48"/>
      <c r="U148" s="48"/>
      <c r="V148" s="48"/>
      <c r="W148" s="48"/>
      <c r="X148" s="48"/>
      <c r="Y148" s="48"/>
      <c r="Z148" s="48"/>
      <c r="AA148" s="48"/>
      <c r="AB148" s="48"/>
      <c r="AC148" s="48"/>
      <c r="AD148" s="48"/>
      <c r="AE148" s="48"/>
      <c r="AF148" s="48"/>
      <c r="AG148" s="48"/>
      <c r="AH148" s="45"/>
      <c r="AI148" s="134"/>
      <c r="AJ148" s="74"/>
    </row>
    <row r="149" spans="1:36" ht="30" customHeight="1" x14ac:dyDescent="0.25">
      <c r="A149" s="505"/>
      <c r="B149" s="33" t="s">
        <v>1319</v>
      </c>
      <c r="C149" s="48"/>
      <c r="D149" s="48"/>
      <c r="E149" s="48"/>
      <c r="F149" s="48"/>
      <c r="G149" s="48"/>
      <c r="H149" s="48"/>
      <c r="I149" s="48"/>
      <c r="J149" s="48"/>
      <c r="K149" s="48"/>
      <c r="L149" s="48"/>
      <c r="M149" s="48"/>
      <c r="N149" s="45"/>
      <c r="O149" s="45"/>
      <c r="P149" s="45" t="s">
        <v>136</v>
      </c>
      <c r="Q149" s="45"/>
      <c r="R149" s="48"/>
      <c r="S149" s="48"/>
      <c r="T149" s="48"/>
      <c r="U149" s="48"/>
      <c r="V149" s="48"/>
      <c r="W149" s="48"/>
      <c r="X149" s="48"/>
      <c r="Y149" s="48"/>
      <c r="Z149" s="48"/>
      <c r="AA149" s="48"/>
      <c r="AB149" s="48"/>
      <c r="AC149" s="48"/>
      <c r="AD149" s="48"/>
      <c r="AE149" s="48"/>
      <c r="AF149" s="48"/>
      <c r="AG149" s="48"/>
      <c r="AH149" s="45"/>
      <c r="AI149" s="134"/>
      <c r="AJ149" s="74"/>
    </row>
    <row r="150" spans="1:36" ht="30" customHeight="1" x14ac:dyDescent="0.25">
      <c r="A150" s="505"/>
      <c r="B150" s="33" t="s">
        <v>1320</v>
      </c>
      <c r="C150" s="48"/>
      <c r="D150" s="48"/>
      <c r="E150" s="48"/>
      <c r="F150" s="48"/>
      <c r="G150" s="48"/>
      <c r="H150" s="48"/>
      <c r="I150" s="48"/>
      <c r="J150" s="48"/>
      <c r="K150" s="48"/>
      <c r="L150" s="48"/>
      <c r="M150" s="48"/>
      <c r="N150" s="45"/>
      <c r="O150" s="45" t="s">
        <v>136</v>
      </c>
      <c r="P150" s="45"/>
      <c r="Q150" s="45"/>
      <c r="R150" s="48"/>
      <c r="S150" s="48"/>
      <c r="T150" s="48"/>
      <c r="U150" s="48"/>
      <c r="V150" s="48"/>
      <c r="W150" s="48"/>
      <c r="X150" s="48"/>
      <c r="Y150" s="48"/>
      <c r="Z150" s="48"/>
      <c r="AA150" s="48"/>
      <c r="AB150" s="48"/>
      <c r="AC150" s="48"/>
      <c r="AD150" s="48"/>
      <c r="AE150" s="48"/>
      <c r="AF150" s="48"/>
      <c r="AG150" s="48"/>
      <c r="AH150" s="45"/>
      <c r="AI150" s="134"/>
      <c r="AJ150" s="74"/>
    </row>
    <row r="151" spans="1:36" ht="30" customHeight="1" x14ac:dyDescent="0.25">
      <c r="A151" s="505"/>
      <c r="B151" s="33" t="s">
        <v>1321</v>
      </c>
      <c r="C151" s="48"/>
      <c r="D151" s="48"/>
      <c r="E151" s="48"/>
      <c r="F151" s="48"/>
      <c r="G151" s="48"/>
      <c r="H151" s="48"/>
      <c r="I151" s="48"/>
      <c r="J151" s="48"/>
      <c r="K151" s="48"/>
      <c r="L151" s="48"/>
      <c r="M151" s="48"/>
      <c r="N151" s="45"/>
      <c r="O151" s="45"/>
      <c r="P151" s="45" t="s">
        <v>136</v>
      </c>
      <c r="Q151" s="45"/>
      <c r="R151" s="48"/>
      <c r="S151" s="48"/>
      <c r="T151" s="48"/>
      <c r="U151" s="48"/>
      <c r="V151" s="48"/>
      <c r="W151" s="48"/>
      <c r="X151" s="48"/>
      <c r="Y151" s="48"/>
      <c r="Z151" s="48"/>
      <c r="AA151" s="48"/>
      <c r="AB151" s="48"/>
      <c r="AC151" s="48"/>
      <c r="AD151" s="48"/>
      <c r="AE151" s="48"/>
      <c r="AF151" s="48"/>
      <c r="AG151" s="48"/>
      <c r="AH151" s="45"/>
      <c r="AI151" s="134"/>
      <c r="AJ151" s="74"/>
    </row>
    <row r="152" spans="1:36" ht="30" customHeight="1" x14ac:dyDescent="0.25">
      <c r="A152" s="505"/>
      <c r="B152" s="33" t="s">
        <v>1322</v>
      </c>
      <c r="C152" s="48"/>
      <c r="D152" s="48"/>
      <c r="E152" s="48"/>
      <c r="F152" s="48"/>
      <c r="G152" s="48"/>
      <c r="H152" s="48"/>
      <c r="I152" s="48"/>
      <c r="J152" s="48"/>
      <c r="K152" s="48"/>
      <c r="L152" s="48"/>
      <c r="M152" s="48"/>
      <c r="N152" s="45"/>
      <c r="O152" s="45"/>
      <c r="P152" s="45" t="s">
        <v>136</v>
      </c>
      <c r="Q152" s="45"/>
      <c r="R152" s="48"/>
      <c r="S152" s="48"/>
      <c r="T152" s="48"/>
      <c r="U152" s="48"/>
      <c r="V152" s="48"/>
      <c r="W152" s="48"/>
      <c r="X152" s="48"/>
      <c r="Y152" s="48"/>
      <c r="Z152" s="48"/>
      <c r="AA152" s="48"/>
      <c r="AB152" s="48"/>
      <c r="AC152" s="48"/>
      <c r="AD152" s="48"/>
      <c r="AE152" s="48"/>
      <c r="AF152" s="48"/>
      <c r="AG152" s="48"/>
      <c r="AH152" s="45"/>
      <c r="AI152" s="134"/>
      <c r="AJ152" s="74"/>
    </row>
    <row r="153" spans="1:36" ht="30" customHeight="1" x14ac:dyDescent="0.25">
      <c r="A153" s="505"/>
      <c r="B153" s="33" t="s">
        <v>1323</v>
      </c>
      <c r="C153" s="48"/>
      <c r="D153" s="48"/>
      <c r="E153" s="48"/>
      <c r="F153" s="48"/>
      <c r="G153" s="48"/>
      <c r="H153" s="48"/>
      <c r="I153" s="48"/>
      <c r="J153" s="48"/>
      <c r="K153" s="48"/>
      <c r="L153" s="48"/>
      <c r="M153" s="48"/>
      <c r="N153" s="45"/>
      <c r="O153" s="45"/>
      <c r="P153" s="45"/>
      <c r="Q153" s="45" t="s">
        <v>136</v>
      </c>
      <c r="R153" s="48"/>
      <c r="S153" s="48"/>
      <c r="T153" s="48"/>
      <c r="U153" s="48"/>
      <c r="V153" s="48"/>
      <c r="W153" s="48"/>
      <c r="X153" s="48"/>
      <c r="Y153" s="48"/>
      <c r="Z153" s="48"/>
      <c r="AA153" s="48"/>
      <c r="AB153" s="48"/>
      <c r="AC153" s="48"/>
      <c r="AD153" s="48"/>
      <c r="AE153" s="48"/>
      <c r="AF153" s="48"/>
      <c r="AG153" s="48"/>
      <c r="AH153" s="45"/>
      <c r="AI153" s="134"/>
      <c r="AJ153" s="74"/>
    </row>
    <row r="154" spans="1:36" ht="30" customHeight="1" x14ac:dyDescent="0.25">
      <c r="A154" s="505"/>
      <c r="B154" s="33" t="s">
        <v>1324</v>
      </c>
      <c r="C154" s="48"/>
      <c r="D154" s="48"/>
      <c r="E154" s="48"/>
      <c r="F154" s="48"/>
      <c r="G154" s="48"/>
      <c r="H154" s="48"/>
      <c r="I154" s="48"/>
      <c r="J154" s="48"/>
      <c r="K154" s="48"/>
      <c r="L154" s="48"/>
      <c r="M154" s="48"/>
      <c r="N154" s="45"/>
      <c r="O154" s="45" t="s">
        <v>136</v>
      </c>
      <c r="P154" s="45"/>
      <c r="Q154" s="45"/>
      <c r="R154" s="48"/>
      <c r="S154" s="48"/>
      <c r="T154" s="48"/>
      <c r="U154" s="48"/>
      <c r="V154" s="48"/>
      <c r="W154" s="48"/>
      <c r="X154" s="48"/>
      <c r="Y154" s="48"/>
      <c r="Z154" s="48"/>
      <c r="AA154" s="48"/>
      <c r="AB154" s="48"/>
      <c r="AC154" s="48"/>
      <c r="AD154" s="48"/>
      <c r="AE154" s="48"/>
      <c r="AF154" s="48"/>
      <c r="AG154" s="48"/>
      <c r="AH154" s="45"/>
      <c r="AI154" s="134"/>
      <c r="AJ154" s="74"/>
    </row>
    <row r="155" spans="1:36" ht="30" customHeight="1" x14ac:dyDescent="0.25">
      <c r="A155" s="505"/>
      <c r="B155" s="33" t="s">
        <v>1325</v>
      </c>
      <c r="C155" s="48"/>
      <c r="D155" s="48"/>
      <c r="E155" s="48"/>
      <c r="F155" s="48"/>
      <c r="G155" s="48"/>
      <c r="H155" s="48"/>
      <c r="I155" s="48"/>
      <c r="J155" s="48"/>
      <c r="K155" s="48"/>
      <c r="L155" s="48"/>
      <c r="M155" s="48"/>
      <c r="N155" s="45"/>
      <c r="O155" s="45"/>
      <c r="P155" s="45" t="s">
        <v>136</v>
      </c>
      <c r="Q155" s="45"/>
      <c r="R155" s="48"/>
      <c r="S155" s="48"/>
      <c r="T155" s="48"/>
      <c r="U155" s="48"/>
      <c r="V155" s="48"/>
      <c r="W155" s="48"/>
      <c r="X155" s="48"/>
      <c r="Y155" s="48"/>
      <c r="Z155" s="48"/>
      <c r="AA155" s="48"/>
      <c r="AB155" s="48"/>
      <c r="AC155" s="48"/>
      <c r="AD155" s="48"/>
      <c r="AE155" s="48"/>
      <c r="AF155" s="48"/>
      <c r="AG155" s="48"/>
      <c r="AH155" s="45"/>
      <c r="AI155" s="134"/>
      <c r="AJ155" s="74"/>
    </row>
    <row r="156" spans="1:36" ht="30" customHeight="1" x14ac:dyDescent="0.25">
      <c r="A156" s="505"/>
      <c r="B156" s="33" t="s">
        <v>1326</v>
      </c>
      <c r="C156" s="48"/>
      <c r="D156" s="48"/>
      <c r="E156" s="48"/>
      <c r="F156" s="48"/>
      <c r="G156" s="48"/>
      <c r="H156" s="48"/>
      <c r="I156" s="48"/>
      <c r="J156" s="48"/>
      <c r="K156" s="48"/>
      <c r="L156" s="48"/>
      <c r="M156" s="48"/>
      <c r="N156" s="45"/>
      <c r="O156" s="45"/>
      <c r="P156" s="45" t="s">
        <v>136</v>
      </c>
      <c r="Q156" s="45"/>
      <c r="R156" s="48"/>
      <c r="S156" s="48"/>
      <c r="T156" s="48"/>
      <c r="U156" s="48"/>
      <c r="V156" s="48"/>
      <c r="W156" s="48"/>
      <c r="X156" s="48"/>
      <c r="Y156" s="48"/>
      <c r="Z156" s="48"/>
      <c r="AA156" s="48"/>
      <c r="AB156" s="48"/>
      <c r="AC156" s="48"/>
      <c r="AD156" s="48"/>
      <c r="AE156" s="48"/>
      <c r="AF156" s="48"/>
      <c r="AG156" s="48"/>
      <c r="AH156" s="45"/>
      <c r="AI156" s="134"/>
      <c r="AJ156" s="74"/>
    </row>
    <row r="157" spans="1:36" ht="30" customHeight="1" x14ac:dyDescent="0.25">
      <c r="A157" s="505"/>
      <c r="B157" s="33" t="s">
        <v>1327</v>
      </c>
      <c r="C157" s="48"/>
      <c r="D157" s="48"/>
      <c r="E157" s="48"/>
      <c r="F157" s="48"/>
      <c r="G157" s="48"/>
      <c r="H157" s="48"/>
      <c r="I157" s="48"/>
      <c r="J157" s="48"/>
      <c r="K157" s="48"/>
      <c r="L157" s="48"/>
      <c r="M157" s="48"/>
      <c r="N157" s="45"/>
      <c r="O157" s="45"/>
      <c r="P157" s="45"/>
      <c r="Q157" s="45" t="s">
        <v>136</v>
      </c>
      <c r="R157" s="48"/>
      <c r="S157" s="48"/>
      <c r="T157" s="48"/>
      <c r="U157" s="48"/>
      <c r="V157" s="48"/>
      <c r="W157" s="48"/>
      <c r="X157" s="48"/>
      <c r="Y157" s="48"/>
      <c r="Z157" s="48"/>
      <c r="AA157" s="48"/>
      <c r="AB157" s="48"/>
      <c r="AC157" s="48"/>
      <c r="AD157" s="48"/>
      <c r="AE157" s="48"/>
      <c r="AF157" s="48"/>
      <c r="AG157" s="48"/>
      <c r="AH157" s="45"/>
      <c r="AI157" s="134"/>
      <c r="AJ157" s="74"/>
    </row>
    <row r="158" spans="1:36" ht="30" customHeight="1" x14ac:dyDescent="0.25">
      <c r="A158" s="505"/>
      <c r="B158" s="33" t="s">
        <v>1328</v>
      </c>
      <c r="C158" s="48"/>
      <c r="D158" s="48"/>
      <c r="E158" s="48"/>
      <c r="F158" s="48"/>
      <c r="G158" s="48"/>
      <c r="H158" s="48"/>
      <c r="I158" s="48"/>
      <c r="J158" s="48"/>
      <c r="K158" s="48"/>
      <c r="L158" s="48"/>
      <c r="M158" s="48"/>
      <c r="N158" s="45"/>
      <c r="O158" s="45"/>
      <c r="P158" s="45"/>
      <c r="Q158" s="45" t="s">
        <v>136</v>
      </c>
      <c r="R158" s="48"/>
      <c r="S158" s="48"/>
      <c r="T158" s="48"/>
      <c r="U158" s="48"/>
      <c r="V158" s="48"/>
      <c r="W158" s="48"/>
      <c r="X158" s="48"/>
      <c r="Y158" s="48"/>
      <c r="Z158" s="48"/>
      <c r="AA158" s="48"/>
      <c r="AB158" s="48"/>
      <c r="AC158" s="48"/>
      <c r="AD158" s="48"/>
      <c r="AE158" s="48"/>
      <c r="AF158" s="48"/>
      <c r="AG158" s="48"/>
      <c r="AH158" s="45"/>
      <c r="AI158" s="134"/>
      <c r="AJ158" s="74"/>
    </row>
    <row r="159" spans="1:36" ht="30" customHeight="1" x14ac:dyDescent="0.25">
      <c r="A159" s="505"/>
      <c r="B159" s="33" t="s">
        <v>1329</v>
      </c>
      <c r="C159" s="48"/>
      <c r="D159" s="48"/>
      <c r="E159" s="48"/>
      <c r="F159" s="48"/>
      <c r="G159" s="48"/>
      <c r="H159" s="48"/>
      <c r="I159" s="48"/>
      <c r="J159" s="48"/>
      <c r="K159" s="48"/>
      <c r="L159" s="48"/>
      <c r="M159" s="48"/>
      <c r="N159" s="45"/>
      <c r="O159" s="45"/>
      <c r="P159" s="45"/>
      <c r="Q159" s="45" t="s">
        <v>136</v>
      </c>
      <c r="R159" s="48"/>
      <c r="S159" s="48"/>
      <c r="T159" s="48"/>
      <c r="U159" s="48"/>
      <c r="V159" s="48"/>
      <c r="W159" s="48"/>
      <c r="X159" s="48"/>
      <c r="Y159" s="48"/>
      <c r="Z159" s="48"/>
      <c r="AA159" s="48"/>
      <c r="AB159" s="48"/>
      <c r="AC159" s="48"/>
      <c r="AD159" s="48"/>
      <c r="AE159" s="48"/>
      <c r="AF159" s="48"/>
      <c r="AG159" s="48"/>
      <c r="AH159" s="45"/>
      <c r="AI159" s="134"/>
      <c r="AJ159" s="74"/>
    </row>
    <row r="160" spans="1:36" ht="30" customHeight="1" x14ac:dyDescent="0.25">
      <c r="A160" s="506"/>
      <c r="B160" s="33" t="s">
        <v>1330</v>
      </c>
      <c r="C160" s="48"/>
      <c r="D160" s="48"/>
      <c r="E160" s="48"/>
      <c r="F160" s="48"/>
      <c r="G160" s="48"/>
      <c r="H160" s="48"/>
      <c r="I160" s="48"/>
      <c r="J160" s="48"/>
      <c r="K160" s="48"/>
      <c r="L160" s="48"/>
      <c r="M160" s="48"/>
      <c r="N160" s="45"/>
      <c r="O160" s="45"/>
      <c r="P160" s="45"/>
      <c r="Q160" s="45" t="s">
        <v>136</v>
      </c>
      <c r="R160" s="48"/>
      <c r="S160" s="48"/>
      <c r="T160" s="48"/>
      <c r="U160" s="48"/>
      <c r="V160" s="48"/>
      <c r="W160" s="48"/>
      <c r="X160" s="48"/>
      <c r="Y160" s="48"/>
      <c r="Z160" s="48"/>
      <c r="AA160" s="48"/>
      <c r="AB160" s="48"/>
      <c r="AC160" s="48"/>
      <c r="AD160" s="48"/>
      <c r="AE160" s="48"/>
      <c r="AF160" s="48"/>
      <c r="AG160" s="48"/>
      <c r="AH160" s="45"/>
      <c r="AI160" s="134"/>
      <c r="AJ160" s="74"/>
    </row>
    <row r="161" spans="1:36" x14ac:dyDescent="0.25">
      <c r="AJ161" s="74"/>
    </row>
    <row r="162" spans="1:36" x14ac:dyDescent="0.25">
      <c r="A162" s="74"/>
      <c r="B162" s="74"/>
      <c r="C162" s="74"/>
      <c r="D162" s="74"/>
      <c r="E162" s="74"/>
      <c r="F162" s="74"/>
      <c r="G162" s="74"/>
      <c r="H162" s="74"/>
      <c r="I162" s="74"/>
      <c r="J162" s="74"/>
      <c r="K162" s="74"/>
      <c r="L162" s="74"/>
      <c r="M162" s="74"/>
      <c r="N162" s="74"/>
      <c r="O162" s="75"/>
      <c r="P162" s="75"/>
      <c r="Q162" s="75"/>
      <c r="R162" s="75"/>
      <c r="S162" s="75"/>
      <c r="T162" s="75"/>
      <c r="U162" s="75"/>
      <c r="V162" s="75"/>
      <c r="W162" s="75"/>
      <c r="X162" s="75"/>
      <c r="Y162" s="75"/>
      <c r="Z162" s="75"/>
      <c r="AA162" s="75"/>
      <c r="AB162" s="75"/>
      <c r="AC162" s="75"/>
      <c r="AD162" s="75"/>
      <c r="AE162" s="75"/>
      <c r="AF162" s="75"/>
      <c r="AG162" s="75"/>
      <c r="AH162" s="75"/>
      <c r="AI162" s="75"/>
      <c r="AJ162" s="74"/>
    </row>
    <row r="163" spans="1:36" x14ac:dyDescent="0.25">
      <c r="A163" s="74"/>
      <c r="B163" s="74"/>
      <c r="C163" s="74"/>
      <c r="D163" s="74"/>
      <c r="E163" s="74"/>
      <c r="F163" s="74"/>
      <c r="G163" s="74"/>
      <c r="H163" s="74"/>
      <c r="I163" s="74"/>
      <c r="J163" s="74"/>
      <c r="K163" s="74"/>
      <c r="L163" s="74"/>
      <c r="M163" s="74"/>
      <c r="N163" s="74"/>
      <c r="O163" s="75"/>
      <c r="P163" s="75"/>
      <c r="Q163" s="75"/>
      <c r="R163" s="75"/>
      <c r="S163" s="75"/>
      <c r="T163" s="75"/>
      <c r="U163" s="75"/>
      <c r="V163" s="75"/>
      <c r="W163" s="75"/>
      <c r="X163" s="75"/>
      <c r="Y163" s="75"/>
      <c r="Z163" s="75"/>
      <c r="AA163" s="75"/>
      <c r="AB163" s="75"/>
      <c r="AC163" s="75"/>
      <c r="AD163" s="75"/>
      <c r="AE163" s="75"/>
      <c r="AF163" s="75"/>
      <c r="AG163" s="75"/>
      <c r="AH163" s="75"/>
      <c r="AI163" s="75"/>
      <c r="AJ163" s="74"/>
    </row>
  </sheetData>
  <mergeCells count="49">
    <mergeCell ref="W9:W10"/>
    <mergeCell ref="F9:G9"/>
    <mergeCell ref="H9:H10"/>
    <mergeCell ref="I9:I10"/>
    <mergeCell ref="A9:A10"/>
    <mergeCell ref="B9:B10"/>
    <mergeCell ref="T9:T10"/>
    <mergeCell ref="U9:U10"/>
    <mergeCell ref="V9:V10"/>
    <mergeCell ref="C9:C10"/>
    <mergeCell ref="D9:D10"/>
    <mergeCell ref="E9:E10"/>
    <mergeCell ref="A71:A85"/>
    <mergeCell ref="B4:G4"/>
    <mergeCell ref="B6:C6"/>
    <mergeCell ref="A8:M8"/>
    <mergeCell ref="A1:AG1"/>
    <mergeCell ref="A2:AH2"/>
    <mergeCell ref="O8:V8"/>
    <mergeCell ref="W8:AH8"/>
    <mergeCell ref="O9:O10"/>
    <mergeCell ref="J9:J10"/>
    <mergeCell ref="R9:R10"/>
    <mergeCell ref="P9:P10"/>
    <mergeCell ref="K9:L9"/>
    <mergeCell ref="M9:M10"/>
    <mergeCell ref="N9:N10"/>
    <mergeCell ref="Q9:Q10"/>
    <mergeCell ref="AH9:AH10"/>
    <mergeCell ref="A11:A25"/>
    <mergeCell ref="A26:A40"/>
    <mergeCell ref="A41:A55"/>
    <mergeCell ref="A56:A70"/>
    <mergeCell ref="AC9:AC10"/>
    <mergeCell ref="AD9:AD10"/>
    <mergeCell ref="AE9:AE10"/>
    <mergeCell ref="AF9:AF10"/>
    <mergeCell ref="AG9:AG10"/>
    <mergeCell ref="X9:X10"/>
    <mergeCell ref="Y9:Y10"/>
    <mergeCell ref="Z9:Z10"/>
    <mergeCell ref="AA9:AA10"/>
    <mergeCell ref="AB9:AB10"/>
    <mergeCell ref="S9:S10"/>
    <mergeCell ref="A86:A100"/>
    <mergeCell ref="A101:A115"/>
    <mergeCell ref="A116:A130"/>
    <mergeCell ref="A146:A160"/>
    <mergeCell ref="A131:A145"/>
  </mergeCells>
  <conditionalFormatting sqref="O11:O160">
    <cfRule type="cellIs" dxfId="4" priority="3" operator="equal">
      <formula>"x"</formula>
    </cfRule>
  </conditionalFormatting>
  <conditionalFormatting sqref="P11:P160">
    <cfRule type="cellIs" dxfId="3" priority="1" operator="equal">
      <formula>"x"</formula>
    </cfRule>
  </conditionalFormatting>
  <conditionalFormatting sqref="Q11:Q160">
    <cfRule type="cellIs" dxfId="2" priority="2" operator="equal">
      <formula>"x"</formula>
    </cfRule>
  </conditionalFormatting>
  <conditionalFormatting sqref="AN6:AN7">
    <cfRule type="cellIs" dxfId="1" priority="12" stopIfTrue="1" operator="equal">
      <formula>$AN$6</formula>
    </cfRule>
  </conditionalFormatting>
  <pageMargins left="0.511811024" right="0.511811024" top="0.78740157499999996" bottom="0.78740157499999996" header="0.31496062000000002" footer="0.31496062000000002"/>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4D97B4B3-58CE-425C-8B3E-76220E59125B}">
          <x14:formula1>
            <xm:f>LEGENDA!$A$46:$A$60</xm:f>
          </x14:formula1>
          <xm:sqref>N11:N160 AH11:AH160</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R36"/>
  <sheetViews>
    <sheetView showGridLines="0" zoomScale="80" zoomScaleNormal="80" zoomScalePageLayoutView="70" workbookViewId="0">
      <selection activeCell="C13" sqref="C13:E13"/>
    </sheetView>
  </sheetViews>
  <sheetFormatPr defaultRowHeight="15" x14ac:dyDescent="0.25"/>
  <cols>
    <col min="1" max="1" width="2.85546875" customWidth="1"/>
    <col min="2" max="2" width="3.85546875" customWidth="1"/>
    <col min="3" max="3" width="49.5703125" bestFit="1" customWidth="1"/>
    <col min="4" max="4" width="14.28515625" customWidth="1"/>
    <col min="5" max="5" width="9.5703125" customWidth="1"/>
    <col min="6" max="6" width="9.42578125" customWidth="1"/>
    <col min="7" max="7" width="9.5703125" customWidth="1"/>
    <col min="18" max="18" width="2.85546875" customWidth="1"/>
  </cols>
  <sheetData>
    <row r="1" spans="1:18" x14ac:dyDescent="0.25">
      <c r="A1" s="76"/>
      <c r="B1" s="76"/>
      <c r="C1" s="76"/>
      <c r="D1" s="76"/>
      <c r="E1" s="76"/>
      <c r="F1" s="76"/>
      <c r="G1" s="76"/>
      <c r="H1" s="76"/>
      <c r="I1" s="76"/>
      <c r="J1" s="76"/>
      <c r="K1" s="76"/>
      <c r="L1" s="76"/>
      <c r="M1" s="76"/>
      <c r="N1" s="76"/>
      <c r="O1" s="76"/>
      <c r="P1" s="76"/>
      <c r="Q1" s="76"/>
      <c r="R1" s="76"/>
    </row>
    <row r="2" spans="1:18" s="11" customFormat="1" ht="33.75" customHeight="1" x14ac:dyDescent="0.25">
      <c r="A2" s="77"/>
      <c r="B2" s="489" t="s">
        <v>107</v>
      </c>
      <c r="C2" s="489"/>
      <c r="D2" s="489"/>
      <c r="E2" s="489"/>
      <c r="F2" s="489"/>
      <c r="G2" s="489"/>
      <c r="H2" s="489"/>
      <c r="I2" s="489"/>
      <c r="J2" s="489"/>
      <c r="K2" s="489"/>
      <c r="L2" s="489"/>
      <c r="M2" s="489"/>
      <c r="N2" s="489"/>
      <c r="O2" s="489"/>
      <c r="P2" s="489"/>
      <c r="Q2" s="489"/>
      <c r="R2" s="77"/>
    </row>
    <row r="3" spans="1:18" ht="33.75" customHeight="1" x14ac:dyDescent="0.35">
      <c r="A3" s="76"/>
      <c r="B3" s="496" t="str">
        <f>'Monitoria Anual - 1'!A2</f>
        <v>Plano de Ação Nacional para a Conservação dos Pequenos Mamíferos de Áreas Abertas - PAN PMAA</v>
      </c>
      <c r="C3" s="496"/>
      <c r="D3" s="496"/>
      <c r="E3" s="496"/>
      <c r="F3" s="496"/>
      <c r="G3" s="496"/>
      <c r="H3" s="496"/>
      <c r="I3" s="496"/>
      <c r="J3" s="496"/>
      <c r="K3" s="496"/>
      <c r="L3" s="496"/>
      <c r="M3" s="496"/>
      <c r="N3" s="496"/>
      <c r="O3" s="496"/>
      <c r="P3" s="496"/>
      <c r="Q3" s="496"/>
      <c r="R3" s="76"/>
    </row>
    <row r="4" spans="1:18" x14ac:dyDescent="0.25">
      <c r="A4" s="76"/>
      <c r="H4" s="8"/>
      <c r="I4" s="8"/>
      <c r="J4" s="8"/>
      <c r="K4" s="8"/>
      <c r="R4" s="76"/>
    </row>
    <row r="5" spans="1:18" s="2" customFormat="1" ht="45" customHeight="1" x14ac:dyDescent="0.25">
      <c r="A5" s="74"/>
      <c r="B5" s="501" t="s">
        <v>575</v>
      </c>
      <c r="C5" s="501"/>
      <c r="D5" s="502" t="str">
        <f>'Monitoria Anual - 1'!B4</f>
        <v>Assegurar a viabilidade populacional por meio da manutenção dos habitats e ampliação do conhecimento biológico das espécies-alvo do PAN.</v>
      </c>
      <c r="E5" s="502"/>
      <c r="F5" s="502"/>
      <c r="G5" s="502"/>
      <c r="H5" s="502"/>
      <c r="I5" s="503"/>
      <c r="J5" s="9"/>
      <c r="K5" s="9"/>
      <c r="L5" s="9"/>
      <c r="M5" s="9"/>
      <c r="N5" s="9"/>
      <c r="R5" s="74"/>
    </row>
    <row r="6" spans="1:18" x14ac:dyDescent="0.25">
      <c r="A6" s="76"/>
      <c r="H6" s="8"/>
      <c r="I6" s="8"/>
      <c r="J6" s="8"/>
      <c r="K6" s="8"/>
      <c r="R6" s="76"/>
    </row>
    <row r="7" spans="1:18" ht="26.25" customHeight="1" x14ac:dyDescent="0.25">
      <c r="A7" s="76"/>
      <c r="B7" s="501" t="s">
        <v>111</v>
      </c>
      <c r="C7" s="501"/>
      <c r="D7" s="514" t="str">
        <f>'Monitoria Anual - 1'!B6</f>
        <v>17/10/2023 - 20/10/2023 (virtual)</v>
      </c>
      <c r="E7" s="514"/>
      <c r="F7" s="514"/>
      <c r="G7" s="514"/>
      <c r="H7" s="514"/>
      <c r="I7" s="515"/>
      <c r="J7" s="30"/>
      <c r="K7" s="30"/>
      <c r="L7" s="30"/>
      <c r="M7" s="30"/>
      <c r="N7" s="30"/>
      <c r="O7" s="30"/>
      <c r="P7" s="30"/>
      <c r="Q7" s="30"/>
      <c r="R7" s="76"/>
    </row>
    <row r="8" spans="1:18" x14ac:dyDescent="0.25">
      <c r="A8" s="76"/>
      <c r="R8" s="76"/>
    </row>
    <row r="9" spans="1:18" ht="31.5" customHeight="1" x14ac:dyDescent="0.25">
      <c r="A9" s="76"/>
      <c r="B9" s="489" t="s">
        <v>576</v>
      </c>
      <c r="C9" s="489"/>
      <c r="D9" s="489"/>
      <c r="E9" s="489"/>
      <c r="F9" s="489"/>
      <c r="G9" s="489"/>
      <c r="H9" s="489"/>
      <c r="I9" s="489"/>
      <c r="J9" s="489"/>
      <c r="K9" s="489"/>
      <c r="L9" s="489"/>
      <c r="M9" s="489"/>
      <c r="N9" s="489"/>
      <c r="O9" s="489"/>
      <c r="P9" s="489"/>
      <c r="Q9" s="489"/>
      <c r="R9" s="76"/>
    </row>
    <row r="10" spans="1:18" x14ac:dyDescent="0.25">
      <c r="A10" s="76"/>
      <c r="F10" s="7"/>
      <c r="G10" s="7"/>
      <c r="R10" s="76"/>
    </row>
    <row r="11" spans="1:18" ht="18" customHeight="1" x14ac:dyDescent="0.25">
      <c r="A11" s="76"/>
      <c r="B11" s="490" t="s">
        <v>577</v>
      </c>
      <c r="C11" s="491"/>
      <c r="D11" s="30"/>
      <c r="E11" s="30"/>
      <c r="F11" s="30"/>
      <c r="G11" s="30"/>
      <c r="H11" s="30"/>
      <c r="I11" s="30"/>
      <c r="J11" s="30"/>
      <c r="K11" s="30"/>
      <c r="L11" s="30"/>
      <c r="M11" s="30"/>
      <c r="N11" s="30"/>
      <c r="O11" s="30"/>
      <c r="P11" s="30"/>
      <c r="Q11" s="30"/>
      <c r="R11" s="76"/>
    </row>
    <row r="12" spans="1:18" ht="15.75" thickBot="1" x14ac:dyDescent="0.3">
      <c r="A12" s="76"/>
      <c r="F12" s="69"/>
      <c r="R12" s="76"/>
    </row>
    <row r="13" spans="1:18" ht="60.75" customHeight="1" x14ac:dyDescent="0.25">
      <c r="A13" s="76"/>
      <c r="C13" s="498" t="s">
        <v>1331</v>
      </c>
      <c r="D13" s="499"/>
      <c r="E13" s="500"/>
      <c r="F13" s="3"/>
      <c r="R13" s="76"/>
    </row>
    <row r="14" spans="1:18" s="2" customFormat="1" ht="31.9" customHeight="1" x14ac:dyDescent="0.25">
      <c r="A14" s="74"/>
      <c r="C14" s="82" t="s">
        <v>579</v>
      </c>
      <c r="D14" s="80" t="s">
        <v>580</v>
      </c>
      <c r="E14" s="81" t="s">
        <v>581</v>
      </c>
      <c r="F14" s="6"/>
      <c r="R14" s="74"/>
    </row>
    <row r="15" spans="1:18" ht="15.75" x14ac:dyDescent="0.25">
      <c r="A15" s="76"/>
      <c r="C15" s="106" t="s">
        <v>1332</v>
      </c>
      <c r="D15" s="56">
        <f>COUNTA('Monitoria Final'!N11:N160)</f>
        <v>0</v>
      </c>
      <c r="E15" s="20">
        <f>D15/$D$18</f>
        <v>0</v>
      </c>
      <c r="F15" s="4"/>
      <c r="R15" s="76"/>
    </row>
    <row r="16" spans="1:18" ht="15.75" x14ac:dyDescent="0.25">
      <c r="A16" s="76"/>
      <c r="C16" s="105" t="s">
        <v>1333</v>
      </c>
      <c r="D16" s="57">
        <f>COUNTA('Monitoria Final'!O11:O160)</f>
        <v>45</v>
      </c>
      <c r="E16" s="21">
        <f>D16/$D$18</f>
        <v>0.45454545454545453</v>
      </c>
      <c r="F16" s="4"/>
      <c r="R16" s="76"/>
    </row>
    <row r="17" spans="1:18" ht="16.5" thickBot="1" x14ac:dyDescent="0.3">
      <c r="A17" s="76"/>
      <c r="C17" s="88" t="s">
        <v>1334</v>
      </c>
      <c r="D17" s="58">
        <f>COUNTA('Monitoria Final'!P11:P160)</f>
        <v>54</v>
      </c>
      <c r="E17" s="22">
        <f>D17/$D$18</f>
        <v>0.54545454545454541</v>
      </c>
      <c r="F17" s="4"/>
      <c r="R17" s="76"/>
    </row>
    <row r="18" spans="1:18" ht="15.75" thickBot="1" x14ac:dyDescent="0.3">
      <c r="A18" s="76"/>
      <c r="C18" s="108" t="s">
        <v>1335</v>
      </c>
      <c r="D18" s="107">
        <f>SUM(D15:D17)</f>
        <v>99</v>
      </c>
      <c r="E18" s="104">
        <f>SUM(E15:E17)</f>
        <v>1</v>
      </c>
      <c r="F18" s="5"/>
      <c r="R18" s="76"/>
    </row>
    <row r="19" spans="1:18" x14ac:dyDescent="0.25">
      <c r="A19" s="76"/>
      <c r="R19" s="76"/>
    </row>
    <row r="20" spans="1:18" ht="15.75" x14ac:dyDescent="0.25">
      <c r="A20" s="76"/>
      <c r="B20" s="31" t="s">
        <v>593</v>
      </c>
      <c r="C20" s="32"/>
      <c r="D20" s="30"/>
      <c r="E20" s="30"/>
      <c r="F20" s="30"/>
      <c r="G20" s="30"/>
      <c r="H20" s="30"/>
      <c r="I20" s="30"/>
      <c r="J20" s="30"/>
      <c r="K20" s="30"/>
      <c r="L20" s="30"/>
      <c r="M20" s="30"/>
      <c r="N20" s="30"/>
      <c r="O20" s="30"/>
      <c r="P20" s="30"/>
      <c r="Q20" s="30"/>
      <c r="R20" s="76"/>
    </row>
    <row r="21" spans="1:18" ht="16.5" thickBot="1" x14ac:dyDescent="0.3">
      <c r="A21" s="76"/>
      <c r="B21" s="12"/>
      <c r="C21" s="12"/>
      <c r="D21" s="12"/>
      <c r="E21" s="12"/>
      <c r="F21" s="12"/>
      <c r="G21" s="12"/>
      <c r="H21" s="12"/>
      <c r="I21" s="12"/>
      <c r="J21" s="12"/>
      <c r="K21" s="12"/>
      <c r="L21" s="12"/>
      <c r="M21" s="12"/>
      <c r="N21" s="12"/>
      <c r="O21" s="12"/>
      <c r="P21" s="12"/>
      <c r="Q21" s="12"/>
      <c r="R21" s="76"/>
    </row>
    <row r="22" spans="1:18" ht="36" customHeight="1" thickBot="1" x14ac:dyDescent="0.3">
      <c r="A22" s="76"/>
      <c r="C22" s="109" t="s">
        <v>594</v>
      </c>
      <c r="D22" s="52">
        <f>COUNTA('Monitoria Final'!A11:A160)</f>
        <v>10</v>
      </c>
      <c r="R22" s="76"/>
    </row>
    <row r="23" spans="1:18" ht="15.75" thickBot="1" x14ac:dyDescent="0.3">
      <c r="A23" s="76"/>
      <c r="R23" s="76"/>
    </row>
    <row r="24" spans="1:18" ht="15.75" thickBot="1" x14ac:dyDescent="0.3">
      <c r="A24" s="76"/>
      <c r="C24" s="110" t="s">
        <v>595</v>
      </c>
      <c r="D24" s="110" t="s">
        <v>596</v>
      </c>
      <c r="E24" s="15"/>
      <c r="F24" s="16"/>
      <c r="G24" s="19"/>
      <c r="R24" s="76"/>
    </row>
    <row r="25" spans="1:18" x14ac:dyDescent="0.25">
      <c r="A25" s="76"/>
      <c r="C25" s="53" t="s">
        <v>597</v>
      </c>
      <c r="D25" s="61">
        <f>SUM(E25:G25)</f>
        <v>10</v>
      </c>
      <c r="E25" s="23">
        <f>COUNTA('Monitoria Final'!N11:N25)</f>
        <v>0</v>
      </c>
      <c r="F25" s="50">
        <f>COUNTA('Monitoria Final'!O11:O25)</f>
        <v>5</v>
      </c>
      <c r="G25" s="51">
        <f>COUNTA('Monitoria Final'!P11:P25)</f>
        <v>5</v>
      </c>
      <c r="R25" s="76"/>
    </row>
    <row r="26" spans="1:18" x14ac:dyDescent="0.25">
      <c r="A26" s="76"/>
      <c r="C26" s="54" t="s">
        <v>598</v>
      </c>
      <c r="D26" s="53">
        <f t="shared" ref="D26:D34" si="0">SUM(E26:G26)</f>
        <v>12</v>
      </c>
      <c r="E26" s="24">
        <f>COUNTA('Monitoria Final'!N26:N40)</f>
        <v>0</v>
      </c>
      <c r="F26" s="25">
        <f>COUNTA('Monitoria Final'!O26:O40)</f>
        <v>8</v>
      </c>
      <c r="G26" s="26">
        <f>COUNTA('Monitoria Final'!P26:P40)</f>
        <v>4</v>
      </c>
      <c r="R26" s="76"/>
    </row>
    <row r="27" spans="1:18" x14ac:dyDescent="0.25">
      <c r="A27" s="76"/>
      <c r="C27" s="54" t="s">
        <v>599</v>
      </c>
      <c r="D27" s="53">
        <f t="shared" si="0"/>
        <v>12</v>
      </c>
      <c r="E27" s="24">
        <f>COUNTA('Monitoria Final'!N41:N55)</f>
        <v>0</v>
      </c>
      <c r="F27" s="25">
        <f>COUNTA('Monitoria Final'!O41:O55)</f>
        <v>8</v>
      </c>
      <c r="G27" s="26">
        <f>COUNTA('Monitoria Final'!P41:P55)</f>
        <v>4</v>
      </c>
      <c r="R27" s="76"/>
    </row>
    <row r="28" spans="1:18" x14ac:dyDescent="0.25">
      <c r="A28" s="76"/>
      <c r="C28" s="54" t="s">
        <v>600</v>
      </c>
      <c r="D28" s="53">
        <f t="shared" si="0"/>
        <v>12</v>
      </c>
      <c r="E28" s="24">
        <f>COUNTA('Monitoria Final'!N56:N70)</f>
        <v>0</v>
      </c>
      <c r="F28" s="25">
        <f>COUNTA('Monitoria Final'!O56:O70)</f>
        <v>7</v>
      </c>
      <c r="G28" s="26">
        <f>COUNTA('Monitoria Final'!P56:P70)</f>
        <v>5</v>
      </c>
      <c r="R28" s="76"/>
    </row>
    <row r="29" spans="1:18" x14ac:dyDescent="0.25">
      <c r="A29" s="76"/>
      <c r="C29" s="54" t="s">
        <v>1336</v>
      </c>
      <c r="D29" s="53">
        <f t="shared" si="0"/>
        <v>9</v>
      </c>
      <c r="E29" s="24">
        <f>COUNTA('Monitoria Final'!N71:N85)</f>
        <v>0</v>
      </c>
      <c r="F29" s="25">
        <f>COUNTA('Monitoria Final'!O71:O85)</f>
        <v>4</v>
      </c>
      <c r="G29" s="26">
        <f>COUNTA('Monitoria Final'!P71:P85)</f>
        <v>5</v>
      </c>
      <c r="R29" s="76"/>
    </row>
    <row r="30" spans="1:18" x14ac:dyDescent="0.25">
      <c r="A30" s="76"/>
      <c r="C30" s="54" t="s">
        <v>1337</v>
      </c>
      <c r="D30" s="53">
        <f t="shared" si="0"/>
        <v>9</v>
      </c>
      <c r="E30" s="24">
        <f>COUNTA('Monitoria Final'!N86:N100)</f>
        <v>0</v>
      </c>
      <c r="F30" s="25">
        <f>COUNTA('Monitoria Final'!O86:O100)</f>
        <v>4</v>
      </c>
      <c r="G30" s="26">
        <f>COUNTA('Monitoria Final'!P86:P100)</f>
        <v>5</v>
      </c>
      <c r="R30" s="76"/>
    </row>
    <row r="31" spans="1:18" x14ac:dyDescent="0.25">
      <c r="A31" s="76"/>
      <c r="C31" s="54" t="s">
        <v>1338</v>
      </c>
      <c r="D31" s="53">
        <f t="shared" si="0"/>
        <v>12</v>
      </c>
      <c r="E31" s="24">
        <f>COUNTA('Monitoria Final'!N101:N115)</f>
        <v>0</v>
      </c>
      <c r="F31" s="25">
        <f>COUNTA('Monitoria Final'!O101:O115)</f>
        <v>0</v>
      </c>
      <c r="G31" s="26">
        <f>COUNTA('Monitoria Final'!P101:P115)</f>
        <v>12</v>
      </c>
      <c r="R31" s="76"/>
    </row>
    <row r="32" spans="1:18" x14ac:dyDescent="0.25">
      <c r="A32" s="76"/>
      <c r="C32" s="54" t="s">
        <v>1339</v>
      </c>
      <c r="D32" s="53">
        <f>SUM(E32:G32)</f>
        <v>7</v>
      </c>
      <c r="E32" s="24">
        <f>COUNTA('Monitoria Final'!N116:N130)</f>
        <v>0</v>
      </c>
      <c r="F32" s="25">
        <f>COUNTA('Monitoria Final'!O116:O130)</f>
        <v>3</v>
      </c>
      <c r="G32" s="26">
        <f>COUNTA('Monitoria Final'!P116:P130)</f>
        <v>4</v>
      </c>
      <c r="R32" s="76"/>
    </row>
    <row r="33" spans="1:18" x14ac:dyDescent="0.25">
      <c r="A33" s="76"/>
      <c r="C33" s="54" t="s">
        <v>1340</v>
      </c>
      <c r="D33" s="53">
        <f t="shared" si="0"/>
        <v>9</v>
      </c>
      <c r="E33" s="24">
        <f>COUNTA('Monitoria Final'!N131:N145)</f>
        <v>0</v>
      </c>
      <c r="F33" s="25">
        <f>COUNTA('Monitoria Final'!O131:O145)</f>
        <v>4</v>
      </c>
      <c r="G33" s="26">
        <f>COUNTA('Monitoria Final'!P131:P145)</f>
        <v>5</v>
      </c>
      <c r="R33" s="76"/>
    </row>
    <row r="34" spans="1:18" ht="15.75" thickBot="1" x14ac:dyDescent="0.3">
      <c r="A34" s="76"/>
      <c r="C34" s="55" t="s">
        <v>1341</v>
      </c>
      <c r="D34" s="62">
        <f t="shared" si="0"/>
        <v>7</v>
      </c>
      <c r="E34" s="27">
        <f>COUNTA('Monitoria Final'!N146:N160)</f>
        <v>0</v>
      </c>
      <c r="F34" s="28">
        <f>COUNTA('Monitoria Final'!O146:O160)</f>
        <v>2</v>
      </c>
      <c r="G34" s="29">
        <f>COUNTA('Monitoria Final'!P146:P160)</f>
        <v>5</v>
      </c>
      <c r="R34" s="76"/>
    </row>
    <row r="35" spans="1:18" x14ac:dyDescent="0.25">
      <c r="A35" s="76"/>
      <c r="R35" s="76"/>
    </row>
    <row r="36" spans="1:18" x14ac:dyDescent="0.25">
      <c r="A36" s="76"/>
      <c r="B36" s="76"/>
      <c r="C36" s="76"/>
      <c r="D36" s="76"/>
      <c r="E36" s="76"/>
      <c r="F36" s="76"/>
      <c r="G36" s="76"/>
      <c r="H36" s="76"/>
      <c r="I36" s="76"/>
      <c r="J36" s="76"/>
      <c r="K36" s="76"/>
      <c r="L36" s="76"/>
      <c r="M36" s="76"/>
      <c r="N36" s="76"/>
      <c r="O36" s="76"/>
      <c r="P36" s="76"/>
      <c r="Q36" s="76"/>
      <c r="R36" s="76"/>
    </row>
  </sheetData>
  <sheetProtection algorithmName="SHA-512" hashValue="jkoqtrzjbSgDI3aHsnfTPYl4jkNUlUJI/aIJvrXNJpmLav2d/L5feNvGY2k1r6k4gfWzKP7voRhtDWhpP679aw==" saltValue="VKdpSJGkhquT65XqvvDf9Q==" spinCount="100000" sheet="1" objects="1" scenarios="1"/>
  <mergeCells count="9">
    <mergeCell ref="B9:Q9"/>
    <mergeCell ref="B11:C11"/>
    <mergeCell ref="C13:E13"/>
    <mergeCell ref="B2:Q2"/>
    <mergeCell ref="B3:Q3"/>
    <mergeCell ref="B5:C5"/>
    <mergeCell ref="D5:I5"/>
    <mergeCell ref="B7:C7"/>
    <mergeCell ref="D7:I7"/>
  </mergeCells>
  <conditionalFormatting sqref="E25:G25 F25:G34">
    <cfRule type="cellIs" dxfId="0" priority="5" stopIfTrue="1" operator="equal">
      <formula>0</formula>
    </cfRule>
  </conditionalFormatting>
  <pageMargins left="0.25" right="0.25" top="0.75" bottom="0.75" header="0.3" footer="0.3"/>
  <pageSetup paperSize="9" scale="52" fitToHeight="0" orientation="landscape" r:id="rId1"/>
  <colBreaks count="1" manualBreakCount="1">
    <brk id="7"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Q104"/>
  <sheetViews>
    <sheetView showGridLines="0" zoomScaleNormal="100" workbookViewId="0">
      <selection activeCell="C11" sqref="C11"/>
    </sheetView>
  </sheetViews>
  <sheetFormatPr defaultColWidth="8.85546875" defaultRowHeight="15" x14ac:dyDescent="0.25"/>
  <cols>
    <col min="1" max="1" width="72.5703125" style="2" customWidth="1"/>
    <col min="2" max="2" width="7.28515625" style="2" customWidth="1"/>
    <col min="3" max="3" width="73.42578125" style="2" customWidth="1"/>
    <col min="4" max="4" width="18.7109375" style="2" customWidth="1"/>
    <col min="5" max="5" width="19.42578125" style="2" customWidth="1"/>
    <col min="6" max="6" width="25.7109375" style="2" customWidth="1"/>
    <col min="7" max="7" width="27.5703125" style="2" customWidth="1"/>
    <col min="8" max="12" width="25.140625" style="2" customWidth="1"/>
    <col min="13" max="13" width="27.7109375" style="2" bestFit="1" customWidth="1"/>
    <col min="14" max="14" width="27.7109375" style="2" customWidth="1"/>
    <col min="15" max="20" width="26.7109375" style="43" customWidth="1"/>
    <col min="21" max="21" width="37.85546875" style="2" customWidth="1"/>
    <col min="22" max="22" width="28.7109375" style="2" customWidth="1"/>
    <col min="23" max="23" width="40" style="2" customWidth="1"/>
    <col min="24" max="25" width="26.7109375" style="2" customWidth="1"/>
    <col min="26" max="28" width="28.85546875" style="2" customWidth="1"/>
    <col min="29" max="33" width="18.7109375" style="2" customWidth="1"/>
    <col min="34" max="34" width="23" style="2" bestFit="1" customWidth="1"/>
    <col min="35" max="35" width="18.7109375" style="2" customWidth="1"/>
    <col min="36" max="37" width="22.7109375" style="2" customWidth="1"/>
    <col min="38" max="38" width="2.7109375" style="2" customWidth="1"/>
    <col min="39" max="39" width="7" style="2" customWidth="1"/>
    <col min="40" max="42" width="8.85546875" style="2"/>
    <col min="43" max="43" width="8.85546875" style="2" hidden="1" customWidth="1"/>
    <col min="44" max="16384" width="8.85546875" style="2"/>
  </cols>
  <sheetData>
    <row r="1" spans="1:43" ht="21.75" thickBot="1" x14ac:dyDescent="0.3">
      <c r="A1" s="453" t="s">
        <v>107</v>
      </c>
      <c r="B1" s="453"/>
      <c r="C1" s="453"/>
      <c r="D1" s="453"/>
      <c r="E1" s="453"/>
      <c r="F1" s="453"/>
      <c r="G1" s="453"/>
      <c r="H1" s="453"/>
      <c r="I1" s="453"/>
      <c r="J1" s="453"/>
      <c r="K1" s="453"/>
      <c r="L1" s="453"/>
      <c r="M1" s="453"/>
      <c r="N1" s="453"/>
      <c r="O1" s="453"/>
      <c r="P1" s="453"/>
      <c r="Q1" s="453"/>
      <c r="R1" s="453"/>
      <c r="S1" s="453"/>
      <c r="T1" s="453"/>
      <c r="U1" s="453"/>
      <c r="V1" s="453"/>
      <c r="W1" s="453"/>
      <c r="X1" s="453"/>
      <c r="Y1" s="453"/>
      <c r="Z1" s="453"/>
      <c r="AA1" s="453"/>
      <c r="AB1" s="453"/>
      <c r="AC1" s="453"/>
      <c r="AD1" s="453"/>
      <c r="AE1" s="453"/>
      <c r="AF1" s="453"/>
      <c r="AG1" s="453"/>
      <c r="AH1" s="453"/>
      <c r="AI1" s="453"/>
      <c r="AJ1" s="453"/>
      <c r="AK1" s="72"/>
      <c r="AL1" s="135"/>
      <c r="AM1" s="74"/>
    </row>
    <row r="2" spans="1:43" ht="21.75" thickBot="1" x14ac:dyDescent="0.3">
      <c r="A2" s="113" t="s">
        <v>108</v>
      </c>
      <c r="B2" s="113"/>
      <c r="C2" s="113"/>
      <c r="D2" s="113"/>
      <c r="E2" s="113"/>
      <c r="F2" s="113"/>
      <c r="G2" s="113"/>
      <c r="H2" s="113"/>
      <c r="I2" s="113"/>
      <c r="J2" s="113"/>
      <c r="K2" s="113"/>
      <c r="L2" s="113"/>
      <c r="M2" s="113"/>
      <c r="N2" s="113"/>
      <c r="O2" s="113"/>
      <c r="P2" s="113"/>
      <c r="Q2" s="113"/>
      <c r="R2" s="113"/>
      <c r="S2" s="113"/>
      <c r="T2" s="113"/>
      <c r="U2" s="113"/>
      <c r="V2" s="113"/>
      <c r="W2" s="113"/>
      <c r="X2" s="113"/>
      <c r="Y2" s="113"/>
      <c r="Z2" s="113"/>
      <c r="AA2" s="113"/>
      <c r="AB2" s="113"/>
      <c r="AC2" s="113"/>
      <c r="AD2" s="113"/>
      <c r="AE2" s="113"/>
      <c r="AF2" s="113"/>
      <c r="AG2" s="113"/>
      <c r="AH2" s="113"/>
      <c r="AI2" s="113"/>
      <c r="AJ2" s="113"/>
      <c r="AK2" s="113"/>
      <c r="AL2" s="136"/>
      <c r="AM2" s="74"/>
    </row>
    <row r="3" spans="1:43" ht="15.75" thickTop="1" x14ac:dyDescent="0.25">
      <c r="AL3" s="132"/>
      <c r="AM3" s="74"/>
    </row>
    <row r="4" spans="1:43" ht="18.75" x14ac:dyDescent="0.25">
      <c r="A4" s="73" t="s">
        <v>109</v>
      </c>
      <c r="B4" s="111" t="s">
        <v>110</v>
      </c>
      <c r="C4" s="111"/>
      <c r="D4" s="111"/>
      <c r="E4" s="111"/>
      <c r="F4" s="111"/>
      <c r="G4" s="112"/>
      <c r="H4" s="9"/>
      <c r="I4" s="9"/>
      <c r="J4" s="9"/>
      <c r="K4" s="9"/>
      <c r="L4" s="9"/>
      <c r="M4" s="9"/>
      <c r="N4" s="9"/>
      <c r="O4" s="9"/>
      <c r="P4" s="9"/>
      <c r="Q4" s="9"/>
      <c r="R4" s="9"/>
      <c r="S4" s="9"/>
      <c r="T4" s="2"/>
      <c r="AL4" s="132"/>
      <c r="AM4" s="74"/>
    </row>
    <row r="5" spans="1:43" x14ac:dyDescent="0.25">
      <c r="AL5" s="132"/>
      <c r="AM5" s="74"/>
    </row>
    <row r="6" spans="1:43" ht="18.75" x14ac:dyDescent="0.25">
      <c r="A6" s="73" t="s">
        <v>111</v>
      </c>
      <c r="B6" s="420" t="s">
        <v>112</v>
      </c>
      <c r="C6" s="421"/>
      <c r="M6" s="43"/>
      <c r="N6" s="43"/>
      <c r="AL6" s="132"/>
      <c r="AM6" s="74"/>
      <c r="AQ6" s="2" t="s">
        <v>113</v>
      </c>
    </row>
    <row r="7" spans="1:43" ht="15.75" thickBot="1" x14ac:dyDescent="0.3">
      <c r="AL7" s="132"/>
      <c r="AM7" s="74"/>
      <c r="AQ7" s="44" t="s">
        <v>114</v>
      </c>
    </row>
    <row r="8" spans="1:43" ht="16.5" thickBot="1" x14ac:dyDescent="0.3">
      <c r="A8" s="422" t="s">
        <v>115</v>
      </c>
      <c r="B8" s="423"/>
      <c r="C8" s="423"/>
      <c r="D8" s="423"/>
      <c r="E8" s="423"/>
      <c r="F8" s="423"/>
      <c r="G8" s="423"/>
      <c r="H8" s="423"/>
      <c r="I8" s="423"/>
      <c r="J8" s="423"/>
      <c r="K8" s="423"/>
      <c r="L8" s="423"/>
      <c r="M8" s="424"/>
      <c r="N8" s="70"/>
      <c r="O8" s="455" t="s">
        <v>116</v>
      </c>
      <c r="P8" s="456"/>
      <c r="Q8" s="456"/>
      <c r="R8" s="456"/>
      <c r="S8" s="456"/>
      <c r="T8" s="456"/>
      <c r="U8" s="456"/>
      <c r="V8" s="456"/>
      <c r="W8" s="456"/>
      <c r="X8" s="456"/>
      <c r="Y8" s="456"/>
      <c r="Z8" s="457" t="s">
        <v>117</v>
      </c>
      <c r="AA8" s="458"/>
      <c r="AB8" s="458"/>
      <c r="AC8" s="458"/>
      <c r="AD8" s="458"/>
      <c r="AE8" s="458"/>
      <c r="AF8" s="458"/>
      <c r="AG8" s="458"/>
      <c r="AH8" s="458"/>
      <c r="AI8" s="458"/>
      <c r="AJ8" s="458"/>
      <c r="AK8" s="459"/>
      <c r="AL8" s="133"/>
      <c r="AM8" s="74"/>
    </row>
    <row r="9" spans="1:43" ht="15.75" x14ac:dyDescent="0.25">
      <c r="A9" s="462" t="s">
        <v>118</v>
      </c>
      <c r="B9" s="460" t="s">
        <v>119</v>
      </c>
      <c r="C9" s="460" t="s">
        <v>2</v>
      </c>
      <c r="D9" s="460" t="s">
        <v>4</v>
      </c>
      <c r="E9" s="464" t="s">
        <v>6</v>
      </c>
      <c r="F9" s="466" t="s">
        <v>8</v>
      </c>
      <c r="G9" s="467"/>
      <c r="H9" s="460" t="s">
        <v>10</v>
      </c>
      <c r="I9" s="460" t="s">
        <v>14</v>
      </c>
      <c r="J9" s="460" t="s">
        <v>12</v>
      </c>
      <c r="K9" s="468" t="s">
        <v>120</v>
      </c>
      <c r="L9" s="469"/>
      <c r="M9" s="460" t="s">
        <v>20</v>
      </c>
      <c r="N9" s="460" t="s">
        <v>22</v>
      </c>
      <c r="O9" s="451" t="s">
        <v>25</v>
      </c>
      <c r="P9" s="429" t="s">
        <v>27</v>
      </c>
      <c r="Q9" s="431" t="s">
        <v>29</v>
      </c>
      <c r="R9" s="433" t="s">
        <v>31</v>
      </c>
      <c r="S9" s="435" t="s">
        <v>33</v>
      </c>
      <c r="T9" s="425" t="s">
        <v>35</v>
      </c>
      <c r="U9" s="437" t="s">
        <v>41</v>
      </c>
      <c r="V9" s="437" t="s">
        <v>43</v>
      </c>
      <c r="W9" s="437" t="s">
        <v>45</v>
      </c>
      <c r="X9" s="437" t="s">
        <v>47</v>
      </c>
      <c r="Y9" s="447" t="s">
        <v>49</v>
      </c>
      <c r="Z9" s="449" t="s">
        <v>52</v>
      </c>
      <c r="AA9" s="427" t="s">
        <v>54</v>
      </c>
      <c r="AB9" s="427" t="s">
        <v>56</v>
      </c>
      <c r="AC9" s="427" t="s">
        <v>58</v>
      </c>
      <c r="AD9" s="427" t="s">
        <v>60</v>
      </c>
      <c r="AE9" s="427" t="s">
        <v>62</v>
      </c>
      <c r="AF9" s="427" t="s">
        <v>64</v>
      </c>
      <c r="AG9" s="427" t="s">
        <v>66</v>
      </c>
      <c r="AH9" s="427" t="s">
        <v>68</v>
      </c>
      <c r="AI9" s="427" t="s">
        <v>70</v>
      </c>
      <c r="AJ9" s="427" t="s">
        <v>121</v>
      </c>
      <c r="AK9" s="427" t="s">
        <v>74</v>
      </c>
      <c r="AL9" s="134"/>
      <c r="AM9" s="74"/>
    </row>
    <row r="10" spans="1:43" ht="16.5" thickBot="1" x14ac:dyDescent="0.3">
      <c r="A10" s="463"/>
      <c r="B10" s="461"/>
      <c r="C10" s="461"/>
      <c r="D10" s="461"/>
      <c r="E10" s="465"/>
      <c r="F10" s="39" t="s">
        <v>122</v>
      </c>
      <c r="G10" s="39" t="s">
        <v>123</v>
      </c>
      <c r="H10" s="461"/>
      <c r="I10" s="461"/>
      <c r="J10" s="461"/>
      <c r="K10" s="60" t="s">
        <v>124</v>
      </c>
      <c r="L10" s="60" t="s">
        <v>125</v>
      </c>
      <c r="M10" s="461"/>
      <c r="N10" s="461"/>
      <c r="O10" s="452"/>
      <c r="P10" s="430"/>
      <c r="Q10" s="432"/>
      <c r="R10" s="434"/>
      <c r="S10" s="436"/>
      <c r="T10" s="426"/>
      <c r="U10" s="438"/>
      <c r="V10" s="438"/>
      <c r="W10" s="438"/>
      <c r="X10" s="438"/>
      <c r="Y10" s="448"/>
      <c r="Z10" s="450"/>
      <c r="AA10" s="428"/>
      <c r="AB10" s="428"/>
      <c r="AC10" s="428"/>
      <c r="AD10" s="428"/>
      <c r="AE10" s="428"/>
      <c r="AF10" s="428"/>
      <c r="AG10" s="428"/>
      <c r="AH10" s="428"/>
      <c r="AI10" s="428"/>
      <c r="AJ10" s="428"/>
      <c r="AK10" s="428"/>
      <c r="AL10" s="134"/>
      <c r="AM10" s="74"/>
    </row>
    <row r="11" spans="1:43" ht="405" x14ac:dyDescent="0.25">
      <c r="A11" s="444" t="s">
        <v>126</v>
      </c>
      <c r="B11" s="68" t="s">
        <v>127</v>
      </c>
      <c r="C11" s="192" t="s">
        <v>128</v>
      </c>
      <c r="D11" s="146" t="s">
        <v>129</v>
      </c>
      <c r="E11" s="146" t="s">
        <v>130</v>
      </c>
      <c r="F11" s="193">
        <v>44774</v>
      </c>
      <c r="G11" s="193">
        <v>45474</v>
      </c>
      <c r="H11" s="183" t="s">
        <v>131</v>
      </c>
      <c r="I11" s="194">
        <v>0</v>
      </c>
      <c r="J11" s="183" t="s">
        <v>132</v>
      </c>
      <c r="K11" s="183" t="s">
        <v>133</v>
      </c>
      <c r="L11" s="183" t="s">
        <v>134</v>
      </c>
      <c r="M11" s="146" t="s">
        <v>135</v>
      </c>
      <c r="N11" s="45"/>
      <c r="O11" s="45"/>
      <c r="P11" s="46"/>
      <c r="Q11" s="45"/>
      <c r="R11" s="45" t="s">
        <v>136</v>
      </c>
      <c r="S11" s="45"/>
      <c r="T11" s="47"/>
      <c r="U11" s="195" t="s">
        <v>137</v>
      </c>
      <c r="V11" s="195" t="s">
        <v>138</v>
      </c>
      <c r="W11" s="195"/>
      <c r="X11" s="195" t="s">
        <v>139</v>
      </c>
      <c r="Y11" s="195" t="s">
        <v>140</v>
      </c>
      <c r="Z11" s="196"/>
      <c r="AA11" s="196"/>
      <c r="AB11" s="196"/>
      <c r="AC11" s="196"/>
      <c r="AD11" s="197">
        <v>45627</v>
      </c>
      <c r="AE11" s="196"/>
      <c r="AF11" s="196"/>
      <c r="AG11" s="195" t="s">
        <v>141</v>
      </c>
      <c r="AH11" s="196"/>
      <c r="AI11" s="196"/>
      <c r="AJ11" s="196"/>
      <c r="AK11" s="45"/>
      <c r="AL11" s="134"/>
      <c r="AM11" s="74"/>
    </row>
    <row r="12" spans="1:43" ht="240" x14ac:dyDescent="0.25">
      <c r="A12" s="445"/>
      <c r="B12" s="33" t="s">
        <v>142</v>
      </c>
      <c r="C12" s="192" t="s">
        <v>143</v>
      </c>
      <c r="D12" s="154" t="s">
        <v>144</v>
      </c>
      <c r="E12" s="146" t="s">
        <v>145</v>
      </c>
      <c r="F12" s="193">
        <v>45474</v>
      </c>
      <c r="G12" s="193">
        <v>46569</v>
      </c>
      <c r="H12" s="146" t="s">
        <v>146</v>
      </c>
      <c r="I12" s="194">
        <v>50000</v>
      </c>
      <c r="J12" s="183" t="s">
        <v>147</v>
      </c>
      <c r="K12" s="183" t="s">
        <v>148</v>
      </c>
      <c r="L12" s="183" t="s">
        <v>133</v>
      </c>
      <c r="M12" s="146" t="s">
        <v>149</v>
      </c>
      <c r="N12" s="45"/>
      <c r="O12" s="45" t="s">
        <v>136</v>
      </c>
      <c r="P12" s="45"/>
      <c r="Q12" s="45"/>
      <c r="R12" s="45"/>
      <c r="S12" s="45"/>
      <c r="T12" s="47"/>
      <c r="U12" s="198" t="s">
        <v>150</v>
      </c>
      <c r="V12" s="198" t="s">
        <v>138</v>
      </c>
      <c r="W12" s="198"/>
      <c r="X12" s="198" t="s">
        <v>139</v>
      </c>
      <c r="Y12" s="198" t="s">
        <v>151</v>
      </c>
      <c r="Z12" s="199"/>
      <c r="AA12" s="199"/>
      <c r="AB12" s="199"/>
      <c r="AC12" s="200">
        <v>45627</v>
      </c>
      <c r="AD12" s="200"/>
      <c r="AE12" s="198" t="s">
        <v>152</v>
      </c>
      <c r="AF12" s="199"/>
      <c r="AG12" s="198" t="s">
        <v>153</v>
      </c>
      <c r="AH12" s="199"/>
      <c r="AI12" s="199"/>
      <c r="AJ12" s="199"/>
      <c r="AK12" s="45"/>
      <c r="AL12" s="134"/>
      <c r="AM12" s="74"/>
    </row>
    <row r="13" spans="1:43" ht="409.5" x14ac:dyDescent="0.25">
      <c r="A13" s="445"/>
      <c r="B13" s="33" t="s">
        <v>154</v>
      </c>
      <c r="C13" s="201" t="s">
        <v>155</v>
      </c>
      <c r="D13" s="146" t="s">
        <v>156</v>
      </c>
      <c r="E13" s="146" t="s">
        <v>157</v>
      </c>
      <c r="F13" s="193">
        <v>45139</v>
      </c>
      <c r="G13" s="193">
        <v>46569</v>
      </c>
      <c r="H13" s="183" t="s">
        <v>158</v>
      </c>
      <c r="I13" s="194">
        <v>500000</v>
      </c>
      <c r="J13" s="183" t="s">
        <v>159</v>
      </c>
      <c r="K13" s="183" t="s">
        <v>160</v>
      </c>
      <c r="L13" s="183" t="s">
        <v>133</v>
      </c>
      <c r="M13" s="146" t="s">
        <v>161</v>
      </c>
      <c r="N13" s="45"/>
      <c r="O13" s="45"/>
      <c r="P13" s="45"/>
      <c r="Q13" s="45" t="s">
        <v>136</v>
      </c>
      <c r="R13" s="45"/>
      <c r="S13" s="45"/>
      <c r="T13" s="47"/>
      <c r="U13" s="202" t="s">
        <v>162</v>
      </c>
      <c r="V13" s="199"/>
      <c r="W13" s="198" t="s">
        <v>163</v>
      </c>
      <c r="X13" s="198" t="s">
        <v>131</v>
      </c>
      <c r="Y13" s="202" t="s">
        <v>164</v>
      </c>
      <c r="Z13" s="202" t="s">
        <v>165</v>
      </c>
      <c r="AA13" s="199"/>
      <c r="AB13" s="199"/>
      <c r="AC13" s="199"/>
      <c r="AD13" s="199"/>
      <c r="AE13" s="199"/>
      <c r="AF13" s="203">
        <v>650000</v>
      </c>
      <c r="AG13" s="198" t="s">
        <v>166</v>
      </c>
      <c r="AH13" s="199"/>
      <c r="AI13" s="199"/>
      <c r="AJ13" s="199"/>
      <c r="AK13" s="45"/>
      <c r="AL13" s="134"/>
      <c r="AM13" s="74"/>
    </row>
    <row r="14" spans="1:43" ht="135" x14ac:dyDescent="0.25">
      <c r="A14" s="445"/>
      <c r="B14" s="33" t="s">
        <v>167</v>
      </c>
      <c r="C14" s="192" t="s">
        <v>168</v>
      </c>
      <c r="D14" s="146" t="s">
        <v>169</v>
      </c>
      <c r="E14" s="146" t="s">
        <v>170</v>
      </c>
      <c r="F14" s="193">
        <v>45505</v>
      </c>
      <c r="G14" s="193">
        <v>46569</v>
      </c>
      <c r="H14" s="146" t="s">
        <v>171</v>
      </c>
      <c r="I14" s="194">
        <v>0</v>
      </c>
      <c r="J14" s="183" t="s">
        <v>172</v>
      </c>
      <c r="K14" s="183" t="s">
        <v>160</v>
      </c>
      <c r="L14" s="183" t="s">
        <v>133</v>
      </c>
      <c r="M14" s="146" t="s">
        <v>173</v>
      </c>
      <c r="N14" s="45"/>
      <c r="O14" s="45" t="s">
        <v>136</v>
      </c>
      <c r="P14" s="45"/>
      <c r="Q14" s="45"/>
      <c r="R14" s="45"/>
      <c r="S14" s="45"/>
      <c r="T14" s="47"/>
      <c r="U14" s="198" t="s">
        <v>174</v>
      </c>
      <c r="V14" s="199"/>
      <c r="W14" s="199"/>
      <c r="X14" s="204" t="s">
        <v>131</v>
      </c>
      <c r="Y14" s="198" t="s">
        <v>175</v>
      </c>
      <c r="Z14" s="199"/>
      <c r="AA14" s="199"/>
      <c r="AB14" s="199"/>
      <c r="AC14" s="199"/>
      <c r="AD14" s="199"/>
      <c r="AE14" s="199"/>
      <c r="AF14" s="199"/>
      <c r="AG14" s="198" t="s">
        <v>153</v>
      </c>
      <c r="AH14" s="199"/>
      <c r="AI14" s="199"/>
      <c r="AJ14" s="199"/>
      <c r="AK14" s="45"/>
      <c r="AL14" s="134"/>
      <c r="AM14" s="74"/>
    </row>
    <row r="15" spans="1:43" ht="180" x14ac:dyDescent="0.25">
      <c r="A15" s="445"/>
      <c r="B15" s="33" t="s">
        <v>176</v>
      </c>
      <c r="C15" s="192" t="s">
        <v>177</v>
      </c>
      <c r="D15" s="146" t="s">
        <v>178</v>
      </c>
      <c r="E15" s="146" t="s">
        <v>179</v>
      </c>
      <c r="F15" s="193">
        <v>45139</v>
      </c>
      <c r="G15" s="193">
        <v>45474</v>
      </c>
      <c r="H15" s="146" t="s">
        <v>180</v>
      </c>
      <c r="I15" s="194">
        <v>50000</v>
      </c>
      <c r="J15" s="183" t="s">
        <v>181</v>
      </c>
      <c r="K15" s="183" t="s">
        <v>182</v>
      </c>
      <c r="L15" s="183" t="s">
        <v>133</v>
      </c>
      <c r="M15" s="146" t="s">
        <v>183</v>
      </c>
      <c r="N15" s="45"/>
      <c r="O15" s="45"/>
      <c r="P15" s="45" t="s">
        <v>136</v>
      </c>
      <c r="Q15" s="45"/>
      <c r="R15" s="45"/>
      <c r="S15" s="45"/>
      <c r="T15" s="47"/>
      <c r="U15" s="198" t="s">
        <v>184</v>
      </c>
      <c r="V15" s="198" t="s">
        <v>185</v>
      </c>
      <c r="W15" s="198" t="s">
        <v>186</v>
      </c>
      <c r="X15" s="205" t="s">
        <v>187</v>
      </c>
      <c r="Y15" s="198" t="s">
        <v>188</v>
      </c>
      <c r="Z15" s="198" t="s">
        <v>189</v>
      </c>
      <c r="AA15" s="198" t="s">
        <v>190</v>
      </c>
      <c r="AB15" s="199"/>
      <c r="AC15" s="200">
        <v>45292</v>
      </c>
      <c r="AD15" s="200">
        <v>45627</v>
      </c>
      <c r="AE15" s="199"/>
      <c r="AF15" s="199"/>
      <c r="AG15" s="198" t="s">
        <v>191</v>
      </c>
      <c r="AH15" s="199"/>
      <c r="AI15" s="199"/>
      <c r="AJ15" s="199"/>
      <c r="AK15" s="45"/>
      <c r="AL15" s="134"/>
      <c r="AM15" s="74"/>
    </row>
    <row r="16" spans="1:43" ht="409.5" x14ac:dyDescent="0.25">
      <c r="A16" s="445"/>
      <c r="B16" s="33" t="s">
        <v>192</v>
      </c>
      <c r="C16" s="192" t="s">
        <v>193</v>
      </c>
      <c r="D16" s="146" t="s">
        <v>194</v>
      </c>
      <c r="E16" s="146" t="s">
        <v>195</v>
      </c>
      <c r="F16" s="193">
        <v>44774</v>
      </c>
      <c r="G16" s="193">
        <v>46569</v>
      </c>
      <c r="H16" s="146" t="s">
        <v>196</v>
      </c>
      <c r="I16" s="194">
        <v>0</v>
      </c>
      <c r="J16" s="183" t="s">
        <v>197</v>
      </c>
      <c r="K16" s="183" t="s">
        <v>198</v>
      </c>
      <c r="L16" s="183" t="s">
        <v>198</v>
      </c>
      <c r="M16" s="146"/>
      <c r="N16" s="45"/>
      <c r="O16" s="45"/>
      <c r="P16" s="45"/>
      <c r="Q16" s="45"/>
      <c r="R16" s="45" t="s">
        <v>136</v>
      </c>
      <c r="S16" s="45"/>
      <c r="T16" s="47"/>
      <c r="U16" s="198" t="s">
        <v>199</v>
      </c>
      <c r="V16" s="202" t="s">
        <v>200</v>
      </c>
      <c r="W16" s="206" t="s">
        <v>201</v>
      </c>
      <c r="X16" s="207" t="s">
        <v>202</v>
      </c>
      <c r="Y16" s="208" t="s">
        <v>203</v>
      </c>
      <c r="Z16" s="199"/>
      <c r="AA16" s="199"/>
      <c r="AB16" s="199"/>
      <c r="AC16" s="199"/>
      <c r="AD16" s="199"/>
      <c r="AE16" s="198" t="s">
        <v>204</v>
      </c>
      <c r="AF16" s="199"/>
      <c r="AG16" s="209" t="s">
        <v>205</v>
      </c>
      <c r="AH16" s="199"/>
      <c r="AI16" s="199"/>
      <c r="AJ16" s="199"/>
      <c r="AK16" s="45"/>
      <c r="AL16" s="134"/>
      <c r="AM16" s="74"/>
    </row>
    <row r="17" spans="1:39" ht="78.75" x14ac:dyDescent="0.25">
      <c r="A17" s="445"/>
      <c r="B17" s="33" t="s">
        <v>206</v>
      </c>
      <c r="C17" s="192" t="s">
        <v>207</v>
      </c>
      <c r="D17" s="146" t="s">
        <v>208</v>
      </c>
      <c r="E17" s="146" t="s">
        <v>209</v>
      </c>
      <c r="F17" s="193">
        <v>44774</v>
      </c>
      <c r="G17" s="193">
        <v>45658</v>
      </c>
      <c r="H17" s="146" t="s">
        <v>210</v>
      </c>
      <c r="I17" s="194">
        <v>0</v>
      </c>
      <c r="J17" s="183" t="s">
        <v>146</v>
      </c>
      <c r="K17" s="183" t="s">
        <v>133</v>
      </c>
      <c r="L17" s="183" t="s">
        <v>198</v>
      </c>
      <c r="M17" s="146"/>
      <c r="N17" s="45"/>
      <c r="O17" s="45"/>
      <c r="P17" s="45"/>
      <c r="Q17" s="45" t="s">
        <v>136</v>
      </c>
      <c r="R17" s="45"/>
      <c r="S17" s="45"/>
      <c r="T17" s="47"/>
      <c r="U17" s="198" t="s">
        <v>211</v>
      </c>
      <c r="V17" s="199"/>
      <c r="W17" s="206" t="s">
        <v>212</v>
      </c>
      <c r="X17" s="207" t="s">
        <v>213</v>
      </c>
      <c r="Y17" s="208"/>
      <c r="Z17" s="199"/>
      <c r="AA17" s="199"/>
      <c r="AB17" s="199"/>
      <c r="AC17" s="199"/>
      <c r="AD17" s="199"/>
      <c r="AE17" s="198" t="s">
        <v>214</v>
      </c>
      <c r="AF17" s="199"/>
      <c r="AG17" s="198" t="s">
        <v>152</v>
      </c>
      <c r="AH17" s="199"/>
      <c r="AI17" s="199"/>
      <c r="AJ17" s="199"/>
      <c r="AK17" s="45"/>
      <c r="AL17" s="134"/>
      <c r="AM17" s="74"/>
    </row>
    <row r="18" spans="1:39" ht="240" x14ac:dyDescent="0.25">
      <c r="A18" s="445"/>
      <c r="B18" s="33" t="s">
        <v>215</v>
      </c>
      <c r="C18" s="192" t="s">
        <v>216</v>
      </c>
      <c r="D18" s="210" t="s">
        <v>217</v>
      </c>
      <c r="E18" s="210"/>
      <c r="F18" s="193">
        <v>44774</v>
      </c>
      <c r="G18" s="193">
        <v>46569</v>
      </c>
      <c r="H18" s="146" t="s">
        <v>158</v>
      </c>
      <c r="I18" s="211">
        <v>200000</v>
      </c>
      <c r="J18" s="146" t="s">
        <v>218</v>
      </c>
      <c r="K18" s="146" t="s">
        <v>219</v>
      </c>
      <c r="L18" s="146"/>
      <c r="M18" s="146" t="s">
        <v>220</v>
      </c>
      <c r="N18" s="45"/>
      <c r="O18" s="45"/>
      <c r="P18" s="45"/>
      <c r="Q18" s="45" t="s">
        <v>136</v>
      </c>
      <c r="R18" s="45"/>
      <c r="S18" s="45"/>
      <c r="T18" s="47"/>
      <c r="U18" s="198" t="s">
        <v>221</v>
      </c>
      <c r="V18" s="199"/>
      <c r="W18" s="206" t="s">
        <v>222</v>
      </c>
      <c r="X18" s="207" t="s">
        <v>131</v>
      </c>
      <c r="Y18" s="212" t="s">
        <v>223</v>
      </c>
      <c r="Z18" s="199"/>
      <c r="AA18" s="199"/>
      <c r="AB18" s="199"/>
      <c r="AC18" s="199"/>
      <c r="AD18" s="199"/>
      <c r="AE18" s="199"/>
      <c r="AF18" s="199"/>
      <c r="AG18" s="198" t="s">
        <v>224</v>
      </c>
      <c r="AH18" s="199"/>
      <c r="AI18" s="199"/>
      <c r="AJ18" s="202" t="s">
        <v>225</v>
      </c>
      <c r="AK18" s="45"/>
      <c r="AL18" s="134"/>
      <c r="AM18" s="74"/>
    </row>
    <row r="19" spans="1:39" ht="285" x14ac:dyDescent="0.25">
      <c r="A19" s="446" t="s">
        <v>226</v>
      </c>
      <c r="B19" s="33" t="s">
        <v>227</v>
      </c>
      <c r="C19" s="213" t="s">
        <v>228</v>
      </c>
      <c r="D19" s="146" t="s">
        <v>229</v>
      </c>
      <c r="E19" s="146" t="s">
        <v>230</v>
      </c>
      <c r="F19" s="193">
        <v>45139</v>
      </c>
      <c r="G19" s="193">
        <v>46569</v>
      </c>
      <c r="H19" s="183" t="s">
        <v>231</v>
      </c>
      <c r="I19" s="194">
        <v>50000</v>
      </c>
      <c r="J19" s="183" t="s">
        <v>232</v>
      </c>
      <c r="K19" s="183" t="s">
        <v>233</v>
      </c>
      <c r="L19" s="183" t="s">
        <v>234</v>
      </c>
      <c r="M19" s="146" t="s">
        <v>235</v>
      </c>
      <c r="N19" s="45"/>
      <c r="O19" s="45"/>
      <c r="P19" s="45"/>
      <c r="Q19" s="45"/>
      <c r="R19" s="45" t="s">
        <v>136</v>
      </c>
      <c r="S19" s="45"/>
      <c r="T19" s="47"/>
      <c r="U19" s="214" t="s">
        <v>236</v>
      </c>
      <c r="V19" s="215" t="s">
        <v>237</v>
      </c>
      <c r="W19" s="216" t="s">
        <v>238</v>
      </c>
      <c r="X19" s="217" t="s">
        <v>239</v>
      </c>
      <c r="Y19" s="218" t="s">
        <v>240</v>
      </c>
      <c r="Z19" s="199"/>
      <c r="AA19" s="199"/>
      <c r="AB19" s="199"/>
      <c r="AC19" s="199"/>
      <c r="AD19" s="199"/>
      <c r="AE19" s="199"/>
      <c r="AF19" s="199"/>
      <c r="AG19" s="198" t="s">
        <v>241</v>
      </c>
      <c r="AH19" s="199"/>
      <c r="AI19" s="199"/>
      <c r="AJ19" s="48"/>
      <c r="AK19" s="45"/>
      <c r="AL19" s="134"/>
      <c r="AM19" s="74"/>
    </row>
    <row r="20" spans="1:39" ht="360" x14ac:dyDescent="0.25">
      <c r="A20" s="445"/>
      <c r="B20" s="33" t="s">
        <v>242</v>
      </c>
      <c r="C20" s="213" t="s">
        <v>243</v>
      </c>
      <c r="D20" s="146" t="s">
        <v>244</v>
      </c>
      <c r="E20" s="146" t="s">
        <v>230</v>
      </c>
      <c r="F20" s="193">
        <v>44774</v>
      </c>
      <c r="G20" s="193">
        <v>46569</v>
      </c>
      <c r="H20" s="183" t="s">
        <v>231</v>
      </c>
      <c r="I20" s="194">
        <v>200000</v>
      </c>
      <c r="J20" s="183" t="s">
        <v>245</v>
      </c>
      <c r="K20" s="183" t="s">
        <v>246</v>
      </c>
      <c r="L20" s="183"/>
      <c r="M20" s="146" t="s">
        <v>247</v>
      </c>
      <c r="N20" s="45"/>
      <c r="O20" s="45"/>
      <c r="P20" s="45"/>
      <c r="Q20" s="45"/>
      <c r="R20" s="45" t="s">
        <v>136</v>
      </c>
      <c r="S20" s="45"/>
      <c r="T20" s="47"/>
      <c r="U20" s="219" t="s">
        <v>248</v>
      </c>
      <c r="V20" s="220" t="s">
        <v>237</v>
      </c>
      <c r="W20" s="207" t="s">
        <v>249</v>
      </c>
      <c r="X20" s="217" t="s">
        <v>250</v>
      </c>
      <c r="Y20" s="217" t="s">
        <v>251</v>
      </c>
      <c r="Z20" s="198" t="s">
        <v>252</v>
      </c>
      <c r="AA20" s="199"/>
      <c r="AB20" s="199"/>
      <c r="AC20" s="200">
        <v>45658</v>
      </c>
      <c r="AD20" s="199"/>
      <c r="AE20" s="199"/>
      <c r="AF20" s="199"/>
      <c r="AG20" s="198" t="s">
        <v>253</v>
      </c>
      <c r="AH20" s="199"/>
      <c r="AI20" s="199"/>
      <c r="AJ20" s="48"/>
      <c r="AK20" s="45"/>
      <c r="AL20" s="134"/>
      <c r="AM20" s="74"/>
    </row>
    <row r="21" spans="1:39" ht="120" x14ac:dyDescent="0.25">
      <c r="A21" s="445"/>
      <c r="B21" s="33" t="s">
        <v>254</v>
      </c>
      <c r="C21" s="213" t="s">
        <v>255</v>
      </c>
      <c r="D21" s="146" t="s">
        <v>256</v>
      </c>
      <c r="E21" s="146" t="s">
        <v>257</v>
      </c>
      <c r="F21" s="193">
        <v>44774</v>
      </c>
      <c r="G21" s="193">
        <v>45474</v>
      </c>
      <c r="H21" s="183" t="s">
        <v>146</v>
      </c>
      <c r="I21" s="194">
        <v>0</v>
      </c>
      <c r="J21" s="183" t="s">
        <v>210</v>
      </c>
      <c r="K21" s="183"/>
      <c r="L21" s="183"/>
      <c r="M21" s="146"/>
      <c r="N21" s="45"/>
      <c r="O21" s="45"/>
      <c r="P21" s="45"/>
      <c r="Q21" s="45" t="s">
        <v>136</v>
      </c>
      <c r="R21" s="45"/>
      <c r="S21" s="45"/>
      <c r="T21" s="47"/>
      <c r="U21" s="221" t="s">
        <v>258</v>
      </c>
      <c r="V21" s="222" t="s">
        <v>259</v>
      </c>
      <c r="W21" s="217" t="s">
        <v>260</v>
      </c>
      <c r="X21" s="217" t="s">
        <v>261</v>
      </c>
      <c r="Y21" s="217" t="s">
        <v>262</v>
      </c>
      <c r="Z21" s="196"/>
      <c r="AA21" s="196"/>
      <c r="AB21" s="196"/>
      <c r="AC21" s="196"/>
      <c r="AD21" s="196"/>
      <c r="AE21" s="195" t="s">
        <v>263</v>
      </c>
      <c r="AF21" s="196"/>
      <c r="AG21" s="195" t="s">
        <v>264</v>
      </c>
      <c r="AH21" s="196"/>
      <c r="AI21" s="196"/>
      <c r="AJ21" s="45"/>
      <c r="AK21" s="45"/>
      <c r="AL21" s="134"/>
      <c r="AM21" s="74"/>
    </row>
    <row r="22" spans="1:39" ht="225" x14ac:dyDescent="0.25">
      <c r="A22" s="445"/>
      <c r="B22" s="33" t="s">
        <v>265</v>
      </c>
      <c r="C22" s="213" t="s">
        <v>266</v>
      </c>
      <c r="D22" s="146" t="s">
        <v>267</v>
      </c>
      <c r="E22" s="146" t="s">
        <v>268</v>
      </c>
      <c r="F22" s="193">
        <v>44958</v>
      </c>
      <c r="G22" s="193">
        <v>46569</v>
      </c>
      <c r="H22" s="183" t="s">
        <v>269</v>
      </c>
      <c r="I22" s="194">
        <v>30000</v>
      </c>
      <c r="J22" s="183" t="s">
        <v>270</v>
      </c>
      <c r="K22" s="183" t="s">
        <v>271</v>
      </c>
      <c r="L22" s="183" t="s">
        <v>234</v>
      </c>
      <c r="M22" s="146" t="s">
        <v>272</v>
      </c>
      <c r="N22" s="45"/>
      <c r="O22" s="45"/>
      <c r="P22" s="45"/>
      <c r="Q22" s="45" t="s">
        <v>136</v>
      </c>
      <c r="R22" s="45"/>
      <c r="S22" s="45"/>
      <c r="T22" s="47"/>
      <c r="U22" s="221" t="s">
        <v>273</v>
      </c>
      <c r="V22" s="217" t="s">
        <v>274</v>
      </c>
      <c r="W22" s="217" t="s">
        <v>275</v>
      </c>
      <c r="X22" s="217" t="s">
        <v>276</v>
      </c>
      <c r="Y22" s="217" t="s">
        <v>277</v>
      </c>
      <c r="Z22" s="196"/>
      <c r="AA22" s="196"/>
      <c r="AB22" s="196"/>
      <c r="AC22" s="196"/>
      <c r="AD22" s="196"/>
      <c r="AE22" s="223" t="s">
        <v>278</v>
      </c>
      <c r="AF22" s="196"/>
      <c r="AG22" s="195" t="s">
        <v>279</v>
      </c>
      <c r="AH22" s="196"/>
      <c r="AI22" s="196"/>
      <c r="AJ22" s="45"/>
      <c r="AK22" s="45"/>
      <c r="AL22" s="134"/>
      <c r="AM22" s="74"/>
    </row>
    <row r="23" spans="1:39" ht="204.75" x14ac:dyDescent="0.25">
      <c r="A23" s="445"/>
      <c r="B23" s="33" t="s">
        <v>280</v>
      </c>
      <c r="C23" s="157" t="s">
        <v>281</v>
      </c>
      <c r="D23" s="146" t="s">
        <v>282</v>
      </c>
      <c r="E23" s="146" t="s">
        <v>283</v>
      </c>
      <c r="F23" s="193">
        <v>44958</v>
      </c>
      <c r="G23" s="193">
        <v>46569</v>
      </c>
      <c r="H23" s="146" t="s">
        <v>231</v>
      </c>
      <c r="I23" s="194">
        <v>50000</v>
      </c>
      <c r="J23" s="146" t="s">
        <v>284</v>
      </c>
      <c r="K23" s="183" t="s">
        <v>234</v>
      </c>
      <c r="L23" s="183" t="s">
        <v>285</v>
      </c>
      <c r="M23" s="146"/>
      <c r="N23" s="45"/>
      <c r="O23" s="45"/>
      <c r="P23" s="45" t="s">
        <v>136</v>
      </c>
      <c r="Q23" s="45"/>
      <c r="R23" s="45"/>
      <c r="S23" s="45"/>
      <c r="T23" s="47"/>
      <c r="U23" s="221" t="s">
        <v>286</v>
      </c>
      <c r="V23" s="217"/>
      <c r="W23" s="217" t="s">
        <v>287</v>
      </c>
      <c r="X23" s="224" t="s">
        <v>231</v>
      </c>
      <c r="Y23" s="217" t="s">
        <v>288</v>
      </c>
      <c r="Z23" s="196"/>
      <c r="AA23" s="196"/>
      <c r="AB23" s="196"/>
      <c r="AC23" s="197">
        <v>45689</v>
      </c>
      <c r="AD23" s="196"/>
      <c r="AE23" s="196"/>
      <c r="AF23" s="196"/>
      <c r="AG23" s="195" t="s">
        <v>289</v>
      </c>
      <c r="AH23" s="196"/>
      <c r="AI23" s="196"/>
      <c r="AJ23" s="45"/>
      <c r="AK23" s="45"/>
      <c r="AL23" s="134"/>
      <c r="AM23" s="74"/>
    </row>
    <row r="24" spans="1:39" ht="141.75" x14ac:dyDescent="0.25">
      <c r="A24" s="445"/>
      <c r="B24" s="33" t="s">
        <v>290</v>
      </c>
      <c r="C24" s="157" t="s">
        <v>291</v>
      </c>
      <c r="D24" s="146" t="s">
        <v>292</v>
      </c>
      <c r="E24" s="146" t="s">
        <v>293</v>
      </c>
      <c r="F24" s="193">
        <v>45139</v>
      </c>
      <c r="G24" s="193">
        <v>46569</v>
      </c>
      <c r="H24" s="146" t="s">
        <v>294</v>
      </c>
      <c r="I24" s="194">
        <v>0</v>
      </c>
      <c r="J24" s="146" t="s">
        <v>295</v>
      </c>
      <c r="K24" s="183"/>
      <c r="L24" s="154"/>
      <c r="M24" s="146"/>
      <c r="N24" s="45"/>
      <c r="O24" s="45"/>
      <c r="P24" s="45" t="s">
        <v>136</v>
      </c>
      <c r="Q24" s="45"/>
      <c r="R24" s="45"/>
      <c r="S24" s="45"/>
      <c r="T24" s="47"/>
      <c r="U24" s="221" t="s">
        <v>296</v>
      </c>
      <c r="V24" s="217"/>
      <c r="W24" s="217" t="s">
        <v>287</v>
      </c>
      <c r="X24" s="207" t="s">
        <v>231</v>
      </c>
      <c r="Y24" s="217" t="s">
        <v>297</v>
      </c>
      <c r="Z24" s="196"/>
      <c r="AA24" s="196"/>
      <c r="AB24" s="196"/>
      <c r="AC24" s="197">
        <v>45689</v>
      </c>
      <c r="AD24" s="196"/>
      <c r="AE24" s="195" t="s">
        <v>298</v>
      </c>
      <c r="AF24" s="196"/>
      <c r="AG24" s="195" t="s">
        <v>299</v>
      </c>
      <c r="AH24" s="196"/>
      <c r="AI24" s="196"/>
      <c r="AJ24" s="45"/>
      <c r="AK24" s="45"/>
      <c r="AL24" s="134"/>
      <c r="AM24" s="74"/>
    </row>
    <row r="25" spans="1:39" ht="210" x14ac:dyDescent="0.25">
      <c r="A25" s="445"/>
      <c r="B25" s="33" t="s">
        <v>300</v>
      </c>
      <c r="C25" s="186" t="s">
        <v>301</v>
      </c>
      <c r="D25" s="146" t="s">
        <v>302</v>
      </c>
      <c r="E25" s="146" t="s">
        <v>303</v>
      </c>
      <c r="F25" s="193">
        <v>44774</v>
      </c>
      <c r="G25" s="193">
        <v>44927</v>
      </c>
      <c r="H25" s="146" t="s">
        <v>304</v>
      </c>
      <c r="I25" s="194">
        <v>10000</v>
      </c>
      <c r="J25" s="146" t="s">
        <v>305</v>
      </c>
      <c r="K25" s="146" t="s">
        <v>306</v>
      </c>
      <c r="L25" s="146"/>
      <c r="M25" s="210" t="s">
        <v>307</v>
      </c>
      <c r="N25" s="45"/>
      <c r="O25" s="45"/>
      <c r="P25" s="45" t="s">
        <v>136</v>
      </c>
      <c r="Q25" s="45"/>
      <c r="R25" s="45"/>
      <c r="S25" s="45"/>
      <c r="T25" s="47"/>
      <c r="U25" s="221" t="s">
        <v>308</v>
      </c>
      <c r="V25" s="217" t="s">
        <v>309</v>
      </c>
      <c r="W25" s="225" t="s">
        <v>310</v>
      </c>
      <c r="X25" s="226" t="s">
        <v>311</v>
      </c>
      <c r="Y25" s="217" t="s">
        <v>312</v>
      </c>
      <c r="Z25" s="196"/>
      <c r="AA25" s="196"/>
      <c r="AB25" s="196"/>
      <c r="AC25" s="197"/>
      <c r="AD25" s="197">
        <v>45658</v>
      </c>
      <c r="AE25" s="195" t="s">
        <v>313</v>
      </c>
      <c r="AF25" s="196"/>
      <c r="AG25" s="195" t="s">
        <v>314</v>
      </c>
      <c r="AH25" s="196"/>
      <c r="AI25" s="196"/>
      <c r="AJ25" s="45"/>
      <c r="AK25" s="45"/>
      <c r="AL25" s="134"/>
      <c r="AM25" s="74"/>
    </row>
    <row r="26" spans="1:39" ht="141.75" x14ac:dyDescent="0.25">
      <c r="A26" s="445"/>
      <c r="B26" s="33" t="s">
        <v>315</v>
      </c>
      <c r="C26" s="201" t="s">
        <v>316</v>
      </c>
      <c r="D26" s="146" t="s">
        <v>317</v>
      </c>
      <c r="E26" s="146" t="s">
        <v>318</v>
      </c>
      <c r="F26" s="193">
        <v>45139</v>
      </c>
      <c r="G26" s="193">
        <v>45505</v>
      </c>
      <c r="H26" s="155" t="s">
        <v>158</v>
      </c>
      <c r="I26" s="194">
        <v>20000</v>
      </c>
      <c r="J26" s="155" t="s">
        <v>319</v>
      </c>
      <c r="K26" s="182" t="s">
        <v>320</v>
      </c>
      <c r="L26" s="182" t="s">
        <v>321</v>
      </c>
      <c r="M26" s="146" t="s">
        <v>322</v>
      </c>
      <c r="N26" s="45"/>
      <c r="O26" s="45"/>
      <c r="P26" s="45" t="s">
        <v>136</v>
      </c>
      <c r="Q26" s="45"/>
      <c r="R26" s="45"/>
      <c r="S26" s="45"/>
      <c r="T26" s="47"/>
      <c r="U26" s="221" t="s">
        <v>323</v>
      </c>
      <c r="V26" s="217"/>
      <c r="W26" s="217" t="s">
        <v>324</v>
      </c>
      <c r="X26" s="227" t="s">
        <v>131</v>
      </c>
      <c r="Y26" s="228" t="s">
        <v>325</v>
      </c>
      <c r="Z26" s="196"/>
      <c r="AA26" s="196"/>
      <c r="AB26" s="196"/>
      <c r="AC26" s="197">
        <v>45658</v>
      </c>
      <c r="AD26" s="197">
        <v>45992</v>
      </c>
      <c r="AE26" s="196"/>
      <c r="AF26" s="196"/>
      <c r="AG26" s="196"/>
      <c r="AH26" s="196"/>
      <c r="AI26" s="196"/>
      <c r="AJ26" s="45"/>
      <c r="AK26" s="45"/>
      <c r="AL26" s="134"/>
      <c r="AM26" s="74"/>
    </row>
    <row r="27" spans="1:39" ht="390" x14ac:dyDescent="0.25">
      <c r="A27" s="445"/>
      <c r="B27" s="33" t="s">
        <v>326</v>
      </c>
      <c r="C27" s="213" t="s">
        <v>327</v>
      </c>
      <c r="D27" s="146" t="s">
        <v>328</v>
      </c>
      <c r="E27" s="146" t="s">
        <v>329</v>
      </c>
      <c r="F27" s="193">
        <v>44774</v>
      </c>
      <c r="G27" s="193">
        <v>46569</v>
      </c>
      <c r="H27" s="146" t="s">
        <v>180</v>
      </c>
      <c r="I27" s="194">
        <v>200000</v>
      </c>
      <c r="J27" s="183" t="s">
        <v>330</v>
      </c>
      <c r="K27" s="183" t="s">
        <v>331</v>
      </c>
      <c r="L27" s="183"/>
      <c r="M27" s="146"/>
      <c r="N27" s="45"/>
      <c r="O27" s="45"/>
      <c r="P27" s="45"/>
      <c r="Q27" s="45"/>
      <c r="R27" s="45" t="s">
        <v>136</v>
      </c>
      <c r="S27" s="45"/>
      <c r="T27" s="47"/>
      <c r="U27" s="221" t="s">
        <v>332</v>
      </c>
      <c r="V27" s="217" t="s">
        <v>333</v>
      </c>
      <c r="W27" s="217"/>
      <c r="X27" s="227" t="s">
        <v>334</v>
      </c>
      <c r="Y27" s="217" t="s">
        <v>335</v>
      </c>
      <c r="Z27" s="195" t="s">
        <v>336</v>
      </c>
      <c r="AA27" s="196"/>
      <c r="AB27" s="196"/>
      <c r="AC27" s="196"/>
      <c r="AD27" s="196"/>
      <c r="AE27" s="196"/>
      <c r="AF27" s="196"/>
      <c r="AG27" s="196"/>
      <c r="AH27" s="196"/>
      <c r="AI27" s="196"/>
      <c r="AJ27" s="45"/>
      <c r="AK27" s="45"/>
      <c r="AL27" s="134"/>
      <c r="AM27" s="74"/>
    </row>
    <row r="28" spans="1:39" ht="255" x14ac:dyDescent="0.25">
      <c r="A28" s="445"/>
      <c r="B28" s="33" t="s">
        <v>337</v>
      </c>
      <c r="C28" s="157" t="s">
        <v>338</v>
      </c>
      <c r="D28" s="146" t="s">
        <v>339</v>
      </c>
      <c r="E28" s="146" t="s">
        <v>318</v>
      </c>
      <c r="F28" s="193">
        <v>45139</v>
      </c>
      <c r="G28" s="193">
        <v>45505</v>
      </c>
      <c r="H28" s="158" t="s">
        <v>340</v>
      </c>
      <c r="I28" s="194">
        <v>10000</v>
      </c>
      <c r="J28" s="183" t="s">
        <v>341</v>
      </c>
      <c r="K28" s="183"/>
      <c r="L28" s="183" t="s">
        <v>342</v>
      </c>
      <c r="M28" s="146"/>
      <c r="N28" s="45"/>
      <c r="O28" s="45"/>
      <c r="P28" s="45"/>
      <c r="Q28" s="45" t="s">
        <v>136</v>
      </c>
      <c r="R28" s="45"/>
      <c r="S28" s="45"/>
      <c r="T28" s="47"/>
      <c r="U28" s="221" t="s">
        <v>343</v>
      </c>
      <c r="V28" s="217" t="s">
        <v>344</v>
      </c>
      <c r="W28" s="221" t="s">
        <v>345</v>
      </c>
      <c r="X28" s="227" t="s">
        <v>340</v>
      </c>
      <c r="Y28" s="217" t="s">
        <v>346</v>
      </c>
      <c r="Z28" s="195" t="s">
        <v>347</v>
      </c>
      <c r="AA28" s="195" t="s">
        <v>348</v>
      </c>
      <c r="AB28" s="196"/>
      <c r="AC28" s="197">
        <v>45292</v>
      </c>
      <c r="AD28" s="197">
        <v>46569</v>
      </c>
      <c r="AE28" s="196"/>
      <c r="AF28" s="196"/>
      <c r="AG28" s="223" t="s">
        <v>349</v>
      </c>
      <c r="AH28" s="196"/>
      <c r="AI28" s="196"/>
      <c r="AJ28" s="45"/>
      <c r="AK28" s="45"/>
      <c r="AL28" s="134"/>
      <c r="AM28" s="74"/>
    </row>
    <row r="29" spans="1:39" ht="285" x14ac:dyDescent="0.25">
      <c r="A29" s="445"/>
      <c r="B29" s="33" t="s">
        <v>350</v>
      </c>
      <c r="C29" s="201" t="s">
        <v>351</v>
      </c>
      <c r="D29" s="146" t="s">
        <v>339</v>
      </c>
      <c r="E29" s="146" t="s">
        <v>318</v>
      </c>
      <c r="F29" s="193">
        <v>45139</v>
      </c>
      <c r="G29" s="193">
        <v>45505</v>
      </c>
      <c r="H29" s="146" t="s">
        <v>352</v>
      </c>
      <c r="I29" s="194">
        <v>10000</v>
      </c>
      <c r="J29" s="183" t="s">
        <v>353</v>
      </c>
      <c r="K29" s="183" t="s">
        <v>354</v>
      </c>
      <c r="L29" s="183" t="s">
        <v>355</v>
      </c>
      <c r="M29" s="146" t="s">
        <v>356</v>
      </c>
      <c r="N29" s="45"/>
      <c r="O29" s="45"/>
      <c r="P29" s="45"/>
      <c r="Q29" s="45"/>
      <c r="R29" s="45" t="s">
        <v>136</v>
      </c>
      <c r="S29" s="45"/>
      <c r="T29" s="47"/>
      <c r="U29" s="221" t="s">
        <v>357</v>
      </c>
      <c r="V29" s="217"/>
      <c r="W29" s="217"/>
      <c r="X29" s="217" t="s">
        <v>358</v>
      </c>
      <c r="Y29" s="228" t="s">
        <v>359</v>
      </c>
      <c r="Z29" s="196"/>
      <c r="AA29" s="196"/>
      <c r="AB29" s="196"/>
      <c r="AC29" s="196"/>
      <c r="AD29" s="196"/>
      <c r="AE29" s="229"/>
      <c r="AF29" s="196"/>
      <c r="AG29" s="196"/>
      <c r="AH29" s="196"/>
      <c r="AI29" s="196"/>
      <c r="AJ29" s="45"/>
      <c r="AK29" s="45"/>
      <c r="AL29" s="134"/>
      <c r="AM29" s="74"/>
    </row>
    <row r="30" spans="1:39" ht="330" x14ac:dyDescent="0.25">
      <c r="A30" s="445"/>
      <c r="B30" s="33" t="s">
        <v>360</v>
      </c>
      <c r="C30" s="213" t="s">
        <v>361</v>
      </c>
      <c r="D30" s="146" t="s">
        <v>339</v>
      </c>
      <c r="E30" s="146" t="s">
        <v>362</v>
      </c>
      <c r="F30" s="193">
        <v>45139</v>
      </c>
      <c r="G30" s="193">
        <v>46569</v>
      </c>
      <c r="H30" s="146" t="s">
        <v>196</v>
      </c>
      <c r="I30" s="194">
        <v>50000</v>
      </c>
      <c r="J30" s="183" t="s">
        <v>363</v>
      </c>
      <c r="K30" s="183" t="s">
        <v>364</v>
      </c>
      <c r="L30" s="183" t="s">
        <v>234</v>
      </c>
      <c r="M30" s="146"/>
      <c r="N30" s="45"/>
      <c r="O30" s="45"/>
      <c r="P30" s="45"/>
      <c r="Q30" s="45" t="s">
        <v>136</v>
      </c>
      <c r="R30" s="45"/>
      <c r="S30" s="45"/>
      <c r="T30" s="47"/>
      <c r="U30" s="221" t="s">
        <v>365</v>
      </c>
      <c r="V30" s="217"/>
      <c r="W30" s="217" t="s">
        <v>366</v>
      </c>
      <c r="X30" s="217" t="s">
        <v>276</v>
      </c>
      <c r="Y30" s="228" t="s">
        <v>367</v>
      </c>
      <c r="Z30" s="196"/>
      <c r="AA30" s="196"/>
      <c r="AB30" s="196"/>
      <c r="AC30" s="196"/>
      <c r="AD30" s="196"/>
      <c r="AE30" s="195" t="s">
        <v>298</v>
      </c>
      <c r="AF30" s="196"/>
      <c r="AG30" s="195" t="s">
        <v>368</v>
      </c>
      <c r="AH30" s="196"/>
      <c r="AI30" s="196"/>
      <c r="AJ30" s="45"/>
      <c r="AK30" s="45"/>
      <c r="AL30" s="134"/>
      <c r="AM30" s="74"/>
    </row>
    <row r="31" spans="1:39" ht="345" x14ac:dyDescent="0.25">
      <c r="A31" s="446" t="s">
        <v>369</v>
      </c>
      <c r="B31" s="33" t="s">
        <v>370</v>
      </c>
      <c r="C31" s="231" t="s">
        <v>371</v>
      </c>
      <c r="D31" s="232" t="s">
        <v>372</v>
      </c>
      <c r="E31" s="232"/>
      <c r="F31" s="233">
        <v>44774</v>
      </c>
      <c r="G31" s="234">
        <v>46569</v>
      </c>
      <c r="H31" s="232" t="s">
        <v>373</v>
      </c>
      <c r="I31" s="235">
        <v>300000</v>
      </c>
      <c r="J31" s="236" t="s">
        <v>374</v>
      </c>
      <c r="K31" s="232"/>
      <c r="L31" s="232"/>
      <c r="M31" s="237" t="s">
        <v>375</v>
      </c>
      <c r="N31" s="45"/>
      <c r="O31" s="45"/>
      <c r="P31" s="45"/>
      <c r="Q31" s="45" t="s">
        <v>136</v>
      </c>
      <c r="R31" s="45"/>
      <c r="S31" s="45"/>
      <c r="T31" s="47"/>
      <c r="U31" s="238" t="s">
        <v>376</v>
      </c>
      <c r="V31" s="238" t="s">
        <v>377</v>
      </c>
      <c r="W31" s="198" t="s">
        <v>378</v>
      </c>
      <c r="X31" s="198" t="s">
        <v>379</v>
      </c>
      <c r="Y31" s="202" t="s">
        <v>380</v>
      </c>
      <c r="Z31" s="199"/>
      <c r="AA31" s="199"/>
      <c r="AB31" s="199"/>
      <c r="AC31" s="199"/>
      <c r="AD31" s="199"/>
      <c r="AE31" s="199"/>
      <c r="AF31" s="199"/>
      <c r="AG31" s="198" t="s">
        <v>381</v>
      </c>
      <c r="AH31" s="199"/>
      <c r="AI31" s="199"/>
      <c r="AJ31" s="199"/>
      <c r="AK31" s="45"/>
      <c r="AL31" s="134"/>
      <c r="AM31" s="74"/>
    </row>
    <row r="32" spans="1:39" ht="157.5" x14ac:dyDescent="0.25">
      <c r="A32" s="445"/>
      <c r="B32" s="33" t="s">
        <v>382</v>
      </c>
      <c r="C32" s="237" t="s">
        <v>383</v>
      </c>
      <c r="D32" s="232" t="s">
        <v>384</v>
      </c>
      <c r="E32" s="232"/>
      <c r="F32" s="233">
        <v>44774</v>
      </c>
      <c r="G32" s="233">
        <v>45505</v>
      </c>
      <c r="H32" s="232" t="s">
        <v>373</v>
      </c>
      <c r="I32" s="235">
        <v>100000</v>
      </c>
      <c r="J32" s="232" t="s">
        <v>385</v>
      </c>
      <c r="K32" s="232"/>
      <c r="L32" s="232"/>
      <c r="M32" s="237" t="s">
        <v>386</v>
      </c>
      <c r="N32" s="45"/>
      <c r="O32" s="45"/>
      <c r="P32" s="45"/>
      <c r="Q32" s="45" t="s">
        <v>136</v>
      </c>
      <c r="R32" s="45"/>
      <c r="S32" s="45"/>
      <c r="T32" s="47"/>
      <c r="U32" s="198" t="s">
        <v>387</v>
      </c>
      <c r="V32" s="199"/>
      <c r="W32" s="198" t="s">
        <v>388</v>
      </c>
      <c r="X32" s="204" t="s">
        <v>389</v>
      </c>
      <c r="Y32" s="198" t="s">
        <v>390</v>
      </c>
      <c r="Z32" s="199"/>
      <c r="AA32" s="199"/>
      <c r="AB32" s="199"/>
      <c r="AC32" s="199"/>
      <c r="AD32" s="199"/>
      <c r="AE32" s="199"/>
      <c r="AF32" s="199"/>
      <c r="AG32" s="198" t="s">
        <v>391</v>
      </c>
      <c r="AH32" s="199"/>
      <c r="AI32" s="199"/>
      <c r="AJ32" s="199"/>
      <c r="AK32" s="45"/>
      <c r="AL32" s="134"/>
      <c r="AM32" s="74"/>
    </row>
    <row r="33" spans="1:39" ht="360" x14ac:dyDescent="0.25">
      <c r="A33" s="445"/>
      <c r="B33" s="33" t="s">
        <v>392</v>
      </c>
      <c r="C33" s="231" t="s">
        <v>393</v>
      </c>
      <c r="D33" s="239" t="s">
        <v>394</v>
      </c>
      <c r="E33" s="236"/>
      <c r="F33" s="234">
        <v>45139</v>
      </c>
      <c r="G33" s="234">
        <v>46569</v>
      </c>
      <c r="H33" s="236" t="s">
        <v>395</v>
      </c>
      <c r="I33" s="240">
        <v>10000</v>
      </c>
      <c r="J33" s="236" t="s">
        <v>396</v>
      </c>
      <c r="K33" s="236"/>
      <c r="L33" s="236"/>
      <c r="M33" s="231" t="s">
        <v>397</v>
      </c>
      <c r="N33" s="45"/>
      <c r="O33" s="45"/>
      <c r="P33" s="45" t="s">
        <v>136</v>
      </c>
      <c r="Q33" s="45"/>
      <c r="R33" s="45"/>
      <c r="S33" s="45"/>
      <c r="T33" s="47"/>
      <c r="U33" s="198" t="s">
        <v>398</v>
      </c>
      <c r="V33" s="199"/>
      <c r="W33" s="198" t="s">
        <v>399</v>
      </c>
      <c r="X33" s="198" t="s">
        <v>400</v>
      </c>
      <c r="Y33" s="238" t="s">
        <v>401</v>
      </c>
      <c r="Z33" s="199"/>
      <c r="AA33" s="199"/>
      <c r="AB33" s="199"/>
      <c r="AC33" s="200">
        <v>45292</v>
      </c>
      <c r="AD33" s="199"/>
      <c r="AE33" s="198" t="s">
        <v>402</v>
      </c>
      <c r="AF33" s="199"/>
      <c r="AG33" s="209" t="s">
        <v>403</v>
      </c>
      <c r="AH33" s="199"/>
      <c r="AI33" s="199"/>
      <c r="AJ33" s="199"/>
      <c r="AK33" s="45"/>
      <c r="AL33" s="134"/>
      <c r="AM33" s="74"/>
    </row>
    <row r="34" spans="1:39" ht="220.5" x14ac:dyDescent="0.25">
      <c r="A34" s="445"/>
      <c r="B34" s="33" t="s">
        <v>404</v>
      </c>
      <c r="C34" s="231" t="s">
        <v>405</v>
      </c>
      <c r="D34" s="236" t="s">
        <v>406</v>
      </c>
      <c r="E34" s="236"/>
      <c r="F34" s="233">
        <v>44774</v>
      </c>
      <c r="G34" s="234">
        <v>46569</v>
      </c>
      <c r="H34" s="236" t="s">
        <v>395</v>
      </c>
      <c r="I34" s="240">
        <v>50000</v>
      </c>
      <c r="J34" s="236" t="s">
        <v>407</v>
      </c>
      <c r="K34" s="236"/>
      <c r="L34" s="236" t="s">
        <v>408</v>
      </c>
      <c r="M34" s="231" t="s">
        <v>409</v>
      </c>
      <c r="N34" s="45"/>
      <c r="O34" s="45"/>
      <c r="P34" s="45"/>
      <c r="Q34" s="45" t="s">
        <v>136</v>
      </c>
      <c r="R34" s="45"/>
      <c r="S34" s="45"/>
      <c r="T34" s="47"/>
      <c r="U34" s="195" t="s">
        <v>410</v>
      </c>
      <c r="V34" s="196" t="s">
        <v>411</v>
      </c>
      <c r="W34" s="195" t="s">
        <v>412</v>
      </c>
      <c r="X34" s="195" t="s">
        <v>202</v>
      </c>
      <c r="Y34" s="195" t="s">
        <v>413</v>
      </c>
      <c r="Z34" s="196"/>
      <c r="AA34" s="196"/>
      <c r="AB34" s="196"/>
      <c r="AC34" s="196"/>
      <c r="AD34" s="196"/>
      <c r="AE34" s="195" t="s">
        <v>414</v>
      </c>
      <c r="AF34" s="196"/>
      <c r="AG34" s="195" t="s">
        <v>415</v>
      </c>
      <c r="AH34" s="196"/>
      <c r="AI34" s="196"/>
      <c r="AJ34" s="195" t="s">
        <v>416</v>
      </c>
      <c r="AK34" s="45"/>
      <c r="AL34" s="134"/>
      <c r="AM34" s="74"/>
    </row>
    <row r="35" spans="1:39" ht="126" x14ac:dyDescent="0.25">
      <c r="A35" s="445"/>
      <c r="B35" s="33" t="s">
        <v>417</v>
      </c>
      <c r="C35" s="231" t="s">
        <v>418</v>
      </c>
      <c r="D35" s="236" t="s">
        <v>419</v>
      </c>
      <c r="E35" s="236"/>
      <c r="F35" s="233">
        <v>44774</v>
      </c>
      <c r="G35" s="234">
        <v>46569</v>
      </c>
      <c r="H35" s="236" t="s">
        <v>420</v>
      </c>
      <c r="I35" s="240">
        <v>50000</v>
      </c>
      <c r="J35" s="236" t="s">
        <v>421</v>
      </c>
      <c r="K35" s="236"/>
      <c r="L35" s="236"/>
      <c r="M35" s="231" t="s">
        <v>422</v>
      </c>
      <c r="N35" s="45"/>
      <c r="O35" s="45"/>
      <c r="P35" s="45" t="s">
        <v>136</v>
      </c>
      <c r="Q35" s="45"/>
      <c r="R35" s="45"/>
      <c r="S35" s="45"/>
      <c r="T35" s="47"/>
      <c r="U35" s="196" t="s">
        <v>174</v>
      </c>
      <c r="V35" s="196"/>
      <c r="W35" s="195" t="s">
        <v>423</v>
      </c>
      <c r="X35" s="195" t="s">
        <v>424</v>
      </c>
      <c r="Y35" s="195" t="s">
        <v>425</v>
      </c>
      <c r="Z35" s="196"/>
      <c r="AA35" s="196"/>
      <c r="AB35" s="196"/>
      <c r="AC35" s="197">
        <v>45292</v>
      </c>
      <c r="AD35" s="196"/>
      <c r="AE35" s="241" t="s">
        <v>205</v>
      </c>
      <c r="AF35" s="196"/>
      <c r="AG35" s="195" t="s">
        <v>153</v>
      </c>
      <c r="AH35" s="196"/>
      <c r="AI35" s="196"/>
      <c r="AJ35" s="196"/>
      <c r="AK35" s="45"/>
      <c r="AL35" s="134"/>
      <c r="AM35" s="74"/>
    </row>
    <row r="36" spans="1:39" ht="409.5" x14ac:dyDescent="0.25">
      <c r="A36" s="446" t="s">
        <v>426</v>
      </c>
      <c r="B36" s="33" t="s">
        <v>427</v>
      </c>
      <c r="C36" s="237" t="s">
        <v>428</v>
      </c>
      <c r="D36" s="232" t="s">
        <v>429</v>
      </c>
      <c r="E36" s="232" t="s">
        <v>430</v>
      </c>
      <c r="F36" s="233">
        <v>44774</v>
      </c>
      <c r="G36" s="233">
        <v>46569</v>
      </c>
      <c r="H36" s="232" t="s">
        <v>431</v>
      </c>
      <c r="I36" s="235">
        <v>100000</v>
      </c>
      <c r="J36" s="231" t="s">
        <v>432</v>
      </c>
      <c r="K36" s="231" t="s">
        <v>433</v>
      </c>
      <c r="L36" s="231" t="s">
        <v>434</v>
      </c>
      <c r="M36" s="231" t="s">
        <v>435</v>
      </c>
      <c r="N36" s="45"/>
      <c r="O36" s="45"/>
      <c r="P36" s="45"/>
      <c r="Q36" s="45"/>
      <c r="R36" s="45" t="s">
        <v>136</v>
      </c>
      <c r="S36" s="45"/>
      <c r="T36" s="47"/>
      <c r="U36" s="202" t="s">
        <v>436</v>
      </c>
      <c r="V36" s="198" t="s">
        <v>437</v>
      </c>
      <c r="W36" s="199"/>
      <c r="X36" s="198" t="s">
        <v>438</v>
      </c>
      <c r="Y36" s="242" t="s">
        <v>439</v>
      </c>
      <c r="Z36" s="199"/>
      <c r="AA36" s="199"/>
      <c r="AB36" s="199"/>
      <c r="AC36" s="199"/>
      <c r="AD36" s="199"/>
      <c r="AE36" s="198" t="s">
        <v>440</v>
      </c>
      <c r="AF36" s="199"/>
      <c r="AG36" s="198" t="s">
        <v>441</v>
      </c>
      <c r="AH36" s="198" t="s">
        <v>442</v>
      </c>
      <c r="AI36" s="199"/>
      <c r="AJ36" s="198"/>
      <c r="AK36" s="45"/>
      <c r="AL36" s="134"/>
      <c r="AM36" s="74"/>
    </row>
    <row r="37" spans="1:39" ht="195" x14ac:dyDescent="0.25">
      <c r="A37" s="445"/>
      <c r="B37" s="33" t="s">
        <v>443</v>
      </c>
      <c r="C37" s="237" t="s">
        <v>444</v>
      </c>
      <c r="D37" s="232" t="s">
        <v>445</v>
      </c>
      <c r="E37" s="232" t="s">
        <v>430</v>
      </c>
      <c r="F37" s="233">
        <v>45108</v>
      </c>
      <c r="G37" s="233">
        <v>46570</v>
      </c>
      <c r="H37" s="232" t="s">
        <v>446</v>
      </c>
      <c r="I37" s="235">
        <v>10000</v>
      </c>
      <c r="J37" s="231" t="s">
        <v>447</v>
      </c>
      <c r="K37" s="231"/>
      <c r="L37" s="231"/>
      <c r="M37" s="231" t="s">
        <v>448</v>
      </c>
      <c r="N37" s="45"/>
      <c r="O37" s="45"/>
      <c r="P37" s="45"/>
      <c r="Q37" s="45"/>
      <c r="R37" s="45" t="s">
        <v>136</v>
      </c>
      <c r="S37" s="45"/>
      <c r="T37" s="47"/>
      <c r="U37" s="202" t="s">
        <v>449</v>
      </c>
      <c r="V37" s="198" t="s">
        <v>450</v>
      </c>
      <c r="W37" s="199"/>
      <c r="X37" s="198" t="s">
        <v>451</v>
      </c>
      <c r="Y37" s="199"/>
      <c r="Z37" s="199"/>
      <c r="AA37" s="199"/>
      <c r="AB37" s="199"/>
      <c r="AC37" s="199"/>
      <c r="AD37" s="199"/>
      <c r="AE37" s="199"/>
      <c r="AF37" s="199"/>
      <c r="AG37" s="198" t="s">
        <v>452</v>
      </c>
      <c r="AH37" s="199"/>
      <c r="AI37" s="199"/>
      <c r="AJ37" s="199"/>
      <c r="AK37" s="45"/>
      <c r="AL37" s="134"/>
      <c r="AM37" s="74"/>
    </row>
    <row r="38" spans="1:39" ht="236.25" x14ac:dyDescent="0.25">
      <c r="A38" s="445"/>
      <c r="B38" s="33" t="s">
        <v>453</v>
      </c>
      <c r="C38" s="237" t="s">
        <v>454</v>
      </c>
      <c r="D38" s="232" t="s">
        <v>455</v>
      </c>
      <c r="E38" s="232"/>
      <c r="F38" s="233">
        <v>44774</v>
      </c>
      <c r="G38" s="233">
        <v>44927</v>
      </c>
      <c r="H38" s="232" t="s">
        <v>456</v>
      </c>
      <c r="I38" s="235">
        <v>0</v>
      </c>
      <c r="J38" s="231" t="s">
        <v>457</v>
      </c>
      <c r="K38" s="231"/>
      <c r="L38" s="231"/>
      <c r="M38" s="231" t="s">
        <v>458</v>
      </c>
      <c r="N38" s="45"/>
      <c r="O38" s="45"/>
      <c r="P38" s="45"/>
      <c r="Q38" s="45"/>
      <c r="R38" s="45"/>
      <c r="S38" s="45" t="s">
        <v>136</v>
      </c>
      <c r="T38" s="47"/>
      <c r="U38" s="198" t="s">
        <v>459</v>
      </c>
      <c r="V38" s="199" t="s">
        <v>460</v>
      </c>
      <c r="W38" s="199"/>
      <c r="X38" s="198" t="s">
        <v>461</v>
      </c>
      <c r="Y38" s="202" t="s">
        <v>462</v>
      </c>
      <c r="Z38" s="198"/>
      <c r="AA38" s="198"/>
      <c r="AB38" s="199"/>
      <c r="AC38" s="199"/>
      <c r="AD38" s="200"/>
      <c r="AE38" s="198"/>
      <c r="AF38" s="199"/>
      <c r="AG38" s="199"/>
      <c r="AH38" s="199"/>
      <c r="AI38" s="199"/>
      <c r="AJ38" s="198"/>
      <c r="AK38" s="45"/>
      <c r="AL38" s="134"/>
      <c r="AM38" s="74"/>
    </row>
    <row r="39" spans="1:39" ht="409.5" x14ac:dyDescent="0.25">
      <c r="A39" s="445"/>
      <c r="B39" s="33" t="s">
        <v>463</v>
      </c>
      <c r="C39" s="231" t="s">
        <v>464</v>
      </c>
      <c r="D39" s="232" t="s">
        <v>430</v>
      </c>
      <c r="E39" s="232"/>
      <c r="F39" s="233">
        <v>44774</v>
      </c>
      <c r="G39" s="233">
        <v>46569</v>
      </c>
      <c r="H39" s="232" t="s">
        <v>465</v>
      </c>
      <c r="I39" s="235">
        <v>220000</v>
      </c>
      <c r="J39" s="231" t="s">
        <v>466</v>
      </c>
      <c r="K39" s="231" t="s">
        <v>467</v>
      </c>
      <c r="L39" s="231" t="s">
        <v>468</v>
      </c>
      <c r="M39" s="231" t="s">
        <v>469</v>
      </c>
      <c r="N39" s="45"/>
      <c r="O39" s="45"/>
      <c r="P39" s="45"/>
      <c r="Q39" s="45"/>
      <c r="R39" s="45" t="s">
        <v>136</v>
      </c>
      <c r="S39" s="45"/>
      <c r="T39" s="47"/>
      <c r="U39" s="202" t="s">
        <v>470</v>
      </c>
      <c r="V39" s="199"/>
      <c r="W39" s="199"/>
      <c r="X39" s="198" t="s">
        <v>471</v>
      </c>
      <c r="Y39" s="198" t="s">
        <v>472</v>
      </c>
      <c r="Z39" s="199"/>
      <c r="AA39" s="199"/>
      <c r="AB39" s="199"/>
      <c r="AC39" s="199"/>
      <c r="AD39" s="199"/>
      <c r="AE39" s="199"/>
      <c r="AF39" s="199"/>
      <c r="AG39" s="198" t="s">
        <v>473</v>
      </c>
      <c r="AH39" s="199"/>
      <c r="AI39" s="199"/>
      <c r="AJ39" s="199"/>
      <c r="AK39" s="45"/>
      <c r="AL39" s="134"/>
      <c r="AM39" s="74"/>
    </row>
    <row r="40" spans="1:39" ht="225" x14ac:dyDescent="0.25">
      <c r="A40" s="445"/>
      <c r="B40" s="33" t="s">
        <v>474</v>
      </c>
      <c r="C40" s="243" t="s">
        <v>475</v>
      </c>
      <c r="D40" s="244" t="s">
        <v>429</v>
      </c>
      <c r="E40" s="244" t="s">
        <v>476</v>
      </c>
      <c r="F40" s="233">
        <v>44774</v>
      </c>
      <c r="G40" s="245">
        <v>45505</v>
      </c>
      <c r="H40" s="244" t="s">
        <v>456</v>
      </c>
      <c r="I40" s="246">
        <v>65000</v>
      </c>
      <c r="J40" s="247" t="s">
        <v>477</v>
      </c>
      <c r="K40" s="247"/>
      <c r="L40" s="247" t="s">
        <v>478</v>
      </c>
      <c r="M40" s="247" t="s">
        <v>479</v>
      </c>
      <c r="N40" s="45"/>
      <c r="O40" s="45"/>
      <c r="P40" s="45"/>
      <c r="Q40" s="45" t="s">
        <v>136</v>
      </c>
      <c r="R40" s="45"/>
      <c r="S40" s="45"/>
      <c r="T40" s="47"/>
      <c r="U40" s="199" t="s">
        <v>480</v>
      </c>
      <c r="V40" s="199"/>
      <c r="W40" s="198" t="s">
        <v>481</v>
      </c>
      <c r="X40" s="199"/>
      <c r="Y40" s="198" t="s">
        <v>482</v>
      </c>
      <c r="Z40" s="198" t="s">
        <v>483</v>
      </c>
      <c r="AA40" s="198" t="s">
        <v>484</v>
      </c>
      <c r="AB40" s="198" t="s">
        <v>485</v>
      </c>
      <c r="AC40" s="200">
        <v>45200</v>
      </c>
      <c r="AD40" s="200">
        <v>46569</v>
      </c>
      <c r="AE40" s="198" t="s">
        <v>440</v>
      </c>
      <c r="AF40" s="199"/>
      <c r="AG40" s="198" t="s">
        <v>486</v>
      </c>
      <c r="AH40" s="199"/>
      <c r="AI40" s="199"/>
      <c r="AJ40" s="198" t="s">
        <v>487</v>
      </c>
      <c r="AK40" s="45"/>
      <c r="AL40" s="134"/>
      <c r="AM40" s="74"/>
    </row>
    <row r="41" spans="1:39" ht="252" x14ac:dyDescent="0.25">
      <c r="A41" s="445"/>
      <c r="B41" s="33" t="s">
        <v>488</v>
      </c>
      <c r="C41" s="237" t="s">
        <v>489</v>
      </c>
      <c r="D41" s="232" t="s">
        <v>490</v>
      </c>
      <c r="E41" s="232"/>
      <c r="F41" s="233">
        <v>44774</v>
      </c>
      <c r="G41" s="245">
        <v>45139</v>
      </c>
      <c r="H41" s="232" t="s">
        <v>431</v>
      </c>
      <c r="I41" s="248">
        <v>0</v>
      </c>
      <c r="J41" s="231" t="s">
        <v>491</v>
      </c>
      <c r="K41" s="231"/>
      <c r="L41" s="231"/>
      <c r="M41" s="231" t="s">
        <v>492</v>
      </c>
      <c r="N41" s="45"/>
      <c r="O41" s="45"/>
      <c r="P41" s="45" t="s">
        <v>136</v>
      </c>
      <c r="Q41" s="45"/>
      <c r="R41" s="45"/>
      <c r="S41" s="45"/>
      <c r="T41" s="47"/>
      <c r="U41" s="198" t="s">
        <v>493</v>
      </c>
      <c r="V41" s="199"/>
      <c r="W41" s="198" t="s">
        <v>494</v>
      </c>
      <c r="X41" s="198" t="s">
        <v>495</v>
      </c>
      <c r="Y41" s="198" t="s">
        <v>496</v>
      </c>
      <c r="Z41" s="199"/>
      <c r="AA41" s="199"/>
      <c r="AB41" s="199"/>
      <c r="AC41" s="200">
        <v>45323</v>
      </c>
      <c r="AD41" s="200">
        <v>45689</v>
      </c>
      <c r="AE41" s="198" t="s">
        <v>473</v>
      </c>
      <c r="AF41" s="199"/>
      <c r="AG41" s="198"/>
      <c r="AH41" s="199"/>
      <c r="AI41" s="199"/>
      <c r="AJ41" s="199"/>
      <c r="AK41" s="45"/>
      <c r="AL41" s="134"/>
      <c r="AM41" s="74"/>
    </row>
    <row r="42" spans="1:39" ht="90" x14ac:dyDescent="0.25">
      <c r="A42" s="445"/>
      <c r="B42" s="33" t="s">
        <v>497</v>
      </c>
      <c r="C42" s="249" t="s">
        <v>498</v>
      </c>
      <c r="D42" s="250" t="s">
        <v>430</v>
      </c>
      <c r="E42" s="250"/>
      <c r="F42" s="233">
        <v>44774</v>
      </c>
      <c r="G42" s="233">
        <v>46569</v>
      </c>
      <c r="H42" s="250" t="s">
        <v>431</v>
      </c>
      <c r="I42" s="251">
        <v>220000</v>
      </c>
      <c r="J42" s="252" t="s">
        <v>499</v>
      </c>
      <c r="K42" s="252"/>
      <c r="L42" s="252"/>
      <c r="M42" s="252" t="s">
        <v>500</v>
      </c>
      <c r="N42" s="45"/>
      <c r="O42" s="45"/>
      <c r="P42" s="45" t="s">
        <v>136</v>
      </c>
      <c r="Q42" s="45"/>
      <c r="R42" s="45"/>
      <c r="S42" s="45"/>
      <c r="T42" s="47"/>
      <c r="U42" s="198" t="s">
        <v>501</v>
      </c>
      <c r="V42" s="199"/>
      <c r="W42" s="198" t="s">
        <v>502</v>
      </c>
      <c r="X42" s="199" t="s">
        <v>213</v>
      </c>
      <c r="Y42" s="202" t="s">
        <v>503</v>
      </c>
      <c r="Z42" s="238" t="s">
        <v>504</v>
      </c>
      <c r="AA42" s="198" t="s">
        <v>505</v>
      </c>
      <c r="AB42" s="198" t="s">
        <v>506</v>
      </c>
      <c r="AC42" s="200">
        <v>45474</v>
      </c>
      <c r="AD42" s="200">
        <v>46204</v>
      </c>
      <c r="AE42" s="198" t="s">
        <v>507</v>
      </c>
      <c r="AF42" s="253">
        <v>17000</v>
      </c>
      <c r="AG42" s="198" t="s">
        <v>508</v>
      </c>
      <c r="AH42" s="199"/>
      <c r="AI42" s="199" t="s">
        <v>285</v>
      </c>
      <c r="AJ42" s="198" t="s">
        <v>509</v>
      </c>
      <c r="AK42" s="45"/>
      <c r="AL42" s="134"/>
      <c r="AM42" s="74"/>
    </row>
    <row r="43" spans="1:39" ht="150" x14ac:dyDescent="0.25">
      <c r="A43" s="445"/>
      <c r="B43" s="33" t="s">
        <v>510</v>
      </c>
      <c r="C43" s="237" t="s">
        <v>511</v>
      </c>
      <c r="D43" s="232" t="s">
        <v>430</v>
      </c>
      <c r="E43" s="232"/>
      <c r="F43" s="233">
        <v>44774</v>
      </c>
      <c r="G43" s="233">
        <v>46569</v>
      </c>
      <c r="H43" s="232" t="s">
        <v>446</v>
      </c>
      <c r="I43" s="235">
        <v>220000</v>
      </c>
      <c r="J43" s="231" t="s">
        <v>512</v>
      </c>
      <c r="K43" s="231" t="s">
        <v>513</v>
      </c>
      <c r="L43" s="231"/>
      <c r="M43" s="231" t="s">
        <v>514</v>
      </c>
      <c r="N43" s="45"/>
      <c r="O43" s="45"/>
      <c r="P43" s="45"/>
      <c r="Q43" s="45"/>
      <c r="R43" s="45" t="s">
        <v>136</v>
      </c>
      <c r="S43" s="45"/>
      <c r="T43" s="47"/>
      <c r="U43" s="214" t="s">
        <v>515</v>
      </c>
      <c r="V43" s="254" t="s">
        <v>516</v>
      </c>
      <c r="W43" s="199"/>
      <c r="X43" s="199" t="s">
        <v>446</v>
      </c>
      <c r="Y43" s="199"/>
      <c r="Z43" s="199"/>
      <c r="AA43" s="199"/>
      <c r="AB43" s="199"/>
      <c r="AC43" s="199"/>
      <c r="AD43" s="199"/>
      <c r="AE43" s="199"/>
      <c r="AF43" s="199"/>
      <c r="AG43" s="199"/>
      <c r="AH43" s="199"/>
      <c r="AI43" s="199"/>
      <c r="AJ43" s="199"/>
      <c r="AK43" s="45"/>
      <c r="AL43" s="134"/>
      <c r="AM43" s="74"/>
    </row>
    <row r="44" spans="1:39" ht="270" x14ac:dyDescent="0.25">
      <c r="A44" s="445"/>
      <c r="B44" s="33" t="s">
        <v>517</v>
      </c>
      <c r="C44" s="255" t="s">
        <v>518</v>
      </c>
      <c r="D44" s="232" t="s">
        <v>430</v>
      </c>
      <c r="E44" s="232"/>
      <c r="F44" s="233">
        <v>44774</v>
      </c>
      <c r="G44" s="233">
        <v>46569</v>
      </c>
      <c r="H44" s="232" t="s">
        <v>294</v>
      </c>
      <c r="I44" s="235">
        <v>500000</v>
      </c>
      <c r="J44" s="231" t="s">
        <v>519</v>
      </c>
      <c r="K44" s="231" t="s">
        <v>520</v>
      </c>
      <c r="L44" s="231"/>
      <c r="M44" s="231" t="s">
        <v>521</v>
      </c>
      <c r="N44" s="45"/>
      <c r="O44" s="45"/>
      <c r="P44" s="45"/>
      <c r="Q44" s="45" t="s">
        <v>136</v>
      </c>
      <c r="R44" s="45"/>
      <c r="S44" s="45"/>
      <c r="T44" s="47"/>
      <c r="U44" s="223" t="s">
        <v>522</v>
      </c>
      <c r="V44" s="223" t="s">
        <v>523</v>
      </c>
      <c r="W44" s="195" t="s">
        <v>524</v>
      </c>
      <c r="X44" s="195" t="s">
        <v>373</v>
      </c>
      <c r="Y44" s="195" t="s">
        <v>525</v>
      </c>
      <c r="Z44" s="196"/>
      <c r="AA44" s="196"/>
      <c r="AB44" s="196"/>
      <c r="AC44" s="196"/>
      <c r="AD44" s="196"/>
      <c r="AE44" s="196"/>
      <c r="AF44" s="196"/>
      <c r="AG44" s="196"/>
      <c r="AH44" s="196"/>
      <c r="AI44" s="196"/>
      <c r="AJ44" s="196"/>
      <c r="AK44" s="45"/>
      <c r="AL44" s="134"/>
      <c r="AM44" s="74"/>
    </row>
    <row r="45" spans="1:39" ht="283.5" x14ac:dyDescent="0.25">
      <c r="A45" s="445"/>
      <c r="B45" s="33" t="s">
        <v>526</v>
      </c>
      <c r="C45" s="231" t="s">
        <v>527</v>
      </c>
      <c r="D45" s="236" t="s">
        <v>528</v>
      </c>
      <c r="E45" s="236"/>
      <c r="F45" s="233">
        <v>44774</v>
      </c>
      <c r="G45" s="234">
        <v>45139</v>
      </c>
      <c r="H45" s="236" t="s">
        <v>431</v>
      </c>
      <c r="I45" s="256">
        <v>0</v>
      </c>
      <c r="J45" s="231" t="s">
        <v>529</v>
      </c>
      <c r="K45" s="231"/>
      <c r="L45" s="231"/>
      <c r="M45" s="231" t="s">
        <v>530</v>
      </c>
      <c r="N45" s="45"/>
      <c r="O45" s="45"/>
      <c r="P45" s="45"/>
      <c r="Q45" s="45"/>
      <c r="R45" s="45" t="s">
        <v>136</v>
      </c>
      <c r="S45" s="45"/>
      <c r="T45" s="47" t="s">
        <v>114</v>
      </c>
      <c r="U45" s="223" t="s">
        <v>531</v>
      </c>
      <c r="V45" s="196"/>
      <c r="W45" s="196"/>
      <c r="X45" s="195" t="s">
        <v>532</v>
      </c>
      <c r="Y45" s="195" t="s">
        <v>533</v>
      </c>
      <c r="Z45" s="196"/>
      <c r="AA45" s="196"/>
      <c r="AB45" s="196"/>
      <c r="AC45" s="197"/>
      <c r="AD45" s="197"/>
      <c r="AE45" s="257"/>
      <c r="AF45" s="196"/>
      <c r="AG45" s="195" t="s">
        <v>534</v>
      </c>
      <c r="AH45" s="196"/>
      <c r="AI45" s="196"/>
      <c r="AJ45" s="196"/>
      <c r="AK45" s="45"/>
      <c r="AL45" s="134"/>
      <c r="AM45" s="74"/>
    </row>
    <row r="46" spans="1:39" ht="240" x14ac:dyDescent="0.25">
      <c r="A46" s="445"/>
      <c r="B46" s="33" t="s">
        <v>535</v>
      </c>
      <c r="C46" s="237" t="s">
        <v>536</v>
      </c>
      <c r="D46" s="232" t="s">
        <v>537</v>
      </c>
      <c r="E46" s="258"/>
      <c r="F46" s="233">
        <v>44774</v>
      </c>
      <c r="G46" s="233">
        <v>46569</v>
      </c>
      <c r="H46" s="232" t="s">
        <v>465</v>
      </c>
      <c r="I46" s="235">
        <v>300000</v>
      </c>
      <c r="J46" s="231" t="s">
        <v>538</v>
      </c>
      <c r="K46" s="231" t="s">
        <v>539</v>
      </c>
      <c r="L46" s="231" t="s">
        <v>540</v>
      </c>
      <c r="M46" s="231" t="s">
        <v>541</v>
      </c>
      <c r="N46" s="45"/>
      <c r="O46" s="45"/>
      <c r="P46" s="45"/>
      <c r="Q46" s="45"/>
      <c r="R46" s="45" t="s">
        <v>136</v>
      </c>
      <c r="S46" s="45"/>
      <c r="T46" s="47"/>
      <c r="U46" s="254" t="s">
        <v>542</v>
      </c>
      <c r="V46" s="195" t="s">
        <v>543</v>
      </c>
      <c r="W46" s="196"/>
      <c r="X46" s="195" t="s">
        <v>544</v>
      </c>
      <c r="Y46" s="195" t="s">
        <v>545</v>
      </c>
      <c r="Z46" s="196"/>
      <c r="AA46" s="196"/>
      <c r="AB46" s="196"/>
      <c r="AC46" s="196"/>
      <c r="AD46" s="196"/>
      <c r="AE46" s="196"/>
      <c r="AF46" s="196"/>
      <c r="AG46" s="195" t="s">
        <v>546</v>
      </c>
      <c r="AH46" s="196" t="s">
        <v>547</v>
      </c>
      <c r="AI46" s="196"/>
      <c r="AJ46" s="196"/>
      <c r="AK46" s="45"/>
      <c r="AL46" s="134"/>
      <c r="AM46" s="74"/>
    </row>
    <row r="47" spans="1:39" ht="90" x14ac:dyDescent="0.25">
      <c r="A47" s="470"/>
      <c r="B47" s="33" t="s">
        <v>548</v>
      </c>
      <c r="C47" s="231" t="s">
        <v>549</v>
      </c>
      <c r="D47" s="236" t="s">
        <v>550</v>
      </c>
      <c r="E47" s="259"/>
      <c r="F47" s="234">
        <v>45292</v>
      </c>
      <c r="G47" s="233">
        <v>46569</v>
      </c>
      <c r="H47" s="236" t="s">
        <v>456</v>
      </c>
      <c r="I47" s="240">
        <v>0</v>
      </c>
      <c r="J47" s="231" t="s">
        <v>551</v>
      </c>
      <c r="K47" s="231"/>
      <c r="L47" s="231"/>
      <c r="M47" s="231"/>
      <c r="N47" s="45"/>
      <c r="O47" s="45"/>
      <c r="P47" s="45"/>
      <c r="Q47" s="45"/>
      <c r="R47" s="45" t="s">
        <v>136</v>
      </c>
      <c r="S47" s="45"/>
      <c r="T47" s="47"/>
      <c r="U47" s="195" t="s">
        <v>552</v>
      </c>
      <c r="V47" s="195" t="s">
        <v>553</v>
      </c>
      <c r="W47" s="195" t="s">
        <v>554</v>
      </c>
      <c r="X47" s="196" t="s">
        <v>213</v>
      </c>
      <c r="Y47" s="195" t="s">
        <v>555</v>
      </c>
      <c r="Z47" s="196"/>
      <c r="AA47" s="196"/>
      <c r="AB47" s="196"/>
      <c r="AC47" s="196"/>
      <c r="AD47" s="196"/>
      <c r="AE47" s="195" t="s">
        <v>440</v>
      </c>
      <c r="AF47" s="196"/>
      <c r="AG47" s="195" t="s">
        <v>556</v>
      </c>
      <c r="AH47" s="196"/>
      <c r="AI47" s="196"/>
      <c r="AJ47" s="196"/>
      <c r="AK47" s="45"/>
      <c r="AL47" s="134"/>
      <c r="AM47" s="74"/>
    </row>
    <row r="48" spans="1:39" x14ac:dyDescent="0.25">
      <c r="AM48" s="74"/>
    </row>
    <row r="49" spans="1:39" x14ac:dyDescent="0.25">
      <c r="B49" s="49"/>
      <c r="AL49" s="137"/>
      <c r="AM49" s="74"/>
    </row>
    <row r="50" spans="1:39" ht="15.75" thickBot="1" x14ac:dyDescent="0.3">
      <c r="AL50" s="137"/>
      <c r="AM50" s="74"/>
    </row>
    <row r="51" spans="1:39" ht="21.75" thickBot="1" x14ac:dyDescent="0.3">
      <c r="A51" s="441" t="s">
        <v>557</v>
      </c>
      <c r="B51" s="442"/>
      <c r="C51" s="442"/>
      <c r="D51" s="442"/>
      <c r="E51" s="442"/>
      <c r="F51" s="442"/>
      <c r="G51" s="442"/>
      <c r="H51" s="442"/>
      <c r="I51" s="442"/>
      <c r="J51" s="442"/>
      <c r="K51" s="442"/>
      <c r="L51" s="442"/>
      <c r="M51" s="442"/>
      <c r="N51" s="443"/>
      <c r="AM51" s="74"/>
    </row>
    <row r="52" spans="1:39" ht="21.75" thickBot="1" x14ac:dyDescent="0.3">
      <c r="A52" s="35"/>
      <c r="B52" s="36"/>
      <c r="C52" s="36"/>
      <c r="D52" s="37"/>
      <c r="E52" s="37"/>
      <c r="F52" s="37"/>
      <c r="G52" s="37"/>
      <c r="H52" s="37"/>
      <c r="I52" s="37"/>
      <c r="J52" s="37"/>
      <c r="K52" s="37"/>
      <c r="L52" s="37"/>
      <c r="M52" s="37"/>
      <c r="N52" s="37"/>
      <c r="O52" s="37"/>
      <c r="AM52" s="74"/>
    </row>
    <row r="53" spans="1:39" ht="24" thickBot="1" x14ac:dyDescent="0.3">
      <c r="A53" s="40" t="s">
        <v>558</v>
      </c>
      <c r="B53" s="41"/>
      <c r="C53" s="42">
        <f>COUNTA(C57:C65,C69:C77,C81:C89,C93:C101)</f>
        <v>2</v>
      </c>
      <c r="AM53" s="74"/>
    </row>
    <row r="54" spans="1:39" x14ac:dyDescent="0.25">
      <c r="AM54" s="74"/>
    </row>
    <row r="55" spans="1:39" ht="15.75" x14ac:dyDescent="0.25">
      <c r="A55" s="473" t="s">
        <v>559</v>
      </c>
      <c r="B55" s="475" t="s">
        <v>119</v>
      </c>
      <c r="C55" s="475" t="s">
        <v>2</v>
      </c>
      <c r="D55" s="475" t="s">
        <v>4</v>
      </c>
      <c r="E55" s="477" t="s">
        <v>6</v>
      </c>
      <c r="F55" s="479" t="s">
        <v>8</v>
      </c>
      <c r="G55" s="480"/>
      <c r="H55" s="475" t="s">
        <v>10</v>
      </c>
      <c r="I55" s="475" t="s">
        <v>14</v>
      </c>
      <c r="J55" s="439" t="s">
        <v>12</v>
      </c>
      <c r="K55" s="471" t="s">
        <v>120</v>
      </c>
      <c r="L55" s="472"/>
      <c r="M55" s="439" t="s">
        <v>20</v>
      </c>
      <c r="N55" s="439" t="s">
        <v>22</v>
      </c>
      <c r="O55" s="34"/>
      <c r="AM55" s="74"/>
    </row>
    <row r="56" spans="1:39" ht="15.75" x14ac:dyDescent="0.25">
      <c r="A56" s="474"/>
      <c r="B56" s="476"/>
      <c r="C56" s="476"/>
      <c r="D56" s="476"/>
      <c r="E56" s="478"/>
      <c r="F56" s="38" t="s">
        <v>122</v>
      </c>
      <c r="G56" s="38" t="s">
        <v>123</v>
      </c>
      <c r="H56" s="476"/>
      <c r="I56" s="476"/>
      <c r="J56" s="440"/>
      <c r="K56" s="59" t="s">
        <v>124</v>
      </c>
      <c r="L56" s="59" t="s">
        <v>560</v>
      </c>
      <c r="M56" s="440"/>
      <c r="N56" s="440"/>
      <c r="O56" s="2"/>
      <c r="AM56" s="74"/>
    </row>
    <row r="57" spans="1:39" ht="240" x14ac:dyDescent="0.25">
      <c r="A57" s="260" t="s">
        <v>561</v>
      </c>
      <c r="B57" s="33" t="s">
        <v>562</v>
      </c>
      <c r="C57" s="260" t="s">
        <v>563</v>
      </c>
      <c r="D57" s="260" t="s">
        <v>564</v>
      </c>
      <c r="E57" s="48"/>
      <c r="F57" s="261">
        <v>45292</v>
      </c>
      <c r="G57" s="261">
        <v>46569</v>
      </c>
      <c r="H57" s="260" t="s">
        <v>565</v>
      </c>
      <c r="I57" s="262" t="s">
        <v>566</v>
      </c>
      <c r="J57" s="230" t="s">
        <v>567</v>
      </c>
      <c r="K57" s="45"/>
      <c r="L57" s="45"/>
      <c r="M57" s="230" t="s">
        <v>568</v>
      </c>
      <c r="N57" s="45"/>
      <c r="O57" s="2"/>
      <c r="AM57" s="74"/>
    </row>
    <row r="58" spans="1:39" x14ac:dyDescent="0.25">
      <c r="A58" s="33"/>
      <c r="B58" s="33"/>
      <c r="C58" s="48"/>
      <c r="D58" s="48"/>
      <c r="E58" s="48"/>
      <c r="F58" s="48"/>
      <c r="G58" s="48"/>
      <c r="H58" s="48"/>
      <c r="I58" s="48"/>
      <c r="J58" s="48"/>
      <c r="K58" s="48"/>
      <c r="L58" s="48"/>
      <c r="M58" s="48"/>
      <c r="N58" s="45"/>
      <c r="O58" s="2"/>
      <c r="AM58" s="74"/>
    </row>
    <row r="59" spans="1:39" x14ac:dyDescent="0.25">
      <c r="A59" s="33"/>
      <c r="B59" s="33"/>
      <c r="C59" s="48"/>
      <c r="D59" s="48"/>
      <c r="E59" s="48"/>
      <c r="F59" s="48"/>
      <c r="G59" s="48"/>
      <c r="H59" s="48"/>
      <c r="I59" s="48"/>
      <c r="J59" s="48"/>
      <c r="K59" s="48"/>
      <c r="L59" s="48"/>
      <c r="M59" s="48"/>
      <c r="N59" s="45"/>
      <c r="O59" s="2"/>
      <c r="AM59" s="74"/>
    </row>
    <row r="60" spans="1:39" x14ac:dyDescent="0.25">
      <c r="A60" s="33"/>
      <c r="B60" s="33"/>
      <c r="C60" s="48"/>
      <c r="D60" s="48"/>
      <c r="E60" s="48"/>
      <c r="F60" s="48"/>
      <c r="G60" s="48"/>
      <c r="H60" s="48"/>
      <c r="I60" s="48"/>
      <c r="J60" s="48"/>
      <c r="K60" s="48"/>
      <c r="L60" s="48"/>
      <c r="M60" s="48"/>
      <c r="N60" s="45"/>
      <c r="O60" s="2"/>
      <c r="AM60" s="74"/>
    </row>
    <row r="61" spans="1:39" x14ac:dyDescent="0.25">
      <c r="A61" s="33"/>
      <c r="B61" s="33"/>
      <c r="C61" s="48"/>
      <c r="D61" s="48"/>
      <c r="E61" s="48"/>
      <c r="F61" s="48"/>
      <c r="G61" s="48"/>
      <c r="H61" s="48"/>
      <c r="I61" s="48"/>
      <c r="J61" s="48"/>
      <c r="K61" s="48"/>
      <c r="L61" s="48"/>
      <c r="M61" s="48"/>
      <c r="N61" s="45"/>
      <c r="O61" s="2"/>
      <c r="AM61" s="74"/>
    </row>
    <row r="62" spans="1:39" x14ac:dyDescent="0.25">
      <c r="A62" s="33"/>
      <c r="B62" s="33"/>
      <c r="C62" s="48"/>
      <c r="D62" s="48"/>
      <c r="E62" s="48"/>
      <c r="F62" s="48"/>
      <c r="G62" s="48"/>
      <c r="H62" s="48"/>
      <c r="I62" s="48"/>
      <c r="J62" s="48"/>
      <c r="K62" s="48"/>
      <c r="L62" s="48"/>
      <c r="M62" s="48"/>
      <c r="N62" s="45"/>
      <c r="O62" s="2"/>
      <c r="AM62" s="74"/>
    </row>
    <row r="63" spans="1:39" x14ac:dyDescent="0.25">
      <c r="A63" s="33"/>
      <c r="B63" s="33"/>
      <c r="C63" s="48"/>
      <c r="D63" s="48"/>
      <c r="E63" s="48"/>
      <c r="F63" s="48"/>
      <c r="G63" s="48"/>
      <c r="H63" s="48"/>
      <c r="I63" s="48"/>
      <c r="J63" s="48"/>
      <c r="K63" s="48"/>
      <c r="L63" s="48"/>
      <c r="M63" s="48"/>
      <c r="N63" s="45"/>
      <c r="O63" s="2"/>
      <c r="AM63" s="74"/>
    </row>
    <row r="64" spans="1:39" x14ac:dyDescent="0.25">
      <c r="A64" s="33"/>
      <c r="B64" s="33"/>
      <c r="C64" s="48"/>
      <c r="D64" s="48"/>
      <c r="E64" s="48"/>
      <c r="F64" s="48"/>
      <c r="G64" s="48"/>
      <c r="H64" s="48"/>
      <c r="I64" s="48"/>
      <c r="J64" s="48"/>
      <c r="K64" s="48"/>
      <c r="L64" s="48"/>
      <c r="M64" s="48"/>
      <c r="N64" s="45"/>
      <c r="O64" s="2"/>
      <c r="AM64" s="74"/>
    </row>
    <row r="65" spans="1:39" x14ac:dyDescent="0.25">
      <c r="A65" s="33"/>
      <c r="B65" s="33"/>
      <c r="C65" s="48"/>
      <c r="D65" s="48"/>
      <c r="E65" s="48"/>
      <c r="F65" s="48"/>
      <c r="G65" s="48"/>
      <c r="H65" s="48"/>
      <c r="I65" s="48"/>
      <c r="J65" s="48"/>
      <c r="K65" s="48"/>
      <c r="L65" s="48"/>
      <c r="M65" s="48"/>
      <c r="N65" s="45"/>
      <c r="O65" s="2"/>
      <c r="AM65" s="74"/>
    </row>
    <row r="66" spans="1:39" x14ac:dyDescent="0.25">
      <c r="AM66" s="74"/>
    </row>
    <row r="67" spans="1:39" ht="15.75" x14ac:dyDescent="0.25">
      <c r="A67" s="473" t="s">
        <v>559</v>
      </c>
      <c r="B67" s="475" t="s">
        <v>119</v>
      </c>
      <c r="C67" s="475" t="s">
        <v>2</v>
      </c>
      <c r="D67" s="475" t="s">
        <v>4</v>
      </c>
      <c r="E67" s="477" t="s">
        <v>6</v>
      </c>
      <c r="F67" s="479" t="s">
        <v>8</v>
      </c>
      <c r="G67" s="480"/>
      <c r="H67" s="475" t="s">
        <v>10</v>
      </c>
      <c r="I67" s="475" t="s">
        <v>14</v>
      </c>
      <c r="J67" s="475" t="s">
        <v>12</v>
      </c>
      <c r="K67" s="471" t="s">
        <v>120</v>
      </c>
      <c r="L67" s="472"/>
      <c r="M67" s="475" t="s">
        <v>20</v>
      </c>
      <c r="N67" s="439" t="s">
        <v>22</v>
      </c>
      <c r="O67" s="34"/>
      <c r="AM67" s="74"/>
    </row>
    <row r="68" spans="1:39" ht="15.75" x14ac:dyDescent="0.25">
      <c r="A68" s="474"/>
      <c r="B68" s="476"/>
      <c r="C68" s="476"/>
      <c r="D68" s="476"/>
      <c r="E68" s="478"/>
      <c r="F68" s="38" t="s">
        <v>122</v>
      </c>
      <c r="G68" s="38" t="s">
        <v>123</v>
      </c>
      <c r="H68" s="476"/>
      <c r="I68" s="476"/>
      <c r="J68" s="476"/>
      <c r="K68" s="59" t="s">
        <v>124</v>
      </c>
      <c r="L68" s="59" t="s">
        <v>560</v>
      </c>
      <c r="M68" s="476"/>
      <c r="N68" s="440"/>
      <c r="O68" s="2"/>
      <c r="AM68" s="74"/>
    </row>
    <row r="69" spans="1:39" ht="225" x14ac:dyDescent="0.25">
      <c r="A69" s="260" t="s">
        <v>569</v>
      </c>
      <c r="B69" s="33" t="s">
        <v>570</v>
      </c>
      <c r="C69" s="260" t="s">
        <v>571</v>
      </c>
      <c r="D69" s="260" t="s">
        <v>572</v>
      </c>
      <c r="E69" s="48"/>
      <c r="F69" s="263">
        <v>45292</v>
      </c>
      <c r="G69" s="263">
        <v>46569</v>
      </c>
      <c r="H69" s="33" t="s">
        <v>213</v>
      </c>
      <c r="I69" s="48"/>
      <c r="J69" s="264" t="s">
        <v>573</v>
      </c>
      <c r="K69" s="45"/>
      <c r="L69" s="45"/>
      <c r="M69" s="45"/>
      <c r="N69" s="48"/>
      <c r="O69" s="2"/>
      <c r="AM69" s="74"/>
    </row>
    <row r="70" spans="1:39" x14ac:dyDescent="0.25">
      <c r="A70" s="33"/>
      <c r="B70" s="33"/>
      <c r="C70" s="48"/>
      <c r="D70" s="48"/>
      <c r="E70" s="48"/>
      <c r="F70" s="48"/>
      <c r="G70" s="48"/>
      <c r="H70" s="48"/>
      <c r="I70" s="48"/>
      <c r="J70" s="48"/>
      <c r="K70" s="48"/>
      <c r="L70" s="48"/>
      <c r="M70" s="48"/>
      <c r="N70" s="45"/>
      <c r="O70" s="2"/>
      <c r="AM70" s="74"/>
    </row>
    <row r="71" spans="1:39" x14ac:dyDescent="0.25">
      <c r="A71" s="33"/>
      <c r="B71" s="33"/>
      <c r="C71" s="48"/>
      <c r="D71" s="48"/>
      <c r="E71" s="48"/>
      <c r="F71" s="48"/>
      <c r="G71" s="48"/>
      <c r="H71" s="48"/>
      <c r="I71" s="48"/>
      <c r="J71" s="48"/>
      <c r="K71" s="48"/>
      <c r="L71" s="48"/>
      <c r="M71" s="48"/>
      <c r="N71" s="45"/>
      <c r="O71" s="2"/>
      <c r="AM71" s="74"/>
    </row>
    <row r="72" spans="1:39" x14ac:dyDescent="0.25">
      <c r="A72" s="33"/>
      <c r="B72" s="33"/>
      <c r="C72" s="48"/>
      <c r="D72" s="48"/>
      <c r="E72" s="48"/>
      <c r="F72" s="48"/>
      <c r="G72" s="48"/>
      <c r="H72" s="48"/>
      <c r="I72" s="48"/>
      <c r="J72" s="48"/>
      <c r="K72" s="48"/>
      <c r="L72" s="48"/>
      <c r="M72" s="48"/>
      <c r="N72" s="45"/>
      <c r="O72" s="2"/>
      <c r="AM72" s="74"/>
    </row>
    <row r="73" spans="1:39" x14ac:dyDescent="0.25">
      <c r="A73" s="33"/>
      <c r="B73" s="33"/>
      <c r="C73" s="48"/>
      <c r="D73" s="48"/>
      <c r="E73" s="48"/>
      <c r="F73" s="48"/>
      <c r="G73" s="48"/>
      <c r="H73" s="48"/>
      <c r="I73" s="48"/>
      <c r="J73" s="48"/>
      <c r="K73" s="48"/>
      <c r="L73" s="48"/>
      <c r="M73" s="48"/>
      <c r="N73" s="45"/>
      <c r="O73" s="2"/>
      <c r="AM73" s="74"/>
    </row>
    <row r="74" spans="1:39" x14ac:dyDescent="0.25">
      <c r="A74" s="33"/>
      <c r="B74" s="33"/>
      <c r="C74" s="48"/>
      <c r="D74" s="48"/>
      <c r="E74" s="48"/>
      <c r="F74" s="48"/>
      <c r="G74" s="48"/>
      <c r="H74" s="48"/>
      <c r="I74" s="48"/>
      <c r="J74" s="48"/>
      <c r="K74" s="48"/>
      <c r="L74" s="48"/>
      <c r="M74" s="48"/>
      <c r="N74" s="45"/>
      <c r="O74" s="2"/>
      <c r="AM74" s="74"/>
    </row>
    <row r="75" spans="1:39" x14ac:dyDescent="0.25">
      <c r="A75" s="33"/>
      <c r="B75" s="33"/>
      <c r="C75" s="48"/>
      <c r="D75" s="48"/>
      <c r="E75" s="48"/>
      <c r="F75" s="48"/>
      <c r="G75" s="48"/>
      <c r="H75" s="48"/>
      <c r="I75" s="48"/>
      <c r="J75" s="48"/>
      <c r="K75" s="48"/>
      <c r="L75" s="48"/>
      <c r="M75" s="48"/>
      <c r="N75" s="45"/>
      <c r="O75" s="2"/>
      <c r="AM75" s="74"/>
    </row>
    <row r="76" spans="1:39" x14ac:dyDescent="0.25">
      <c r="A76" s="33"/>
      <c r="B76" s="33"/>
      <c r="C76" s="48"/>
      <c r="D76" s="48"/>
      <c r="E76" s="48"/>
      <c r="F76" s="48"/>
      <c r="G76" s="48"/>
      <c r="H76" s="48"/>
      <c r="I76" s="48"/>
      <c r="J76" s="48"/>
      <c r="K76" s="48"/>
      <c r="L76" s="48"/>
      <c r="M76" s="48"/>
      <c r="N76" s="45"/>
      <c r="O76" s="2"/>
      <c r="AM76" s="74"/>
    </row>
    <row r="77" spans="1:39" x14ac:dyDescent="0.25">
      <c r="A77" s="33"/>
      <c r="B77" s="33"/>
      <c r="C77" s="48"/>
      <c r="D77" s="48"/>
      <c r="E77" s="48"/>
      <c r="F77" s="48"/>
      <c r="G77" s="48"/>
      <c r="H77" s="48"/>
      <c r="I77" s="48"/>
      <c r="J77" s="48"/>
      <c r="K77" s="48"/>
      <c r="L77" s="48"/>
      <c r="M77" s="48"/>
      <c r="N77" s="45"/>
      <c r="O77" s="2"/>
      <c r="AM77" s="74"/>
    </row>
    <row r="78" spans="1:39" x14ac:dyDescent="0.25">
      <c r="AM78" s="74"/>
    </row>
    <row r="79" spans="1:39" ht="15.75" x14ac:dyDescent="0.25">
      <c r="A79" s="473" t="s">
        <v>559</v>
      </c>
      <c r="B79" s="475" t="s">
        <v>119</v>
      </c>
      <c r="C79" s="475" t="s">
        <v>2</v>
      </c>
      <c r="D79" s="475" t="s">
        <v>4</v>
      </c>
      <c r="E79" s="477" t="s">
        <v>6</v>
      </c>
      <c r="F79" s="479" t="s">
        <v>8</v>
      </c>
      <c r="G79" s="480"/>
      <c r="H79" s="475" t="s">
        <v>10</v>
      </c>
      <c r="I79" s="475" t="s">
        <v>14</v>
      </c>
      <c r="J79" s="475" t="s">
        <v>12</v>
      </c>
      <c r="K79" s="471" t="s">
        <v>120</v>
      </c>
      <c r="L79" s="472"/>
      <c r="M79" s="475" t="s">
        <v>20</v>
      </c>
      <c r="N79" s="439" t="s">
        <v>22</v>
      </c>
      <c r="O79" s="34"/>
      <c r="AM79" s="74"/>
    </row>
    <row r="80" spans="1:39" ht="15.75" x14ac:dyDescent="0.25">
      <c r="A80" s="474"/>
      <c r="B80" s="476"/>
      <c r="C80" s="476"/>
      <c r="D80" s="476"/>
      <c r="E80" s="478"/>
      <c r="F80" s="38" t="s">
        <v>122</v>
      </c>
      <c r="G80" s="38" t="s">
        <v>123</v>
      </c>
      <c r="H80" s="476"/>
      <c r="I80" s="476"/>
      <c r="J80" s="476"/>
      <c r="K80" s="59" t="s">
        <v>124</v>
      </c>
      <c r="L80" s="59" t="s">
        <v>560</v>
      </c>
      <c r="M80" s="476"/>
      <c r="N80" s="440"/>
      <c r="O80" s="2"/>
      <c r="AM80" s="74"/>
    </row>
    <row r="81" spans="1:39" x14ac:dyDescent="0.25">
      <c r="A81" s="33"/>
      <c r="B81" s="33"/>
      <c r="C81" s="48"/>
      <c r="D81" s="48"/>
      <c r="E81" s="48"/>
      <c r="F81" s="48"/>
      <c r="G81" s="48"/>
      <c r="H81" s="48"/>
      <c r="I81" s="48"/>
      <c r="J81" s="45"/>
      <c r="K81" s="45"/>
      <c r="L81" s="45"/>
      <c r="M81" s="45"/>
      <c r="N81" s="45"/>
      <c r="O81" s="2"/>
      <c r="AM81" s="74"/>
    </row>
    <row r="82" spans="1:39" x14ac:dyDescent="0.25">
      <c r="A82" s="33"/>
      <c r="B82" s="33"/>
      <c r="C82" s="48"/>
      <c r="D82" s="48"/>
      <c r="E82" s="48"/>
      <c r="F82" s="48"/>
      <c r="G82" s="48"/>
      <c r="H82" s="48"/>
      <c r="I82" s="48"/>
      <c r="J82" s="48"/>
      <c r="K82" s="48"/>
      <c r="L82" s="48"/>
      <c r="M82" s="48"/>
      <c r="N82" s="45"/>
      <c r="O82" s="2"/>
      <c r="AM82" s="74"/>
    </row>
    <row r="83" spans="1:39" x14ac:dyDescent="0.25">
      <c r="A83" s="33"/>
      <c r="B83" s="33"/>
      <c r="C83" s="48"/>
      <c r="D83" s="48"/>
      <c r="E83" s="48"/>
      <c r="F83" s="48"/>
      <c r="G83" s="48"/>
      <c r="H83" s="48"/>
      <c r="I83" s="48"/>
      <c r="J83" s="48"/>
      <c r="K83" s="48"/>
      <c r="L83" s="48"/>
      <c r="M83" s="48"/>
      <c r="N83" s="45"/>
      <c r="O83" s="2"/>
      <c r="AM83" s="74"/>
    </row>
    <row r="84" spans="1:39" x14ac:dyDescent="0.25">
      <c r="A84" s="33"/>
      <c r="B84" s="33"/>
      <c r="C84" s="48"/>
      <c r="D84" s="48"/>
      <c r="E84" s="48"/>
      <c r="F84" s="48"/>
      <c r="G84" s="48"/>
      <c r="H84" s="48"/>
      <c r="I84" s="48"/>
      <c r="J84" s="48"/>
      <c r="K84" s="48"/>
      <c r="L84" s="48"/>
      <c r="M84" s="48"/>
      <c r="N84" s="45"/>
      <c r="O84" s="2"/>
      <c r="AM84" s="74"/>
    </row>
    <row r="85" spans="1:39" x14ac:dyDescent="0.25">
      <c r="A85" s="33"/>
      <c r="B85" s="33"/>
      <c r="C85" s="48"/>
      <c r="D85" s="48"/>
      <c r="E85" s="48"/>
      <c r="F85" s="48"/>
      <c r="G85" s="48"/>
      <c r="H85" s="48"/>
      <c r="I85" s="48"/>
      <c r="J85" s="48"/>
      <c r="K85" s="48"/>
      <c r="L85" s="48"/>
      <c r="M85" s="48"/>
      <c r="N85" s="45"/>
      <c r="O85" s="2"/>
      <c r="AM85" s="74"/>
    </row>
    <row r="86" spans="1:39" x14ac:dyDescent="0.25">
      <c r="A86" s="33"/>
      <c r="B86" s="33"/>
      <c r="C86" s="48"/>
      <c r="D86" s="48"/>
      <c r="E86" s="48"/>
      <c r="F86" s="48"/>
      <c r="G86" s="48"/>
      <c r="H86" s="48"/>
      <c r="I86" s="48"/>
      <c r="J86" s="48"/>
      <c r="K86" s="48"/>
      <c r="L86" s="48"/>
      <c r="M86" s="48"/>
      <c r="N86" s="45"/>
      <c r="O86" s="2"/>
      <c r="AM86" s="74"/>
    </row>
    <row r="87" spans="1:39" x14ac:dyDescent="0.25">
      <c r="A87" s="33"/>
      <c r="B87" s="33"/>
      <c r="C87" s="48"/>
      <c r="D87" s="48"/>
      <c r="E87" s="48"/>
      <c r="F87" s="48"/>
      <c r="G87" s="48"/>
      <c r="H87" s="48"/>
      <c r="I87" s="48"/>
      <c r="J87" s="48"/>
      <c r="K87" s="48"/>
      <c r="L87" s="48"/>
      <c r="M87" s="48"/>
      <c r="N87" s="45"/>
      <c r="O87" s="2"/>
      <c r="AM87" s="74"/>
    </row>
    <row r="88" spans="1:39" x14ac:dyDescent="0.25">
      <c r="A88" s="33"/>
      <c r="B88" s="33"/>
      <c r="C88" s="48"/>
      <c r="D88" s="48"/>
      <c r="E88" s="48"/>
      <c r="F88" s="48"/>
      <c r="G88" s="48"/>
      <c r="H88" s="48"/>
      <c r="I88" s="48"/>
      <c r="J88" s="48"/>
      <c r="K88" s="48"/>
      <c r="L88" s="48"/>
      <c r="M88" s="48"/>
      <c r="N88" s="45"/>
      <c r="O88" s="2"/>
      <c r="AM88" s="74"/>
    </row>
    <row r="89" spans="1:39" x14ac:dyDescent="0.25">
      <c r="A89" s="33"/>
      <c r="B89" s="33"/>
      <c r="C89" s="48"/>
      <c r="D89" s="48"/>
      <c r="E89" s="48"/>
      <c r="F89" s="48"/>
      <c r="G89" s="48"/>
      <c r="H89" s="48"/>
      <c r="I89" s="48"/>
      <c r="J89" s="48"/>
      <c r="K89" s="48"/>
      <c r="L89" s="48"/>
      <c r="M89" s="48"/>
      <c r="N89" s="45"/>
      <c r="O89" s="2"/>
      <c r="AM89" s="74"/>
    </row>
    <row r="90" spans="1:39" x14ac:dyDescent="0.25">
      <c r="AM90" s="74"/>
    </row>
    <row r="91" spans="1:39" ht="15.75" x14ac:dyDescent="0.25">
      <c r="A91" s="473" t="s">
        <v>574</v>
      </c>
      <c r="B91" s="475" t="s">
        <v>119</v>
      </c>
      <c r="C91" s="475" t="s">
        <v>2</v>
      </c>
      <c r="D91" s="475" t="s">
        <v>4</v>
      </c>
      <c r="E91" s="477" t="s">
        <v>6</v>
      </c>
      <c r="F91" s="479" t="s">
        <v>8</v>
      </c>
      <c r="G91" s="480"/>
      <c r="H91" s="475" t="s">
        <v>10</v>
      </c>
      <c r="I91" s="475" t="s">
        <v>14</v>
      </c>
      <c r="J91" s="475" t="s">
        <v>12</v>
      </c>
      <c r="K91" s="471" t="s">
        <v>120</v>
      </c>
      <c r="L91" s="472"/>
      <c r="M91" s="475" t="s">
        <v>20</v>
      </c>
      <c r="N91" s="439" t="s">
        <v>22</v>
      </c>
      <c r="O91" s="34"/>
      <c r="AM91" s="74"/>
    </row>
    <row r="92" spans="1:39" ht="15.75" x14ac:dyDescent="0.25">
      <c r="A92" s="474"/>
      <c r="B92" s="476"/>
      <c r="C92" s="476"/>
      <c r="D92" s="476"/>
      <c r="E92" s="478"/>
      <c r="F92" s="38" t="s">
        <v>122</v>
      </c>
      <c r="G92" s="38" t="s">
        <v>123</v>
      </c>
      <c r="H92" s="476"/>
      <c r="I92" s="476"/>
      <c r="J92" s="476"/>
      <c r="K92" s="59" t="s">
        <v>124</v>
      </c>
      <c r="L92" s="59" t="s">
        <v>560</v>
      </c>
      <c r="M92" s="476"/>
      <c r="N92" s="440"/>
      <c r="O92" s="2"/>
      <c r="AM92" s="74"/>
    </row>
    <row r="93" spans="1:39" x14ac:dyDescent="0.25">
      <c r="A93" s="33"/>
      <c r="B93" s="33"/>
      <c r="C93" s="48"/>
      <c r="D93" s="48"/>
      <c r="E93" s="48"/>
      <c r="F93" s="48"/>
      <c r="G93" s="48"/>
      <c r="H93" s="48"/>
      <c r="I93" s="48"/>
      <c r="J93" s="45"/>
      <c r="K93" s="45"/>
      <c r="L93" s="45"/>
      <c r="M93" s="45"/>
      <c r="N93" s="45"/>
      <c r="O93" s="2"/>
      <c r="AM93" s="74"/>
    </row>
    <row r="94" spans="1:39" x14ac:dyDescent="0.25">
      <c r="A94" s="33"/>
      <c r="B94" s="33"/>
      <c r="C94" s="48"/>
      <c r="D94" s="48"/>
      <c r="E94" s="48"/>
      <c r="F94" s="48"/>
      <c r="G94" s="48"/>
      <c r="H94" s="48"/>
      <c r="I94" s="48"/>
      <c r="J94" s="48"/>
      <c r="K94" s="48"/>
      <c r="L94" s="48"/>
      <c r="M94" s="48"/>
      <c r="N94" s="45"/>
      <c r="O94" s="2"/>
      <c r="AM94" s="74"/>
    </row>
    <row r="95" spans="1:39" x14ac:dyDescent="0.25">
      <c r="A95" s="33"/>
      <c r="B95" s="33"/>
      <c r="C95" s="48"/>
      <c r="D95" s="48"/>
      <c r="E95" s="48"/>
      <c r="F95" s="48"/>
      <c r="G95" s="48"/>
      <c r="H95" s="48"/>
      <c r="I95" s="48"/>
      <c r="J95" s="48"/>
      <c r="K95" s="48"/>
      <c r="L95" s="48"/>
      <c r="M95" s="48"/>
      <c r="N95" s="45"/>
      <c r="O95" s="2"/>
      <c r="AM95" s="74"/>
    </row>
    <row r="96" spans="1:39" x14ac:dyDescent="0.25">
      <c r="A96" s="33"/>
      <c r="B96" s="33"/>
      <c r="C96" s="48"/>
      <c r="D96" s="48"/>
      <c r="E96" s="48"/>
      <c r="F96" s="48"/>
      <c r="G96" s="48"/>
      <c r="H96" s="48"/>
      <c r="I96" s="48"/>
      <c r="J96" s="48"/>
      <c r="K96" s="48"/>
      <c r="L96" s="48"/>
      <c r="M96" s="48"/>
      <c r="N96" s="45"/>
      <c r="O96" s="2"/>
      <c r="AM96" s="74"/>
    </row>
    <row r="97" spans="1:39" x14ac:dyDescent="0.25">
      <c r="A97" s="33"/>
      <c r="B97" s="33"/>
      <c r="C97" s="48"/>
      <c r="D97" s="48"/>
      <c r="E97" s="48"/>
      <c r="F97" s="48"/>
      <c r="G97" s="48"/>
      <c r="H97" s="48"/>
      <c r="I97" s="48"/>
      <c r="J97" s="48"/>
      <c r="K97" s="48"/>
      <c r="L97" s="48"/>
      <c r="M97" s="48"/>
      <c r="N97" s="45"/>
      <c r="O97" s="2"/>
      <c r="AM97" s="74"/>
    </row>
    <row r="98" spans="1:39" x14ac:dyDescent="0.25">
      <c r="A98" s="33"/>
      <c r="B98" s="33"/>
      <c r="C98" s="48"/>
      <c r="D98" s="48"/>
      <c r="E98" s="48"/>
      <c r="F98" s="48"/>
      <c r="G98" s="48"/>
      <c r="H98" s="48"/>
      <c r="I98" s="48"/>
      <c r="J98" s="48"/>
      <c r="K98" s="48"/>
      <c r="L98" s="48"/>
      <c r="M98" s="48"/>
      <c r="N98" s="45"/>
      <c r="O98" s="2"/>
      <c r="AM98" s="74"/>
    </row>
    <row r="99" spans="1:39" x14ac:dyDescent="0.25">
      <c r="A99" s="33"/>
      <c r="B99" s="33"/>
      <c r="C99" s="48"/>
      <c r="D99" s="48"/>
      <c r="E99" s="48"/>
      <c r="F99" s="48"/>
      <c r="G99" s="48"/>
      <c r="H99" s="48"/>
      <c r="I99" s="48"/>
      <c r="J99" s="48"/>
      <c r="K99" s="48"/>
      <c r="L99" s="48"/>
      <c r="M99" s="48"/>
      <c r="N99" s="45"/>
      <c r="O99" s="2"/>
      <c r="AM99" s="74"/>
    </row>
    <row r="100" spans="1:39" x14ac:dyDescent="0.25">
      <c r="A100" s="33"/>
      <c r="B100" s="33"/>
      <c r="C100" s="48"/>
      <c r="D100" s="48"/>
      <c r="E100" s="48"/>
      <c r="F100" s="48"/>
      <c r="G100" s="48"/>
      <c r="H100" s="48"/>
      <c r="I100" s="48"/>
      <c r="J100" s="48"/>
      <c r="K100" s="48"/>
      <c r="L100" s="48"/>
      <c r="M100" s="48"/>
      <c r="N100" s="45"/>
      <c r="O100" s="2"/>
      <c r="AM100" s="74"/>
    </row>
    <row r="101" spans="1:39" x14ac:dyDescent="0.25">
      <c r="A101" s="33"/>
      <c r="B101" s="33"/>
      <c r="C101" s="48"/>
      <c r="D101" s="48"/>
      <c r="E101" s="48"/>
      <c r="F101" s="48"/>
      <c r="G101" s="48"/>
      <c r="H101" s="48"/>
      <c r="I101" s="48"/>
      <c r="J101" s="48"/>
      <c r="K101" s="48"/>
      <c r="L101" s="48"/>
      <c r="M101" s="48"/>
      <c r="N101" s="45"/>
      <c r="O101" s="2"/>
      <c r="AM101" s="74"/>
    </row>
    <row r="102" spans="1:39" x14ac:dyDescent="0.25">
      <c r="A102" s="49"/>
      <c r="B102" s="49"/>
      <c r="O102" s="2"/>
      <c r="AM102" s="74"/>
    </row>
    <row r="103" spans="1:39" x14ac:dyDescent="0.25">
      <c r="A103" s="74"/>
      <c r="B103" s="74"/>
      <c r="C103" s="74"/>
      <c r="D103" s="74"/>
      <c r="E103" s="74"/>
      <c r="F103" s="74"/>
      <c r="G103" s="74"/>
      <c r="H103" s="74"/>
      <c r="I103" s="74"/>
      <c r="J103" s="74"/>
      <c r="K103" s="74"/>
      <c r="L103" s="74"/>
      <c r="M103" s="74"/>
      <c r="N103" s="74"/>
      <c r="O103" s="75"/>
      <c r="P103" s="75"/>
      <c r="Q103" s="75"/>
      <c r="R103" s="75"/>
      <c r="S103" s="75"/>
      <c r="T103" s="75"/>
      <c r="U103" s="75"/>
      <c r="V103" s="75"/>
      <c r="W103" s="75"/>
      <c r="X103" s="75"/>
      <c r="Y103" s="75"/>
      <c r="Z103" s="75"/>
      <c r="AA103" s="75"/>
      <c r="AB103" s="75"/>
      <c r="AC103" s="75"/>
      <c r="AD103" s="75"/>
      <c r="AE103" s="75"/>
      <c r="AF103" s="75"/>
      <c r="AG103" s="75"/>
      <c r="AH103" s="75"/>
      <c r="AI103" s="75"/>
      <c r="AJ103" s="75"/>
      <c r="AK103" s="75"/>
      <c r="AL103" s="74"/>
      <c r="AM103" s="74"/>
    </row>
    <row r="104" spans="1:39" x14ac:dyDescent="0.25">
      <c r="A104" s="74"/>
      <c r="B104" s="74"/>
      <c r="C104" s="74"/>
      <c r="D104" s="74"/>
      <c r="E104" s="74"/>
      <c r="F104" s="74"/>
      <c r="G104" s="74"/>
      <c r="H104" s="74"/>
      <c r="I104" s="74"/>
      <c r="J104" s="74"/>
      <c r="K104" s="74"/>
      <c r="L104" s="74"/>
      <c r="M104" s="74"/>
      <c r="N104" s="74"/>
      <c r="O104" s="75"/>
      <c r="P104" s="75"/>
      <c r="Q104" s="75"/>
      <c r="R104" s="75"/>
      <c r="S104" s="75"/>
      <c r="T104" s="75"/>
      <c r="U104" s="75"/>
      <c r="V104" s="75"/>
      <c r="W104" s="75"/>
      <c r="X104" s="75"/>
      <c r="Y104" s="75"/>
      <c r="Z104" s="75"/>
      <c r="AA104" s="75"/>
      <c r="AB104" s="75"/>
      <c r="AC104" s="75"/>
      <c r="AD104" s="75"/>
      <c r="AE104" s="75"/>
      <c r="AF104" s="75"/>
      <c r="AG104" s="75"/>
      <c r="AH104" s="75"/>
      <c r="AI104" s="75"/>
      <c r="AJ104" s="75"/>
      <c r="AK104" s="75"/>
      <c r="AL104" s="74"/>
      <c r="AM104" s="74"/>
    </row>
  </sheetData>
  <mergeCells count="93">
    <mergeCell ref="F67:G67"/>
    <mergeCell ref="H67:H68"/>
    <mergeCell ref="J91:J92"/>
    <mergeCell ref="A91:A92"/>
    <mergeCell ref="B91:B92"/>
    <mergeCell ref="C91:C92"/>
    <mergeCell ref="D91:D92"/>
    <mergeCell ref="E91:E92"/>
    <mergeCell ref="J67:J68"/>
    <mergeCell ref="K67:L67"/>
    <mergeCell ref="K79:L79"/>
    <mergeCell ref="M67:M68"/>
    <mergeCell ref="AK9:AK10"/>
    <mergeCell ref="A51:N51"/>
    <mergeCell ref="A79:A80"/>
    <mergeCell ref="B79:B80"/>
    <mergeCell ref="C79:C80"/>
    <mergeCell ref="D79:D80"/>
    <mergeCell ref="E79:E80"/>
    <mergeCell ref="F79:G79"/>
    <mergeCell ref="H79:H80"/>
    <mergeCell ref="I79:I80"/>
    <mergeCell ref="E67:E68"/>
    <mergeCell ref="J79:J80"/>
    <mergeCell ref="A55:A56"/>
    <mergeCell ref="K91:L91"/>
    <mergeCell ref="F91:G91"/>
    <mergeCell ref="H91:H92"/>
    <mergeCell ref="I91:I92"/>
    <mergeCell ref="A1:AJ1"/>
    <mergeCell ref="F9:G9"/>
    <mergeCell ref="C9:C10"/>
    <mergeCell ref="A9:A10"/>
    <mergeCell ref="D9:D10"/>
    <mergeCell ref="E9:E10"/>
    <mergeCell ref="H9:H10"/>
    <mergeCell ref="I9:I10"/>
    <mergeCell ref="J9:J10"/>
    <mergeCell ref="M9:M10"/>
    <mergeCell ref="AJ9:AJ10"/>
    <mergeCell ref="B6:C6"/>
    <mergeCell ref="A8:M8"/>
    <mergeCell ref="N9:N10"/>
    <mergeCell ref="C67:C68"/>
    <mergeCell ref="D67:D68"/>
    <mergeCell ref="B55:B56"/>
    <mergeCell ref="C55:C56"/>
    <mergeCell ref="D55:D56"/>
    <mergeCell ref="A19:A30"/>
    <mergeCell ref="A31:A35"/>
    <mergeCell ref="A36:A47"/>
    <mergeCell ref="A67:A68"/>
    <mergeCell ref="B67:B68"/>
    <mergeCell ref="J55:J56"/>
    <mergeCell ref="M55:M56"/>
    <mergeCell ref="K55:L55"/>
    <mergeCell ref="I67:I68"/>
    <mergeCell ref="E55:E56"/>
    <mergeCell ref="F55:G55"/>
    <mergeCell ref="H55:H56"/>
    <mergeCell ref="I55:I56"/>
    <mergeCell ref="B9:B10"/>
    <mergeCell ref="A11:A18"/>
    <mergeCell ref="M91:M92"/>
    <mergeCell ref="Y9:Y10"/>
    <mergeCell ref="Z9:Z10"/>
    <mergeCell ref="AA9:AA10"/>
    <mergeCell ref="O9:O10"/>
    <mergeCell ref="P9:P10"/>
    <mergeCell ref="Q9:Q10"/>
    <mergeCell ref="R9:R10"/>
    <mergeCell ref="N55:N56"/>
    <mergeCell ref="N67:N68"/>
    <mergeCell ref="N79:N80"/>
    <mergeCell ref="N91:N92"/>
    <mergeCell ref="M79:M80"/>
    <mergeCell ref="K9:L9"/>
    <mergeCell ref="S9:S10"/>
    <mergeCell ref="AH9:AH10"/>
    <mergeCell ref="AI9:AI10"/>
    <mergeCell ref="AB9:AB10"/>
    <mergeCell ref="O8:Y8"/>
    <mergeCell ref="AC9:AC10"/>
    <mergeCell ref="AD9:AD10"/>
    <mergeCell ref="AE9:AE10"/>
    <mergeCell ref="AG9:AG10"/>
    <mergeCell ref="Z8:AK8"/>
    <mergeCell ref="AF9:AF10"/>
    <mergeCell ref="T9:T10"/>
    <mergeCell ref="U9:U10"/>
    <mergeCell ref="V9:V10"/>
    <mergeCell ref="W9:W10"/>
    <mergeCell ref="X9:X10"/>
  </mergeCells>
  <conditionalFormatting sqref="O11:O47">
    <cfRule type="cellIs" dxfId="40" priority="7" stopIfTrue="1" operator="equal">
      <formula>"x"</formula>
    </cfRule>
  </conditionalFormatting>
  <conditionalFormatting sqref="P11:P47">
    <cfRule type="cellIs" dxfId="39" priority="6" operator="equal">
      <formula>"x"</formula>
    </cfRule>
  </conditionalFormatting>
  <conditionalFormatting sqref="Q11:Q47">
    <cfRule type="cellIs" dxfId="38" priority="5" operator="equal">
      <formula>"x"</formula>
    </cfRule>
  </conditionalFormatting>
  <conditionalFormatting sqref="R11:R47">
    <cfRule type="cellIs" dxfId="37" priority="4" stopIfTrue="1" operator="equal">
      <formula>"x"</formula>
    </cfRule>
  </conditionalFormatting>
  <conditionalFormatting sqref="S11:S47">
    <cfRule type="cellIs" dxfId="36" priority="3" operator="equal">
      <formula>"x"</formula>
    </cfRule>
  </conditionalFormatting>
  <conditionalFormatting sqref="T11:T47">
    <cfRule type="cellIs" dxfId="35" priority="1" stopIfTrue="1" operator="equal">
      <formula>$AQ$7</formula>
    </cfRule>
    <cfRule type="cellIs" dxfId="34" priority="2" stopIfTrue="1" operator="equal">
      <formula>$AQ$6</formula>
    </cfRule>
  </conditionalFormatting>
  <conditionalFormatting sqref="AQ6:AQ7">
    <cfRule type="cellIs" dxfId="33" priority="345" stopIfTrue="1" operator="equal">
      <formula>$AQ$6</formula>
    </cfRule>
  </conditionalFormatting>
  <dataValidations count="1">
    <dataValidation type="list" allowBlank="1" showInputMessage="1" showErrorMessage="1" sqref="T11:T47" xr:uid="{00000000-0002-0000-0100-000000000000}">
      <formula1>$AQ$6:$AQ$7</formula1>
    </dataValidation>
  </dataValidations>
  <hyperlinks>
    <hyperlink ref="V21" r:id="rId1" xr:uid="{A344B4FF-F28A-4BF8-A6EB-7E4CB7E2F658}"/>
  </hyperlinks>
  <pageMargins left="0.511811024" right="0.511811024" top="0.78740157499999996" bottom="0.78740157499999996" header="0.31496062000000002" footer="0.31496062000000002"/>
  <pageSetup orientation="portrait" r:id="rId2"/>
  <extLst>
    <ext xmlns:x14="http://schemas.microsoft.com/office/spreadsheetml/2009/9/main" uri="{CCE6A557-97BC-4b89-ADB6-D9C93CAAB3DF}">
      <x14:dataValidations xmlns:xm="http://schemas.microsoft.com/office/excel/2006/main" count="1">
        <x14:dataValidation type="list" allowBlank="1" showInputMessage="1" showErrorMessage="1" xr:uid="{8A8329F9-4E41-4217-964B-BD1F9155BE60}">
          <x14:formula1>
            <xm:f>LEGENDA!$A$46:$A$60</xm:f>
          </x14:formula1>
          <xm:sqref>N58:N65 N93:N102 N81:N89 N70:N77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D47"/>
  <sheetViews>
    <sheetView showGridLines="0" zoomScaleNormal="100" zoomScalePageLayoutView="70" workbookViewId="0">
      <selection activeCell="AG6" sqref="AG6"/>
    </sheetView>
  </sheetViews>
  <sheetFormatPr defaultRowHeight="15" x14ac:dyDescent="0.25"/>
  <cols>
    <col min="1" max="1" width="2.85546875" customWidth="1"/>
    <col min="2" max="2" width="3.85546875" customWidth="1"/>
    <col min="3" max="3" width="53" bestFit="1" customWidth="1"/>
    <col min="4" max="4" width="12" bestFit="1" customWidth="1"/>
    <col min="5" max="5" width="7.42578125" customWidth="1"/>
    <col min="6" max="6" width="12" bestFit="1" customWidth="1"/>
    <col min="7" max="7" width="8.140625" customWidth="1"/>
    <col min="8" max="8" width="9.140625" customWidth="1"/>
    <col min="24" max="24" width="2.85546875" customWidth="1"/>
    <col min="26" max="26" width="0" hidden="1" customWidth="1"/>
    <col min="27" max="28" width="4.140625" hidden="1" customWidth="1"/>
    <col min="29" max="29" width="4.140625" customWidth="1"/>
  </cols>
  <sheetData>
    <row r="1" spans="1:28" x14ac:dyDescent="0.25">
      <c r="A1" s="76"/>
      <c r="B1" s="489" t="s">
        <v>107</v>
      </c>
      <c r="C1" s="489"/>
      <c r="D1" s="489"/>
      <c r="E1" s="489"/>
      <c r="F1" s="489"/>
      <c r="G1" s="489"/>
      <c r="H1" s="489"/>
      <c r="I1" s="489"/>
      <c r="J1" s="489"/>
      <c r="K1" s="489"/>
      <c r="L1" s="489"/>
      <c r="M1" s="489"/>
      <c r="N1" s="489"/>
      <c r="O1" s="489"/>
      <c r="P1" s="489"/>
      <c r="Q1" s="489"/>
      <c r="R1" s="489"/>
      <c r="S1" s="489"/>
      <c r="T1" s="489"/>
      <c r="U1" s="489"/>
      <c r="V1" s="489"/>
      <c r="W1" s="489"/>
      <c r="X1" s="76"/>
    </row>
    <row r="2" spans="1:28" s="11" customFormat="1" ht="21" customHeight="1" x14ac:dyDescent="0.25">
      <c r="A2" s="77"/>
      <c r="B2" s="489"/>
      <c r="C2" s="489"/>
      <c r="D2" s="489"/>
      <c r="E2" s="489"/>
      <c r="F2" s="489"/>
      <c r="G2" s="489"/>
      <c r="H2" s="489"/>
      <c r="I2" s="489"/>
      <c r="J2" s="489"/>
      <c r="K2" s="489"/>
      <c r="L2" s="489"/>
      <c r="M2" s="489"/>
      <c r="N2" s="489"/>
      <c r="O2" s="489"/>
      <c r="P2" s="489"/>
      <c r="Q2" s="489"/>
      <c r="R2" s="489"/>
      <c r="S2" s="489"/>
      <c r="T2" s="489"/>
      <c r="U2" s="489"/>
      <c r="V2" s="489"/>
      <c r="W2" s="489"/>
      <c r="X2" s="77"/>
    </row>
    <row r="3" spans="1:28" ht="33.75" customHeight="1" x14ac:dyDescent="0.35">
      <c r="A3" s="76"/>
      <c r="B3" s="496" t="str">
        <f>'Monitoria Anual - 1'!A2</f>
        <v>Plano de Ação Nacional para a Conservação dos Pequenos Mamíferos de Áreas Abertas - PAN PMAA</v>
      </c>
      <c r="C3" s="496"/>
      <c r="D3" s="496"/>
      <c r="E3" s="496"/>
      <c r="F3" s="496"/>
      <c r="G3" s="496"/>
      <c r="H3" s="496"/>
      <c r="I3" s="496"/>
      <c r="J3" s="496"/>
      <c r="K3" s="496"/>
      <c r="L3" s="496"/>
      <c r="M3" s="496"/>
      <c r="N3" s="496"/>
      <c r="O3" s="496"/>
      <c r="P3" s="496"/>
      <c r="Q3" s="496"/>
      <c r="R3" s="496"/>
      <c r="S3" s="496"/>
      <c r="T3" s="496"/>
      <c r="U3" s="496"/>
      <c r="V3" s="496"/>
      <c r="W3" s="496"/>
      <c r="X3" s="76"/>
    </row>
    <row r="4" spans="1:28" x14ac:dyDescent="0.25">
      <c r="A4" s="76"/>
      <c r="J4" s="8"/>
      <c r="K4" s="8"/>
      <c r="L4" s="8"/>
      <c r="M4" s="8"/>
      <c r="N4" s="8"/>
      <c r="O4" s="8"/>
      <c r="X4" s="76"/>
    </row>
    <row r="5" spans="1:28" s="2" customFormat="1" ht="45" customHeight="1" x14ac:dyDescent="0.25">
      <c r="A5" s="74"/>
      <c r="B5" s="501" t="s">
        <v>575</v>
      </c>
      <c r="C5" s="501"/>
      <c r="D5" s="502" t="str">
        <f>'Monitoria Anual - 1'!B4</f>
        <v>Assegurar a viabilidade populacional por meio da manutenção dos habitats e ampliação do conhecimento biológico das espécies-alvo do PAN.</v>
      </c>
      <c r="E5" s="502"/>
      <c r="F5" s="502"/>
      <c r="G5" s="502"/>
      <c r="H5" s="502"/>
      <c r="I5" s="502"/>
      <c r="J5" s="502"/>
      <c r="K5" s="502"/>
      <c r="L5" s="502"/>
      <c r="M5" s="503"/>
      <c r="N5" s="9"/>
      <c r="O5" s="9"/>
      <c r="P5" s="9"/>
      <c r="Q5" s="9"/>
      <c r="R5" s="9"/>
      <c r="X5" s="74"/>
    </row>
    <row r="6" spans="1:28" x14ac:dyDescent="0.25">
      <c r="A6" s="76"/>
      <c r="J6" s="8"/>
      <c r="K6" s="8"/>
      <c r="L6" s="8"/>
      <c r="M6" s="8"/>
      <c r="N6" s="8"/>
      <c r="O6" s="8"/>
      <c r="X6" s="76"/>
    </row>
    <row r="7" spans="1:28" ht="26.25" customHeight="1" x14ac:dyDescent="0.25">
      <c r="A7" s="76"/>
      <c r="B7" s="501" t="s">
        <v>111</v>
      </c>
      <c r="C7" s="501"/>
      <c r="D7" s="490" t="str">
        <f>'Monitoria Anual - 1'!B6</f>
        <v>17/10/2023 - 20/10/2023 (virtual)</v>
      </c>
      <c r="E7" s="490"/>
      <c r="F7" s="490"/>
      <c r="G7" s="491"/>
      <c r="H7" s="2"/>
      <c r="I7" s="10"/>
      <c r="J7" s="8"/>
      <c r="K7" s="8"/>
      <c r="L7" s="8"/>
      <c r="M7" s="8"/>
      <c r="N7" s="8"/>
      <c r="O7" s="8"/>
      <c r="X7" s="76"/>
    </row>
    <row r="8" spans="1:28" x14ac:dyDescent="0.25">
      <c r="A8" s="76"/>
      <c r="X8" s="76"/>
    </row>
    <row r="9" spans="1:28" ht="31.5" customHeight="1" x14ac:dyDescent="0.25">
      <c r="A9" s="76"/>
      <c r="B9" s="489" t="s">
        <v>576</v>
      </c>
      <c r="C9" s="489"/>
      <c r="D9" s="489"/>
      <c r="E9" s="489"/>
      <c r="F9" s="489"/>
      <c r="G9" s="489"/>
      <c r="H9" s="489"/>
      <c r="I9" s="489"/>
      <c r="J9" s="489"/>
      <c r="K9" s="489"/>
      <c r="L9" s="489"/>
      <c r="M9" s="489"/>
      <c r="N9" s="489"/>
      <c r="O9" s="489"/>
      <c r="P9" s="489"/>
      <c r="Q9" s="489"/>
      <c r="R9" s="489"/>
      <c r="S9" s="489"/>
      <c r="T9" s="489"/>
      <c r="U9" s="489"/>
      <c r="V9" s="489"/>
      <c r="W9" s="489"/>
      <c r="X9" s="76"/>
    </row>
    <row r="10" spans="1:28" x14ac:dyDescent="0.25">
      <c r="A10" s="76"/>
      <c r="G10" s="7"/>
      <c r="H10" s="7"/>
      <c r="I10" s="7"/>
      <c r="X10" s="76"/>
    </row>
    <row r="11" spans="1:28" ht="15.75" x14ac:dyDescent="0.25">
      <c r="A11" s="76"/>
      <c r="B11" s="490" t="s">
        <v>577</v>
      </c>
      <c r="C11" s="491"/>
      <c r="D11" s="30"/>
      <c r="E11" s="30"/>
      <c r="F11" s="30"/>
      <c r="G11" s="30"/>
      <c r="H11" s="30"/>
      <c r="I11" s="30"/>
      <c r="J11" s="30"/>
      <c r="K11" s="30"/>
      <c r="L11" s="30"/>
      <c r="M11" s="30"/>
      <c r="N11" s="30"/>
      <c r="O11" s="30"/>
      <c r="P11" s="30"/>
      <c r="Q11" s="30"/>
      <c r="R11" s="30"/>
      <c r="S11" s="30"/>
      <c r="T11" s="30"/>
      <c r="U11" s="30"/>
      <c r="V11" s="30"/>
      <c r="W11" s="30"/>
      <c r="X11" s="76"/>
    </row>
    <row r="12" spans="1:28" ht="15.75" thickBot="1" x14ac:dyDescent="0.3">
      <c r="A12" s="76"/>
      <c r="F12" s="497"/>
      <c r="G12" s="497"/>
      <c r="H12" s="69"/>
      <c r="X12" s="76"/>
    </row>
    <row r="13" spans="1:28" ht="33.75" customHeight="1" x14ac:dyDescent="0.25">
      <c r="A13" s="76"/>
      <c r="C13" s="498" t="s">
        <v>578</v>
      </c>
      <c r="D13" s="499"/>
      <c r="E13" s="499"/>
      <c r="F13" s="499"/>
      <c r="G13" s="500"/>
      <c r="H13" s="3"/>
      <c r="X13" s="76"/>
    </row>
    <row r="14" spans="1:28" s="2" customFormat="1" ht="34.5" customHeight="1" x14ac:dyDescent="0.25">
      <c r="A14" s="74"/>
      <c r="C14" s="82" t="s">
        <v>579</v>
      </c>
      <c r="D14" s="78" t="s">
        <v>580</v>
      </c>
      <c r="E14" s="79" t="s">
        <v>581</v>
      </c>
      <c r="F14" s="80" t="s">
        <v>582</v>
      </c>
      <c r="G14" s="81" t="s">
        <v>581</v>
      </c>
      <c r="H14" s="6"/>
      <c r="X14" s="74"/>
    </row>
    <row r="15" spans="1:28" ht="15.75" x14ac:dyDescent="0.25">
      <c r="A15" s="76"/>
      <c r="C15" s="83" t="s">
        <v>583</v>
      </c>
      <c r="D15" s="56"/>
      <c r="E15" s="64"/>
      <c r="F15" s="56">
        <f>COUNTA('Monitoria Anual - 1'!T11:T887)</f>
        <v>1</v>
      </c>
      <c r="G15" s="64">
        <f t="shared" ref="G15:G21" si="0">F15/$F$22</f>
        <v>2.6315789473684209E-2</v>
      </c>
      <c r="H15" s="65"/>
      <c r="X15" s="76"/>
    </row>
    <row r="16" spans="1:28" ht="15.75" x14ac:dyDescent="0.25">
      <c r="A16" s="76"/>
      <c r="C16" s="84" t="s">
        <v>584</v>
      </c>
      <c r="D16" s="57">
        <f>COUNTA('Monitoria Anual - 1'!O11:O887)</f>
        <v>2</v>
      </c>
      <c r="E16" s="66">
        <f>D16/$D$22</f>
        <v>5.4054054054054057E-2</v>
      </c>
      <c r="F16" s="57">
        <f>D16-AB16</f>
        <v>2</v>
      </c>
      <c r="G16" s="66">
        <f t="shared" si="0"/>
        <v>5.2631578947368418E-2</v>
      </c>
      <c r="H16" s="65"/>
      <c r="X16" s="76"/>
      <c r="Z16">
        <f>COUNTIFS('Monitoria Anual - 1'!O:O,"x",'Monitoria Anual - 1'!T:T,"Excluída")</f>
        <v>0</v>
      </c>
      <c r="AA16">
        <f>COUNTIFS('Monitoria Anual - 1'!O:O,"x",'Monitoria Anual - 1'!T:T,"Agrupada")</f>
        <v>0</v>
      </c>
      <c r="AB16">
        <f>Z16+AA16</f>
        <v>0</v>
      </c>
    </row>
    <row r="17" spans="1:28" ht="15.75" x14ac:dyDescent="0.25">
      <c r="A17" s="76"/>
      <c r="C17" s="85" t="s">
        <v>585</v>
      </c>
      <c r="D17" s="57">
        <f>COUNTA('Monitoria Anual - 1'!P11:P887)</f>
        <v>9</v>
      </c>
      <c r="E17" s="66">
        <f>D17/$D$22</f>
        <v>0.24324324324324326</v>
      </c>
      <c r="F17" s="57">
        <f>D17-AB17</f>
        <v>9</v>
      </c>
      <c r="G17" s="66">
        <f t="shared" si="0"/>
        <v>0.23684210526315788</v>
      </c>
      <c r="H17" s="65"/>
      <c r="X17" s="76"/>
      <c r="Z17">
        <f t="array" ref="Z17">COUNTIFS('Monitoria Anual - 1'!P:P,"x",'Monitoria Anual - 1'!T:T,"Excluída")</f>
        <v>0</v>
      </c>
      <c r="AA17">
        <f t="array" ref="AA17">COUNTIFS('Monitoria Anual - 1'!P:P,"x",'Monitoria Anual - 1'!T:T,"Agrupada")</f>
        <v>0</v>
      </c>
      <c r="AB17">
        <f>Z17+AA17</f>
        <v>0</v>
      </c>
    </row>
    <row r="18" spans="1:28" ht="15.75" x14ac:dyDescent="0.25">
      <c r="A18" s="76"/>
      <c r="C18" s="86" t="s">
        <v>586</v>
      </c>
      <c r="D18" s="57">
        <f>COUNTA('Monitoria Anual - 1'!Q11:Q887)</f>
        <v>12</v>
      </c>
      <c r="E18" s="66">
        <f>D18/$D$22</f>
        <v>0.32432432432432434</v>
      </c>
      <c r="F18" s="57">
        <f>D18-AB18</f>
        <v>12</v>
      </c>
      <c r="G18" s="66">
        <f t="shared" si="0"/>
        <v>0.31578947368421051</v>
      </c>
      <c r="H18" s="65"/>
      <c r="X18" s="76"/>
      <c r="Z18">
        <f t="array" ref="Z18">COUNTIFS('Monitoria Anual - 1'!Q:Q,"x",'Monitoria Anual - 1'!T:T,"Excluída")</f>
        <v>0</v>
      </c>
      <c r="AA18">
        <f t="array" ref="AA18">COUNTIFS('Monitoria Anual - 1'!Q:Q,"x",'Monitoria Anual - 1'!T:T,"Agrupada")</f>
        <v>0</v>
      </c>
      <c r="AB18">
        <f>Z18+AA18</f>
        <v>0</v>
      </c>
    </row>
    <row r="19" spans="1:28" ht="15.75" x14ac:dyDescent="0.25">
      <c r="A19" s="76"/>
      <c r="C19" s="87" t="s">
        <v>587</v>
      </c>
      <c r="D19" s="57">
        <f>COUNTA('Monitoria Anual - 1'!R11:R887)</f>
        <v>13</v>
      </c>
      <c r="E19" s="66">
        <f>D19/$D$22</f>
        <v>0.35135135135135137</v>
      </c>
      <c r="F19" s="57">
        <f t="shared" ref="F19:F20" si="1">D19-AB19</f>
        <v>12</v>
      </c>
      <c r="G19" s="66">
        <f t="shared" si="0"/>
        <v>0.31578947368421051</v>
      </c>
      <c r="H19" s="65"/>
      <c r="X19" s="76"/>
      <c r="Z19">
        <f t="array" ref="Z19">COUNTIFS('Monitoria Anual - 1'!R:R,"x",'Monitoria Anual - 1'!T:T,"Excluída")</f>
        <v>1</v>
      </c>
      <c r="AA19">
        <f t="array" ref="AA19">COUNTIFS('Monitoria Anual - 1'!R:R,"x",'Monitoria Anual - 1'!T:T,"Agrupada")</f>
        <v>0</v>
      </c>
      <c r="AB19">
        <f>Z19+AA19</f>
        <v>1</v>
      </c>
    </row>
    <row r="20" spans="1:28" ht="15.75" x14ac:dyDescent="0.25">
      <c r="A20" s="76"/>
      <c r="C20" s="88" t="s">
        <v>588</v>
      </c>
      <c r="D20" s="57">
        <f>COUNTA('Monitoria Anual - 1'!S11:S887)</f>
        <v>1</v>
      </c>
      <c r="E20" s="66">
        <f>D20/$D$22</f>
        <v>2.7027027027027029E-2</v>
      </c>
      <c r="F20" s="57">
        <f t="shared" si="1"/>
        <v>1</v>
      </c>
      <c r="G20" s="66">
        <f t="shared" si="0"/>
        <v>2.6315789473684209E-2</v>
      </c>
      <c r="H20" s="65"/>
      <c r="X20" s="76"/>
      <c r="Z20">
        <f t="array" ref="Z20">COUNTIFS('Monitoria Anual - 1'!S:S,"x",'Monitoria Anual - 1'!T:T,"Excluída")</f>
        <v>0</v>
      </c>
      <c r="AA20">
        <f t="array" ref="AA20">COUNTIFS('Monitoria Anual - 1'!S:S,"x",'Monitoria Anual - 1'!T:T,"Agrupada")</f>
        <v>0</v>
      </c>
      <c r="AB20">
        <f>Z20+AA20</f>
        <v>0</v>
      </c>
    </row>
    <row r="21" spans="1:28" ht="16.5" thickBot="1" x14ac:dyDescent="0.3">
      <c r="A21" s="76"/>
      <c r="C21" s="89" t="s">
        <v>589</v>
      </c>
      <c r="D21" s="58"/>
      <c r="E21" s="67"/>
      <c r="F21" s="58">
        <f>'Monitoria Anual - 1'!C53</f>
        <v>2</v>
      </c>
      <c r="G21" s="67">
        <f t="shared" si="0"/>
        <v>5.2631578947368418E-2</v>
      </c>
      <c r="H21" s="65"/>
      <c r="X21" s="76"/>
    </row>
    <row r="22" spans="1:28" ht="16.5" thickBot="1" x14ac:dyDescent="0.3">
      <c r="A22" s="76"/>
      <c r="C22" s="90" t="s">
        <v>590</v>
      </c>
      <c r="D22" s="91">
        <f>SUM(D16:D20)</f>
        <v>37</v>
      </c>
      <c r="E22" s="92">
        <f>SUM(E15:E21)</f>
        <v>1</v>
      </c>
      <c r="F22" s="93">
        <f>SUM(F16:F21)</f>
        <v>38</v>
      </c>
      <c r="G22" s="94">
        <f>SUM(G16:G21)</f>
        <v>1</v>
      </c>
      <c r="H22" s="65"/>
      <c r="X22" s="76"/>
    </row>
    <row r="23" spans="1:28" x14ac:dyDescent="0.25">
      <c r="A23" s="76"/>
      <c r="C23" s="96" t="s">
        <v>591</v>
      </c>
      <c r="D23" s="492">
        <f>COUNTIF('Monitoria Anual - 1'!T11:T887,"Agrupada")</f>
        <v>0</v>
      </c>
      <c r="E23" s="492"/>
      <c r="F23" s="492"/>
      <c r="G23" s="493"/>
      <c r="H23" s="5"/>
      <c r="X23" s="76"/>
    </row>
    <row r="24" spans="1:28" ht="15.75" thickBot="1" x14ac:dyDescent="0.3">
      <c r="A24" s="76"/>
      <c r="C24" s="95" t="s">
        <v>592</v>
      </c>
      <c r="D24" s="494">
        <f>COUNTIF('Monitoria Anual - 1'!T11:T48,"Excluída")</f>
        <v>1</v>
      </c>
      <c r="E24" s="494"/>
      <c r="F24" s="494"/>
      <c r="G24" s="495"/>
      <c r="X24" s="76"/>
    </row>
    <row r="25" spans="1:28" x14ac:dyDescent="0.25">
      <c r="A25" s="76"/>
      <c r="X25" s="76"/>
    </row>
    <row r="26" spans="1:28" x14ac:dyDescent="0.25">
      <c r="A26" s="76"/>
      <c r="X26" s="76"/>
    </row>
    <row r="27" spans="1:28" ht="15.75" x14ac:dyDescent="0.25">
      <c r="A27" s="76"/>
      <c r="B27" s="490" t="s">
        <v>593</v>
      </c>
      <c r="C27" s="491"/>
      <c r="D27" s="30"/>
      <c r="E27" s="30"/>
      <c r="F27" s="30"/>
      <c r="G27" s="30"/>
      <c r="X27" s="76"/>
    </row>
    <row r="28" spans="1:28" ht="16.5" thickBot="1" x14ac:dyDescent="0.3">
      <c r="A28" s="76"/>
      <c r="B28" s="30"/>
      <c r="C28" s="12"/>
      <c r="D28" s="12"/>
      <c r="E28" s="12"/>
      <c r="F28" s="12"/>
      <c r="G28" s="12"/>
      <c r="H28" s="30"/>
      <c r="I28" s="30"/>
      <c r="J28" s="30"/>
      <c r="K28" s="30"/>
      <c r="L28" s="30"/>
      <c r="M28" s="30"/>
      <c r="N28" s="30"/>
      <c r="O28" s="30"/>
      <c r="P28" s="30"/>
      <c r="Q28" s="30"/>
      <c r="R28" s="30"/>
      <c r="S28" s="30"/>
      <c r="T28" s="30"/>
      <c r="U28" s="30"/>
      <c r="V28" s="30"/>
      <c r="W28" s="30"/>
      <c r="X28" s="76"/>
    </row>
    <row r="29" spans="1:28" ht="16.5" thickBot="1" x14ac:dyDescent="0.3">
      <c r="A29" s="76"/>
      <c r="B29" s="12"/>
      <c r="C29" s="109" t="s">
        <v>594</v>
      </c>
      <c r="D29" s="52">
        <f>COUNTA('Monitoria Anual - 1'!A11:A47)</f>
        <v>4</v>
      </c>
      <c r="H29" s="12"/>
      <c r="I29" s="12"/>
      <c r="J29" s="12"/>
      <c r="K29" s="12"/>
      <c r="L29" s="12"/>
      <c r="M29" s="12"/>
      <c r="N29" s="12"/>
      <c r="O29" s="12"/>
      <c r="P29" s="12"/>
      <c r="Q29" s="12"/>
      <c r="R29" s="12"/>
      <c r="S29" s="12"/>
      <c r="T29" s="12"/>
      <c r="U29" s="12"/>
      <c r="V29" s="12"/>
      <c r="W29" s="12"/>
      <c r="X29" s="76"/>
    </row>
    <row r="30" spans="1:28" ht="15.75" thickBot="1" x14ac:dyDescent="0.3">
      <c r="A30" s="76"/>
      <c r="X30" s="76"/>
    </row>
    <row r="31" spans="1:28" ht="15.75" thickBot="1" x14ac:dyDescent="0.3">
      <c r="A31" s="76"/>
      <c r="C31" s="110" t="s">
        <v>595</v>
      </c>
      <c r="D31" s="110" t="s">
        <v>596</v>
      </c>
      <c r="E31" s="13"/>
      <c r="F31" s="14"/>
      <c r="G31" s="15"/>
      <c r="H31" s="17"/>
      <c r="I31" s="18"/>
      <c r="J31" s="19"/>
      <c r="W31" s="1"/>
      <c r="X31" s="76"/>
    </row>
    <row r="32" spans="1:28" x14ac:dyDescent="0.25">
      <c r="A32" s="76"/>
      <c r="C32" s="53" t="s">
        <v>597</v>
      </c>
      <c r="D32" s="61">
        <f>SUM(F32:J32)</f>
        <v>8</v>
      </c>
      <c r="E32" s="23">
        <f>COUNTA('Monitoria Anual - 1'!T11:T18)</f>
        <v>0</v>
      </c>
      <c r="F32" s="50">
        <f>COUNTA('Monitoria Anual - 1'!O11:O18)</f>
        <v>2</v>
      </c>
      <c r="G32" s="50">
        <f>COUNTA('Monitoria Anual - 1'!P11:P18)</f>
        <v>1</v>
      </c>
      <c r="H32" s="50">
        <f>COUNTA('Monitoria Anual - 1'!Q11:Q18)</f>
        <v>3</v>
      </c>
      <c r="I32" s="50">
        <f>COUNTA('Monitoria Anual - 1'!R11:R18)</f>
        <v>2</v>
      </c>
      <c r="J32" s="51">
        <f>COUNTA('Monitoria Anual - 1'!S11:S18)</f>
        <v>0</v>
      </c>
      <c r="W32" s="1"/>
      <c r="X32" s="76"/>
    </row>
    <row r="33" spans="1:30" x14ac:dyDescent="0.25">
      <c r="A33" s="76"/>
      <c r="C33" s="54" t="s">
        <v>598</v>
      </c>
      <c r="D33" s="53">
        <f>SUM(F33:J33)</f>
        <v>12</v>
      </c>
      <c r="E33" s="24">
        <f>COUNTA('Monitoria Anual - 1'!T19:T30)</f>
        <v>0</v>
      </c>
      <c r="F33" s="25">
        <f>COUNTA('Monitoria Anual - 1'!O19:O30)</f>
        <v>0</v>
      </c>
      <c r="G33" s="25">
        <f>COUNTA('Monitoria Anual - 1'!P19:P30)</f>
        <v>4</v>
      </c>
      <c r="H33" s="25">
        <f>COUNTA('Monitoria Anual - 1'!Q19:Q30)</f>
        <v>4</v>
      </c>
      <c r="I33" s="25">
        <f>COUNTA('Monitoria Anual - 1'!R19:R30)</f>
        <v>4</v>
      </c>
      <c r="J33" s="26">
        <f>COUNTA('Monitoria Anual - 1'!S19:S30)</f>
        <v>0</v>
      </c>
      <c r="W33" s="1"/>
      <c r="X33" s="76"/>
    </row>
    <row r="34" spans="1:30" x14ac:dyDescent="0.25">
      <c r="A34" s="76"/>
      <c r="C34" s="54" t="s">
        <v>599</v>
      </c>
      <c r="D34" s="53">
        <f t="shared" ref="D34:D35" si="2">SUM(F34:J34)</f>
        <v>5</v>
      </c>
      <c r="E34" s="24">
        <f>COUNTA('Monitoria Anual - 1'!T31:T35)</f>
        <v>0</v>
      </c>
      <c r="F34" s="25">
        <f>COUNTA('Monitoria Anual - 1'!O31:O35)</f>
        <v>0</v>
      </c>
      <c r="G34" s="25">
        <f>COUNTA('Monitoria Anual - 1'!P31:P35)</f>
        <v>2</v>
      </c>
      <c r="H34" s="25">
        <f>COUNTA('Monitoria Anual - 1'!Q31:Q35)</f>
        <v>3</v>
      </c>
      <c r="I34" s="25">
        <f>COUNTA('Monitoria Anual - 1'!R31:R35)</f>
        <v>0</v>
      </c>
      <c r="J34" s="26">
        <f>COUNTA('Monitoria Anual - 1'!S31:S35)</f>
        <v>0</v>
      </c>
      <c r="W34" s="1"/>
      <c r="X34" s="76"/>
    </row>
    <row r="35" spans="1:30" ht="15.75" thickBot="1" x14ac:dyDescent="0.3">
      <c r="A35" s="76"/>
      <c r="C35" s="55" t="s">
        <v>600</v>
      </c>
      <c r="D35" s="55">
        <f t="shared" si="2"/>
        <v>12</v>
      </c>
      <c r="E35" s="27">
        <f>COUNTA('Monitoria Anual - 1'!T36:T47)</f>
        <v>1</v>
      </c>
      <c r="F35" s="28">
        <f>COUNTA('Monitoria Anual - 1'!O36:O47)</f>
        <v>0</v>
      </c>
      <c r="G35" s="28">
        <f>COUNTA('Monitoria Anual - 1'!P36:P47)</f>
        <v>2</v>
      </c>
      <c r="H35" s="28">
        <f>COUNTA('Monitoria Anual - 1'!Q36:Q47)</f>
        <v>2</v>
      </c>
      <c r="I35" s="28">
        <f>COUNTA('Monitoria Anual - 1'!R36:R47)</f>
        <v>7</v>
      </c>
      <c r="J35" s="29">
        <f>COUNTA('Monitoria Anual - 1'!S36:S47)</f>
        <v>1</v>
      </c>
      <c r="W35" s="1"/>
      <c r="X35" s="76"/>
    </row>
    <row r="36" spans="1:30" x14ac:dyDescent="0.25">
      <c r="A36" s="76"/>
      <c r="C36" s="265"/>
      <c r="D36" s="265"/>
      <c r="E36" s="265"/>
      <c r="F36" s="265"/>
      <c r="G36" s="265"/>
      <c r="H36" s="265"/>
      <c r="I36" s="265"/>
      <c r="J36" s="265"/>
      <c r="W36" s="1"/>
      <c r="X36" s="76"/>
    </row>
    <row r="37" spans="1:30" x14ac:dyDescent="0.25">
      <c r="A37" s="76"/>
      <c r="C37" s="265"/>
      <c r="D37" s="265"/>
      <c r="E37" s="265"/>
      <c r="F37" s="265"/>
      <c r="G37" s="265"/>
      <c r="H37" s="265"/>
      <c r="I37" s="265"/>
      <c r="J37" s="265"/>
      <c r="W37" s="1"/>
      <c r="X37" s="76"/>
    </row>
    <row r="38" spans="1:30" x14ac:dyDescent="0.25">
      <c r="A38" s="76"/>
      <c r="C38" s="265"/>
      <c r="D38" s="265"/>
      <c r="E38" s="265"/>
      <c r="F38" s="265"/>
      <c r="G38" s="265"/>
      <c r="H38" s="265"/>
      <c r="I38" s="265"/>
      <c r="J38" s="265"/>
      <c r="W38" s="1"/>
      <c r="X38" s="76"/>
    </row>
    <row r="39" spans="1:30" x14ac:dyDescent="0.25">
      <c r="A39" s="76"/>
      <c r="C39" s="265"/>
      <c r="D39" s="265"/>
      <c r="E39" s="265"/>
      <c r="F39" s="265"/>
      <c r="G39" s="265"/>
      <c r="H39" s="265"/>
      <c r="I39" s="265"/>
      <c r="J39" s="265"/>
      <c r="W39" s="1"/>
      <c r="X39" s="76"/>
    </row>
    <row r="40" spans="1:30" x14ac:dyDescent="0.25">
      <c r="A40" s="76"/>
      <c r="C40" s="265"/>
      <c r="D40" s="265"/>
      <c r="E40" s="265"/>
      <c r="F40" s="265"/>
      <c r="G40" s="265"/>
      <c r="H40" s="265"/>
      <c r="I40" s="265"/>
      <c r="J40" s="265"/>
      <c r="W40" s="1"/>
      <c r="X40" s="76"/>
    </row>
    <row r="41" spans="1:30" x14ac:dyDescent="0.25">
      <c r="A41" s="76"/>
      <c r="C41" s="265"/>
      <c r="D41" s="265"/>
      <c r="E41" s="265"/>
      <c r="F41" s="265"/>
      <c r="G41" s="265"/>
      <c r="H41" s="265"/>
      <c r="I41" s="265"/>
      <c r="J41" s="265"/>
      <c r="W41" s="1"/>
      <c r="X41" s="76"/>
    </row>
    <row r="42" spans="1:30" x14ac:dyDescent="0.25">
      <c r="A42" s="76"/>
      <c r="X42" s="76"/>
    </row>
    <row r="43" spans="1:30" x14ac:dyDescent="0.25">
      <c r="A43" s="76"/>
      <c r="B43" s="76"/>
      <c r="C43" s="76"/>
      <c r="D43" s="76"/>
      <c r="E43" s="76"/>
      <c r="F43" s="76"/>
      <c r="G43" s="76"/>
      <c r="H43" s="76"/>
      <c r="I43" s="76"/>
      <c r="J43" s="76"/>
      <c r="K43" s="76"/>
      <c r="L43" s="76"/>
      <c r="M43" s="76"/>
      <c r="N43" s="76"/>
      <c r="O43" s="76"/>
      <c r="P43" s="76"/>
      <c r="Q43" s="76"/>
      <c r="R43" s="76"/>
      <c r="S43" s="76"/>
      <c r="T43" s="76"/>
      <c r="U43" s="76"/>
      <c r="V43" s="76"/>
      <c r="W43" s="76"/>
      <c r="X43" s="76"/>
    </row>
    <row r="45" spans="1:30" x14ac:dyDescent="0.25">
      <c r="A45" s="63"/>
      <c r="B45" s="63"/>
      <c r="C45" s="63"/>
      <c r="D45" s="63"/>
      <c r="E45" s="63"/>
      <c r="F45" s="63"/>
      <c r="G45" s="63"/>
      <c r="H45" s="63"/>
      <c r="I45" s="63"/>
      <c r="J45" s="63"/>
      <c r="K45" s="63"/>
      <c r="L45" s="63"/>
      <c r="M45" s="63"/>
      <c r="N45" s="63"/>
      <c r="O45" s="63"/>
      <c r="P45" s="63"/>
      <c r="Q45" s="63"/>
      <c r="R45" s="63"/>
      <c r="S45" s="63"/>
      <c r="T45" s="63"/>
      <c r="U45" s="63"/>
      <c r="V45" s="63"/>
      <c r="W45" s="63"/>
      <c r="X45" s="63"/>
      <c r="Y45" s="63"/>
      <c r="Z45" s="63"/>
      <c r="AA45" s="63"/>
      <c r="AB45" s="63"/>
      <c r="AC45" s="63"/>
      <c r="AD45" s="63"/>
    </row>
    <row r="46" spans="1:30" x14ac:dyDescent="0.25">
      <c r="A46" s="63"/>
      <c r="B46" s="63"/>
      <c r="C46" s="63"/>
      <c r="D46" s="63"/>
      <c r="E46" s="63"/>
      <c r="F46" s="63"/>
      <c r="G46" s="63"/>
      <c r="H46" s="63"/>
      <c r="I46" s="63"/>
      <c r="J46" s="63"/>
      <c r="K46" s="63"/>
      <c r="L46" s="63"/>
      <c r="M46" s="63"/>
      <c r="N46" s="63"/>
      <c r="O46" s="63"/>
      <c r="P46" s="63"/>
      <c r="Q46" s="63"/>
      <c r="R46" s="63"/>
      <c r="S46" s="63"/>
      <c r="T46" s="63"/>
      <c r="U46" s="63"/>
      <c r="V46" s="63"/>
      <c r="W46" s="63"/>
      <c r="X46" s="63"/>
      <c r="Y46" s="63"/>
      <c r="Z46" s="63"/>
      <c r="AA46" s="63"/>
      <c r="AB46" s="63"/>
      <c r="AC46" s="63"/>
      <c r="AD46" s="63"/>
    </row>
    <row r="47" spans="1:30" x14ac:dyDescent="0.25">
      <c r="A47" s="63"/>
      <c r="B47" s="63"/>
      <c r="C47" s="63"/>
      <c r="D47" s="63"/>
      <c r="E47" s="63"/>
      <c r="F47" s="63"/>
      <c r="G47" s="63"/>
      <c r="H47" s="63"/>
      <c r="I47" s="63"/>
      <c r="J47" s="63"/>
      <c r="K47" s="63"/>
      <c r="L47" s="63"/>
      <c r="M47" s="63"/>
      <c r="N47" s="63"/>
      <c r="O47" s="63"/>
      <c r="P47" s="63"/>
      <c r="Q47" s="63"/>
      <c r="R47" s="63"/>
      <c r="S47" s="63"/>
      <c r="T47" s="63"/>
      <c r="U47" s="63"/>
      <c r="V47" s="63"/>
      <c r="W47" s="63"/>
      <c r="X47" s="63"/>
      <c r="Y47" s="63"/>
      <c r="Z47" s="63"/>
      <c r="AA47" s="63"/>
      <c r="AB47" s="63"/>
      <c r="AC47" s="63"/>
      <c r="AD47" s="63"/>
    </row>
  </sheetData>
  <sheetProtection algorithmName="SHA-512" hashValue="fi1tt8uGgFi9aWS1z8Nw7+yoYLEy8gy0AhgbDld4dyE768ezj9T7dJChH8zI0usN8JZIT1hiHHqyoOuGwT4iEg==" saltValue="jSewhOOT+qYvpyToWsaDFQ==" spinCount="100000" sheet="1" objects="1" scenarios="1"/>
  <protectedRanges>
    <protectedRange algorithmName="SHA-512" hashValue="zzhv/Dq6/XQDdy4PArewFSu9VLQOsBZ9SvRQwEaPRryxU9jlfehRY4wDYvbp7yw2VZjtzuEFQ9mRoLL/NIyBnw==" saltValue="sDMcZXVTWsRsrO+dPIlxTA==" spinCount="100000" sqref="A1:AD47" name="Intervalo1"/>
  </protectedRanges>
  <mergeCells count="13">
    <mergeCell ref="B1:W2"/>
    <mergeCell ref="B27:C27"/>
    <mergeCell ref="D23:G23"/>
    <mergeCell ref="D24:G24"/>
    <mergeCell ref="B3:W3"/>
    <mergeCell ref="D7:G7"/>
    <mergeCell ref="B11:C11"/>
    <mergeCell ref="B9:W9"/>
    <mergeCell ref="F12:G12"/>
    <mergeCell ref="C13:G13"/>
    <mergeCell ref="B5:C5"/>
    <mergeCell ref="B7:C7"/>
    <mergeCell ref="D5:M5"/>
  </mergeCells>
  <conditionalFormatting sqref="E32:F32 F32:J41">
    <cfRule type="cellIs" dxfId="32" priority="5" stopIfTrue="1" operator="equal">
      <formula>0</formula>
    </cfRule>
  </conditionalFormatting>
  <pageMargins left="0.25" right="0.25" top="0.75" bottom="0.75" header="0.3" footer="0.3"/>
  <pageSetup paperSize="9" scale="52" fitToHeight="0" orientation="landscape" r:id="rId1"/>
  <colBreaks count="1" manualBreakCount="1">
    <brk id="11" max="1048575"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Q106"/>
  <sheetViews>
    <sheetView showGridLines="0" zoomScaleNormal="100" workbookViewId="0">
      <selection activeCell="A2" sqref="A2:AK2"/>
    </sheetView>
  </sheetViews>
  <sheetFormatPr defaultColWidth="8.85546875" defaultRowHeight="15" x14ac:dyDescent="0.25"/>
  <cols>
    <col min="1" max="1" width="72.5703125" style="2" customWidth="1"/>
    <col min="2" max="2" width="7.28515625" style="2" customWidth="1"/>
    <col min="3" max="3" width="73.5703125" style="2" customWidth="1"/>
    <col min="4" max="4" width="18.7109375" style="2" customWidth="1"/>
    <col min="5" max="5" width="19.42578125" style="2" customWidth="1"/>
    <col min="6" max="6" width="25.7109375" style="2" customWidth="1"/>
    <col min="7" max="7" width="27.5703125" style="2" customWidth="1"/>
    <col min="8" max="12" width="25.140625" style="2" customWidth="1"/>
    <col min="13" max="13" width="27.7109375" style="2" bestFit="1" customWidth="1"/>
    <col min="14" max="14" width="27.7109375" style="2" customWidth="1"/>
    <col min="15" max="20" width="26.7109375" style="43" customWidth="1"/>
    <col min="21" max="21" width="37.85546875" style="2" customWidth="1"/>
    <col min="22" max="22" width="28.7109375" style="2" customWidth="1"/>
    <col min="23" max="23" width="40" style="2" customWidth="1"/>
    <col min="24" max="25" width="26.7109375" style="2" customWidth="1"/>
    <col min="26" max="28" width="28.85546875" style="2" customWidth="1"/>
    <col min="29" max="33" width="18.7109375" style="2" customWidth="1"/>
    <col min="34" max="34" width="23" style="2" bestFit="1" customWidth="1"/>
    <col min="35" max="35" width="18.7109375" style="2" customWidth="1"/>
    <col min="36" max="37" width="22.7109375" style="2" customWidth="1"/>
    <col min="38" max="38" width="2.7109375" style="2" customWidth="1"/>
    <col min="39" max="39" width="7" style="2" customWidth="1"/>
    <col min="40" max="42" width="8.85546875" style="2"/>
    <col min="43" max="43" width="8.85546875" style="2" hidden="1" customWidth="1"/>
    <col min="44" max="16384" width="8.85546875" style="2"/>
  </cols>
  <sheetData>
    <row r="1" spans="1:43" ht="21.75" thickBot="1" x14ac:dyDescent="0.3">
      <c r="A1" s="453" t="s">
        <v>107</v>
      </c>
      <c r="B1" s="453"/>
      <c r="C1" s="453"/>
      <c r="D1" s="453"/>
      <c r="E1" s="453"/>
      <c r="F1" s="453"/>
      <c r="G1" s="453"/>
      <c r="H1" s="453"/>
      <c r="I1" s="453"/>
      <c r="J1" s="453"/>
      <c r="K1" s="453"/>
      <c r="L1" s="453"/>
      <c r="M1" s="453"/>
      <c r="N1" s="453"/>
      <c r="O1" s="453"/>
      <c r="P1" s="453"/>
      <c r="Q1" s="453"/>
      <c r="R1" s="453"/>
      <c r="S1" s="453"/>
      <c r="T1" s="453"/>
      <c r="U1" s="453"/>
      <c r="V1" s="453"/>
      <c r="W1" s="453"/>
      <c r="X1" s="453"/>
      <c r="Y1" s="453"/>
      <c r="Z1" s="453"/>
      <c r="AA1" s="453"/>
      <c r="AB1" s="453"/>
      <c r="AC1" s="453"/>
      <c r="AD1" s="453"/>
      <c r="AE1" s="453"/>
      <c r="AF1" s="453"/>
      <c r="AG1" s="453"/>
      <c r="AH1" s="453"/>
      <c r="AI1" s="453"/>
      <c r="AJ1" s="453"/>
      <c r="AK1" s="72"/>
      <c r="AL1" s="135"/>
      <c r="AM1" s="74"/>
    </row>
    <row r="2" spans="1:43" ht="21.75" thickBot="1" x14ac:dyDescent="0.3">
      <c r="A2" s="454" t="str">
        <f>'Monitoria Anual - 1'!A2</f>
        <v>Plano de Ação Nacional para a Conservação dos Pequenos Mamíferos de Áreas Abertas - PAN PMAA</v>
      </c>
      <c r="B2" s="454"/>
      <c r="C2" s="454"/>
      <c r="D2" s="454"/>
      <c r="E2" s="454"/>
      <c r="F2" s="454"/>
      <c r="G2" s="454"/>
      <c r="H2" s="454"/>
      <c r="I2" s="454"/>
      <c r="J2" s="454"/>
      <c r="K2" s="454"/>
      <c r="L2" s="454"/>
      <c r="M2" s="454"/>
      <c r="N2" s="454"/>
      <c r="O2" s="454"/>
      <c r="P2" s="454"/>
      <c r="Q2" s="454"/>
      <c r="R2" s="454"/>
      <c r="S2" s="454"/>
      <c r="T2" s="454"/>
      <c r="U2" s="454"/>
      <c r="V2" s="454"/>
      <c r="W2" s="454"/>
      <c r="X2" s="454"/>
      <c r="Y2" s="454"/>
      <c r="Z2" s="454"/>
      <c r="AA2" s="454"/>
      <c r="AB2" s="454"/>
      <c r="AC2" s="454"/>
      <c r="AD2" s="454"/>
      <c r="AE2" s="454"/>
      <c r="AF2" s="454"/>
      <c r="AG2" s="454"/>
      <c r="AH2" s="454"/>
      <c r="AI2" s="454"/>
      <c r="AJ2" s="454"/>
      <c r="AK2" s="454"/>
      <c r="AL2" s="136"/>
      <c r="AM2" s="74"/>
    </row>
    <row r="3" spans="1:43" ht="15.75" thickTop="1" x14ac:dyDescent="0.25">
      <c r="AL3" s="132"/>
      <c r="AM3" s="74"/>
    </row>
    <row r="4" spans="1:43" ht="18.75" x14ac:dyDescent="0.25">
      <c r="A4" s="73" t="s">
        <v>109</v>
      </c>
      <c r="B4" s="111" t="str">
        <f>'Monitoria Anual - 1'!B4</f>
        <v>Assegurar a viabilidade populacional por meio da manutenção dos habitats e ampliação do conhecimento biológico das espécies-alvo do PAN.</v>
      </c>
      <c r="C4" s="111"/>
      <c r="D4" s="111"/>
      <c r="E4" s="111"/>
      <c r="F4" s="111"/>
      <c r="G4" s="112"/>
      <c r="H4" s="9"/>
      <c r="I4" s="9"/>
      <c r="J4" s="9"/>
      <c r="K4" s="9"/>
      <c r="L4" s="9"/>
      <c r="M4" s="9"/>
      <c r="N4" s="9"/>
      <c r="O4" s="9"/>
      <c r="P4" s="9"/>
      <c r="Q4" s="9"/>
      <c r="R4" s="9"/>
      <c r="S4" s="9"/>
      <c r="T4" s="2"/>
      <c r="AL4" s="132"/>
      <c r="AM4" s="74"/>
    </row>
    <row r="5" spans="1:43" x14ac:dyDescent="0.25">
      <c r="AL5" s="132"/>
      <c r="AM5" s="74"/>
    </row>
    <row r="6" spans="1:43" ht="18.75" x14ac:dyDescent="0.25">
      <c r="A6" s="73" t="s">
        <v>111</v>
      </c>
      <c r="B6" s="420" t="s">
        <v>601</v>
      </c>
      <c r="C6" s="421"/>
      <c r="M6" s="43"/>
      <c r="N6" s="43"/>
      <c r="AL6" s="132"/>
      <c r="AM6" s="74"/>
      <c r="AQ6" s="2" t="s">
        <v>113</v>
      </c>
    </row>
    <row r="7" spans="1:43" ht="15.75" thickBot="1" x14ac:dyDescent="0.3">
      <c r="AL7" s="132"/>
      <c r="AM7" s="74"/>
      <c r="AQ7" s="44" t="s">
        <v>114</v>
      </c>
    </row>
    <row r="8" spans="1:43" ht="16.5" thickBot="1" x14ac:dyDescent="0.3">
      <c r="A8" s="422" t="s">
        <v>115</v>
      </c>
      <c r="B8" s="423"/>
      <c r="C8" s="423"/>
      <c r="D8" s="423"/>
      <c r="E8" s="423"/>
      <c r="F8" s="423"/>
      <c r="G8" s="423"/>
      <c r="H8" s="423"/>
      <c r="I8" s="423"/>
      <c r="J8" s="423"/>
      <c r="K8" s="423"/>
      <c r="L8" s="423"/>
      <c r="M8" s="424"/>
      <c r="N8" s="70"/>
      <c r="O8" s="455" t="s">
        <v>116</v>
      </c>
      <c r="P8" s="456"/>
      <c r="Q8" s="456"/>
      <c r="R8" s="456"/>
      <c r="S8" s="456"/>
      <c r="T8" s="456"/>
      <c r="U8" s="456"/>
      <c r="V8" s="456"/>
      <c r="W8" s="456"/>
      <c r="X8" s="456"/>
      <c r="Y8" s="456"/>
      <c r="Z8" s="457" t="s">
        <v>117</v>
      </c>
      <c r="AA8" s="458"/>
      <c r="AB8" s="458"/>
      <c r="AC8" s="458"/>
      <c r="AD8" s="458"/>
      <c r="AE8" s="458"/>
      <c r="AF8" s="458"/>
      <c r="AG8" s="458"/>
      <c r="AH8" s="458"/>
      <c r="AI8" s="458"/>
      <c r="AJ8" s="458"/>
      <c r="AK8" s="459"/>
      <c r="AL8" s="133"/>
      <c r="AM8" s="74"/>
    </row>
    <row r="9" spans="1:43" ht="15.75" x14ac:dyDescent="0.25">
      <c r="A9" s="462" t="s">
        <v>118</v>
      </c>
      <c r="B9" s="460" t="s">
        <v>119</v>
      </c>
      <c r="C9" s="460" t="s">
        <v>2</v>
      </c>
      <c r="D9" s="460" t="s">
        <v>4</v>
      </c>
      <c r="E9" s="464" t="s">
        <v>6</v>
      </c>
      <c r="F9" s="466" t="s">
        <v>8</v>
      </c>
      <c r="G9" s="467"/>
      <c r="H9" s="460" t="s">
        <v>10</v>
      </c>
      <c r="I9" s="460" t="s">
        <v>14</v>
      </c>
      <c r="J9" s="460" t="s">
        <v>12</v>
      </c>
      <c r="K9" s="468" t="s">
        <v>120</v>
      </c>
      <c r="L9" s="469"/>
      <c r="M9" s="460" t="s">
        <v>20</v>
      </c>
      <c r="N9" s="460" t="s">
        <v>22</v>
      </c>
      <c r="O9" s="451" t="s">
        <v>25</v>
      </c>
      <c r="P9" s="429" t="s">
        <v>27</v>
      </c>
      <c r="Q9" s="431" t="s">
        <v>29</v>
      </c>
      <c r="R9" s="433" t="s">
        <v>31</v>
      </c>
      <c r="S9" s="435" t="s">
        <v>33</v>
      </c>
      <c r="T9" s="425" t="s">
        <v>35</v>
      </c>
      <c r="U9" s="437" t="s">
        <v>41</v>
      </c>
      <c r="V9" s="437" t="s">
        <v>43</v>
      </c>
      <c r="W9" s="437" t="s">
        <v>45</v>
      </c>
      <c r="X9" s="437" t="s">
        <v>47</v>
      </c>
      <c r="Y9" s="447" t="s">
        <v>49</v>
      </c>
      <c r="Z9" s="449" t="s">
        <v>52</v>
      </c>
      <c r="AA9" s="427" t="s">
        <v>54</v>
      </c>
      <c r="AB9" s="427" t="s">
        <v>56</v>
      </c>
      <c r="AC9" s="427" t="s">
        <v>58</v>
      </c>
      <c r="AD9" s="427" t="s">
        <v>60</v>
      </c>
      <c r="AE9" s="427" t="s">
        <v>62</v>
      </c>
      <c r="AF9" s="427" t="s">
        <v>64</v>
      </c>
      <c r="AG9" s="427" t="s">
        <v>66</v>
      </c>
      <c r="AH9" s="427" t="s">
        <v>68</v>
      </c>
      <c r="AI9" s="427" t="s">
        <v>70</v>
      </c>
      <c r="AJ9" s="427" t="s">
        <v>121</v>
      </c>
      <c r="AK9" s="427" t="s">
        <v>74</v>
      </c>
      <c r="AL9" s="134"/>
      <c r="AM9" s="74"/>
    </row>
    <row r="10" spans="1:43" ht="16.5" thickBot="1" x14ac:dyDescent="0.3">
      <c r="A10" s="463"/>
      <c r="B10" s="461"/>
      <c r="C10" s="461"/>
      <c r="D10" s="461"/>
      <c r="E10" s="465"/>
      <c r="F10" s="39" t="s">
        <v>122</v>
      </c>
      <c r="G10" s="39" t="s">
        <v>123</v>
      </c>
      <c r="H10" s="461"/>
      <c r="I10" s="461"/>
      <c r="J10" s="461"/>
      <c r="K10" s="60" t="s">
        <v>124</v>
      </c>
      <c r="L10" s="60" t="s">
        <v>125</v>
      </c>
      <c r="M10" s="461"/>
      <c r="N10" s="461"/>
      <c r="O10" s="452"/>
      <c r="P10" s="430"/>
      <c r="Q10" s="432"/>
      <c r="R10" s="434"/>
      <c r="S10" s="436"/>
      <c r="T10" s="426"/>
      <c r="U10" s="438"/>
      <c r="V10" s="438"/>
      <c r="W10" s="438"/>
      <c r="X10" s="438"/>
      <c r="Y10" s="448"/>
      <c r="Z10" s="450"/>
      <c r="AA10" s="428"/>
      <c r="AB10" s="428"/>
      <c r="AC10" s="428"/>
      <c r="AD10" s="428"/>
      <c r="AE10" s="428"/>
      <c r="AF10" s="428"/>
      <c r="AG10" s="428"/>
      <c r="AH10" s="428"/>
      <c r="AI10" s="428"/>
      <c r="AJ10" s="428"/>
      <c r="AK10" s="428"/>
      <c r="AL10" s="134"/>
      <c r="AM10" s="74"/>
    </row>
    <row r="11" spans="1:43" ht="220.5" x14ac:dyDescent="0.25">
      <c r="A11" s="444" t="s">
        <v>602</v>
      </c>
      <c r="B11" s="68" t="s">
        <v>127</v>
      </c>
      <c r="C11" s="266" t="s">
        <v>603</v>
      </c>
      <c r="D11" s="267" t="s">
        <v>604</v>
      </c>
      <c r="E11" s="267" t="s">
        <v>130</v>
      </c>
      <c r="F11" s="268">
        <v>44774</v>
      </c>
      <c r="G11" s="268">
        <v>45627</v>
      </c>
      <c r="H11" s="267" t="s">
        <v>158</v>
      </c>
      <c r="I11" s="267">
        <v>0</v>
      </c>
      <c r="J11" s="267" t="s">
        <v>605</v>
      </c>
      <c r="K11" s="267" t="s">
        <v>133</v>
      </c>
      <c r="L11" s="152" t="s">
        <v>134</v>
      </c>
      <c r="M11" s="152" t="s">
        <v>135</v>
      </c>
      <c r="N11" s="45"/>
      <c r="O11" s="45"/>
      <c r="P11" s="46" t="s">
        <v>136</v>
      </c>
      <c r="Q11" s="45"/>
      <c r="R11" s="45"/>
      <c r="S11" s="45"/>
      <c r="T11" s="47"/>
      <c r="U11" s="195" t="s">
        <v>606</v>
      </c>
      <c r="V11" s="195"/>
      <c r="W11" s="196" t="s">
        <v>607</v>
      </c>
      <c r="X11" s="195" t="s">
        <v>158</v>
      </c>
      <c r="Y11" s="196"/>
      <c r="Z11" s="196"/>
      <c r="AA11" s="196"/>
      <c r="AB11" s="196"/>
      <c r="AC11" s="197">
        <v>45536</v>
      </c>
      <c r="AD11" s="197">
        <v>45839</v>
      </c>
      <c r="AE11" s="196"/>
      <c r="AF11" s="196"/>
      <c r="AG11" s="195" t="s">
        <v>608</v>
      </c>
      <c r="AH11" s="196"/>
      <c r="AI11" s="196"/>
      <c r="AJ11" s="196"/>
      <c r="AK11" s="45"/>
      <c r="AL11" s="134"/>
      <c r="AM11" s="74"/>
    </row>
    <row r="12" spans="1:43" ht="225" x14ac:dyDescent="0.25">
      <c r="A12" s="445"/>
      <c r="B12" s="33" t="s">
        <v>142</v>
      </c>
      <c r="C12" s="269" t="s">
        <v>143</v>
      </c>
      <c r="D12" s="270" t="s">
        <v>609</v>
      </c>
      <c r="E12" s="270" t="s">
        <v>145</v>
      </c>
      <c r="F12" s="271">
        <v>45627</v>
      </c>
      <c r="G12" s="271">
        <v>46569</v>
      </c>
      <c r="H12" s="270" t="s">
        <v>213</v>
      </c>
      <c r="I12" s="272">
        <v>50000</v>
      </c>
      <c r="J12" s="270" t="s">
        <v>610</v>
      </c>
      <c r="K12" s="270" t="s">
        <v>148</v>
      </c>
      <c r="L12" s="273" t="s">
        <v>133</v>
      </c>
      <c r="M12" s="273" t="s">
        <v>611</v>
      </c>
      <c r="N12" s="45"/>
      <c r="O12" s="45" t="s">
        <v>136</v>
      </c>
      <c r="P12" s="45"/>
      <c r="Q12" s="45"/>
      <c r="R12" s="45"/>
      <c r="S12" s="45"/>
      <c r="T12" s="47"/>
      <c r="U12" s="198" t="s">
        <v>612</v>
      </c>
      <c r="V12" s="198"/>
      <c r="W12" s="198" t="s">
        <v>613</v>
      </c>
      <c r="X12" s="274" t="s">
        <v>614</v>
      </c>
      <c r="Y12" s="198" t="s">
        <v>615</v>
      </c>
      <c r="Z12" s="199"/>
      <c r="AA12" s="199"/>
      <c r="AB12" s="199"/>
      <c r="AC12" s="200">
        <v>45870</v>
      </c>
      <c r="AD12" s="199"/>
      <c r="AE12" s="199"/>
      <c r="AF12" s="199"/>
      <c r="AG12" s="275" t="s">
        <v>616</v>
      </c>
      <c r="AH12" s="199"/>
      <c r="AI12" s="199"/>
      <c r="AJ12" s="199"/>
      <c r="AK12" s="45"/>
      <c r="AL12" s="134"/>
      <c r="AM12" s="74"/>
    </row>
    <row r="13" spans="1:43" ht="150" x14ac:dyDescent="0.25">
      <c r="A13" s="445"/>
      <c r="B13" s="33" t="s">
        <v>154</v>
      </c>
      <c r="C13" s="276" t="s">
        <v>617</v>
      </c>
      <c r="D13" s="270" t="s">
        <v>618</v>
      </c>
      <c r="E13" s="270" t="s">
        <v>619</v>
      </c>
      <c r="F13" s="271">
        <v>45139</v>
      </c>
      <c r="G13" s="271">
        <v>46569</v>
      </c>
      <c r="H13" s="270" t="s">
        <v>158</v>
      </c>
      <c r="I13" s="272">
        <v>650000</v>
      </c>
      <c r="J13" s="270" t="s">
        <v>620</v>
      </c>
      <c r="K13" s="270" t="s">
        <v>160</v>
      </c>
      <c r="L13" s="273" t="s">
        <v>133</v>
      </c>
      <c r="M13" s="273" t="s">
        <v>621</v>
      </c>
      <c r="N13" s="45"/>
      <c r="O13" s="45"/>
      <c r="P13" s="45"/>
      <c r="Q13" s="45"/>
      <c r="R13" s="45" t="s">
        <v>136</v>
      </c>
      <c r="S13" s="45"/>
      <c r="T13" s="47"/>
      <c r="U13" s="277" t="s">
        <v>622</v>
      </c>
      <c r="V13" s="198"/>
      <c r="W13" s="214" t="s">
        <v>623</v>
      </c>
      <c r="X13" s="274" t="s">
        <v>614</v>
      </c>
      <c r="Y13" s="199"/>
      <c r="Z13" s="199"/>
      <c r="AA13" s="199"/>
      <c r="AB13" s="199"/>
      <c r="AC13" s="199"/>
      <c r="AD13" s="199"/>
      <c r="AE13" s="199"/>
      <c r="AF13" s="199"/>
      <c r="AG13" s="199"/>
      <c r="AH13" s="199"/>
      <c r="AI13" s="199"/>
      <c r="AJ13" s="199"/>
      <c r="AK13" s="45"/>
      <c r="AL13" s="134"/>
      <c r="AM13" s="74"/>
    </row>
    <row r="14" spans="1:43" ht="165" x14ac:dyDescent="0.25">
      <c r="A14" s="445"/>
      <c r="B14" s="33" t="s">
        <v>167</v>
      </c>
      <c r="C14" s="269" t="s">
        <v>168</v>
      </c>
      <c r="D14" s="270" t="s">
        <v>169</v>
      </c>
      <c r="E14" s="270" t="s">
        <v>170</v>
      </c>
      <c r="F14" s="271">
        <v>45505</v>
      </c>
      <c r="G14" s="271">
        <v>46569</v>
      </c>
      <c r="H14" s="270" t="s">
        <v>171</v>
      </c>
      <c r="I14" s="270">
        <v>0</v>
      </c>
      <c r="J14" s="270" t="s">
        <v>624</v>
      </c>
      <c r="K14" s="270" t="s">
        <v>160</v>
      </c>
      <c r="L14" s="273" t="s">
        <v>133</v>
      </c>
      <c r="M14" s="273" t="s">
        <v>173</v>
      </c>
      <c r="N14" s="45"/>
      <c r="O14" s="45"/>
      <c r="P14" s="45"/>
      <c r="Q14" s="45" t="s">
        <v>136</v>
      </c>
      <c r="R14" s="45"/>
      <c r="S14" s="45"/>
      <c r="T14" s="47"/>
      <c r="U14" s="198" t="s">
        <v>625</v>
      </c>
      <c r="V14" s="198" t="s">
        <v>626</v>
      </c>
      <c r="W14" s="198" t="s">
        <v>627</v>
      </c>
      <c r="X14" s="278" t="s">
        <v>614</v>
      </c>
      <c r="Y14" s="199"/>
      <c r="Z14" s="199"/>
      <c r="AA14" s="198" t="s">
        <v>628</v>
      </c>
      <c r="AB14" s="199"/>
      <c r="AC14" s="199"/>
      <c r="AD14" s="199"/>
      <c r="AE14" s="199"/>
      <c r="AF14" s="199"/>
      <c r="AG14" s="275" t="s">
        <v>629</v>
      </c>
      <c r="AH14" s="279"/>
      <c r="AI14" s="199"/>
      <c r="AJ14" s="199"/>
      <c r="AK14" s="45"/>
      <c r="AL14" s="134"/>
      <c r="AM14" s="74"/>
    </row>
    <row r="15" spans="1:43" ht="330" x14ac:dyDescent="0.25">
      <c r="A15" s="445"/>
      <c r="B15" s="33" t="s">
        <v>176</v>
      </c>
      <c r="C15" s="269" t="s">
        <v>189</v>
      </c>
      <c r="D15" s="270" t="s">
        <v>630</v>
      </c>
      <c r="E15" s="270" t="s">
        <v>179</v>
      </c>
      <c r="F15" s="271">
        <v>45292</v>
      </c>
      <c r="G15" s="271">
        <v>45627</v>
      </c>
      <c r="H15" s="270" t="s">
        <v>180</v>
      </c>
      <c r="I15" s="272">
        <v>50000</v>
      </c>
      <c r="J15" s="270" t="s">
        <v>631</v>
      </c>
      <c r="K15" s="270" t="s">
        <v>182</v>
      </c>
      <c r="L15" s="273" t="s">
        <v>133</v>
      </c>
      <c r="M15" s="273" t="s">
        <v>183</v>
      </c>
      <c r="N15" s="45"/>
      <c r="O15" s="45"/>
      <c r="P15" s="45"/>
      <c r="Q15" s="45"/>
      <c r="R15" s="45" t="s">
        <v>136</v>
      </c>
      <c r="S15" s="45"/>
      <c r="T15" s="47"/>
      <c r="U15" s="198" t="s">
        <v>632</v>
      </c>
      <c r="V15" s="198" t="s">
        <v>633</v>
      </c>
      <c r="W15" s="198" t="s">
        <v>634</v>
      </c>
      <c r="X15" s="198" t="s">
        <v>334</v>
      </c>
      <c r="Y15" s="280" t="s">
        <v>635</v>
      </c>
      <c r="Z15" s="199"/>
      <c r="AA15" s="199"/>
      <c r="AB15" s="199"/>
      <c r="AC15" s="199"/>
      <c r="AD15" s="199"/>
      <c r="AE15" s="199"/>
      <c r="AF15" s="199"/>
      <c r="AG15" s="198" t="s">
        <v>636</v>
      </c>
      <c r="AH15" s="199"/>
      <c r="AI15" s="199"/>
      <c r="AJ15" s="199"/>
      <c r="AK15" s="45"/>
      <c r="AL15" s="134"/>
      <c r="AM15" s="74"/>
    </row>
    <row r="16" spans="1:43" ht="409.5" x14ac:dyDescent="0.25">
      <c r="A16" s="445"/>
      <c r="B16" s="33" t="s">
        <v>192</v>
      </c>
      <c r="C16" s="269" t="s">
        <v>193</v>
      </c>
      <c r="D16" s="270" t="s">
        <v>194</v>
      </c>
      <c r="E16" s="270" t="s">
        <v>195</v>
      </c>
      <c r="F16" s="271">
        <v>44774</v>
      </c>
      <c r="G16" s="271">
        <v>46569</v>
      </c>
      <c r="H16" s="270" t="s">
        <v>424</v>
      </c>
      <c r="I16" s="270">
        <v>0</v>
      </c>
      <c r="J16" s="281" t="s">
        <v>637</v>
      </c>
      <c r="K16" s="270" t="s">
        <v>198</v>
      </c>
      <c r="L16" s="273" t="s">
        <v>198</v>
      </c>
      <c r="M16" s="273" t="s">
        <v>638</v>
      </c>
      <c r="N16" s="45"/>
      <c r="O16" s="45"/>
      <c r="P16" s="45"/>
      <c r="Q16" s="45"/>
      <c r="R16" s="45" t="s">
        <v>136</v>
      </c>
      <c r="S16" s="45"/>
      <c r="T16" s="47"/>
      <c r="U16" s="278" t="s">
        <v>639</v>
      </c>
      <c r="V16" s="282" t="s">
        <v>640</v>
      </c>
      <c r="W16" s="199"/>
      <c r="X16" s="198" t="s">
        <v>424</v>
      </c>
      <c r="Y16" s="202" t="s">
        <v>641</v>
      </c>
      <c r="Z16" s="199"/>
      <c r="AA16" s="198" t="s">
        <v>642</v>
      </c>
      <c r="AB16" s="199"/>
      <c r="AC16" s="199"/>
      <c r="AD16" s="199"/>
      <c r="AE16" s="199"/>
      <c r="AF16" s="199"/>
      <c r="AG16" s="275" t="s">
        <v>616</v>
      </c>
      <c r="AH16" s="199"/>
      <c r="AI16" s="199"/>
      <c r="AJ16" s="199"/>
      <c r="AK16" s="45"/>
      <c r="AL16" s="134"/>
      <c r="AM16" s="74"/>
    </row>
    <row r="17" spans="1:39" ht="78.75" x14ac:dyDescent="0.25">
      <c r="A17" s="445"/>
      <c r="B17" s="33" t="s">
        <v>206</v>
      </c>
      <c r="C17" s="269" t="s">
        <v>207</v>
      </c>
      <c r="D17" s="270" t="s">
        <v>208</v>
      </c>
      <c r="E17" s="270" t="s">
        <v>209</v>
      </c>
      <c r="F17" s="271">
        <v>44774</v>
      </c>
      <c r="G17" s="271">
        <v>45658</v>
      </c>
      <c r="H17" s="270" t="s">
        <v>643</v>
      </c>
      <c r="I17" s="270">
        <v>0</v>
      </c>
      <c r="J17" s="270" t="s">
        <v>213</v>
      </c>
      <c r="K17" s="270" t="s">
        <v>133</v>
      </c>
      <c r="L17" s="273" t="s">
        <v>198</v>
      </c>
      <c r="M17" s="273" t="s">
        <v>638</v>
      </c>
      <c r="N17" s="45"/>
      <c r="O17" s="45"/>
      <c r="P17" s="45" t="s">
        <v>136</v>
      </c>
      <c r="Q17" s="45"/>
      <c r="R17" s="45"/>
      <c r="S17" s="45"/>
      <c r="T17" s="47"/>
      <c r="U17" s="198" t="s">
        <v>644</v>
      </c>
      <c r="V17" s="198"/>
      <c r="W17" s="199"/>
      <c r="X17" s="198" t="s">
        <v>424</v>
      </c>
      <c r="Y17" s="198" t="s">
        <v>645</v>
      </c>
      <c r="Z17" s="199"/>
      <c r="AA17" s="199"/>
      <c r="AB17" s="199"/>
      <c r="AC17" s="200">
        <v>45658</v>
      </c>
      <c r="AD17" s="200">
        <v>46569</v>
      </c>
      <c r="AE17" s="199"/>
      <c r="AF17" s="199"/>
      <c r="AG17" s="198" t="s">
        <v>646</v>
      </c>
      <c r="AH17" s="199"/>
      <c r="AI17" s="199"/>
      <c r="AJ17" s="199"/>
      <c r="AK17" s="45"/>
      <c r="AL17" s="134"/>
      <c r="AM17" s="74"/>
    </row>
    <row r="18" spans="1:39" ht="225" x14ac:dyDescent="0.25">
      <c r="A18" s="445"/>
      <c r="B18" s="33" t="s">
        <v>215</v>
      </c>
      <c r="C18" s="269" t="s">
        <v>647</v>
      </c>
      <c r="D18" s="270" t="s">
        <v>217</v>
      </c>
      <c r="E18" s="270" t="s">
        <v>638</v>
      </c>
      <c r="F18" s="271">
        <v>44774</v>
      </c>
      <c r="G18" s="271">
        <v>46569</v>
      </c>
      <c r="H18" s="270" t="s">
        <v>158</v>
      </c>
      <c r="I18" s="283">
        <v>200000</v>
      </c>
      <c r="J18" s="270" t="s">
        <v>648</v>
      </c>
      <c r="K18" s="270" t="s">
        <v>219</v>
      </c>
      <c r="L18" s="273" t="s">
        <v>638</v>
      </c>
      <c r="M18" s="167" t="s">
        <v>649</v>
      </c>
      <c r="N18" s="45"/>
      <c r="O18" s="45"/>
      <c r="P18" s="45" t="s">
        <v>136</v>
      </c>
      <c r="Q18" s="45"/>
      <c r="R18" s="45"/>
      <c r="S18" s="45"/>
      <c r="T18" s="47"/>
      <c r="U18" s="198" t="s">
        <v>650</v>
      </c>
      <c r="V18" s="198"/>
      <c r="W18" s="198" t="s">
        <v>651</v>
      </c>
      <c r="X18" s="198" t="s">
        <v>158</v>
      </c>
      <c r="Y18" s="198" t="s">
        <v>652</v>
      </c>
      <c r="Z18" s="199"/>
      <c r="AA18" s="199"/>
      <c r="AB18" s="199"/>
      <c r="AC18" s="199"/>
      <c r="AD18" s="199"/>
      <c r="AE18" s="199"/>
      <c r="AF18" s="199"/>
      <c r="AG18" s="198" t="s">
        <v>653</v>
      </c>
      <c r="AH18" s="199"/>
      <c r="AI18" s="199"/>
      <c r="AJ18" s="199"/>
      <c r="AK18" s="45"/>
      <c r="AL18" s="134"/>
      <c r="AM18" s="74"/>
    </row>
    <row r="19" spans="1:39" ht="390" x14ac:dyDescent="0.25">
      <c r="A19" s="446" t="s">
        <v>226</v>
      </c>
      <c r="B19" s="33" t="s">
        <v>227</v>
      </c>
      <c r="C19" s="284" t="s">
        <v>228</v>
      </c>
      <c r="D19" s="285" t="s">
        <v>229</v>
      </c>
      <c r="E19" s="285" t="s">
        <v>230</v>
      </c>
      <c r="F19" s="286">
        <v>45139</v>
      </c>
      <c r="G19" s="286">
        <v>46569</v>
      </c>
      <c r="H19" s="285" t="s">
        <v>231</v>
      </c>
      <c r="I19" s="287">
        <v>50000</v>
      </c>
      <c r="J19" s="285" t="s">
        <v>654</v>
      </c>
      <c r="K19" s="285" t="s">
        <v>233</v>
      </c>
      <c r="L19" s="284" t="s">
        <v>234</v>
      </c>
      <c r="M19" s="284" t="s">
        <v>235</v>
      </c>
      <c r="N19" s="45"/>
      <c r="O19" s="45"/>
      <c r="P19" s="45"/>
      <c r="Q19" s="45" t="s">
        <v>136</v>
      </c>
      <c r="R19" s="45"/>
      <c r="S19" s="45"/>
      <c r="T19" s="47"/>
      <c r="U19" s="198" t="s">
        <v>655</v>
      </c>
      <c r="V19" s="198"/>
      <c r="W19" s="198" t="s">
        <v>656</v>
      </c>
      <c r="X19" s="198" t="s">
        <v>657</v>
      </c>
      <c r="Y19" s="198" t="s">
        <v>658</v>
      </c>
      <c r="Z19" s="199"/>
      <c r="AA19" s="199"/>
      <c r="AB19" s="199"/>
      <c r="AC19" s="199"/>
      <c r="AD19" s="199"/>
      <c r="AE19" s="199"/>
      <c r="AF19" s="199"/>
      <c r="AG19" s="198" t="s">
        <v>659</v>
      </c>
      <c r="AH19" s="199"/>
      <c r="AI19" s="199"/>
      <c r="AJ19" s="199"/>
      <c r="AK19" s="45"/>
      <c r="AL19" s="134"/>
      <c r="AM19" s="74"/>
    </row>
    <row r="20" spans="1:39" ht="210" x14ac:dyDescent="0.25">
      <c r="A20" s="445"/>
      <c r="B20" s="33" t="s">
        <v>242</v>
      </c>
      <c r="C20" s="284" t="s">
        <v>252</v>
      </c>
      <c r="D20" s="285" t="s">
        <v>244</v>
      </c>
      <c r="E20" s="285" t="s">
        <v>230</v>
      </c>
      <c r="F20" s="286">
        <v>45658</v>
      </c>
      <c r="G20" s="286">
        <v>46569</v>
      </c>
      <c r="H20" s="285" t="s">
        <v>231</v>
      </c>
      <c r="I20" s="287">
        <v>200000</v>
      </c>
      <c r="J20" s="285" t="s">
        <v>660</v>
      </c>
      <c r="K20" s="285" t="s">
        <v>246</v>
      </c>
      <c r="L20" s="284"/>
      <c r="M20" s="288" t="s">
        <v>661</v>
      </c>
      <c r="N20" s="45"/>
      <c r="O20" s="45" t="s">
        <v>136</v>
      </c>
      <c r="P20" s="45"/>
      <c r="Q20" s="45"/>
      <c r="R20" s="45"/>
      <c r="S20" s="45"/>
      <c r="T20" s="47"/>
      <c r="U20" s="205" t="s">
        <v>662</v>
      </c>
      <c r="V20" s="198"/>
      <c r="W20" s="198" t="s">
        <v>663</v>
      </c>
      <c r="X20" s="198" t="s">
        <v>657</v>
      </c>
      <c r="Y20" s="198" t="s">
        <v>664</v>
      </c>
      <c r="Z20" s="199"/>
      <c r="AA20" s="199"/>
      <c r="AB20" s="199"/>
      <c r="AC20" s="199"/>
      <c r="AD20" s="199"/>
      <c r="AE20" s="199"/>
      <c r="AF20" s="199"/>
      <c r="AG20" s="275" t="s">
        <v>616</v>
      </c>
      <c r="AH20" s="199"/>
      <c r="AI20" s="199"/>
      <c r="AJ20" s="199"/>
      <c r="AK20" s="45"/>
      <c r="AL20" s="134"/>
      <c r="AM20" s="74"/>
    </row>
    <row r="21" spans="1:39" ht="110.25" x14ac:dyDescent="0.25">
      <c r="A21" s="445"/>
      <c r="B21" s="33" t="s">
        <v>254</v>
      </c>
      <c r="C21" s="284" t="s">
        <v>255</v>
      </c>
      <c r="D21" s="285" t="s">
        <v>256</v>
      </c>
      <c r="E21" s="285" t="s">
        <v>257</v>
      </c>
      <c r="F21" s="286">
        <v>44774</v>
      </c>
      <c r="G21" s="286">
        <v>45474</v>
      </c>
      <c r="H21" s="285" t="s">
        <v>665</v>
      </c>
      <c r="I21" s="285">
        <v>0</v>
      </c>
      <c r="J21" s="285" t="s">
        <v>643</v>
      </c>
      <c r="K21" s="285"/>
      <c r="L21" s="284"/>
      <c r="M21" s="284"/>
      <c r="N21" s="45"/>
      <c r="O21" s="45"/>
      <c r="P21" s="45"/>
      <c r="Q21" s="45" t="s">
        <v>136</v>
      </c>
      <c r="R21" s="45"/>
      <c r="S21" s="45"/>
      <c r="T21" s="47"/>
      <c r="U21" s="289" t="s">
        <v>666</v>
      </c>
      <c r="V21" s="290"/>
      <c r="W21" s="195" t="s">
        <v>667</v>
      </c>
      <c r="X21" s="195" t="s">
        <v>668</v>
      </c>
      <c r="Y21" s="195" t="s">
        <v>669</v>
      </c>
      <c r="Z21" s="196"/>
      <c r="AA21" s="196"/>
      <c r="AB21" s="196"/>
      <c r="AC21" s="196"/>
      <c r="AD21" s="196"/>
      <c r="AE21" s="196"/>
      <c r="AF21" s="196"/>
      <c r="AG21" s="196"/>
      <c r="AH21" s="196"/>
      <c r="AI21" s="196"/>
      <c r="AJ21" s="196"/>
      <c r="AK21" s="45"/>
      <c r="AL21" s="134"/>
      <c r="AM21" s="74"/>
    </row>
    <row r="22" spans="1:39" ht="409.5" x14ac:dyDescent="0.25">
      <c r="A22" s="445"/>
      <c r="B22" s="33" t="s">
        <v>265</v>
      </c>
      <c r="C22" s="284" t="s">
        <v>266</v>
      </c>
      <c r="D22" s="285" t="s">
        <v>267</v>
      </c>
      <c r="E22" s="285" t="s">
        <v>268</v>
      </c>
      <c r="F22" s="286">
        <v>44958</v>
      </c>
      <c r="G22" s="286">
        <v>46569</v>
      </c>
      <c r="H22" s="285" t="s">
        <v>670</v>
      </c>
      <c r="I22" s="287">
        <v>30000</v>
      </c>
      <c r="J22" s="285" t="s">
        <v>671</v>
      </c>
      <c r="K22" s="285" t="s">
        <v>672</v>
      </c>
      <c r="L22" s="284" t="s">
        <v>234</v>
      </c>
      <c r="M22" s="284" t="s">
        <v>673</v>
      </c>
      <c r="N22" s="45"/>
      <c r="O22" s="45"/>
      <c r="P22" s="45"/>
      <c r="Q22" s="45" t="s">
        <v>136</v>
      </c>
      <c r="R22" s="45"/>
      <c r="S22" s="45"/>
      <c r="T22" s="47"/>
      <c r="U22" s="291" t="s">
        <v>674</v>
      </c>
      <c r="V22" s="292" t="s">
        <v>675</v>
      </c>
      <c r="W22" s="292" t="s">
        <v>676</v>
      </c>
      <c r="X22" s="198" t="s">
        <v>677</v>
      </c>
      <c r="Y22" s="196"/>
      <c r="Z22" s="196"/>
      <c r="AA22" s="196"/>
      <c r="AB22" s="196"/>
      <c r="AC22" s="196"/>
      <c r="AD22" s="196"/>
      <c r="AE22" s="196"/>
      <c r="AF22" s="196"/>
      <c r="AG22" s="196"/>
      <c r="AH22" s="196"/>
      <c r="AI22" s="196"/>
      <c r="AJ22" s="196"/>
      <c r="AK22" s="45"/>
      <c r="AL22" s="134"/>
      <c r="AM22" s="74"/>
    </row>
    <row r="23" spans="1:39" ht="225" x14ac:dyDescent="0.25">
      <c r="A23" s="445"/>
      <c r="B23" s="33" t="s">
        <v>280</v>
      </c>
      <c r="C23" s="284" t="s">
        <v>281</v>
      </c>
      <c r="D23" s="285" t="s">
        <v>678</v>
      </c>
      <c r="E23" s="285" t="s">
        <v>283</v>
      </c>
      <c r="F23" s="286">
        <v>45689</v>
      </c>
      <c r="G23" s="286">
        <v>46569</v>
      </c>
      <c r="H23" s="285" t="s">
        <v>231</v>
      </c>
      <c r="I23" s="287">
        <v>50000</v>
      </c>
      <c r="J23" s="285" t="s">
        <v>679</v>
      </c>
      <c r="K23" s="285" t="s">
        <v>234</v>
      </c>
      <c r="L23" s="284" t="s">
        <v>285</v>
      </c>
      <c r="M23" s="284"/>
      <c r="N23" s="45"/>
      <c r="O23" s="45" t="s">
        <v>136</v>
      </c>
      <c r="P23" s="45"/>
      <c r="Q23" s="45"/>
      <c r="R23" s="45"/>
      <c r="S23" s="45"/>
      <c r="T23" s="47"/>
      <c r="U23" s="195" t="s">
        <v>680</v>
      </c>
      <c r="V23" s="195"/>
      <c r="W23" s="195"/>
      <c r="X23" s="198" t="s">
        <v>681</v>
      </c>
      <c r="Y23" s="195" t="s">
        <v>682</v>
      </c>
      <c r="Z23" s="196"/>
      <c r="AA23" s="196"/>
      <c r="AB23" s="196"/>
      <c r="AC23" s="196"/>
      <c r="AD23" s="196"/>
      <c r="AE23" s="196"/>
      <c r="AF23" s="196"/>
      <c r="AG23" s="275" t="s">
        <v>616</v>
      </c>
      <c r="AH23" s="196"/>
      <c r="AI23" s="196"/>
      <c r="AJ23" s="196"/>
      <c r="AK23" s="45"/>
      <c r="AL23" s="134"/>
      <c r="AM23" s="74"/>
    </row>
    <row r="24" spans="1:39" ht="60" x14ac:dyDescent="0.25">
      <c r="A24" s="445"/>
      <c r="B24" s="33" t="s">
        <v>290</v>
      </c>
      <c r="C24" s="284" t="s">
        <v>291</v>
      </c>
      <c r="D24" s="285" t="s">
        <v>292</v>
      </c>
      <c r="E24" s="285" t="s">
        <v>293</v>
      </c>
      <c r="F24" s="286">
        <v>45689</v>
      </c>
      <c r="G24" s="286">
        <v>46569</v>
      </c>
      <c r="H24" s="285" t="s">
        <v>231</v>
      </c>
      <c r="I24" s="285">
        <v>0</v>
      </c>
      <c r="J24" s="285" t="s">
        <v>683</v>
      </c>
      <c r="K24" s="285"/>
      <c r="L24" s="284"/>
      <c r="M24" s="284"/>
      <c r="N24" s="45"/>
      <c r="O24" s="45" t="s">
        <v>136</v>
      </c>
      <c r="P24" s="45"/>
      <c r="Q24" s="45"/>
      <c r="R24" s="45"/>
      <c r="S24" s="45"/>
      <c r="T24" s="47"/>
      <c r="U24" s="195" t="s">
        <v>684</v>
      </c>
      <c r="V24" s="195"/>
      <c r="W24" s="195"/>
      <c r="X24" s="198" t="s">
        <v>657</v>
      </c>
      <c r="Y24" s="198" t="s">
        <v>685</v>
      </c>
      <c r="Z24" s="196"/>
      <c r="AA24" s="196"/>
      <c r="AB24" s="196"/>
      <c r="AC24" s="197">
        <v>46054</v>
      </c>
      <c r="AD24" s="197">
        <v>46569</v>
      </c>
      <c r="AE24" s="196"/>
      <c r="AF24" s="196"/>
      <c r="AG24" s="196"/>
      <c r="AH24" s="196"/>
      <c r="AI24" s="196"/>
      <c r="AJ24" s="196"/>
      <c r="AK24" s="45"/>
      <c r="AL24" s="134"/>
      <c r="AM24" s="74"/>
    </row>
    <row r="25" spans="1:39" ht="195" x14ac:dyDescent="0.25">
      <c r="A25" s="445"/>
      <c r="B25" s="33" t="s">
        <v>300</v>
      </c>
      <c r="C25" s="288" t="s">
        <v>686</v>
      </c>
      <c r="D25" s="285" t="s">
        <v>302</v>
      </c>
      <c r="E25" s="285" t="s">
        <v>687</v>
      </c>
      <c r="F25" s="286">
        <v>44774</v>
      </c>
      <c r="G25" s="286">
        <v>45658</v>
      </c>
      <c r="H25" s="285" t="s">
        <v>688</v>
      </c>
      <c r="I25" s="287">
        <v>10000</v>
      </c>
      <c r="J25" s="285" t="s">
        <v>689</v>
      </c>
      <c r="K25" s="285" t="s">
        <v>306</v>
      </c>
      <c r="L25" s="284"/>
      <c r="M25" s="284" t="s">
        <v>307</v>
      </c>
      <c r="N25" s="45"/>
      <c r="O25" s="45"/>
      <c r="P25" s="45"/>
      <c r="Q25" s="45"/>
      <c r="R25" s="45" t="s">
        <v>136</v>
      </c>
      <c r="S25" s="45"/>
      <c r="T25" s="47"/>
      <c r="U25" s="195" t="s">
        <v>690</v>
      </c>
      <c r="V25" s="293" t="s">
        <v>691</v>
      </c>
      <c r="W25" s="196"/>
      <c r="X25" s="195" t="s">
        <v>692</v>
      </c>
      <c r="Y25" s="196"/>
      <c r="Z25" s="196"/>
      <c r="AA25" s="196"/>
      <c r="AB25" s="196"/>
      <c r="AC25" s="196"/>
      <c r="AD25" s="196"/>
      <c r="AE25" s="196"/>
      <c r="AF25" s="196"/>
      <c r="AG25" s="196"/>
      <c r="AH25" s="196"/>
      <c r="AI25" s="196"/>
      <c r="AJ25" s="196"/>
      <c r="AK25" s="45"/>
      <c r="AL25" s="134"/>
      <c r="AM25" s="74"/>
    </row>
    <row r="26" spans="1:39" ht="141.75" x14ac:dyDescent="0.25">
      <c r="A26" s="445"/>
      <c r="B26" s="33" t="s">
        <v>315</v>
      </c>
      <c r="C26" s="284" t="s">
        <v>316</v>
      </c>
      <c r="D26" s="285" t="s">
        <v>317</v>
      </c>
      <c r="E26" s="285" t="s">
        <v>318</v>
      </c>
      <c r="F26" s="286">
        <v>45658</v>
      </c>
      <c r="G26" s="286">
        <v>45992</v>
      </c>
      <c r="H26" s="285" t="s">
        <v>158</v>
      </c>
      <c r="I26" s="287">
        <v>20000</v>
      </c>
      <c r="J26" s="285" t="s">
        <v>693</v>
      </c>
      <c r="K26" s="285" t="s">
        <v>320</v>
      </c>
      <c r="L26" s="284" t="s">
        <v>321</v>
      </c>
      <c r="M26" s="284" t="s">
        <v>694</v>
      </c>
      <c r="N26" s="45"/>
      <c r="O26" s="45" t="s">
        <v>136</v>
      </c>
      <c r="P26" s="45"/>
      <c r="Q26" s="45"/>
      <c r="R26" s="45"/>
      <c r="S26" s="45"/>
      <c r="T26" s="47"/>
      <c r="U26" s="195" t="s">
        <v>695</v>
      </c>
      <c r="V26" s="195"/>
      <c r="W26" s="195" t="s">
        <v>696</v>
      </c>
      <c r="X26" s="195" t="s">
        <v>158</v>
      </c>
      <c r="Y26" s="195" t="s">
        <v>697</v>
      </c>
      <c r="Z26" s="196"/>
      <c r="AA26" s="196"/>
      <c r="AB26" s="196"/>
      <c r="AC26" s="196"/>
      <c r="AD26" s="196"/>
      <c r="AE26" s="196"/>
      <c r="AF26" s="196"/>
      <c r="AG26" s="196"/>
      <c r="AH26" s="196"/>
      <c r="AI26" s="196"/>
      <c r="AJ26" s="196"/>
      <c r="AK26" s="45"/>
      <c r="AL26" s="134"/>
      <c r="AM26" s="74"/>
    </row>
    <row r="27" spans="1:39" ht="225" x14ac:dyDescent="0.25">
      <c r="A27" s="445"/>
      <c r="B27" s="33" t="s">
        <v>326</v>
      </c>
      <c r="C27" s="284" t="s">
        <v>336</v>
      </c>
      <c r="D27" s="285" t="s">
        <v>328</v>
      </c>
      <c r="E27" s="285" t="s">
        <v>329</v>
      </c>
      <c r="F27" s="286">
        <v>44774</v>
      </c>
      <c r="G27" s="286">
        <v>46569</v>
      </c>
      <c r="H27" s="285" t="s">
        <v>180</v>
      </c>
      <c r="I27" s="287">
        <v>200000</v>
      </c>
      <c r="J27" s="285" t="s">
        <v>330</v>
      </c>
      <c r="K27" s="285" t="s">
        <v>331</v>
      </c>
      <c r="L27" s="284"/>
      <c r="M27" s="284"/>
      <c r="N27" s="45"/>
      <c r="O27" s="45"/>
      <c r="P27" s="45"/>
      <c r="Q27" s="45" t="s">
        <v>136</v>
      </c>
      <c r="R27" s="45"/>
      <c r="S27" s="45"/>
      <c r="T27" s="47"/>
      <c r="U27" s="292" t="s">
        <v>698</v>
      </c>
      <c r="V27" s="294"/>
      <c r="W27" s="195" t="s">
        <v>699</v>
      </c>
      <c r="X27" s="195" t="s">
        <v>180</v>
      </c>
      <c r="Y27" s="196"/>
      <c r="Z27" s="196"/>
      <c r="AA27" s="196"/>
      <c r="AB27" s="196"/>
      <c r="AC27" s="196"/>
      <c r="AD27" s="196"/>
      <c r="AE27" s="196"/>
      <c r="AF27" s="196"/>
      <c r="AG27" s="196"/>
      <c r="AH27" s="196"/>
      <c r="AI27" s="196"/>
      <c r="AJ27" s="196"/>
      <c r="AK27" s="45"/>
      <c r="AL27" s="134"/>
      <c r="AM27" s="74"/>
    </row>
    <row r="28" spans="1:39" ht="409.5" x14ac:dyDescent="0.25">
      <c r="A28" s="445"/>
      <c r="B28" s="33" t="s">
        <v>337</v>
      </c>
      <c r="C28" s="295" t="s">
        <v>347</v>
      </c>
      <c r="D28" s="296" t="s">
        <v>700</v>
      </c>
      <c r="E28" s="296" t="s">
        <v>318</v>
      </c>
      <c r="F28" s="297">
        <v>45292</v>
      </c>
      <c r="G28" s="297">
        <v>46569</v>
      </c>
      <c r="H28" s="298" t="s">
        <v>701</v>
      </c>
      <c r="I28" s="299">
        <v>10000</v>
      </c>
      <c r="J28" s="296" t="s">
        <v>702</v>
      </c>
      <c r="K28" s="296"/>
      <c r="L28" s="295" t="s">
        <v>342</v>
      </c>
      <c r="M28" s="295"/>
      <c r="N28" s="45"/>
      <c r="O28" s="45"/>
      <c r="P28" s="45"/>
      <c r="Q28" s="45" t="s">
        <v>136</v>
      </c>
      <c r="R28" s="45"/>
      <c r="S28" s="45"/>
      <c r="T28" s="47"/>
      <c r="U28" s="300" t="s">
        <v>703</v>
      </c>
      <c r="V28" s="241"/>
      <c r="W28" s="241" t="s">
        <v>704</v>
      </c>
      <c r="X28" s="241" t="s">
        <v>705</v>
      </c>
      <c r="Y28" s="241"/>
      <c r="Z28" s="301"/>
      <c r="AA28" s="301"/>
      <c r="AB28" s="301"/>
      <c r="AC28" s="302">
        <v>45658</v>
      </c>
      <c r="AD28" s="301"/>
      <c r="AE28" s="303" t="s">
        <v>706</v>
      </c>
      <c r="AF28" s="301"/>
      <c r="AG28" s="304"/>
      <c r="AH28" s="301"/>
      <c r="AI28" s="301"/>
      <c r="AJ28" s="301"/>
      <c r="AK28" s="45"/>
      <c r="AL28" s="134"/>
      <c r="AM28" s="74"/>
    </row>
    <row r="29" spans="1:39" ht="390" x14ac:dyDescent="0.25">
      <c r="A29" s="445"/>
      <c r="B29" s="33" t="s">
        <v>350</v>
      </c>
      <c r="C29" s="295" t="s">
        <v>351</v>
      </c>
      <c r="D29" s="296" t="s">
        <v>339</v>
      </c>
      <c r="E29" s="296" t="s">
        <v>318</v>
      </c>
      <c r="F29" s="297">
        <v>45139</v>
      </c>
      <c r="G29" s="297">
        <v>45505</v>
      </c>
      <c r="H29" s="296" t="s">
        <v>358</v>
      </c>
      <c r="I29" s="299">
        <v>10000</v>
      </c>
      <c r="J29" s="296" t="s">
        <v>353</v>
      </c>
      <c r="K29" s="296" t="s">
        <v>354</v>
      </c>
      <c r="L29" s="295" t="s">
        <v>355</v>
      </c>
      <c r="M29" s="295" t="s">
        <v>356</v>
      </c>
      <c r="N29" s="45"/>
      <c r="O29" s="45"/>
      <c r="P29" s="45"/>
      <c r="Q29" s="45" t="s">
        <v>136</v>
      </c>
      <c r="R29" s="45"/>
      <c r="S29" s="45"/>
      <c r="T29" s="47"/>
      <c r="U29" s="305" t="s">
        <v>707</v>
      </c>
      <c r="V29" s="241"/>
      <c r="W29" s="301" t="s">
        <v>704</v>
      </c>
      <c r="X29" s="241" t="s">
        <v>424</v>
      </c>
      <c r="Y29" s="241"/>
      <c r="Z29" s="301"/>
      <c r="AA29" s="301"/>
      <c r="AB29" s="301"/>
      <c r="AC29" s="302">
        <v>45536</v>
      </c>
      <c r="AD29" s="302">
        <v>46569</v>
      </c>
      <c r="AE29" s="306" t="s">
        <v>708</v>
      </c>
      <c r="AF29" s="301"/>
      <c r="AG29" s="307" t="s">
        <v>709</v>
      </c>
      <c r="AH29" s="301"/>
      <c r="AI29" s="301"/>
      <c r="AJ29" s="301"/>
      <c r="AK29" s="45"/>
      <c r="AL29" s="134"/>
      <c r="AM29" s="74"/>
    </row>
    <row r="30" spans="1:39" ht="189" x14ac:dyDescent="0.25">
      <c r="A30" s="445"/>
      <c r="B30" s="33" t="s">
        <v>360</v>
      </c>
      <c r="C30" s="284" t="s">
        <v>710</v>
      </c>
      <c r="D30" s="285" t="s">
        <v>339</v>
      </c>
      <c r="E30" s="285" t="s">
        <v>362</v>
      </c>
      <c r="F30" s="286">
        <v>45139</v>
      </c>
      <c r="G30" s="286">
        <v>46569</v>
      </c>
      <c r="H30" s="285" t="s">
        <v>231</v>
      </c>
      <c r="I30" s="287">
        <v>50000</v>
      </c>
      <c r="J30" s="285" t="s">
        <v>711</v>
      </c>
      <c r="K30" s="285" t="s">
        <v>364</v>
      </c>
      <c r="L30" s="284" t="s">
        <v>234</v>
      </c>
      <c r="M30" s="284"/>
      <c r="N30" s="45"/>
      <c r="O30" s="45"/>
      <c r="P30" s="45"/>
      <c r="Q30" s="45" t="s">
        <v>136</v>
      </c>
      <c r="R30" s="45"/>
      <c r="S30" s="45"/>
      <c r="T30" s="47"/>
      <c r="U30" s="292" t="s">
        <v>712</v>
      </c>
      <c r="V30" s="292"/>
      <c r="W30" s="195"/>
      <c r="X30" s="195" t="s">
        <v>657</v>
      </c>
      <c r="Y30" s="195"/>
      <c r="Z30" s="196"/>
      <c r="AA30" s="196"/>
      <c r="AB30" s="196"/>
      <c r="AC30" s="196"/>
      <c r="AD30" s="196"/>
      <c r="AE30" s="196"/>
      <c r="AF30" s="196"/>
      <c r="AG30" s="275" t="s">
        <v>616</v>
      </c>
      <c r="AH30" s="196"/>
      <c r="AI30" s="196"/>
      <c r="AJ30" s="196"/>
      <c r="AK30" s="45"/>
      <c r="AL30" s="134"/>
      <c r="AM30" s="74"/>
    </row>
    <row r="31" spans="1:39" ht="409.5" x14ac:dyDescent="0.25">
      <c r="A31" s="445"/>
      <c r="B31" s="33" t="s">
        <v>562</v>
      </c>
      <c r="C31" s="288" t="s">
        <v>563</v>
      </c>
      <c r="D31" s="308" t="s">
        <v>564</v>
      </c>
      <c r="E31" s="308"/>
      <c r="F31" s="309">
        <v>45292</v>
      </c>
      <c r="G31" s="309">
        <v>46569</v>
      </c>
      <c r="H31" s="308" t="s">
        <v>565</v>
      </c>
      <c r="I31" s="308">
        <v>0</v>
      </c>
      <c r="J31" s="308" t="s">
        <v>713</v>
      </c>
      <c r="K31" s="308"/>
      <c r="L31" s="288"/>
      <c r="M31" s="288" t="s">
        <v>714</v>
      </c>
      <c r="N31" s="45"/>
      <c r="O31" s="45"/>
      <c r="P31" s="45" t="s">
        <v>136</v>
      </c>
      <c r="Q31" s="45"/>
      <c r="R31" s="45"/>
      <c r="S31" s="45"/>
      <c r="T31" s="47"/>
      <c r="U31" s="294" t="s">
        <v>715</v>
      </c>
      <c r="V31" s="195"/>
      <c r="W31" s="292" t="s">
        <v>716</v>
      </c>
      <c r="X31" s="292" t="s">
        <v>717</v>
      </c>
      <c r="Y31" s="195"/>
      <c r="Z31" s="196"/>
      <c r="AA31" s="196"/>
      <c r="AB31" s="196"/>
      <c r="AC31" s="197">
        <v>45658</v>
      </c>
      <c r="AD31" s="196"/>
      <c r="AE31" s="196"/>
      <c r="AF31" s="196"/>
      <c r="AG31" s="275" t="s">
        <v>616</v>
      </c>
      <c r="AH31" s="196"/>
      <c r="AI31" s="196"/>
      <c r="AJ31" s="196"/>
      <c r="AK31" s="45"/>
      <c r="AL31" s="134"/>
      <c r="AM31" s="74"/>
    </row>
    <row r="32" spans="1:39" ht="409.5" x14ac:dyDescent="0.25">
      <c r="A32" s="446" t="s">
        <v>369</v>
      </c>
      <c r="B32" s="33" t="s">
        <v>370</v>
      </c>
      <c r="C32" s="288" t="s">
        <v>371</v>
      </c>
      <c r="D32" s="285" t="s">
        <v>372</v>
      </c>
      <c r="E32" s="310"/>
      <c r="F32" s="286">
        <v>44774</v>
      </c>
      <c r="G32" s="309">
        <v>46569</v>
      </c>
      <c r="H32" s="285" t="s">
        <v>373</v>
      </c>
      <c r="I32" s="311">
        <v>300000</v>
      </c>
      <c r="J32" s="148" t="s">
        <v>718</v>
      </c>
      <c r="K32" s="310"/>
      <c r="L32" s="284"/>
      <c r="M32" s="284" t="s">
        <v>719</v>
      </c>
      <c r="N32" s="45"/>
      <c r="O32" s="45"/>
      <c r="P32" s="45"/>
      <c r="Q32" s="45"/>
      <c r="R32" s="45" t="s">
        <v>136</v>
      </c>
      <c r="S32" s="45"/>
      <c r="T32" s="47"/>
      <c r="U32" s="202" t="s">
        <v>720</v>
      </c>
      <c r="V32" s="202" t="s">
        <v>721</v>
      </c>
      <c r="W32" s="199"/>
      <c r="X32" s="198" t="s">
        <v>722</v>
      </c>
      <c r="Y32" s="198" t="s">
        <v>723</v>
      </c>
      <c r="Z32" s="199"/>
      <c r="AA32" s="199"/>
      <c r="AB32" s="199"/>
      <c r="AC32" s="199"/>
      <c r="AD32" s="199"/>
      <c r="AE32" s="242"/>
      <c r="AF32" s="199"/>
      <c r="AG32" s="199"/>
      <c r="AH32" s="199"/>
      <c r="AI32" s="199"/>
      <c r="AJ32" s="199"/>
      <c r="AK32" s="45"/>
      <c r="AL32" s="134"/>
      <c r="AM32" s="74"/>
    </row>
    <row r="33" spans="1:39" ht="270" x14ac:dyDescent="0.25">
      <c r="A33" s="445"/>
      <c r="B33" s="33" t="s">
        <v>382</v>
      </c>
      <c r="C33" s="312" t="s">
        <v>724</v>
      </c>
      <c r="D33" s="313" t="s">
        <v>384</v>
      </c>
      <c r="E33" s="313"/>
      <c r="F33" s="314">
        <v>44774</v>
      </c>
      <c r="G33" s="314">
        <v>45505</v>
      </c>
      <c r="H33" s="313" t="s">
        <v>373</v>
      </c>
      <c r="I33" s="315">
        <v>100000</v>
      </c>
      <c r="J33" s="313" t="s">
        <v>725</v>
      </c>
      <c r="K33" s="313"/>
      <c r="L33" s="316"/>
      <c r="M33" s="316" t="s">
        <v>726</v>
      </c>
      <c r="N33" s="45"/>
      <c r="O33" s="45"/>
      <c r="P33" s="45"/>
      <c r="Q33" s="45"/>
      <c r="R33" s="45" t="s">
        <v>136</v>
      </c>
      <c r="S33" s="45"/>
      <c r="T33" s="47"/>
      <c r="U33" s="198" t="s">
        <v>727</v>
      </c>
      <c r="V33" s="198"/>
      <c r="W33" s="199"/>
      <c r="X33" s="198" t="s">
        <v>722</v>
      </c>
      <c r="Y33" s="198" t="s">
        <v>728</v>
      </c>
      <c r="Z33" s="199"/>
      <c r="AA33" s="199"/>
      <c r="AB33" s="199"/>
      <c r="AC33" s="199"/>
      <c r="AD33" s="199"/>
      <c r="AE33" s="199"/>
      <c r="AF33" s="199"/>
      <c r="AG33" s="198" t="s">
        <v>729</v>
      </c>
      <c r="AH33" s="199"/>
      <c r="AI33" s="199"/>
      <c r="AJ33" s="199"/>
      <c r="AK33" s="45"/>
      <c r="AL33" s="134"/>
      <c r="AM33" s="74"/>
    </row>
    <row r="34" spans="1:39" ht="173.25" x14ac:dyDescent="0.25">
      <c r="A34" s="445"/>
      <c r="B34" s="33" t="s">
        <v>392</v>
      </c>
      <c r="C34" s="312" t="s">
        <v>393</v>
      </c>
      <c r="D34" s="317" t="s">
        <v>394</v>
      </c>
      <c r="E34" s="318"/>
      <c r="F34" s="319">
        <v>45292</v>
      </c>
      <c r="G34" s="319">
        <v>46569</v>
      </c>
      <c r="H34" s="320" t="s">
        <v>730</v>
      </c>
      <c r="I34" s="321">
        <v>10000</v>
      </c>
      <c r="J34" s="322" t="s">
        <v>731</v>
      </c>
      <c r="K34" s="320"/>
      <c r="L34" s="312"/>
      <c r="M34" s="312" t="s">
        <v>397</v>
      </c>
      <c r="N34" s="45"/>
      <c r="O34" s="45"/>
      <c r="P34" s="45" t="s">
        <v>136</v>
      </c>
      <c r="Q34" s="45"/>
      <c r="R34" s="45"/>
      <c r="S34" s="45"/>
      <c r="T34" s="47"/>
      <c r="U34" s="198" t="s">
        <v>732</v>
      </c>
      <c r="V34" s="198"/>
      <c r="W34" s="198" t="s">
        <v>733</v>
      </c>
      <c r="X34" s="198" t="s">
        <v>734</v>
      </c>
      <c r="Y34" s="199"/>
      <c r="Z34" s="199"/>
      <c r="AA34" s="199"/>
      <c r="AB34" s="199"/>
      <c r="AC34" s="200">
        <v>45658</v>
      </c>
      <c r="AD34" s="199"/>
      <c r="AE34" s="199"/>
      <c r="AF34" s="199"/>
      <c r="AG34" s="275" t="s">
        <v>616</v>
      </c>
      <c r="AH34" s="199"/>
      <c r="AI34" s="199"/>
      <c r="AJ34" s="199"/>
      <c r="AK34" s="45"/>
      <c r="AL34" s="134"/>
      <c r="AM34" s="74"/>
    </row>
    <row r="35" spans="1:39" ht="409.5" x14ac:dyDescent="0.25">
      <c r="A35" s="445"/>
      <c r="B35" s="33" t="s">
        <v>404</v>
      </c>
      <c r="C35" s="288" t="s">
        <v>405</v>
      </c>
      <c r="D35" s="308" t="s">
        <v>406</v>
      </c>
      <c r="E35" s="148"/>
      <c r="F35" s="286">
        <v>44774</v>
      </c>
      <c r="G35" s="309">
        <v>46569</v>
      </c>
      <c r="H35" s="308" t="s">
        <v>424</v>
      </c>
      <c r="I35" s="323">
        <v>50000</v>
      </c>
      <c r="J35" s="148" t="s">
        <v>735</v>
      </c>
      <c r="K35" s="148"/>
      <c r="L35" s="288" t="s">
        <v>408</v>
      </c>
      <c r="M35" s="288" t="s">
        <v>736</v>
      </c>
      <c r="N35" s="45"/>
      <c r="O35" s="45"/>
      <c r="P35" s="45"/>
      <c r="Q35" s="45"/>
      <c r="R35" s="45" t="s">
        <v>136</v>
      </c>
      <c r="S35" s="45"/>
      <c r="T35" s="47"/>
      <c r="U35" s="221" t="s">
        <v>737</v>
      </c>
      <c r="V35" s="195" t="s">
        <v>738</v>
      </c>
      <c r="W35" s="195" t="s">
        <v>739</v>
      </c>
      <c r="X35" s="195" t="s">
        <v>424</v>
      </c>
      <c r="Y35" s="195" t="s">
        <v>740</v>
      </c>
      <c r="Z35" s="196"/>
      <c r="AA35" s="196"/>
      <c r="AB35" s="196"/>
      <c r="AC35" s="196"/>
      <c r="AD35" s="196"/>
      <c r="AE35" s="196"/>
      <c r="AF35" s="196"/>
      <c r="AG35" s="275" t="s">
        <v>741</v>
      </c>
      <c r="AH35" s="196"/>
      <c r="AI35" s="196"/>
      <c r="AJ35" s="196"/>
      <c r="AK35" s="45"/>
      <c r="AL35" s="134"/>
      <c r="AM35" s="74"/>
    </row>
    <row r="36" spans="1:39" ht="270" x14ac:dyDescent="0.25">
      <c r="A36" s="445"/>
      <c r="B36" s="33" t="s">
        <v>417</v>
      </c>
      <c r="C36" s="324" t="s">
        <v>418</v>
      </c>
      <c r="D36" s="325" t="s">
        <v>419</v>
      </c>
      <c r="E36" s="326"/>
      <c r="F36" s="327">
        <v>45292</v>
      </c>
      <c r="G36" s="328">
        <v>46569</v>
      </c>
      <c r="H36" s="329" t="s">
        <v>742</v>
      </c>
      <c r="I36" s="330">
        <v>50000</v>
      </c>
      <c r="J36" s="326" t="s">
        <v>743</v>
      </c>
      <c r="K36" s="326"/>
      <c r="L36" s="324"/>
      <c r="M36" s="331" t="s">
        <v>744</v>
      </c>
      <c r="N36" s="45"/>
      <c r="O36" s="45"/>
      <c r="P36" s="45"/>
      <c r="Q36" s="45" t="s">
        <v>136</v>
      </c>
      <c r="R36" s="45"/>
      <c r="S36" s="45"/>
      <c r="T36" s="47"/>
      <c r="U36" s="195" t="s">
        <v>745</v>
      </c>
      <c r="V36" s="195"/>
      <c r="W36" s="195" t="s">
        <v>746</v>
      </c>
      <c r="X36" s="332" t="s">
        <v>742</v>
      </c>
      <c r="Y36" s="195" t="s">
        <v>747</v>
      </c>
      <c r="Z36" s="196"/>
      <c r="AA36" s="196"/>
      <c r="AB36" s="196"/>
      <c r="AC36" s="196"/>
      <c r="AD36" s="196"/>
      <c r="AE36" s="196"/>
      <c r="AF36" s="196"/>
      <c r="AG36" s="196"/>
      <c r="AH36" s="196"/>
      <c r="AI36" s="196"/>
      <c r="AJ36" s="196"/>
      <c r="AK36" s="45"/>
      <c r="AL36" s="134"/>
      <c r="AM36" s="74"/>
    </row>
    <row r="37" spans="1:39" ht="409.5" x14ac:dyDescent="0.25">
      <c r="A37" s="446" t="s">
        <v>426</v>
      </c>
      <c r="B37" s="33" t="s">
        <v>427</v>
      </c>
      <c r="C37" s="284" t="s">
        <v>428</v>
      </c>
      <c r="D37" s="285" t="s">
        <v>429</v>
      </c>
      <c r="E37" s="285" t="s">
        <v>430</v>
      </c>
      <c r="F37" s="286">
        <v>44774</v>
      </c>
      <c r="G37" s="286">
        <v>46569</v>
      </c>
      <c r="H37" s="285" t="s">
        <v>213</v>
      </c>
      <c r="I37" s="311">
        <v>100000</v>
      </c>
      <c r="J37" s="308" t="s">
        <v>748</v>
      </c>
      <c r="K37" s="308" t="s">
        <v>749</v>
      </c>
      <c r="L37" s="288" t="s">
        <v>434</v>
      </c>
      <c r="M37" s="288" t="s">
        <v>435</v>
      </c>
      <c r="N37" s="45"/>
      <c r="O37" s="45"/>
      <c r="P37" s="45"/>
      <c r="Q37" s="45"/>
      <c r="R37" s="45" t="s">
        <v>136</v>
      </c>
      <c r="S37" s="45"/>
      <c r="T37" s="47"/>
      <c r="U37" s="198" t="s">
        <v>750</v>
      </c>
      <c r="V37" s="202" t="s">
        <v>751</v>
      </c>
      <c r="W37" s="198" t="s">
        <v>752</v>
      </c>
      <c r="X37" s="280" t="s">
        <v>753</v>
      </c>
      <c r="Y37" s="199"/>
      <c r="Z37" s="199"/>
      <c r="AA37" s="199"/>
      <c r="AB37" s="199"/>
      <c r="AC37" s="199"/>
      <c r="AD37" s="199"/>
      <c r="AE37" s="199"/>
      <c r="AF37" s="199"/>
      <c r="AG37" s="195" t="s">
        <v>653</v>
      </c>
      <c r="AH37" s="199"/>
      <c r="AI37" s="199"/>
      <c r="AJ37" s="199"/>
      <c r="AK37" s="45"/>
      <c r="AL37" s="134"/>
      <c r="AM37" s="74"/>
    </row>
    <row r="38" spans="1:39" ht="315" x14ac:dyDescent="0.25">
      <c r="A38" s="445"/>
      <c r="B38" s="33" t="s">
        <v>443</v>
      </c>
      <c r="C38" s="284" t="s">
        <v>444</v>
      </c>
      <c r="D38" s="285" t="s">
        <v>445</v>
      </c>
      <c r="E38" s="285" t="s">
        <v>430</v>
      </c>
      <c r="F38" s="286">
        <v>45108</v>
      </c>
      <c r="G38" s="286">
        <v>46569</v>
      </c>
      <c r="H38" s="285" t="s">
        <v>446</v>
      </c>
      <c r="I38" s="311">
        <v>10000</v>
      </c>
      <c r="J38" s="308" t="s">
        <v>754</v>
      </c>
      <c r="K38" s="308"/>
      <c r="L38" s="288"/>
      <c r="M38" s="288" t="s">
        <v>448</v>
      </c>
      <c r="N38" s="45"/>
      <c r="O38" s="45"/>
      <c r="P38" s="45"/>
      <c r="Q38" s="45"/>
      <c r="R38" s="45" t="s">
        <v>136</v>
      </c>
      <c r="S38" s="45"/>
      <c r="T38" s="47"/>
      <c r="U38" s="198" t="s">
        <v>755</v>
      </c>
      <c r="V38" s="198"/>
      <c r="W38" s="199"/>
      <c r="X38" s="198" t="s">
        <v>756</v>
      </c>
      <c r="Y38" s="199"/>
      <c r="Z38" s="199"/>
      <c r="AA38" s="199"/>
      <c r="AB38" s="199"/>
      <c r="AC38" s="199"/>
      <c r="AD38" s="199"/>
      <c r="AE38" s="199"/>
      <c r="AF38" s="199"/>
      <c r="AG38" s="199"/>
      <c r="AH38" s="199"/>
      <c r="AI38" s="199"/>
      <c r="AJ38" s="199"/>
      <c r="AK38" s="45"/>
      <c r="AL38" s="134"/>
      <c r="AM38" s="74"/>
    </row>
    <row r="39" spans="1:39" ht="236.25" x14ac:dyDescent="0.25">
      <c r="A39" s="445"/>
      <c r="B39" s="33" t="s">
        <v>453</v>
      </c>
      <c r="C39" s="284" t="s">
        <v>454</v>
      </c>
      <c r="D39" s="285" t="s">
        <v>455</v>
      </c>
      <c r="E39" s="285"/>
      <c r="F39" s="286">
        <v>44774</v>
      </c>
      <c r="G39" s="286">
        <v>44927</v>
      </c>
      <c r="H39" s="285" t="s">
        <v>456</v>
      </c>
      <c r="I39" s="311">
        <v>0</v>
      </c>
      <c r="J39" s="308" t="s">
        <v>757</v>
      </c>
      <c r="K39" s="308"/>
      <c r="L39" s="288"/>
      <c r="M39" s="288" t="s">
        <v>458</v>
      </c>
      <c r="N39" s="45"/>
      <c r="O39" s="45"/>
      <c r="P39" s="45"/>
      <c r="Q39" s="45"/>
      <c r="R39" s="45"/>
      <c r="S39" s="45" t="s">
        <v>136</v>
      </c>
      <c r="T39" s="47"/>
      <c r="U39" s="199" t="s">
        <v>758</v>
      </c>
      <c r="V39" s="198"/>
      <c r="W39" s="199"/>
      <c r="X39" s="198"/>
      <c r="Y39" s="199"/>
      <c r="Z39" s="199"/>
      <c r="AA39" s="199"/>
      <c r="AB39" s="199"/>
      <c r="AC39" s="199"/>
      <c r="AD39" s="199"/>
      <c r="AE39" s="199"/>
      <c r="AF39" s="199"/>
      <c r="AG39" s="199"/>
      <c r="AH39" s="199"/>
      <c r="AI39" s="199"/>
      <c r="AJ39" s="199"/>
      <c r="AK39" s="45"/>
      <c r="AL39" s="134"/>
      <c r="AM39" s="74"/>
    </row>
    <row r="40" spans="1:39" ht="409.5" x14ac:dyDescent="0.25">
      <c r="A40" s="445"/>
      <c r="B40" s="33" t="s">
        <v>463</v>
      </c>
      <c r="C40" s="288" t="s">
        <v>464</v>
      </c>
      <c r="D40" s="285" t="s">
        <v>430</v>
      </c>
      <c r="E40" s="285"/>
      <c r="F40" s="286">
        <v>44774</v>
      </c>
      <c r="G40" s="286">
        <v>46569</v>
      </c>
      <c r="H40" s="285" t="s">
        <v>465</v>
      </c>
      <c r="I40" s="311">
        <v>220000</v>
      </c>
      <c r="J40" s="308" t="s">
        <v>759</v>
      </c>
      <c r="K40" s="308" t="s">
        <v>467</v>
      </c>
      <c r="L40" s="288" t="s">
        <v>468</v>
      </c>
      <c r="M40" s="288" t="s">
        <v>469</v>
      </c>
      <c r="N40" s="45"/>
      <c r="O40" s="45"/>
      <c r="P40" s="45"/>
      <c r="Q40" s="45"/>
      <c r="R40" s="45" t="s">
        <v>136</v>
      </c>
      <c r="S40" s="45"/>
      <c r="T40" s="47"/>
      <c r="U40" s="214" t="s">
        <v>760</v>
      </c>
      <c r="V40" s="280" t="s">
        <v>761</v>
      </c>
      <c r="W40" s="198" t="s">
        <v>762</v>
      </c>
      <c r="X40" s="280" t="s">
        <v>763</v>
      </c>
      <c r="Y40" s="199"/>
      <c r="Z40" s="199"/>
      <c r="AA40" s="199"/>
      <c r="AB40" s="199"/>
      <c r="AC40" s="199"/>
      <c r="AD40" s="199"/>
      <c r="AE40" s="199"/>
      <c r="AF40" s="199"/>
      <c r="AG40" s="199"/>
      <c r="AH40" s="199"/>
      <c r="AI40" s="199"/>
      <c r="AJ40" s="199"/>
      <c r="AK40" s="45"/>
      <c r="AL40" s="134"/>
      <c r="AM40" s="74"/>
    </row>
    <row r="41" spans="1:39" ht="220.5" x14ac:dyDescent="0.25">
      <c r="A41" s="445"/>
      <c r="B41" s="33" t="s">
        <v>474</v>
      </c>
      <c r="C41" s="284" t="s">
        <v>483</v>
      </c>
      <c r="D41" s="310" t="s">
        <v>484</v>
      </c>
      <c r="E41" s="310" t="s">
        <v>485</v>
      </c>
      <c r="F41" s="286">
        <v>45200</v>
      </c>
      <c r="G41" s="286">
        <v>46569</v>
      </c>
      <c r="H41" s="285" t="s">
        <v>213</v>
      </c>
      <c r="I41" s="311">
        <v>65000</v>
      </c>
      <c r="J41" s="148" t="s">
        <v>764</v>
      </c>
      <c r="K41" s="148"/>
      <c r="L41" s="288" t="s">
        <v>478</v>
      </c>
      <c r="M41" s="288" t="s">
        <v>765</v>
      </c>
      <c r="N41" s="45"/>
      <c r="O41" s="45"/>
      <c r="P41" s="45"/>
      <c r="Q41" s="45"/>
      <c r="R41" s="45" t="s">
        <v>136</v>
      </c>
      <c r="S41" s="45"/>
      <c r="T41" s="47"/>
      <c r="U41" s="333" t="s">
        <v>766</v>
      </c>
      <c r="V41" s="198"/>
      <c r="W41" s="198" t="s">
        <v>767</v>
      </c>
      <c r="X41" s="280" t="s">
        <v>213</v>
      </c>
      <c r="Y41" s="199"/>
      <c r="Z41" s="199"/>
      <c r="AA41" s="199"/>
      <c r="AB41" s="199"/>
      <c r="AC41" s="199"/>
      <c r="AD41" s="199"/>
      <c r="AE41" s="199"/>
      <c r="AF41" s="199"/>
      <c r="AG41" s="198" t="s">
        <v>768</v>
      </c>
      <c r="AH41" s="199"/>
      <c r="AI41" s="199"/>
      <c r="AJ41" s="199"/>
      <c r="AK41" s="45"/>
      <c r="AL41" s="134"/>
      <c r="AM41" s="74"/>
    </row>
    <row r="42" spans="1:39" ht="210" x14ac:dyDescent="0.25">
      <c r="A42" s="445"/>
      <c r="B42" s="33" t="s">
        <v>488</v>
      </c>
      <c r="C42" s="284" t="s">
        <v>489</v>
      </c>
      <c r="D42" s="285" t="s">
        <v>490</v>
      </c>
      <c r="E42" s="285"/>
      <c r="F42" s="286">
        <v>45323</v>
      </c>
      <c r="G42" s="286">
        <v>45689</v>
      </c>
      <c r="H42" s="285" t="s">
        <v>769</v>
      </c>
      <c r="I42" s="311">
        <v>0</v>
      </c>
      <c r="J42" s="308" t="s">
        <v>770</v>
      </c>
      <c r="K42" s="308"/>
      <c r="L42" s="288"/>
      <c r="M42" s="288" t="s">
        <v>771</v>
      </c>
      <c r="N42" s="45"/>
      <c r="O42" s="45"/>
      <c r="P42" s="45"/>
      <c r="Q42" s="45"/>
      <c r="R42" s="45" t="s">
        <v>136</v>
      </c>
      <c r="S42" s="45"/>
      <c r="T42" s="47"/>
      <c r="U42" s="198" t="s">
        <v>772</v>
      </c>
      <c r="V42" s="198"/>
      <c r="W42" s="198" t="s">
        <v>773</v>
      </c>
      <c r="X42" s="280" t="s">
        <v>763</v>
      </c>
      <c r="Y42" s="278" t="s">
        <v>774</v>
      </c>
      <c r="Z42" s="199"/>
      <c r="AA42" s="199"/>
      <c r="AB42" s="199"/>
      <c r="AC42" s="199"/>
      <c r="AD42" s="199"/>
      <c r="AE42" s="199"/>
      <c r="AF42" s="199"/>
      <c r="AG42" s="198" t="s">
        <v>775</v>
      </c>
      <c r="AH42" s="199"/>
      <c r="AI42" s="199"/>
      <c r="AJ42" s="199"/>
      <c r="AK42" s="45"/>
      <c r="AL42" s="134"/>
      <c r="AM42" s="74"/>
    </row>
    <row r="43" spans="1:39" ht="120" x14ac:dyDescent="0.25">
      <c r="A43" s="445"/>
      <c r="B43" s="33" t="s">
        <v>497</v>
      </c>
      <c r="C43" s="284" t="s">
        <v>504</v>
      </c>
      <c r="D43" s="285" t="s">
        <v>505</v>
      </c>
      <c r="E43" s="285" t="s">
        <v>776</v>
      </c>
      <c r="F43" s="286">
        <v>45474</v>
      </c>
      <c r="G43" s="286">
        <v>46204</v>
      </c>
      <c r="H43" s="285" t="s">
        <v>777</v>
      </c>
      <c r="I43" s="311">
        <v>17000</v>
      </c>
      <c r="J43" s="308" t="s">
        <v>778</v>
      </c>
      <c r="K43" s="308"/>
      <c r="L43" s="288" t="s">
        <v>285</v>
      </c>
      <c r="M43" s="288" t="s">
        <v>509</v>
      </c>
      <c r="N43" s="45"/>
      <c r="O43" s="45"/>
      <c r="P43" s="45"/>
      <c r="Q43" s="45"/>
      <c r="R43" s="45" t="s">
        <v>136</v>
      </c>
      <c r="S43" s="45"/>
      <c r="T43" s="47"/>
      <c r="U43" s="198" t="s">
        <v>779</v>
      </c>
      <c r="V43" s="280" t="s">
        <v>780</v>
      </c>
      <c r="W43" s="199"/>
      <c r="X43" s="198" t="s">
        <v>424</v>
      </c>
      <c r="Y43" s="199"/>
      <c r="Z43" s="199"/>
      <c r="AA43" s="199"/>
      <c r="AB43" s="199"/>
      <c r="AC43" s="199"/>
      <c r="AD43" s="199"/>
      <c r="AE43" s="199"/>
      <c r="AF43" s="199"/>
      <c r="AG43" s="199"/>
      <c r="AH43" s="199"/>
      <c r="AI43" s="199"/>
      <c r="AJ43" s="199"/>
      <c r="AK43" s="45"/>
      <c r="AL43" s="134"/>
      <c r="AM43" s="74"/>
    </row>
    <row r="44" spans="1:39" ht="135" x14ac:dyDescent="0.25">
      <c r="A44" s="445"/>
      <c r="B44" s="33" t="s">
        <v>510</v>
      </c>
      <c r="C44" s="284" t="s">
        <v>781</v>
      </c>
      <c r="D44" s="285" t="s">
        <v>430</v>
      </c>
      <c r="E44" s="285"/>
      <c r="F44" s="286">
        <v>44774</v>
      </c>
      <c r="G44" s="286">
        <v>46569</v>
      </c>
      <c r="H44" s="285" t="s">
        <v>446</v>
      </c>
      <c r="I44" s="311">
        <v>220000</v>
      </c>
      <c r="J44" s="308" t="s">
        <v>512</v>
      </c>
      <c r="K44" s="308" t="s">
        <v>513</v>
      </c>
      <c r="L44" s="288"/>
      <c r="M44" s="288" t="s">
        <v>782</v>
      </c>
      <c r="N44" s="45"/>
      <c r="O44" s="45"/>
      <c r="P44" s="45"/>
      <c r="Q44" s="45"/>
      <c r="R44" s="45" t="s">
        <v>136</v>
      </c>
      <c r="S44" s="45"/>
      <c r="T44" s="47"/>
      <c r="U44" s="214" t="s">
        <v>783</v>
      </c>
      <c r="V44" s="280" t="s">
        <v>780</v>
      </c>
      <c r="W44" s="199"/>
      <c r="X44" s="198" t="s">
        <v>424</v>
      </c>
      <c r="Y44" s="199"/>
      <c r="Z44" s="199"/>
      <c r="AA44" s="199"/>
      <c r="AB44" s="199"/>
      <c r="AC44" s="199"/>
      <c r="AD44" s="199"/>
      <c r="AE44" s="199"/>
      <c r="AF44" s="199"/>
      <c r="AG44" s="199"/>
      <c r="AH44" s="199"/>
      <c r="AI44" s="199"/>
      <c r="AJ44" s="199"/>
      <c r="AK44" s="45"/>
      <c r="AL44" s="134"/>
      <c r="AM44" s="74"/>
    </row>
    <row r="45" spans="1:39" ht="94.5" x14ac:dyDescent="0.25">
      <c r="A45" s="445"/>
      <c r="B45" s="33" t="s">
        <v>517</v>
      </c>
      <c r="C45" s="288" t="s">
        <v>784</v>
      </c>
      <c r="D45" s="285" t="s">
        <v>430</v>
      </c>
      <c r="E45" s="285"/>
      <c r="F45" s="286">
        <v>44774</v>
      </c>
      <c r="G45" s="286">
        <v>46569</v>
      </c>
      <c r="H45" s="285" t="s">
        <v>294</v>
      </c>
      <c r="I45" s="311">
        <v>500000</v>
      </c>
      <c r="J45" s="308" t="s">
        <v>785</v>
      </c>
      <c r="K45" s="308" t="s">
        <v>520</v>
      </c>
      <c r="L45" s="288"/>
      <c r="M45" s="288" t="s">
        <v>521</v>
      </c>
      <c r="N45" s="45"/>
      <c r="O45" s="45"/>
      <c r="P45" s="45"/>
      <c r="Q45" s="45" t="s">
        <v>136</v>
      </c>
      <c r="R45" s="45"/>
      <c r="S45" s="45"/>
      <c r="T45" s="47"/>
      <c r="U45" s="195" t="s">
        <v>786</v>
      </c>
      <c r="V45" s="195" t="s">
        <v>787</v>
      </c>
      <c r="W45" s="196"/>
      <c r="X45" s="195" t="s">
        <v>788</v>
      </c>
      <c r="Y45" s="196"/>
      <c r="Z45" s="196"/>
      <c r="AA45" s="196"/>
      <c r="AB45" s="196"/>
      <c r="AC45" s="196"/>
      <c r="AD45" s="196"/>
      <c r="AE45" s="195" t="s">
        <v>788</v>
      </c>
      <c r="AF45" s="196"/>
      <c r="AG45" s="196"/>
      <c r="AH45" s="196"/>
      <c r="AI45" s="196"/>
      <c r="AJ45" s="196"/>
      <c r="AK45" s="45"/>
      <c r="AL45" s="134"/>
      <c r="AM45" s="74"/>
    </row>
    <row r="46" spans="1:39" ht="30" x14ac:dyDescent="0.25">
      <c r="A46" s="445"/>
      <c r="B46" s="33" t="s">
        <v>526</v>
      </c>
      <c r="C46" s="288" t="s">
        <v>789</v>
      </c>
      <c r="D46" s="308"/>
      <c r="E46" s="308"/>
      <c r="F46" s="286"/>
      <c r="G46" s="309"/>
      <c r="H46" s="308"/>
      <c r="I46" s="308"/>
      <c r="J46" s="308"/>
      <c r="K46" s="308"/>
      <c r="L46" s="288"/>
      <c r="M46" s="288"/>
      <c r="N46" s="45"/>
      <c r="O46" s="45"/>
      <c r="P46" s="45"/>
      <c r="Q46" s="45"/>
      <c r="R46" s="45"/>
      <c r="S46" s="45"/>
      <c r="T46" s="47" t="s">
        <v>114</v>
      </c>
      <c r="U46" s="198" t="s">
        <v>790</v>
      </c>
      <c r="V46" s="195"/>
      <c r="W46" s="196"/>
      <c r="X46" s="334"/>
      <c r="Y46" s="196"/>
      <c r="Z46" s="196"/>
      <c r="AA46" s="196"/>
      <c r="AB46" s="196"/>
      <c r="AC46" s="196"/>
      <c r="AD46" s="196"/>
      <c r="AE46" s="196"/>
      <c r="AF46" s="196"/>
      <c r="AG46" s="275"/>
      <c r="AH46" s="196"/>
      <c r="AI46" s="196"/>
      <c r="AJ46" s="196"/>
      <c r="AK46" s="45"/>
      <c r="AL46" s="134"/>
      <c r="AM46" s="74"/>
    </row>
    <row r="47" spans="1:39" ht="375" x14ac:dyDescent="0.25">
      <c r="A47" s="445"/>
      <c r="B47" s="33" t="s">
        <v>535</v>
      </c>
      <c r="C47" s="284" t="s">
        <v>536</v>
      </c>
      <c r="D47" s="285" t="s">
        <v>537</v>
      </c>
      <c r="E47" s="285"/>
      <c r="F47" s="286">
        <v>44774</v>
      </c>
      <c r="G47" s="286">
        <v>46569</v>
      </c>
      <c r="H47" s="285" t="s">
        <v>465</v>
      </c>
      <c r="I47" s="311">
        <v>300000</v>
      </c>
      <c r="J47" s="308" t="s">
        <v>791</v>
      </c>
      <c r="K47" s="308" t="s">
        <v>792</v>
      </c>
      <c r="L47" s="288" t="s">
        <v>540</v>
      </c>
      <c r="M47" s="288" t="s">
        <v>541</v>
      </c>
      <c r="N47" s="45"/>
      <c r="O47" s="45"/>
      <c r="P47" s="45"/>
      <c r="Q47" s="45"/>
      <c r="R47" s="45" t="s">
        <v>136</v>
      </c>
      <c r="S47" s="45"/>
      <c r="T47" s="47"/>
      <c r="U47" s="195" t="s">
        <v>793</v>
      </c>
      <c r="V47" s="292" t="s">
        <v>794</v>
      </c>
      <c r="W47" s="196"/>
      <c r="X47" s="280" t="s">
        <v>465</v>
      </c>
      <c r="Y47" s="195" t="s">
        <v>795</v>
      </c>
      <c r="Z47" s="196"/>
      <c r="AA47" s="196"/>
      <c r="AB47" s="196"/>
      <c r="AC47" s="196"/>
      <c r="AD47" s="196"/>
      <c r="AE47" s="196"/>
      <c r="AF47" s="196"/>
      <c r="AG47" s="335"/>
      <c r="AH47" s="196"/>
      <c r="AI47" s="196"/>
      <c r="AJ47" s="196"/>
      <c r="AK47" s="45"/>
      <c r="AL47" s="134"/>
      <c r="AM47" s="74"/>
    </row>
    <row r="48" spans="1:39" ht="135" x14ac:dyDescent="0.25">
      <c r="A48" s="445"/>
      <c r="B48" s="33" t="s">
        <v>548</v>
      </c>
      <c r="C48" s="288" t="s">
        <v>549</v>
      </c>
      <c r="D48" s="308" t="s">
        <v>550</v>
      </c>
      <c r="E48" s="308"/>
      <c r="F48" s="309">
        <v>45292</v>
      </c>
      <c r="G48" s="286">
        <v>46569</v>
      </c>
      <c r="H48" s="308" t="s">
        <v>213</v>
      </c>
      <c r="I48" s="323">
        <v>0</v>
      </c>
      <c r="J48" s="308" t="s">
        <v>796</v>
      </c>
      <c r="K48" s="308"/>
      <c r="L48" s="288"/>
      <c r="M48" s="288"/>
      <c r="N48" s="45"/>
      <c r="O48" s="45"/>
      <c r="P48" s="45"/>
      <c r="Q48" s="45"/>
      <c r="R48" s="45" t="s">
        <v>136</v>
      </c>
      <c r="S48" s="45"/>
      <c r="T48" s="47"/>
      <c r="U48" s="336" t="s">
        <v>797</v>
      </c>
      <c r="V48" s="195"/>
      <c r="W48" s="196"/>
      <c r="X48" s="195" t="s">
        <v>213</v>
      </c>
      <c r="Y48" s="195" t="s">
        <v>798</v>
      </c>
      <c r="Z48" s="196"/>
      <c r="AA48" s="196"/>
      <c r="AB48" s="196"/>
      <c r="AC48" s="196"/>
      <c r="AD48" s="196"/>
      <c r="AE48" s="196"/>
      <c r="AF48" s="196"/>
      <c r="AG48" s="223" t="s">
        <v>799</v>
      </c>
      <c r="AH48" s="196"/>
      <c r="AI48" s="196"/>
      <c r="AJ48" s="196"/>
      <c r="AK48" s="45"/>
      <c r="AL48" s="134"/>
      <c r="AM48" s="74"/>
    </row>
    <row r="49" spans="1:39" ht="236.25" x14ac:dyDescent="0.25">
      <c r="A49" s="470"/>
      <c r="B49" s="33" t="s">
        <v>570</v>
      </c>
      <c r="C49" s="288" t="s">
        <v>571</v>
      </c>
      <c r="D49" s="308" t="s">
        <v>572</v>
      </c>
      <c r="E49" s="337"/>
      <c r="F49" s="338">
        <v>45292</v>
      </c>
      <c r="G49" s="338">
        <v>46569</v>
      </c>
      <c r="H49" s="308" t="s">
        <v>213</v>
      </c>
      <c r="I49" s="337"/>
      <c r="J49" s="308" t="s">
        <v>573</v>
      </c>
      <c r="K49" s="337"/>
      <c r="L49" s="339"/>
      <c r="M49" s="339"/>
      <c r="N49" s="45"/>
      <c r="O49" s="45"/>
      <c r="P49" s="45" t="s">
        <v>136</v>
      </c>
      <c r="Q49" s="45"/>
      <c r="R49" s="45"/>
      <c r="S49" s="45"/>
      <c r="T49" s="47"/>
      <c r="U49" s="336" t="s">
        <v>800</v>
      </c>
      <c r="V49" s="195"/>
      <c r="W49" s="195" t="s">
        <v>801</v>
      </c>
      <c r="X49" s="195" t="s">
        <v>213</v>
      </c>
      <c r="Y49" s="196"/>
      <c r="Z49" s="196"/>
      <c r="AA49" s="196"/>
      <c r="AB49" s="196"/>
      <c r="AC49" s="197">
        <v>45536</v>
      </c>
      <c r="AD49" s="196"/>
      <c r="AE49" s="196"/>
      <c r="AF49" s="196"/>
      <c r="AG49" s="196"/>
      <c r="AH49" s="196"/>
      <c r="AI49" s="196"/>
      <c r="AJ49" s="196"/>
      <c r="AK49" s="45"/>
      <c r="AL49" s="134"/>
      <c r="AM49" s="74"/>
    </row>
    <row r="50" spans="1:39" x14ac:dyDescent="0.25">
      <c r="AM50" s="74"/>
    </row>
    <row r="51" spans="1:39" x14ac:dyDescent="0.25">
      <c r="B51" s="49"/>
      <c r="AL51" s="137"/>
      <c r="AM51" s="74"/>
    </row>
    <row r="52" spans="1:39" ht="15.75" thickBot="1" x14ac:dyDescent="0.3">
      <c r="AL52" s="137"/>
      <c r="AM52" s="74"/>
    </row>
    <row r="53" spans="1:39" ht="21.75" thickBot="1" x14ac:dyDescent="0.3">
      <c r="A53" s="441" t="s">
        <v>557</v>
      </c>
      <c r="B53" s="442"/>
      <c r="C53" s="442"/>
      <c r="D53" s="442"/>
      <c r="E53" s="442"/>
      <c r="F53" s="442"/>
      <c r="G53" s="442"/>
      <c r="H53" s="442"/>
      <c r="I53" s="442"/>
      <c r="J53" s="442"/>
      <c r="K53" s="442"/>
      <c r="L53" s="442"/>
      <c r="M53" s="442"/>
      <c r="N53" s="443"/>
      <c r="AM53" s="74"/>
    </row>
    <row r="54" spans="1:39" ht="21.75" thickBot="1" x14ac:dyDescent="0.3">
      <c r="A54" s="35"/>
      <c r="B54" s="36"/>
      <c r="C54" s="36"/>
      <c r="D54" s="37"/>
      <c r="E54" s="37"/>
      <c r="F54" s="37"/>
      <c r="G54" s="37"/>
      <c r="H54" s="37"/>
      <c r="I54" s="37"/>
      <c r="J54" s="37"/>
      <c r="K54" s="37"/>
      <c r="L54" s="37"/>
      <c r="M54" s="37"/>
      <c r="N54" s="37"/>
      <c r="O54" s="37"/>
      <c r="AM54" s="74"/>
    </row>
    <row r="55" spans="1:39" ht="24" thickBot="1" x14ac:dyDescent="0.3">
      <c r="A55" s="40" t="s">
        <v>558</v>
      </c>
      <c r="B55" s="41"/>
      <c r="C55" s="42">
        <f>COUNTA(C59:C67,C71:C79,C83:C91,C95:C103)</f>
        <v>0</v>
      </c>
      <c r="AM55" s="74"/>
    </row>
    <row r="56" spans="1:39" x14ac:dyDescent="0.25">
      <c r="AM56" s="74"/>
    </row>
    <row r="57" spans="1:39" ht="15.75" x14ac:dyDescent="0.25">
      <c r="A57" s="473" t="s">
        <v>559</v>
      </c>
      <c r="B57" s="475" t="s">
        <v>119</v>
      </c>
      <c r="C57" s="475" t="s">
        <v>2</v>
      </c>
      <c r="D57" s="475" t="s">
        <v>4</v>
      </c>
      <c r="E57" s="477" t="s">
        <v>6</v>
      </c>
      <c r="F57" s="479" t="s">
        <v>8</v>
      </c>
      <c r="G57" s="480"/>
      <c r="H57" s="475" t="s">
        <v>10</v>
      </c>
      <c r="I57" s="475" t="s">
        <v>14</v>
      </c>
      <c r="J57" s="439" t="s">
        <v>12</v>
      </c>
      <c r="K57" s="471" t="s">
        <v>120</v>
      </c>
      <c r="L57" s="472"/>
      <c r="M57" s="439" t="s">
        <v>20</v>
      </c>
      <c r="N57" s="439" t="s">
        <v>22</v>
      </c>
      <c r="O57" s="34"/>
      <c r="AM57" s="74"/>
    </row>
    <row r="58" spans="1:39" ht="15.75" x14ac:dyDescent="0.25">
      <c r="A58" s="474"/>
      <c r="B58" s="476"/>
      <c r="C58" s="476"/>
      <c r="D58" s="476"/>
      <c r="E58" s="478"/>
      <c r="F58" s="38" t="s">
        <v>122</v>
      </c>
      <c r="G58" s="38" t="s">
        <v>123</v>
      </c>
      <c r="H58" s="476"/>
      <c r="I58" s="476"/>
      <c r="J58" s="440"/>
      <c r="K58" s="59" t="s">
        <v>124</v>
      </c>
      <c r="L58" s="59" t="s">
        <v>560</v>
      </c>
      <c r="M58" s="440"/>
      <c r="N58" s="440"/>
      <c r="O58" s="2"/>
      <c r="AM58" s="74"/>
    </row>
    <row r="59" spans="1:39" x14ac:dyDescent="0.25">
      <c r="A59" s="33"/>
      <c r="B59" s="33"/>
      <c r="C59" s="48"/>
      <c r="D59" s="48"/>
      <c r="E59" s="48"/>
      <c r="F59" s="48"/>
      <c r="G59" s="48"/>
      <c r="H59" s="48"/>
      <c r="I59" s="48"/>
      <c r="J59" s="45"/>
      <c r="K59" s="45"/>
      <c r="L59" s="45"/>
      <c r="M59" s="45"/>
      <c r="N59" s="45"/>
      <c r="O59" s="2"/>
      <c r="AM59" s="74"/>
    </row>
    <row r="60" spans="1:39" x14ac:dyDescent="0.25">
      <c r="A60" s="33"/>
      <c r="B60" s="33"/>
      <c r="C60" s="48"/>
      <c r="D60" s="48"/>
      <c r="E60" s="48"/>
      <c r="F60" s="48"/>
      <c r="G60" s="48"/>
      <c r="H60" s="48"/>
      <c r="I60" s="48"/>
      <c r="J60" s="48"/>
      <c r="K60" s="48"/>
      <c r="L60" s="48"/>
      <c r="M60" s="48"/>
      <c r="N60" s="45"/>
      <c r="O60" s="2"/>
      <c r="AM60" s="74"/>
    </row>
    <row r="61" spans="1:39" x14ac:dyDescent="0.25">
      <c r="A61" s="33"/>
      <c r="B61" s="33"/>
      <c r="C61" s="48"/>
      <c r="D61" s="48"/>
      <c r="E61" s="48"/>
      <c r="F61" s="48"/>
      <c r="G61" s="48"/>
      <c r="H61" s="48"/>
      <c r="I61" s="48"/>
      <c r="J61" s="48"/>
      <c r="K61" s="48"/>
      <c r="L61" s="48"/>
      <c r="M61" s="48"/>
      <c r="N61" s="45"/>
      <c r="O61" s="2"/>
      <c r="AM61" s="74"/>
    </row>
    <row r="62" spans="1:39" x14ac:dyDescent="0.25">
      <c r="A62" s="33"/>
      <c r="B62" s="33"/>
      <c r="C62" s="48"/>
      <c r="D62" s="48"/>
      <c r="E62" s="48"/>
      <c r="F62" s="48"/>
      <c r="G62" s="48"/>
      <c r="H62" s="48"/>
      <c r="I62" s="48"/>
      <c r="J62" s="48"/>
      <c r="K62" s="48"/>
      <c r="L62" s="48"/>
      <c r="M62" s="48"/>
      <c r="N62" s="45"/>
      <c r="O62" s="2"/>
      <c r="AM62" s="74"/>
    </row>
    <row r="63" spans="1:39" x14ac:dyDescent="0.25">
      <c r="A63" s="33"/>
      <c r="B63" s="33"/>
      <c r="C63" s="48"/>
      <c r="D63" s="48"/>
      <c r="E63" s="48"/>
      <c r="F63" s="48"/>
      <c r="G63" s="48"/>
      <c r="H63" s="48"/>
      <c r="I63" s="48"/>
      <c r="J63" s="48"/>
      <c r="K63" s="48"/>
      <c r="L63" s="48"/>
      <c r="M63" s="48"/>
      <c r="N63" s="45"/>
      <c r="O63" s="2"/>
      <c r="AM63" s="74"/>
    </row>
    <row r="64" spans="1:39" x14ac:dyDescent="0.25">
      <c r="A64" s="33"/>
      <c r="B64" s="33"/>
      <c r="C64" s="48"/>
      <c r="D64" s="48"/>
      <c r="E64" s="48"/>
      <c r="F64" s="48"/>
      <c r="G64" s="48"/>
      <c r="H64" s="48"/>
      <c r="I64" s="48"/>
      <c r="J64" s="48"/>
      <c r="K64" s="48"/>
      <c r="L64" s="48"/>
      <c r="M64" s="48"/>
      <c r="N64" s="45"/>
      <c r="O64" s="2"/>
      <c r="AM64" s="74"/>
    </row>
    <row r="65" spans="1:39" x14ac:dyDescent="0.25">
      <c r="A65" s="33"/>
      <c r="B65" s="33"/>
      <c r="C65" s="48"/>
      <c r="D65" s="48"/>
      <c r="E65" s="48"/>
      <c r="F65" s="48"/>
      <c r="G65" s="48"/>
      <c r="H65" s="48"/>
      <c r="I65" s="48"/>
      <c r="J65" s="48"/>
      <c r="K65" s="48"/>
      <c r="L65" s="48"/>
      <c r="M65" s="48"/>
      <c r="N65" s="45"/>
      <c r="O65" s="2"/>
      <c r="AM65" s="74"/>
    </row>
    <row r="66" spans="1:39" x14ac:dyDescent="0.25">
      <c r="A66" s="33"/>
      <c r="B66" s="33"/>
      <c r="C66" s="48"/>
      <c r="D66" s="48"/>
      <c r="E66" s="48"/>
      <c r="F66" s="48"/>
      <c r="G66" s="48"/>
      <c r="H66" s="48"/>
      <c r="I66" s="48"/>
      <c r="J66" s="48"/>
      <c r="K66" s="48"/>
      <c r="L66" s="48"/>
      <c r="M66" s="48"/>
      <c r="N66" s="45"/>
      <c r="O66" s="2"/>
      <c r="AM66" s="74"/>
    </row>
    <row r="67" spans="1:39" x14ac:dyDescent="0.25">
      <c r="A67" s="33"/>
      <c r="B67" s="33"/>
      <c r="C67" s="48"/>
      <c r="D67" s="48"/>
      <c r="E67" s="48"/>
      <c r="F67" s="48"/>
      <c r="G67" s="48"/>
      <c r="H67" s="48"/>
      <c r="I67" s="48"/>
      <c r="J67" s="48"/>
      <c r="K67" s="48"/>
      <c r="L67" s="48"/>
      <c r="M67" s="48"/>
      <c r="N67" s="45"/>
      <c r="O67" s="2"/>
      <c r="AM67" s="74"/>
    </row>
    <row r="68" spans="1:39" x14ac:dyDescent="0.25">
      <c r="AM68" s="74"/>
    </row>
    <row r="69" spans="1:39" ht="15.75" x14ac:dyDescent="0.25">
      <c r="A69" s="473" t="s">
        <v>559</v>
      </c>
      <c r="B69" s="475" t="s">
        <v>119</v>
      </c>
      <c r="C69" s="475" t="s">
        <v>2</v>
      </c>
      <c r="D69" s="475" t="s">
        <v>4</v>
      </c>
      <c r="E69" s="477" t="s">
        <v>6</v>
      </c>
      <c r="F69" s="479" t="s">
        <v>8</v>
      </c>
      <c r="G69" s="480"/>
      <c r="H69" s="475" t="s">
        <v>10</v>
      </c>
      <c r="I69" s="475" t="s">
        <v>14</v>
      </c>
      <c r="J69" s="475" t="s">
        <v>12</v>
      </c>
      <c r="K69" s="471" t="s">
        <v>120</v>
      </c>
      <c r="L69" s="472"/>
      <c r="M69" s="475" t="s">
        <v>20</v>
      </c>
      <c r="N69" s="439" t="s">
        <v>22</v>
      </c>
      <c r="O69" s="34"/>
      <c r="AM69" s="74"/>
    </row>
    <row r="70" spans="1:39" ht="15.75" x14ac:dyDescent="0.25">
      <c r="A70" s="474"/>
      <c r="B70" s="476"/>
      <c r="C70" s="476"/>
      <c r="D70" s="476"/>
      <c r="E70" s="478"/>
      <c r="F70" s="38" t="s">
        <v>122</v>
      </c>
      <c r="G70" s="38" t="s">
        <v>123</v>
      </c>
      <c r="H70" s="476"/>
      <c r="I70" s="476"/>
      <c r="J70" s="476"/>
      <c r="K70" s="59" t="s">
        <v>124</v>
      </c>
      <c r="L70" s="59" t="s">
        <v>560</v>
      </c>
      <c r="M70" s="476"/>
      <c r="N70" s="440"/>
      <c r="O70" s="2"/>
      <c r="AM70" s="74"/>
    </row>
    <row r="71" spans="1:39" x14ac:dyDescent="0.25">
      <c r="A71" s="33"/>
      <c r="B71" s="33"/>
      <c r="C71" s="48"/>
      <c r="D71" s="48"/>
      <c r="E71" s="48"/>
      <c r="F71" s="48"/>
      <c r="G71" s="48"/>
      <c r="H71" s="48"/>
      <c r="I71" s="48"/>
      <c r="J71" s="45"/>
      <c r="K71" s="45"/>
      <c r="L71" s="45"/>
      <c r="M71" s="45"/>
      <c r="N71" s="45"/>
      <c r="O71" s="2"/>
      <c r="AM71" s="74"/>
    </row>
    <row r="72" spans="1:39" x14ac:dyDescent="0.25">
      <c r="A72" s="33"/>
      <c r="B72" s="33"/>
      <c r="C72" s="48"/>
      <c r="D72" s="48"/>
      <c r="E72" s="48"/>
      <c r="F72" s="48"/>
      <c r="G72" s="48"/>
      <c r="H72" s="48"/>
      <c r="I72" s="48"/>
      <c r="J72" s="48"/>
      <c r="K72" s="48"/>
      <c r="L72" s="48"/>
      <c r="M72" s="48"/>
      <c r="N72" s="45"/>
      <c r="O72" s="2"/>
      <c r="AM72" s="74"/>
    </row>
    <row r="73" spans="1:39" x14ac:dyDescent="0.25">
      <c r="A73" s="33"/>
      <c r="B73" s="33"/>
      <c r="C73" s="48"/>
      <c r="D73" s="48"/>
      <c r="E73" s="48"/>
      <c r="F73" s="48"/>
      <c r="G73" s="48"/>
      <c r="H73" s="48"/>
      <c r="I73" s="48"/>
      <c r="J73" s="48"/>
      <c r="K73" s="48"/>
      <c r="L73" s="48"/>
      <c r="M73" s="48"/>
      <c r="N73" s="45"/>
      <c r="O73" s="2"/>
      <c r="AM73" s="74"/>
    </row>
    <row r="74" spans="1:39" x14ac:dyDescent="0.25">
      <c r="A74" s="33"/>
      <c r="B74" s="33"/>
      <c r="C74" s="48"/>
      <c r="D74" s="48"/>
      <c r="E74" s="48"/>
      <c r="F74" s="48"/>
      <c r="G74" s="48"/>
      <c r="H74" s="48"/>
      <c r="I74" s="48"/>
      <c r="J74" s="48"/>
      <c r="K74" s="48"/>
      <c r="L74" s="48"/>
      <c r="M74" s="48"/>
      <c r="N74" s="45"/>
      <c r="O74" s="2"/>
      <c r="AM74" s="74"/>
    </row>
    <row r="75" spans="1:39" x14ac:dyDescent="0.25">
      <c r="A75" s="33"/>
      <c r="B75" s="33"/>
      <c r="C75" s="48"/>
      <c r="D75" s="48"/>
      <c r="E75" s="48"/>
      <c r="F75" s="48"/>
      <c r="G75" s="48"/>
      <c r="H75" s="48"/>
      <c r="I75" s="48"/>
      <c r="J75" s="48"/>
      <c r="K75" s="48"/>
      <c r="L75" s="48"/>
      <c r="M75" s="48"/>
      <c r="N75" s="45"/>
      <c r="O75" s="2"/>
      <c r="AM75" s="74"/>
    </row>
    <row r="76" spans="1:39" x14ac:dyDescent="0.25">
      <c r="A76" s="33"/>
      <c r="B76" s="33"/>
      <c r="C76" s="48"/>
      <c r="D76" s="48"/>
      <c r="E76" s="48"/>
      <c r="F76" s="48"/>
      <c r="G76" s="48"/>
      <c r="H76" s="48"/>
      <c r="I76" s="48"/>
      <c r="J76" s="48"/>
      <c r="K76" s="48"/>
      <c r="L76" s="48"/>
      <c r="M76" s="48"/>
      <c r="N76" s="45"/>
      <c r="O76" s="2"/>
      <c r="AM76" s="74"/>
    </row>
    <row r="77" spans="1:39" x14ac:dyDescent="0.25">
      <c r="A77" s="33"/>
      <c r="B77" s="33"/>
      <c r="C77" s="48"/>
      <c r="D77" s="48"/>
      <c r="E77" s="48"/>
      <c r="F77" s="48"/>
      <c r="G77" s="48"/>
      <c r="H77" s="48"/>
      <c r="I77" s="48"/>
      <c r="J77" s="48"/>
      <c r="K77" s="48"/>
      <c r="L77" s="48"/>
      <c r="M77" s="48"/>
      <c r="N77" s="45"/>
      <c r="O77" s="2"/>
      <c r="AM77" s="74"/>
    </row>
    <row r="78" spans="1:39" x14ac:dyDescent="0.25">
      <c r="A78" s="33"/>
      <c r="B78" s="33"/>
      <c r="C78" s="48"/>
      <c r="D78" s="48"/>
      <c r="E78" s="48"/>
      <c r="F78" s="48"/>
      <c r="G78" s="48"/>
      <c r="H78" s="48"/>
      <c r="I78" s="48"/>
      <c r="J78" s="48"/>
      <c r="K78" s="48"/>
      <c r="L78" s="48"/>
      <c r="M78" s="48"/>
      <c r="N78" s="45"/>
      <c r="O78" s="2"/>
      <c r="AM78" s="74"/>
    </row>
    <row r="79" spans="1:39" x14ac:dyDescent="0.25">
      <c r="A79" s="33"/>
      <c r="B79" s="33"/>
      <c r="C79" s="48"/>
      <c r="D79" s="48"/>
      <c r="E79" s="48"/>
      <c r="F79" s="48"/>
      <c r="G79" s="48"/>
      <c r="H79" s="48"/>
      <c r="I79" s="48"/>
      <c r="J79" s="48"/>
      <c r="K79" s="48"/>
      <c r="L79" s="48"/>
      <c r="M79" s="48"/>
      <c r="N79" s="45"/>
      <c r="O79" s="2"/>
      <c r="AM79" s="74"/>
    </row>
    <row r="80" spans="1:39" x14ac:dyDescent="0.25">
      <c r="AM80" s="74"/>
    </row>
    <row r="81" spans="1:39" ht="15.75" x14ac:dyDescent="0.25">
      <c r="A81" s="473" t="s">
        <v>559</v>
      </c>
      <c r="B81" s="475" t="s">
        <v>119</v>
      </c>
      <c r="C81" s="475" t="s">
        <v>2</v>
      </c>
      <c r="D81" s="475" t="s">
        <v>4</v>
      </c>
      <c r="E81" s="477" t="s">
        <v>6</v>
      </c>
      <c r="F81" s="479" t="s">
        <v>8</v>
      </c>
      <c r="G81" s="480"/>
      <c r="H81" s="475" t="s">
        <v>10</v>
      </c>
      <c r="I81" s="475" t="s">
        <v>14</v>
      </c>
      <c r="J81" s="475" t="s">
        <v>12</v>
      </c>
      <c r="K81" s="471" t="s">
        <v>120</v>
      </c>
      <c r="L81" s="472"/>
      <c r="M81" s="475" t="s">
        <v>20</v>
      </c>
      <c r="N81" s="439" t="s">
        <v>22</v>
      </c>
      <c r="O81" s="34"/>
      <c r="AM81" s="74"/>
    </row>
    <row r="82" spans="1:39" ht="15.75" x14ac:dyDescent="0.25">
      <c r="A82" s="474"/>
      <c r="B82" s="476"/>
      <c r="C82" s="476"/>
      <c r="D82" s="476"/>
      <c r="E82" s="478"/>
      <c r="F82" s="38" t="s">
        <v>122</v>
      </c>
      <c r="G82" s="38" t="s">
        <v>123</v>
      </c>
      <c r="H82" s="476"/>
      <c r="I82" s="476"/>
      <c r="J82" s="476"/>
      <c r="K82" s="59" t="s">
        <v>124</v>
      </c>
      <c r="L82" s="59" t="s">
        <v>560</v>
      </c>
      <c r="M82" s="476"/>
      <c r="N82" s="440"/>
      <c r="O82" s="2"/>
      <c r="AM82" s="74"/>
    </row>
    <row r="83" spans="1:39" x14ac:dyDescent="0.25">
      <c r="A83" s="33"/>
      <c r="B83" s="33"/>
      <c r="C83" s="48"/>
      <c r="D83" s="48"/>
      <c r="E83" s="48"/>
      <c r="F83" s="48"/>
      <c r="G83" s="48"/>
      <c r="H83" s="48"/>
      <c r="I83" s="48"/>
      <c r="J83" s="45"/>
      <c r="K83" s="45"/>
      <c r="L83" s="45"/>
      <c r="M83" s="45"/>
      <c r="N83" s="45"/>
      <c r="O83" s="2"/>
      <c r="AM83" s="74"/>
    </row>
    <row r="84" spans="1:39" x14ac:dyDescent="0.25">
      <c r="A84" s="33"/>
      <c r="B84" s="33"/>
      <c r="C84" s="48"/>
      <c r="D84" s="48"/>
      <c r="E84" s="48"/>
      <c r="F84" s="48"/>
      <c r="G84" s="48"/>
      <c r="H84" s="48"/>
      <c r="I84" s="48"/>
      <c r="J84" s="48"/>
      <c r="K84" s="48"/>
      <c r="L84" s="48"/>
      <c r="M84" s="48"/>
      <c r="N84" s="45"/>
      <c r="O84" s="2"/>
      <c r="AM84" s="74"/>
    </row>
    <row r="85" spans="1:39" x14ac:dyDescent="0.25">
      <c r="A85" s="33"/>
      <c r="B85" s="33"/>
      <c r="C85" s="48"/>
      <c r="D85" s="48"/>
      <c r="E85" s="48"/>
      <c r="F85" s="48"/>
      <c r="G85" s="48"/>
      <c r="H85" s="48"/>
      <c r="I85" s="48"/>
      <c r="J85" s="48"/>
      <c r="K85" s="48"/>
      <c r="L85" s="48"/>
      <c r="M85" s="48"/>
      <c r="N85" s="45"/>
      <c r="O85" s="2"/>
      <c r="AM85" s="74"/>
    </row>
    <row r="86" spans="1:39" x14ac:dyDescent="0.25">
      <c r="A86" s="33"/>
      <c r="B86" s="33"/>
      <c r="C86" s="48"/>
      <c r="D86" s="48"/>
      <c r="E86" s="48"/>
      <c r="F86" s="48"/>
      <c r="G86" s="48"/>
      <c r="H86" s="48"/>
      <c r="I86" s="48"/>
      <c r="J86" s="48"/>
      <c r="K86" s="48"/>
      <c r="L86" s="48"/>
      <c r="M86" s="48"/>
      <c r="N86" s="45"/>
      <c r="O86" s="2"/>
      <c r="AM86" s="74"/>
    </row>
    <row r="87" spans="1:39" x14ac:dyDescent="0.25">
      <c r="A87" s="33"/>
      <c r="B87" s="33"/>
      <c r="C87" s="48"/>
      <c r="D87" s="48"/>
      <c r="E87" s="48"/>
      <c r="F87" s="48"/>
      <c r="G87" s="48"/>
      <c r="H87" s="48"/>
      <c r="I87" s="48"/>
      <c r="J87" s="48"/>
      <c r="K87" s="48"/>
      <c r="L87" s="48"/>
      <c r="M87" s="48"/>
      <c r="N87" s="45"/>
      <c r="O87" s="2"/>
      <c r="AM87" s="74"/>
    </row>
    <row r="88" spans="1:39" x14ac:dyDescent="0.25">
      <c r="A88" s="33"/>
      <c r="B88" s="33"/>
      <c r="C88" s="48"/>
      <c r="D88" s="48"/>
      <c r="E88" s="48"/>
      <c r="F88" s="48"/>
      <c r="G88" s="48"/>
      <c r="H88" s="48"/>
      <c r="I88" s="48"/>
      <c r="J88" s="48"/>
      <c r="K88" s="48"/>
      <c r="L88" s="48"/>
      <c r="M88" s="48"/>
      <c r="N88" s="45"/>
      <c r="O88" s="2"/>
      <c r="AM88" s="74"/>
    </row>
    <row r="89" spans="1:39" x14ac:dyDescent="0.25">
      <c r="A89" s="33"/>
      <c r="B89" s="33"/>
      <c r="C89" s="48"/>
      <c r="D89" s="48"/>
      <c r="E89" s="48"/>
      <c r="F89" s="48"/>
      <c r="G89" s="48"/>
      <c r="H89" s="48"/>
      <c r="I89" s="48"/>
      <c r="J89" s="48"/>
      <c r="K89" s="48"/>
      <c r="L89" s="48"/>
      <c r="M89" s="48"/>
      <c r="N89" s="45"/>
      <c r="O89" s="2"/>
      <c r="AM89" s="74"/>
    </row>
    <row r="90" spans="1:39" x14ac:dyDescent="0.25">
      <c r="A90" s="33"/>
      <c r="B90" s="33"/>
      <c r="C90" s="48"/>
      <c r="D90" s="48"/>
      <c r="E90" s="48"/>
      <c r="F90" s="48"/>
      <c r="G90" s="48"/>
      <c r="H90" s="48"/>
      <c r="I90" s="48"/>
      <c r="J90" s="48"/>
      <c r="K90" s="48"/>
      <c r="L90" s="48"/>
      <c r="M90" s="48"/>
      <c r="N90" s="45"/>
      <c r="O90" s="2"/>
      <c r="AM90" s="74"/>
    </row>
    <row r="91" spans="1:39" x14ac:dyDescent="0.25">
      <c r="A91" s="33"/>
      <c r="B91" s="33"/>
      <c r="C91" s="48"/>
      <c r="D91" s="48"/>
      <c r="E91" s="48"/>
      <c r="F91" s="48"/>
      <c r="G91" s="48"/>
      <c r="H91" s="48"/>
      <c r="I91" s="48"/>
      <c r="J91" s="48"/>
      <c r="K91" s="48"/>
      <c r="L91" s="48"/>
      <c r="M91" s="48"/>
      <c r="N91" s="45"/>
      <c r="O91" s="2"/>
      <c r="AM91" s="74"/>
    </row>
    <row r="92" spans="1:39" x14ac:dyDescent="0.25">
      <c r="AM92" s="74"/>
    </row>
    <row r="93" spans="1:39" ht="15.75" x14ac:dyDescent="0.25">
      <c r="A93" s="473" t="s">
        <v>574</v>
      </c>
      <c r="B93" s="475" t="s">
        <v>119</v>
      </c>
      <c r="C93" s="475" t="s">
        <v>2</v>
      </c>
      <c r="D93" s="475" t="s">
        <v>4</v>
      </c>
      <c r="E93" s="477" t="s">
        <v>6</v>
      </c>
      <c r="F93" s="479" t="s">
        <v>8</v>
      </c>
      <c r="G93" s="480"/>
      <c r="H93" s="475" t="s">
        <v>10</v>
      </c>
      <c r="I93" s="475" t="s">
        <v>14</v>
      </c>
      <c r="J93" s="475" t="s">
        <v>12</v>
      </c>
      <c r="K93" s="471" t="s">
        <v>120</v>
      </c>
      <c r="L93" s="472"/>
      <c r="M93" s="475" t="s">
        <v>20</v>
      </c>
      <c r="N93" s="439" t="s">
        <v>22</v>
      </c>
      <c r="O93" s="34"/>
      <c r="AM93" s="74"/>
    </row>
    <row r="94" spans="1:39" ht="15.75" x14ac:dyDescent="0.25">
      <c r="A94" s="474"/>
      <c r="B94" s="476"/>
      <c r="C94" s="476"/>
      <c r="D94" s="476"/>
      <c r="E94" s="478"/>
      <c r="F94" s="38" t="s">
        <v>122</v>
      </c>
      <c r="G94" s="38" t="s">
        <v>123</v>
      </c>
      <c r="H94" s="476"/>
      <c r="I94" s="476"/>
      <c r="J94" s="476"/>
      <c r="K94" s="59" t="s">
        <v>124</v>
      </c>
      <c r="L94" s="59" t="s">
        <v>560</v>
      </c>
      <c r="M94" s="476"/>
      <c r="N94" s="440"/>
      <c r="O94" s="2"/>
      <c r="AM94" s="74"/>
    </row>
    <row r="95" spans="1:39" x14ac:dyDescent="0.25">
      <c r="A95" s="33"/>
      <c r="B95" s="33"/>
      <c r="C95" s="48"/>
      <c r="D95" s="48"/>
      <c r="E95" s="48"/>
      <c r="F95" s="48"/>
      <c r="G95" s="48"/>
      <c r="H95" s="48"/>
      <c r="I95" s="48"/>
      <c r="J95" s="45"/>
      <c r="K95" s="45"/>
      <c r="L95" s="45"/>
      <c r="M95" s="45"/>
      <c r="N95" s="45"/>
      <c r="O95" s="2"/>
      <c r="AM95" s="74"/>
    </row>
    <row r="96" spans="1:39" x14ac:dyDescent="0.25">
      <c r="A96" s="33"/>
      <c r="B96" s="33"/>
      <c r="C96" s="48"/>
      <c r="D96" s="48"/>
      <c r="E96" s="48"/>
      <c r="F96" s="48"/>
      <c r="G96" s="48"/>
      <c r="H96" s="48"/>
      <c r="I96" s="48"/>
      <c r="J96" s="48"/>
      <c r="K96" s="48"/>
      <c r="L96" s="48"/>
      <c r="M96" s="48"/>
      <c r="N96" s="45"/>
      <c r="O96" s="2"/>
      <c r="AM96" s="74"/>
    </row>
    <row r="97" spans="1:39" x14ac:dyDescent="0.25">
      <c r="A97" s="33"/>
      <c r="B97" s="33"/>
      <c r="C97" s="48"/>
      <c r="D97" s="48"/>
      <c r="E97" s="48"/>
      <c r="F97" s="48"/>
      <c r="G97" s="48"/>
      <c r="H97" s="48"/>
      <c r="I97" s="48"/>
      <c r="J97" s="48"/>
      <c r="K97" s="48"/>
      <c r="L97" s="48"/>
      <c r="M97" s="48"/>
      <c r="N97" s="45"/>
      <c r="O97" s="2"/>
      <c r="AM97" s="74"/>
    </row>
    <row r="98" spans="1:39" x14ac:dyDescent="0.25">
      <c r="A98" s="33"/>
      <c r="B98" s="33"/>
      <c r="C98" s="48"/>
      <c r="D98" s="48"/>
      <c r="E98" s="48"/>
      <c r="F98" s="48"/>
      <c r="G98" s="48"/>
      <c r="H98" s="48"/>
      <c r="I98" s="48"/>
      <c r="J98" s="48"/>
      <c r="K98" s="48"/>
      <c r="L98" s="48"/>
      <c r="M98" s="48"/>
      <c r="N98" s="45"/>
      <c r="O98" s="2"/>
      <c r="AM98" s="74"/>
    </row>
    <row r="99" spans="1:39" x14ac:dyDescent="0.25">
      <c r="A99" s="33"/>
      <c r="B99" s="33"/>
      <c r="C99" s="48"/>
      <c r="D99" s="48"/>
      <c r="E99" s="48"/>
      <c r="F99" s="48"/>
      <c r="G99" s="48"/>
      <c r="H99" s="48"/>
      <c r="I99" s="48"/>
      <c r="J99" s="48"/>
      <c r="K99" s="48"/>
      <c r="L99" s="48"/>
      <c r="M99" s="48"/>
      <c r="N99" s="45"/>
      <c r="O99" s="2"/>
      <c r="AM99" s="74"/>
    </row>
    <row r="100" spans="1:39" x14ac:dyDescent="0.25">
      <c r="A100" s="33"/>
      <c r="B100" s="33"/>
      <c r="C100" s="48"/>
      <c r="D100" s="48"/>
      <c r="E100" s="48"/>
      <c r="F100" s="48"/>
      <c r="G100" s="48"/>
      <c r="H100" s="48"/>
      <c r="I100" s="48"/>
      <c r="J100" s="48"/>
      <c r="K100" s="48"/>
      <c r="L100" s="48"/>
      <c r="M100" s="48"/>
      <c r="N100" s="45"/>
      <c r="O100" s="2"/>
      <c r="AM100" s="74"/>
    </row>
    <row r="101" spans="1:39" x14ac:dyDescent="0.25">
      <c r="A101" s="33"/>
      <c r="B101" s="33"/>
      <c r="C101" s="48"/>
      <c r="D101" s="48"/>
      <c r="E101" s="48"/>
      <c r="F101" s="48"/>
      <c r="G101" s="48"/>
      <c r="H101" s="48"/>
      <c r="I101" s="48"/>
      <c r="J101" s="48"/>
      <c r="K101" s="48"/>
      <c r="L101" s="48"/>
      <c r="M101" s="48"/>
      <c r="N101" s="45"/>
      <c r="O101" s="2"/>
      <c r="AM101" s="74"/>
    </row>
    <row r="102" spans="1:39" x14ac:dyDescent="0.25">
      <c r="A102" s="33"/>
      <c r="B102" s="33"/>
      <c r="C102" s="48"/>
      <c r="D102" s="48"/>
      <c r="E102" s="48"/>
      <c r="F102" s="48"/>
      <c r="G102" s="48"/>
      <c r="H102" s="48"/>
      <c r="I102" s="48"/>
      <c r="J102" s="48"/>
      <c r="K102" s="48"/>
      <c r="L102" s="48"/>
      <c r="M102" s="48"/>
      <c r="N102" s="45"/>
      <c r="O102" s="2"/>
      <c r="AM102" s="74"/>
    </row>
    <row r="103" spans="1:39" x14ac:dyDescent="0.25">
      <c r="A103" s="33"/>
      <c r="B103" s="33"/>
      <c r="C103" s="48"/>
      <c r="D103" s="48"/>
      <c r="E103" s="48"/>
      <c r="F103" s="48"/>
      <c r="G103" s="48"/>
      <c r="H103" s="48"/>
      <c r="I103" s="48"/>
      <c r="J103" s="48"/>
      <c r="K103" s="48"/>
      <c r="L103" s="48"/>
      <c r="M103" s="48"/>
      <c r="N103" s="45"/>
      <c r="O103" s="2"/>
      <c r="AM103" s="74"/>
    </row>
    <row r="104" spans="1:39" x14ac:dyDescent="0.25">
      <c r="A104" s="49"/>
      <c r="B104" s="49"/>
      <c r="O104" s="2"/>
      <c r="AM104" s="74"/>
    </row>
    <row r="105" spans="1:39" x14ac:dyDescent="0.25">
      <c r="A105" s="74"/>
      <c r="B105" s="74"/>
      <c r="C105" s="74"/>
      <c r="D105" s="74"/>
      <c r="E105" s="74"/>
      <c r="F105" s="74"/>
      <c r="G105" s="74"/>
      <c r="H105" s="74"/>
      <c r="I105" s="74"/>
      <c r="J105" s="74"/>
      <c r="K105" s="74"/>
      <c r="L105" s="74"/>
      <c r="M105" s="74"/>
      <c r="N105" s="74"/>
      <c r="O105" s="75"/>
      <c r="P105" s="75"/>
      <c r="Q105" s="75"/>
      <c r="R105" s="75"/>
      <c r="S105" s="75"/>
      <c r="T105" s="75"/>
      <c r="U105" s="75"/>
      <c r="V105" s="75"/>
      <c r="W105" s="75"/>
      <c r="X105" s="75"/>
      <c r="Y105" s="75"/>
      <c r="Z105" s="75"/>
      <c r="AA105" s="75"/>
      <c r="AB105" s="75"/>
      <c r="AC105" s="75"/>
      <c r="AD105" s="75"/>
      <c r="AE105" s="75"/>
      <c r="AF105" s="75"/>
      <c r="AG105" s="75"/>
      <c r="AH105" s="75"/>
      <c r="AI105" s="75"/>
      <c r="AJ105" s="75"/>
      <c r="AK105" s="75"/>
      <c r="AL105" s="74"/>
      <c r="AM105" s="74"/>
    </row>
    <row r="106" spans="1:39" x14ac:dyDescent="0.25">
      <c r="A106" s="74"/>
      <c r="B106" s="74"/>
      <c r="C106" s="74"/>
      <c r="D106" s="74"/>
      <c r="E106" s="74"/>
      <c r="F106" s="74"/>
      <c r="G106" s="74"/>
      <c r="H106" s="74"/>
      <c r="I106" s="74"/>
      <c r="J106" s="74"/>
      <c r="K106" s="74"/>
      <c r="L106" s="74"/>
      <c r="M106" s="74"/>
      <c r="N106" s="74"/>
      <c r="O106" s="75"/>
      <c r="P106" s="75"/>
      <c r="Q106" s="75"/>
      <c r="R106" s="75"/>
      <c r="S106" s="75"/>
      <c r="T106" s="75"/>
      <c r="U106" s="75"/>
      <c r="V106" s="75"/>
      <c r="W106" s="75"/>
      <c r="X106" s="75"/>
      <c r="Y106" s="75"/>
      <c r="Z106" s="75"/>
      <c r="AA106" s="75"/>
      <c r="AB106" s="75"/>
      <c r="AC106" s="75"/>
      <c r="AD106" s="75"/>
      <c r="AE106" s="75"/>
      <c r="AF106" s="75"/>
      <c r="AG106" s="75"/>
      <c r="AH106" s="75"/>
      <c r="AI106" s="75"/>
      <c r="AJ106" s="75"/>
      <c r="AK106" s="75"/>
      <c r="AL106" s="74"/>
      <c r="AM106" s="74"/>
    </row>
  </sheetData>
  <mergeCells count="94">
    <mergeCell ref="F93:G93"/>
    <mergeCell ref="A93:A94"/>
    <mergeCell ref="B93:B94"/>
    <mergeCell ref="C93:C94"/>
    <mergeCell ref="D93:D94"/>
    <mergeCell ref="E93:E94"/>
    <mergeCell ref="H93:H94"/>
    <mergeCell ref="I93:I94"/>
    <mergeCell ref="J93:J94"/>
    <mergeCell ref="K93:L93"/>
    <mergeCell ref="M93:M94"/>
    <mergeCell ref="F81:G81"/>
    <mergeCell ref="H81:H82"/>
    <mergeCell ref="I81:I82"/>
    <mergeCell ref="J81:J82"/>
    <mergeCell ref="F69:G69"/>
    <mergeCell ref="K81:L81"/>
    <mergeCell ref="M81:M82"/>
    <mergeCell ref="H69:H70"/>
    <mergeCell ref="I69:I70"/>
    <mergeCell ref="J69:J70"/>
    <mergeCell ref="K69:L69"/>
    <mergeCell ref="M69:M70"/>
    <mergeCell ref="A81:A82"/>
    <mergeCell ref="B81:B82"/>
    <mergeCell ref="C81:C82"/>
    <mergeCell ref="D81:D82"/>
    <mergeCell ref="E81:E82"/>
    <mergeCell ref="A69:A70"/>
    <mergeCell ref="B69:B70"/>
    <mergeCell ref="C69:C70"/>
    <mergeCell ref="D69:D70"/>
    <mergeCell ref="E69:E70"/>
    <mergeCell ref="A8:M8"/>
    <mergeCell ref="V9:V10"/>
    <mergeCell ref="K57:L57"/>
    <mergeCell ref="M57:M58"/>
    <mergeCell ref="A57:A58"/>
    <mergeCell ref="B57:B58"/>
    <mergeCell ref="C57:C58"/>
    <mergeCell ref="D57:D58"/>
    <mergeCell ref="E57:E58"/>
    <mergeCell ref="F57:G57"/>
    <mergeCell ref="H57:H58"/>
    <mergeCell ref="I57:I58"/>
    <mergeCell ref="J57:J58"/>
    <mergeCell ref="Y9:Y10"/>
    <mergeCell ref="J9:J10"/>
    <mergeCell ref="A1:AJ1"/>
    <mergeCell ref="A2:AK2"/>
    <mergeCell ref="O8:Y8"/>
    <mergeCell ref="Z8:AK8"/>
    <mergeCell ref="N9:N10"/>
    <mergeCell ref="A9:A10"/>
    <mergeCell ref="B9:B10"/>
    <mergeCell ref="C9:C10"/>
    <mergeCell ref="D9:D10"/>
    <mergeCell ref="E9:E10"/>
    <mergeCell ref="F9:G9"/>
    <mergeCell ref="H9:H10"/>
    <mergeCell ref="I9:I10"/>
    <mergeCell ref="B6:C6"/>
    <mergeCell ref="N81:N82"/>
    <mergeCell ref="N93:N94"/>
    <mergeCell ref="AJ9:AJ10"/>
    <mergeCell ref="W9:W10"/>
    <mergeCell ref="A37:A49"/>
    <mergeCell ref="T9:T10"/>
    <mergeCell ref="AG9:AG10"/>
    <mergeCell ref="A11:A18"/>
    <mergeCell ref="A19:A31"/>
    <mergeCell ref="A32:A36"/>
    <mergeCell ref="AA9:AA10"/>
    <mergeCell ref="AB9:AB10"/>
    <mergeCell ref="AC9:AC10"/>
    <mergeCell ref="AD9:AD10"/>
    <mergeCell ref="AE9:AE10"/>
    <mergeCell ref="AF9:AF10"/>
    <mergeCell ref="AK9:AK10"/>
    <mergeCell ref="A53:N53"/>
    <mergeCell ref="N57:N58"/>
    <mergeCell ref="N69:N70"/>
    <mergeCell ref="AH9:AH10"/>
    <mergeCell ref="AI9:AI10"/>
    <mergeCell ref="Z9:Z10"/>
    <mergeCell ref="O9:O10"/>
    <mergeCell ref="P9:P10"/>
    <mergeCell ref="Q9:Q10"/>
    <mergeCell ref="R9:R10"/>
    <mergeCell ref="S9:S10"/>
    <mergeCell ref="U9:U10"/>
    <mergeCell ref="K9:L9"/>
    <mergeCell ref="M9:M10"/>
    <mergeCell ref="X9:X10"/>
  </mergeCells>
  <conditionalFormatting sqref="O11:O49">
    <cfRule type="cellIs" dxfId="31" priority="7" stopIfTrue="1" operator="equal">
      <formula>"x"</formula>
    </cfRule>
  </conditionalFormatting>
  <conditionalFormatting sqref="P11:P49">
    <cfRule type="cellIs" dxfId="30" priority="6" operator="equal">
      <formula>"x"</formula>
    </cfRule>
  </conditionalFormatting>
  <conditionalFormatting sqref="Q11:Q49">
    <cfRule type="cellIs" dxfId="29" priority="5" operator="equal">
      <formula>"x"</formula>
    </cfRule>
  </conditionalFormatting>
  <conditionalFormatting sqref="R11:R49">
    <cfRule type="cellIs" dxfId="28" priority="4" stopIfTrue="1" operator="equal">
      <formula>"x"</formula>
    </cfRule>
  </conditionalFormatting>
  <conditionalFormatting sqref="S11:S49">
    <cfRule type="cellIs" dxfId="27" priority="3" operator="equal">
      <formula>"x"</formula>
    </cfRule>
  </conditionalFormatting>
  <conditionalFormatting sqref="T11:T49">
    <cfRule type="cellIs" dxfId="26" priority="1" stopIfTrue="1" operator="equal">
      <formula>$AQ$7</formula>
    </cfRule>
    <cfRule type="cellIs" dxfId="25" priority="2" stopIfTrue="1" operator="equal">
      <formula>$AQ$6</formula>
    </cfRule>
  </conditionalFormatting>
  <conditionalFormatting sqref="AQ6:AQ7">
    <cfRule type="cellIs" dxfId="24" priority="37" stopIfTrue="1" operator="equal">
      <formula>$AQ$6</formula>
    </cfRule>
  </conditionalFormatting>
  <dataValidations count="1">
    <dataValidation type="list" allowBlank="1" showInputMessage="1" showErrorMessage="1" sqref="T11:T49" xr:uid="{8B51DF1B-D31E-4C2C-9877-F531C3947296}">
      <formula1>$AQ$6:$AQ$7</formula1>
    </dataValidation>
  </dataValidations>
  <hyperlinks>
    <hyperlink ref="V16" r:id="rId1" xr:uid="{E537423B-DE06-451E-B4AF-949753EC68D4}"/>
  </hyperlinks>
  <pageMargins left="0.511811024" right="0.511811024" top="0.78740157499999996" bottom="0.78740157499999996" header="0.31496062000000002" footer="0.31496062000000002"/>
  <pageSetup orientation="portrait" r:id="rId2"/>
  <extLst>
    <ext xmlns:x14="http://schemas.microsoft.com/office/spreadsheetml/2009/9/main" uri="{CCE6A557-97BC-4b89-ADB6-D9C93CAAB3DF}">
      <x14:dataValidations xmlns:xm="http://schemas.microsoft.com/office/excel/2006/main" count="1">
        <x14:dataValidation type="list" allowBlank="1" showInputMessage="1" showErrorMessage="1" xr:uid="{55FD2F51-6F21-4CCC-86CA-A34FAD7562E7}">
          <x14:formula1>
            <xm:f>LEGENDA!$A$46:$A$60</xm:f>
          </x14:formula1>
          <xm:sqref>N59:N67 N95:N104 N83:N91 N71:N79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D47"/>
  <sheetViews>
    <sheetView showGridLines="0" topLeftCell="B1" zoomScaleNormal="100" zoomScalePageLayoutView="70" workbookViewId="0">
      <selection activeCell="B3" sqref="B3:W3"/>
    </sheetView>
  </sheetViews>
  <sheetFormatPr defaultRowHeight="15" x14ac:dyDescent="0.25"/>
  <cols>
    <col min="1" max="1" width="2.85546875" customWidth="1"/>
    <col min="2" max="2" width="3.85546875" customWidth="1"/>
    <col min="3" max="3" width="53" bestFit="1" customWidth="1"/>
    <col min="4" max="4" width="12" bestFit="1" customWidth="1"/>
    <col min="5" max="5" width="7.42578125" customWidth="1"/>
    <col min="6" max="6" width="12" bestFit="1" customWidth="1"/>
    <col min="7" max="7" width="8.140625" customWidth="1"/>
    <col min="8" max="8" width="9.140625" customWidth="1"/>
    <col min="24" max="24" width="2.85546875" customWidth="1"/>
    <col min="25" max="25" width="9.28515625" customWidth="1"/>
    <col min="26" max="26" width="0.7109375" customWidth="1"/>
    <col min="27" max="27" width="0.85546875" hidden="1" customWidth="1"/>
    <col min="28" max="28" width="0.28515625" customWidth="1"/>
    <col min="29" max="29" width="4.140625" customWidth="1"/>
  </cols>
  <sheetData>
    <row r="1" spans="1:28" x14ac:dyDescent="0.25">
      <c r="A1" s="76"/>
      <c r="B1" s="489" t="s">
        <v>107</v>
      </c>
      <c r="C1" s="489"/>
      <c r="D1" s="489"/>
      <c r="E1" s="489"/>
      <c r="F1" s="489"/>
      <c r="G1" s="489"/>
      <c r="H1" s="489"/>
      <c r="I1" s="489"/>
      <c r="J1" s="489"/>
      <c r="K1" s="489"/>
      <c r="L1" s="489"/>
      <c r="M1" s="489"/>
      <c r="N1" s="489"/>
      <c r="O1" s="489"/>
      <c r="P1" s="489"/>
      <c r="Q1" s="489"/>
      <c r="R1" s="489"/>
      <c r="S1" s="489"/>
      <c r="T1" s="489"/>
      <c r="U1" s="489"/>
      <c r="V1" s="489"/>
      <c r="W1" s="489"/>
      <c r="X1" s="76"/>
    </row>
    <row r="2" spans="1:28" s="11" customFormat="1" ht="21" customHeight="1" x14ac:dyDescent="0.25">
      <c r="A2" s="77"/>
      <c r="B2" s="489"/>
      <c r="C2" s="489"/>
      <c r="D2" s="489"/>
      <c r="E2" s="489"/>
      <c r="F2" s="489"/>
      <c r="G2" s="489"/>
      <c r="H2" s="489"/>
      <c r="I2" s="489"/>
      <c r="J2" s="489"/>
      <c r="K2" s="489"/>
      <c r="L2" s="489"/>
      <c r="M2" s="489"/>
      <c r="N2" s="489"/>
      <c r="O2" s="489"/>
      <c r="P2" s="489"/>
      <c r="Q2" s="489"/>
      <c r="R2" s="489"/>
      <c r="S2" s="489"/>
      <c r="T2" s="489"/>
      <c r="U2" s="489"/>
      <c r="V2" s="489"/>
      <c r="W2" s="489"/>
      <c r="X2" s="77"/>
    </row>
    <row r="3" spans="1:28" ht="33.75" customHeight="1" x14ac:dyDescent="0.35">
      <c r="A3" s="76"/>
      <c r="B3" s="496" t="str">
        <f>'Monitoria Anual - 1'!A2</f>
        <v>Plano de Ação Nacional para a Conservação dos Pequenos Mamíferos de Áreas Abertas - PAN PMAA</v>
      </c>
      <c r="C3" s="496"/>
      <c r="D3" s="496"/>
      <c r="E3" s="496"/>
      <c r="F3" s="496"/>
      <c r="G3" s="496"/>
      <c r="H3" s="496"/>
      <c r="I3" s="496"/>
      <c r="J3" s="496"/>
      <c r="K3" s="496"/>
      <c r="L3" s="496"/>
      <c r="M3" s="496"/>
      <c r="N3" s="496"/>
      <c r="O3" s="496"/>
      <c r="P3" s="496"/>
      <c r="Q3" s="496"/>
      <c r="R3" s="496"/>
      <c r="S3" s="496"/>
      <c r="T3" s="496"/>
      <c r="U3" s="496"/>
      <c r="V3" s="496"/>
      <c r="W3" s="496"/>
      <c r="X3" s="76"/>
    </row>
    <row r="4" spans="1:28" x14ac:dyDescent="0.25">
      <c r="A4" s="76"/>
      <c r="J4" s="8"/>
      <c r="K4" s="8"/>
      <c r="L4" s="8"/>
      <c r="M4" s="8"/>
      <c r="N4" s="8"/>
      <c r="O4" s="8"/>
      <c r="X4" s="76"/>
    </row>
    <row r="5" spans="1:28" s="2" customFormat="1" ht="45" customHeight="1" x14ac:dyDescent="0.25">
      <c r="A5" s="74"/>
      <c r="B5" s="501" t="s">
        <v>575</v>
      </c>
      <c r="C5" s="501"/>
      <c r="D5" s="502" t="str">
        <f>'Monitoria Anual - 1'!B4</f>
        <v>Assegurar a viabilidade populacional por meio da manutenção dos habitats e ampliação do conhecimento biológico das espécies-alvo do PAN.</v>
      </c>
      <c r="E5" s="502"/>
      <c r="F5" s="502"/>
      <c r="G5" s="502"/>
      <c r="H5" s="502"/>
      <c r="I5" s="502"/>
      <c r="J5" s="502"/>
      <c r="K5" s="502"/>
      <c r="L5" s="502"/>
      <c r="M5" s="503"/>
      <c r="N5" s="9"/>
      <c r="O5" s="9"/>
      <c r="P5" s="9"/>
      <c r="Q5" s="9"/>
      <c r="R5" s="9"/>
      <c r="X5" s="74"/>
    </row>
    <row r="6" spans="1:28" x14ac:dyDescent="0.25">
      <c r="A6" s="76"/>
      <c r="J6" s="8"/>
      <c r="K6" s="8"/>
      <c r="L6" s="8"/>
      <c r="M6" s="8"/>
      <c r="N6" s="8"/>
      <c r="O6" s="8"/>
      <c r="X6" s="76"/>
    </row>
    <row r="7" spans="1:28" ht="26.25" customHeight="1" x14ac:dyDescent="0.25">
      <c r="A7" s="76"/>
      <c r="B7" s="501" t="s">
        <v>111</v>
      </c>
      <c r="C7" s="501"/>
      <c r="D7" s="490" t="str">
        <f>'Monitoria Anual - 2'!B6</f>
        <v>06/08/2024 - 08/08/2024 (virtual)</v>
      </c>
      <c r="E7" s="490"/>
      <c r="F7" s="490"/>
      <c r="G7" s="491"/>
      <c r="H7" s="2"/>
      <c r="I7" s="10"/>
      <c r="J7" s="8"/>
      <c r="K7" s="8"/>
      <c r="L7" s="8"/>
      <c r="M7" s="8"/>
      <c r="N7" s="8"/>
      <c r="O7" s="8"/>
      <c r="X7" s="76"/>
    </row>
    <row r="8" spans="1:28" x14ac:dyDescent="0.25">
      <c r="A8" s="76"/>
      <c r="X8" s="76"/>
    </row>
    <row r="9" spans="1:28" ht="31.5" customHeight="1" x14ac:dyDescent="0.25">
      <c r="A9" s="76"/>
      <c r="B9" s="489" t="s">
        <v>576</v>
      </c>
      <c r="C9" s="489"/>
      <c r="D9" s="489"/>
      <c r="E9" s="489"/>
      <c r="F9" s="489"/>
      <c r="G9" s="489"/>
      <c r="H9" s="489"/>
      <c r="I9" s="489"/>
      <c r="J9" s="489"/>
      <c r="K9" s="489"/>
      <c r="L9" s="489"/>
      <c r="M9" s="489"/>
      <c r="N9" s="489"/>
      <c r="O9" s="489"/>
      <c r="P9" s="489"/>
      <c r="Q9" s="489"/>
      <c r="R9" s="489"/>
      <c r="S9" s="489"/>
      <c r="T9" s="489"/>
      <c r="U9" s="489"/>
      <c r="V9" s="489"/>
      <c r="W9" s="489"/>
      <c r="X9" s="76"/>
    </row>
    <row r="10" spans="1:28" x14ac:dyDescent="0.25">
      <c r="A10" s="76"/>
      <c r="G10" s="7"/>
      <c r="H10" s="7"/>
      <c r="I10" s="7"/>
      <c r="X10" s="76"/>
    </row>
    <row r="11" spans="1:28" ht="15.75" x14ac:dyDescent="0.25">
      <c r="A11" s="76"/>
      <c r="B11" s="490" t="s">
        <v>577</v>
      </c>
      <c r="C11" s="491"/>
      <c r="D11" s="30"/>
      <c r="E11" s="30"/>
      <c r="F11" s="30"/>
      <c r="G11" s="30"/>
      <c r="H11" s="30"/>
      <c r="I11" s="30"/>
      <c r="J11" s="30"/>
      <c r="K11" s="30"/>
      <c r="L11" s="30"/>
      <c r="M11" s="30"/>
      <c r="N11" s="30"/>
      <c r="O11" s="30"/>
      <c r="P11" s="30"/>
      <c r="Q11" s="30"/>
      <c r="R11" s="30"/>
      <c r="S11" s="30"/>
      <c r="T11" s="30"/>
      <c r="U11" s="30"/>
      <c r="V11" s="30"/>
      <c r="W11" s="30"/>
      <c r="X11" s="76"/>
    </row>
    <row r="12" spans="1:28" ht="15.75" thickBot="1" x14ac:dyDescent="0.3">
      <c r="A12" s="76"/>
      <c r="F12" s="497"/>
      <c r="G12" s="497"/>
      <c r="H12" s="69"/>
      <c r="X12" s="76"/>
    </row>
    <row r="13" spans="1:28" ht="33.75" customHeight="1" x14ac:dyDescent="0.25">
      <c r="A13" s="76"/>
      <c r="C13" s="498" t="s">
        <v>802</v>
      </c>
      <c r="D13" s="499"/>
      <c r="E13" s="499"/>
      <c r="F13" s="499"/>
      <c r="G13" s="500"/>
      <c r="H13" s="3"/>
      <c r="X13" s="76"/>
    </row>
    <row r="14" spans="1:28" s="2" customFormat="1" ht="34.5" customHeight="1" x14ac:dyDescent="0.25">
      <c r="A14" s="74"/>
      <c r="C14" s="82" t="s">
        <v>579</v>
      </c>
      <c r="D14" s="78" t="s">
        <v>580</v>
      </c>
      <c r="E14" s="79" t="s">
        <v>581</v>
      </c>
      <c r="F14" s="80" t="s">
        <v>582</v>
      </c>
      <c r="G14" s="81" t="s">
        <v>581</v>
      </c>
      <c r="H14" s="6"/>
      <c r="X14" s="74"/>
    </row>
    <row r="15" spans="1:28" ht="15.75" x14ac:dyDescent="0.25">
      <c r="A15" s="76"/>
      <c r="C15" s="83" t="s">
        <v>583</v>
      </c>
      <c r="D15" s="56"/>
      <c r="E15" s="64"/>
      <c r="F15" s="56">
        <f>COUNTA('Monitoria Anual - 2'!T11:T889)</f>
        <v>1</v>
      </c>
      <c r="G15" s="64">
        <f t="shared" ref="G15:G21" si="0">F15/$F$22</f>
        <v>2.6315789473684209E-2</v>
      </c>
      <c r="H15" s="65"/>
      <c r="X15" s="76"/>
    </row>
    <row r="16" spans="1:28" ht="15.75" x14ac:dyDescent="0.25">
      <c r="A16" s="76"/>
      <c r="C16" s="84" t="s">
        <v>584</v>
      </c>
      <c r="D16" s="57">
        <f>COUNTA('Monitoria Anual - 2'!O11:O889)</f>
        <v>5</v>
      </c>
      <c r="E16" s="66">
        <f>D16/$D$22</f>
        <v>0.13157894736842105</v>
      </c>
      <c r="F16" s="57">
        <f>D16-AB16</f>
        <v>5</v>
      </c>
      <c r="G16" s="66">
        <f t="shared" si="0"/>
        <v>0.13157894736842105</v>
      </c>
      <c r="H16" s="65"/>
      <c r="X16" s="76"/>
      <c r="Z16">
        <f>COUNTIFS('Monitoria Anual - 2'!O:O,"x",'Monitoria Anual - 2'!T:T,"Excluída")</f>
        <v>0</v>
      </c>
      <c r="AA16">
        <f>COUNTIFS('Monitoria Anual - 2'!O:O,"x",'Monitoria Anual - 2'!T:T,"Agrupada")</f>
        <v>0</v>
      </c>
      <c r="AB16">
        <f>Z16+AA16</f>
        <v>0</v>
      </c>
    </row>
    <row r="17" spans="1:28" ht="15.75" x14ac:dyDescent="0.25">
      <c r="A17" s="76"/>
      <c r="C17" s="85" t="s">
        <v>585</v>
      </c>
      <c r="D17" s="57">
        <f>COUNTA('Monitoria Anual - 2'!P11:P889)</f>
        <v>6</v>
      </c>
      <c r="E17" s="66">
        <f>D17/$D$22</f>
        <v>0.15789473684210525</v>
      </c>
      <c r="F17" s="57">
        <f>D17-AB17</f>
        <v>6</v>
      </c>
      <c r="G17" s="66">
        <f t="shared" si="0"/>
        <v>0.15789473684210525</v>
      </c>
      <c r="H17" s="65"/>
      <c r="X17" s="76"/>
      <c r="Z17">
        <f>COUNTIFS('Monitoria Anual - 2'!P:P,"x",'Monitoria Anual - 2'!T:T,"Excluída")</f>
        <v>0</v>
      </c>
      <c r="AA17">
        <f>COUNTIFS('Monitoria Anual - 2'!P:P,"x",'Monitoria Anual - 2'!T:T,"Agrupada")</f>
        <v>0</v>
      </c>
      <c r="AB17">
        <f>Z17+AA17</f>
        <v>0</v>
      </c>
    </row>
    <row r="18" spans="1:28" ht="15.75" x14ac:dyDescent="0.25">
      <c r="A18" s="76"/>
      <c r="C18" s="86" t="s">
        <v>586</v>
      </c>
      <c r="D18" s="57">
        <f>COUNTA('Monitoria Anual - 2'!Q11:Q889)</f>
        <v>10</v>
      </c>
      <c r="E18" s="66">
        <f>D18/$D$22</f>
        <v>0.26315789473684209</v>
      </c>
      <c r="F18" s="57">
        <f>D18-AB18</f>
        <v>10</v>
      </c>
      <c r="G18" s="66">
        <f t="shared" si="0"/>
        <v>0.26315789473684209</v>
      </c>
      <c r="H18" s="65"/>
      <c r="X18" s="76"/>
      <c r="Z18">
        <f>COUNTIFS('Monitoria Anual - 2'!Q:Q,"x",'Monitoria Anual - 2'!T:T,"Excluída")</f>
        <v>0</v>
      </c>
      <c r="AA18">
        <f>COUNTIFS('Monitoria Anual - 2'!Q:Q,"x",'Monitoria Anual - 2'!T:T,"Agrupada")</f>
        <v>0</v>
      </c>
      <c r="AB18">
        <f>Z18+AA18</f>
        <v>0</v>
      </c>
    </row>
    <row r="19" spans="1:28" ht="15.75" x14ac:dyDescent="0.25">
      <c r="A19" s="76"/>
      <c r="C19" s="87" t="s">
        <v>587</v>
      </c>
      <c r="D19" s="57">
        <f>COUNTA('Monitoria Anual - 2'!R11:R889)</f>
        <v>16</v>
      </c>
      <c r="E19" s="66">
        <f>D19/$D$22</f>
        <v>0.42105263157894735</v>
      </c>
      <c r="F19" s="57">
        <f t="shared" ref="F19:F20" si="1">D19-AB19</f>
        <v>16</v>
      </c>
      <c r="G19" s="66">
        <f t="shared" si="0"/>
        <v>0.42105263157894735</v>
      </c>
      <c r="H19" s="65"/>
      <c r="X19" s="76"/>
      <c r="Z19">
        <f>COUNTIFS('Monitoria Anual - 2'!R:R,"x",'Monitoria Anual - 2'!T:T,"Excluída")</f>
        <v>0</v>
      </c>
      <c r="AA19">
        <f>COUNTIFS('Monitoria Anual - 2'!R:R,"x",'Monitoria Anual - 2'!T:T,"Agrupada")</f>
        <v>0</v>
      </c>
      <c r="AB19">
        <f>Z19+AA19</f>
        <v>0</v>
      </c>
    </row>
    <row r="20" spans="1:28" ht="15.75" x14ac:dyDescent="0.25">
      <c r="A20" s="76"/>
      <c r="C20" s="88" t="s">
        <v>588</v>
      </c>
      <c r="D20" s="57">
        <f>COUNTA('Monitoria Anual - 2'!S11:S889)</f>
        <v>1</v>
      </c>
      <c r="E20" s="66">
        <f>D20/$D$22</f>
        <v>2.6315789473684209E-2</v>
      </c>
      <c r="F20" s="57">
        <f t="shared" si="1"/>
        <v>1</v>
      </c>
      <c r="G20" s="66">
        <f t="shared" si="0"/>
        <v>2.6315789473684209E-2</v>
      </c>
      <c r="H20" s="65"/>
      <c r="X20" s="76"/>
      <c r="Z20">
        <f>COUNTIFS('Monitoria Anual - 2'!S:S,"x",'Monitoria Anual - 2'!T:T,"Excluída")</f>
        <v>0</v>
      </c>
      <c r="AA20">
        <f>COUNTIFS('Monitoria Anual - 2'!S:S,"x",'Monitoria Anual - 2'!T:T,"Agrupada")</f>
        <v>0</v>
      </c>
      <c r="AB20">
        <f>Z20+AA20</f>
        <v>0</v>
      </c>
    </row>
    <row r="21" spans="1:28" ht="16.5" thickBot="1" x14ac:dyDescent="0.3">
      <c r="A21" s="76"/>
      <c r="C21" s="89" t="s">
        <v>589</v>
      </c>
      <c r="D21" s="58"/>
      <c r="E21" s="67"/>
      <c r="F21" s="58">
        <f>'Monitoria Anual - 2'!C55</f>
        <v>0</v>
      </c>
      <c r="G21" s="67">
        <f t="shared" si="0"/>
        <v>0</v>
      </c>
      <c r="H21" s="65"/>
      <c r="X21" s="76"/>
    </row>
    <row r="22" spans="1:28" ht="16.5" thickBot="1" x14ac:dyDescent="0.3">
      <c r="A22" s="76"/>
      <c r="C22" s="90" t="s">
        <v>590</v>
      </c>
      <c r="D22" s="91">
        <f>SUM(D16:D20)</f>
        <v>38</v>
      </c>
      <c r="E22" s="92">
        <f>SUM(E15:E21)</f>
        <v>0.99999999999999989</v>
      </c>
      <c r="F22" s="93">
        <f>SUM(F16:F21)</f>
        <v>38</v>
      </c>
      <c r="G22" s="94">
        <f>SUM(G16:G21)</f>
        <v>0.99999999999999989</v>
      </c>
      <c r="H22" s="65"/>
      <c r="X22" s="76"/>
    </row>
    <row r="23" spans="1:28" x14ac:dyDescent="0.25">
      <c r="A23" s="76"/>
      <c r="C23" s="96" t="s">
        <v>591</v>
      </c>
      <c r="D23" s="492">
        <f>COUNTIF('Monitoria Anual - 2'!T11:T889,"Agrupada")</f>
        <v>0</v>
      </c>
      <c r="E23" s="492"/>
      <c r="F23" s="492"/>
      <c r="G23" s="493"/>
      <c r="H23" s="5"/>
      <c r="X23" s="76"/>
    </row>
    <row r="24" spans="1:28" ht="15.75" thickBot="1" x14ac:dyDescent="0.3">
      <c r="A24" s="76"/>
      <c r="C24" s="95" t="s">
        <v>592</v>
      </c>
      <c r="D24" s="494">
        <f>COUNTIF('Monitoria Anual - 2'!T11:T50,"Excluída")</f>
        <v>1</v>
      </c>
      <c r="E24" s="494"/>
      <c r="F24" s="494"/>
      <c r="G24" s="495"/>
      <c r="X24" s="76"/>
    </row>
    <row r="25" spans="1:28" x14ac:dyDescent="0.25">
      <c r="A25" s="76"/>
      <c r="X25" s="76"/>
    </row>
    <row r="26" spans="1:28" x14ac:dyDescent="0.25">
      <c r="A26" s="76"/>
      <c r="X26" s="76"/>
    </row>
    <row r="27" spans="1:28" ht="15.75" x14ac:dyDescent="0.25">
      <c r="A27" s="76"/>
      <c r="B27" s="490" t="s">
        <v>593</v>
      </c>
      <c r="C27" s="491"/>
      <c r="D27" s="30"/>
      <c r="F27" s="30"/>
      <c r="G27" s="30"/>
      <c r="X27" s="76"/>
    </row>
    <row r="28" spans="1:28" ht="16.5" thickBot="1" x14ac:dyDescent="0.3">
      <c r="A28" s="76"/>
      <c r="B28" s="30"/>
      <c r="C28" s="12"/>
      <c r="D28" s="12"/>
      <c r="E28" s="12"/>
      <c r="F28" s="12"/>
      <c r="G28" s="12"/>
      <c r="H28" s="30"/>
      <c r="I28" s="30"/>
      <c r="J28" s="30"/>
      <c r="K28" s="30"/>
      <c r="L28" s="30"/>
      <c r="M28" s="30"/>
      <c r="N28" s="30"/>
      <c r="O28" s="30"/>
      <c r="P28" s="30"/>
      <c r="Q28" s="30"/>
      <c r="R28" s="30"/>
      <c r="S28" s="30"/>
      <c r="T28" s="30"/>
      <c r="U28" s="30"/>
      <c r="V28" s="30"/>
      <c r="W28" s="30"/>
      <c r="X28" s="76"/>
    </row>
    <row r="29" spans="1:28" ht="16.5" thickBot="1" x14ac:dyDescent="0.3">
      <c r="A29" s="76"/>
      <c r="B29" s="12"/>
      <c r="C29" s="109" t="s">
        <v>594</v>
      </c>
      <c r="D29" s="52">
        <f>COUNTA('Monitoria Anual - 2'!A11:A49)</f>
        <v>4</v>
      </c>
      <c r="H29" s="12"/>
      <c r="I29" s="12"/>
      <c r="J29" s="12"/>
      <c r="K29" s="12"/>
      <c r="L29" s="12"/>
      <c r="M29" s="12"/>
      <c r="N29" s="12"/>
      <c r="O29" s="12"/>
      <c r="P29" s="12"/>
      <c r="Q29" s="12"/>
      <c r="R29" s="12"/>
      <c r="S29" s="12"/>
      <c r="T29" s="12"/>
      <c r="U29" s="12"/>
      <c r="V29" s="12"/>
      <c r="W29" s="12"/>
      <c r="X29" s="76"/>
    </row>
    <row r="30" spans="1:28" ht="15.75" thickBot="1" x14ac:dyDescent="0.3">
      <c r="A30" s="76"/>
      <c r="X30" s="76"/>
    </row>
    <row r="31" spans="1:28" ht="15.75" thickBot="1" x14ac:dyDescent="0.3">
      <c r="A31" s="76"/>
      <c r="C31" s="110" t="s">
        <v>595</v>
      </c>
      <c r="D31" s="110" t="s">
        <v>596</v>
      </c>
      <c r="E31" s="13"/>
      <c r="F31" s="14"/>
      <c r="G31" s="15"/>
      <c r="H31" s="17"/>
      <c r="I31" s="18"/>
      <c r="J31" s="19"/>
      <c r="W31" s="1"/>
      <c r="X31" s="76"/>
    </row>
    <row r="32" spans="1:28" x14ac:dyDescent="0.25">
      <c r="A32" s="76"/>
      <c r="C32" s="53" t="s">
        <v>597</v>
      </c>
      <c r="D32" s="61">
        <f>SUM(F32:J32)</f>
        <v>8</v>
      </c>
      <c r="E32" s="23">
        <f>COUNTA('Monitoria Anual - 2'!T11:T18)</f>
        <v>0</v>
      </c>
      <c r="F32" s="50">
        <f>COUNTA('Monitoria Anual - 2'!O11:O18)</f>
        <v>1</v>
      </c>
      <c r="G32" s="50">
        <f>COUNTA('Monitoria Anual - 2'!P11:P18)</f>
        <v>3</v>
      </c>
      <c r="H32" s="50">
        <f>COUNTA('Monitoria Anual - 2'!Q11:Q18)</f>
        <v>1</v>
      </c>
      <c r="I32" s="50">
        <f>COUNTA('Monitoria Anual - 2'!R11:R18)</f>
        <v>3</v>
      </c>
      <c r="J32" s="51">
        <f>COUNTA('Monitoria Anual - 2'!S11:S18)</f>
        <v>0</v>
      </c>
      <c r="W32" s="1"/>
      <c r="X32" s="76"/>
    </row>
    <row r="33" spans="1:30" x14ac:dyDescent="0.25">
      <c r="A33" s="76"/>
      <c r="C33" s="54" t="s">
        <v>598</v>
      </c>
      <c r="D33" s="53">
        <f>SUM(F33:J33)</f>
        <v>13</v>
      </c>
      <c r="E33" s="24">
        <f>COUNTA('Monitoria Anual - 2'!T19:T31)</f>
        <v>0</v>
      </c>
      <c r="F33" s="25">
        <f>COUNTA('Monitoria Anual - 2'!O19:O31)</f>
        <v>4</v>
      </c>
      <c r="G33" s="25">
        <f>COUNTA('Monitoria Anual - 2'!P19:P31)</f>
        <v>1</v>
      </c>
      <c r="H33" s="25">
        <f>COUNTA('Monitoria Anual - 2'!Q19:Q31)</f>
        <v>7</v>
      </c>
      <c r="I33" s="25">
        <f>COUNTA('Monitoria Anual - 2'!R19:R31)</f>
        <v>1</v>
      </c>
      <c r="J33" s="26">
        <f>COUNTA('Monitoria Anual - 2'!S19:S31)</f>
        <v>0</v>
      </c>
      <c r="W33" s="1"/>
      <c r="X33" s="76"/>
    </row>
    <row r="34" spans="1:30" x14ac:dyDescent="0.25">
      <c r="A34" s="76"/>
      <c r="C34" s="54" t="s">
        <v>599</v>
      </c>
      <c r="D34" s="53">
        <f t="shared" ref="D34:D35" si="2">SUM(F34:J34)</f>
        <v>5</v>
      </c>
      <c r="E34" s="24">
        <f>COUNTA('Monitoria Anual - 2'!T32:T36)</f>
        <v>0</v>
      </c>
      <c r="F34" s="25">
        <f>COUNTA('Monitoria Anual - 2'!O32:O36)</f>
        <v>0</v>
      </c>
      <c r="G34" s="25">
        <f>COUNTA('Monitoria Anual - 2'!P32:P36)</f>
        <v>1</v>
      </c>
      <c r="H34" s="25">
        <f>COUNTA('Monitoria Anual - 2'!Q32:Q36)</f>
        <v>1</v>
      </c>
      <c r="I34" s="25">
        <f>COUNTA('Monitoria Anual - 2'!R32:R36)</f>
        <v>3</v>
      </c>
      <c r="J34" s="26">
        <f>COUNTA('Monitoria Anual - 2'!S32:S36)</f>
        <v>0</v>
      </c>
      <c r="W34" s="1"/>
      <c r="X34" s="76"/>
    </row>
    <row r="35" spans="1:30" ht="15.75" thickBot="1" x14ac:dyDescent="0.3">
      <c r="A35" s="76"/>
      <c r="C35" s="55" t="s">
        <v>600</v>
      </c>
      <c r="D35" s="55">
        <f t="shared" si="2"/>
        <v>12</v>
      </c>
      <c r="E35" s="27">
        <f>COUNTA('Monitoria Anual - 2'!T37:T49)</f>
        <v>1</v>
      </c>
      <c r="F35" s="28">
        <f>COUNTA('Monitoria Anual - 2'!O37:O49)</f>
        <v>0</v>
      </c>
      <c r="G35" s="28">
        <f>COUNTA('Monitoria Anual - 2'!P37:P49)</f>
        <v>1</v>
      </c>
      <c r="H35" s="28">
        <f>COUNTA('Monitoria Anual - 2'!Q37:Q49)</f>
        <v>1</v>
      </c>
      <c r="I35" s="28">
        <f>COUNTA('Monitoria Anual - 2'!R37:R49)</f>
        <v>9</v>
      </c>
      <c r="J35" s="29">
        <f>COUNTA('Monitoria Anual - 2'!S37:S49)</f>
        <v>1</v>
      </c>
      <c r="W35" s="1"/>
      <c r="X35" s="76"/>
    </row>
    <row r="36" spans="1:30" x14ac:dyDescent="0.25">
      <c r="A36" s="76"/>
      <c r="C36" s="265"/>
      <c r="D36" s="265"/>
      <c r="E36" s="265"/>
      <c r="F36" s="265"/>
      <c r="G36" s="265"/>
      <c r="H36" s="265"/>
      <c r="I36" s="265"/>
      <c r="J36" s="265"/>
      <c r="K36" s="1"/>
      <c r="W36" s="1"/>
      <c r="X36" s="76"/>
    </row>
    <row r="37" spans="1:30" x14ac:dyDescent="0.25">
      <c r="A37" s="76"/>
      <c r="C37" s="265"/>
      <c r="D37" s="265"/>
      <c r="E37" s="265"/>
      <c r="F37" s="265"/>
      <c r="G37" s="265"/>
      <c r="H37" s="265"/>
      <c r="I37" s="265"/>
      <c r="J37" s="265"/>
      <c r="K37" s="1"/>
      <c r="W37" s="1"/>
      <c r="X37" s="76"/>
    </row>
    <row r="38" spans="1:30" x14ac:dyDescent="0.25">
      <c r="A38" s="76"/>
      <c r="C38" s="265"/>
      <c r="D38" s="265"/>
      <c r="E38" s="265"/>
      <c r="F38" s="265"/>
      <c r="G38" s="265"/>
      <c r="H38" s="265"/>
      <c r="I38" s="265"/>
      <c r="J38" s="265"/>
      <c r="K38" s="1"/>
      <c r="W38" s="1"/>
      <c r="X38" s="76"/>
    </row>
    <row r="39" spans="1:30" x14ac:dyDescent="0.25">
      <c r="A39" s="76"/>
      <c r="C39" s="265"/>
      <c r="D39" s="265"/>
      <c r="E39" s="265"/>
      <c r="F39" s="265"/>
      <c r="G39" s="265"/>
      <c r="H39" s="265"/>
      <c r="I39" s="265"/>
      <c r="J39" s="265"/>
      <c r="K39" s="1"/>
      <c r="W39" s="1"/>
      <c r="X39" s="76"/>
    </row>
    <row r="40" spans="1:30" x14ac:dyDescent="0.25">
      <c r="A40" s="76"/>
      <c r="C40" s="265"/>
      <c r="D40" s="265"/>
      <c r="E40" s="265"/>
      <c r="F40" s="265"/>
      <c r="G40" s="265"/>
      <c r="H40" s="265"/>
      <c r="I40" s="265"/>
      <c r="J40" s="265"/>
      <c r="K40" s="1"/>
      <c r="W40" s="1"/>
      <c r="X40" s="76"/>
    </row>
    <row r="41" spans="1:30" x14ac:dyDescent="0.25">
      <c r="A41" s="76"/>
      <c r="C41" s="265"/>
      <c r="D41" s="265"/>
      <c r="E41" s="265"/>
      <c r="F41" s="265"/>
      <c r="G41" s="265"/>
      <c r="H41" s="265"/>
      <c r="I41" s="265"/>
      <c r="J41" s="265"/>
      <c r="K41" s="1"/>
      <c r="W41" s="1"/>
      <c r="X41" s="76"/>
    </row>
    <row r="42" spans="1:30" x14ac:dyDescent="0.25">
      <c r="A42" s="76"/>
      <c r="X42" s="76"/>
    </row>
    <row r="43" spans="1:30" x14ac:dyDescent="0.25">
      <c r="A43" s="76"/>
      <c r="B43" s="76"/>
      <c r="C43" s="76"/>
      <c r="D43" s="76"/>
      <c r="E43" s="76"/>
      <c r="F43" s="76"/>
      <c r="G43" s="76"/>
      <c r="H43" s="76"/>
      <c r="I43" s="76"/>
      <c r="J43" s="76"/>
      <c r="K43" s="76"/>
      <c r="L43" s="76"/>
      <c r="M43" s="76"/>
      <c r="N43" s="76"/>
      <c r="O43" s="76"/>
      <c r="P43" s="76"/>
      <c r="Q43" s="76"/>
      <c r="R43" s="76"/>
      <c r="S43" s="76"/>
      <c r="T43" s="76"/>
      <c r="U43" s="76"/>
      <c r="V43" s="76"/>
      <c r="W43" s="76"/>
      <c r="X43" s="76"/>
    </row>
    <row r="45" spans="1:30" x14ac:dyDescent="0.25">
      <c r="A45" s="63"/>
      <c r="B45" s="63"/>
      <c r="C45" s="63"/>
      <c r="D45" s="63"/>
      <c r="E45" s="63"/>
      <c r="F45" s="63"/>
      <c r="G45" s="63"/>
      <c r="H45" s="63"/>
      <c r="I45" s="63"/>
      <c r="J45" s="63"/>
      <c r="K45" s="63"/>
      <c r="L45" s="63"/>
      <c r="M45" s="63"/>
      <c r="N45" s="63"/>
      <c r="O45" s="63"/>
      <c r="P45" s="63"/>
      <c r="Q45" s="63"/>
      <c r="R45" s="63"/>
      <c r="S45" s="63"/>
      <c r="T45" s="63"/>
      <c r="U45" s="63"/>
      <c r="V45" s="63"/>
      <c r="W45" s="63"/>
      <c r="X45" s="63"/>
      <c r="Y45" s="63"/>
      <c r="Z45" s="63"/>
      <c r="AA45" s="63"/>
      <c r="AB45" s="63"/>
      <c r="AC45" s="63"/>
      <c r="AD45" s="63"/>
    </row>
    <row r="46" spans="1:30" x14ac:dyDescent="0.25">
      <c r="A46" s="63"/>
      <c r="B46" s="63"/>
      <c r="C46" s="63"/>
      <c r="D46" s="63"/>
      <c r="E46" s="63"/>
      <c r="F46" s="63"/>
      <c r="G46" s="63"/>
      <c r="H46" s="63"/>
      <c r="I46" s="63"/>
      <c r="J46" s="63"/>
      <c r="K46" s="63"/>
      <c r="L46" s="63"/>
      <c r="M46" s="63"/>
      <c r="N46" s="63"/>
      <c r="O46" s="63"/>
      <c r="P46" s="63"/>
      <c r="Q46" s="63"/>
      <c r="R46" s="63"/>
      <c r="S46" s="63"/>
      <c r="T46" s="63"/>
      <c r="U46" s="63"/>
      <c r="V46" s="63"/>
      <c r="W46" s="63"/>
      <c r="X46" s="63"/>
      <c r="Y46" s="63"/>
      <c r="Z46" s="63"/>
      <c r="AA46" s="63"/>
      <c r="AB46" s="63"/>
      <c r="AC46" s="63"/>
      <c r="AD46" s="63"/>
    </row>
    <row r="47" spans="1:30" x14ac:dyDescent="0.25">
      <c r="A47" s="63"/>
      <c r="B47" s="63"/>
      <c r="C47" s="63"/>
      <c r="D47" s="63"/>
      <c r="E47" s="63"/>
      <c r="F47" s="63"/>
      <c r="G47" s="63"/>
      <c r="H47" s="63"/>
      <c r="I47" s="63"/>
      <c r="J47" s="63"/>
      <c r="K47" s="63"/>
      <c r="L47" s="63"/>
      <c r="M47" s="63"/>
      <c r="N47" s="63"/>
      <c r="O47" s="63"/>
      <c r="P47" s="63"/>
      <c r="Q47" s="63"/>
      <c r="R47" s="63"/>
      <c r="S47" s="63"/>
      <c r="T47" s="63"/>
      <c r="U47" s="63"/>
      <c r="V47" s="63"/>
      <c r="W47" s="63"/>
      <c r="X47" s="63"/>
      <c r="Y47" s="63"/>
      <c r="Z47" s="63"/>
      <c r="AA47" s="63"/>
      <c r="AB47" s="63"/>
      <c r="AC47" s="63"/>
      <c r="AD47" s="63"/>
    </row>
  </sheetData>
  <sheetProtection algorithmName="SHA-512" hashValue="Xe0KQ/gpbXcEu8xsVKUAI4s6zAFqvVem/WK+gn0fJGshHZ5Nj9yB+53HlDndKV4hMGaipiH9kc/UqFY3JNHG2g==" saltValue="/nnb8GfQNDqGDAqg+3a/Pg==" spinCount="100000" sheet="1" objects="1" scenarios="1"/>
  <protectedRanges>
    <protectedRange algorithmName="SHA-512" hashValue="zzhv/Dq6/XQDdy4PArewFSu9VLQOsBZ9SvRQwEaPRryxU9jlfehRY4wDYvbp7yw2VZjtzuEFQ9mRoLL/NIyBnw==" saltValue="sDMcZXVTWsRsrO+dPIlxTA==" spinCount="100000" sqref="A1:AD47" name="Intervalo1_9"/>
  </protectedRanges>
  <mergeCells count="13">
    <mergeCell ref="B27:C27"/>
    <mergeCell ref="B9:W9"/>
    <mergeCell ref="B11:C11"/>
    <mergeCell ref="F12:G12"/>
    <mergeCell ref="C13:G13"/>
    <mergeCell ref="D23:G23"/>
    <mergeCell ref="D24:G24"/>
    <mergeCell ref="B1:W2"/>
    <mergeCell ref="B3:W3"/>
    <mergeCell ref="B5:C5"/>
    <mergeCell ref="D5:M5"/>
    <mergeCell ref="B7:C7"/>
    <mergeCell ref="D7:G7"/>
  </mergeCells>
  <conditionalFormatting sqref="E32:F32 G32:J41 F33:F41">
    <cfRule type="cellIs" dxfId="23" priority="1" stopIfTrue="1" operator="equal">
      <formula>0</formula>
    </cfRule>
  </conditionalFormatting>
  <pageMargins left="0.25" right="0.25" top="0.75" bottom="0.75" header="0.3" footer="0.3"/>
  <pageSetup paperSize="9" scale="52" fitToHeight="0" orientation="landscape" r:id="rId1"/>
  <colBreaks count="1" manualBreakCount="1">
    <brk id="11"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Q106"/>
  <sheetViews>
    <sheetView showGridLines="0" zoomScaleNormal="100" workbookViewId="0">
      <selection sqref="A1:AJ1"/>
    </sheetView>
  </sheetViews>
  <sheetFormatPr defaultColWidth="8.85546875" defaultRowHeight="15" x14ac:dyDescent="0.25"/>
  <cols>
    <col min="1" max="1" width="34.85546875" style="2" customWidth="1"/>
    <col min="2" max="2" width="7.28515625" style="2" customWidth="1"/>
    <col min="3" max="3" width="73.5703125" style="2" customWidth="1"/>
    <col min="4" max="4" width="18.7109375" style="2" customWidth="1"/>
    <col min="5" max="5" width="19.42578125" style="2" customWidth="1"/>
    <col min="6" max="6" width="25.7109375" style="2" customWidth="1"/>
    <col min="7" max="7" width="27.5703125" style="2" customWidth="1"/>
    <col min="8" max="12" width="25.140625" style="2" customWidth="1"/>
    <col min="13" max="13" width="27.7109375" style="2" bestFit="1" customWidth="1"/>
    <col min="14" max="14" width="27.7109375" style="2" customWidth="1"/>
    <col min="15" max="20" width="26.7109375" style="43" customWidth="1"/>
    <col min="21" max="21" width="37.85546875" style="2" customWidth="1"/>
    <col min="22" max="22" width="28.7109375" style="2" customWidth="1"/>
    <col min="23" max="23" width="40" style="2" customWidth="1"/>
    <col min="24" max="25" width="26.7109375" style="2" customWidth="1"/>
    <col min="26" max="28" width="28.85546875" style="2" customWidth="1"/>
    <col min="29" max="33" width="18.7109375" style="2" customWidth="1"/>
    <col min="34" max="34" width="23" style="2" bestFit="1" customWidth="1"/>
    <col min="35" max="35" width="18.7109375" style="2" customWidth="1"/>
    <col min="36" max="37" width="22.7109375" style="2" customWidth="1"/>
    <col min="38" max="38" width="2.7109375" style="2" customWidth="1"/>
    <col min="39" max="39" width="7" style="2" customWidth="1"/>
    <col min="40" max="42" width="8.85546875" style="2"/>
    <col min="43" max="43" width="8.85546875" style="2" hidden="1" customWidth="1"/>
    <col min="44" max="16384" width="8.85546875" style="2"/>
  </cols>
  <sheetData>
    <row r="1" spans="1:43" ht="21.75" thickBot="1" x14ac:dyDescent="0.3">
      <c r="A1" s="453" t="s">
        <v>107</v>
      </c>
      <c r="B1" s="453"/>
      <c r="C1" s="453"/>
      <c r="D1" s="453"/>
      <c r="E1" s="453"/>
      <c r="F1" s="453"/>
      <c r="G1" s="453"/>
      <c r="H1" s="453"/>
      <c r="I1" s="453"/>
      <c r="J1" s="453"/>
      <c r="K1" s="453"/>
      <c r="L1" s="453"/>
      <c r="M1" s="453"/>
      <c r="N1" s="453"/>
      <c r="O1" s="453"/>
      <c r="P1" s="453"/>
      <c r="Q1" s="453"/>
      <c r="R1" s="453"/>
      <c r="S1" s="453"/>
      <c r="T1" s="453"/>
      <c r="U1" s="453"/>
      <c r="V1" s="453"/>
      <c r="W1" s="453"/>
      <c r="X1" s="453"/>
      <c r="Y1" s="453"/>
      <c r="Z1" s="453"/>
      <c r="AA1" s="453"/>
      <c r="AB1" s="453"/>
      <c r="AC1" s="453"/>
      <c r="AD1" s="453"/>
      <c r="AE1" s="453"/>
      <c r="AF1" s="453"/>
      <c r="AG1" s="453"/>
      <c r="AH1" s="453"/>
      <c r="AI1" s="453"/>
      <c r="AJ1" s="453"/>
      <c r="AK1" s="72"/>
      <c r="AL1" s="135"/>
      <c r="AM1" s="74"/>
    </row>
    <row r="2" spans="1:43" ht="21.75" thickBot="1" x14ac:dyDescent="0.3">
      <c r="A2" s="454" t="str">
        <f>'Monitoria Anual - 1'!A2</f>
        <v>Plano de Ação Nacional para a Conservação dos Pequenos Mamíferos de Áreas Abertas - PAN PMAA</v>
      </c>
      <c r="B2" s="454"/>
      <c r="C2" s="454"/>
      <c r="D2" s="454"/>
      <c r="E2" s="454"/>
      <c r="F2" s="454"/>
      <c r="G2" s="454"/>
      <c r="H2" s="454"/>
      <c r="I2" s="454"/>
      <c r="J2" s="454"/>
      <c r="K2" s="454"/>
      <c r="L2" s="454"/>
      <c r="M2" s="454"/>
      <c r="N2" s="454"/>
      <c r="O2" s="454"/>
      <c r="P2" s="454"/>
      <c r="Q2" s="454"/>
      <c r="R2" s="454"/>
      <c r="S2" s="454"/>
      <c r="T2" s="454"/>
      <c r="U2" s="454"/>
      <c r="V2" s="454"/>
      <c r="W2" s="454"/>
      <c r="X2" s="454"/>
      <c r="Y2" s="454"/>
      <c r="Z2" s="454"/>
      <c r="AA2" s="454"/>
      <c r="AB2" s="454"/>
      <c r="AC2" s="454"/>
      <c r="AD2" s="454"/>
      <c r="AE2" s="454"/>
      <c r="AF2" s="454"/>
      <c r="AG2" s="454"/>
      <c r="AH2" s="454"/>
      <c r="AI2" s="454"/>
      <c r="AJ2" s="454"/>
      <c r="AK2" s="454"/>
      <c r="AL2" s="136"/>
      <c r="AM2" s="74"/>
    </row>
    <row r="3" spans="1:43" ht="15.75" thickTop="1" x14ac:dyDescent="0.25">
      <c r="AL3" s="132"/>
      <c r="AM3" s="74"/>
    </row>
    <row r="4" spans="1:43" ht="18.75" x14ac:dyDescent="0.25">
      <c r="A4" s="73" t="s">
        <v>109</v>
      </c>
      <c r="B4" s="418" t="str">
        <f>'Monitoria Anual - 1'!B4</f>
        <v>Assegurar a viabilidade populacional por meio da manutenção dos habitats e ampliação do conhecimento biológico das espécies-alvo do PAN.</v>
      </c>
      <c r="C4" s="418"/>
      <c r="D4" s="418"/>
      <c r="E4" s="418"/>
      <c r="F4" s="418"/>
      <c r="G4" s="419"/>
      <c r="H4" s="9"/>
      <c r="I4" s="9"/>
      <c r="J4" s="9"/>
      <c r="K4" s="9"/>
      <c r="L4" s="9"/>
      <c r="M4" s="9"/>
      <c r="N4" s="9"/>
      <c r="O4" s="9"/>
      <c r="P4" s="9"/>
      <c r="Q4" s="9"/>
      <c r="R4" s="9"/>
      <c r="S4" s="9"/>
      <c r="T4" s="2"/>
      <c r="AL4" s="132"/>
      <c r="AM4" s="74"/>
    </row>
    <row r="5" spans="1:43" x14ac:dyDescent="0.25">
      <c r="AL5" s="132"/>
      <c r="AM5" s="74"/>
    </row>
    <row r="6" spans="1:43" ht="18.75" x14ac:dyDescent="0.25">
      <c r="A6" s="73" t="s">
        <v>111</v>
      </c>
      <c r="B6" s="420" t="s">
        <v>803</v>
      </c>
      <c r="C6" s="421"/>
      <c r="M6" s="43"/>
      <c r="N6" s="43"/>
      <c r="AL6" s="132"/>
      <c r="AM6" s="74"/>
      <c r="AQ6" s="2" t="s">
        <v>113</v>
      </c>
    </row>
    <row r="7" spans="1:43" ht="15.75" thickBot="1" x14ac:dyDescent="0.3">
      <c r="AL7" s="132"/>
      <c r="AM7" s="74"/>
      <c r="AQ7" s="44" t="s">
        <v>114</v>
      </c>
    </row>
    <row r="8" spans="1:43" ht="16.5" thickBot="1" x14ac:dyDescent="0.3">
      <c r="A8" s="422" t="s">
        <v>115</v>
      </c>
      <c r="B8" s="423"/>
      <c r="C8" s="423"/>
      <c r="D8" s="423"/>
      <c r="E8" s="423"/>
      <c r="F8" s="423"/>
      <c r="G8" s="423"/>
      <c r="H8" s="423"/>
      <c r="I8" s="423"/>
      <c r="J8" s="423"/>
      <c r="K8" s="423"/>
      <c r="L8" s="423"/>
      <c r="M8" s="424"/>
      <c r="N8" s="70"/>
      <c r="O8" s="455" t="s">
        <v>116</v>
      </c>
      <c r="P8" s="456"/>
      <c r="Q8" s="456"/>
      <c r="R8" s="456"/>
      <c r="S8" s="456"/>
      <c r="T8" s="456"/>
      <c r="U8" s="456"/>
      <c r="V8" s="456"/>
      <c r="W8" s="456"/>
      <c r="X8" s="456"/>
      <c r="Y8" s="456"/>
      <c r="Z8" s="457" t="s">
        <v>117</v>
      </c>
      <c r="AA8" s="458"/>
      <c r="AB8" s="458"/>
      <c r="AC8" s="458"/>
      <c r="AD8" s="458"/>
      <c r="AE8" s="458"/>
      <c r="AF8" s="458"/>
      <c r="AG8" s="458"/>
      <c r="AH8" s="458"/>
      <c r="AI8" s="458"/>
      <c r="AJ8" s="458"/>
      <c r="AK8" s="459"/>
      <c r="AL8" s="133"/>
      <c r="AM8" s="74"/>
    </row>
    <row r="9" spans="1:43" ht="15.75" x14ac:dyDescent="0.25">
      <c r="A9" s="462" t="s">
        <v>118</v>
      </c>
      <c r="B9" s="460" t="s">
        <v>119</v>
      </c>
      <c r="C9" s="460" t="s">
        <v>2</v>
      </c>
      <c r="D9" s="460" t="s">
        <v>4</v>
      </c>
      <c r="E9" s="464" t="s">
        <v>6</v>
      </c>
      <c r="F9" s="466" t="s">
        <v>8</v>
      </c>
      <c r="G9" s="467"/>
      <c r="H9" s="460" t="s">
        <v>10</v>
      </c>
      <c r="I9" s="460" t="s">
        <v>14</v>
      </c>
      <c r="J9" s="460" t="s">
        <v>12</v>
      </c>
      <c r="K9" s="468" t="s">
        <v>120</v>
      </c>
      <c r="L9" s="469"/>
      <c r="M9" s="460" t="s">
        <v>20</v>
      </c>
      <c r="N9" s="460" t="s">
        <v>22</v>
      </c>
      <c r="O9" s="451" t="s">
        <v>25</v>
      </c>
      <c r="P9" s="429" t="s">
        <v>27</v>
      </c>
      <c r="Q9" s="431" t="s">
        <v>29</v>
      </c>
      <c r="R9" s="433" t="s">
        <v>31</v>
      </c>
      <c r="S9" s="435" t="s">
        <v>33</v>
      </c>
      <c r="T9" s="425" t="s">
        <v>35</v>
      </c>
      <c r="U9" s="437" t="s">
        <v>41</v>
      </c>
      <c r="V9" s="437" t="s">
        <v>43</v>
      </c>
      <c r="W9" s="437" t="s">
        <v>45</v>
      </c>
      <c r="X9" s="437" t="s">
        <v>47</v>
      </c>
      <c r="Y9" s="447" t="s">
        <v>49</v>
      </c>
      <c r="Z9" s="449" t="s">
        <v>52</v>
      </c>
      <c r="AA9" s="427" t="s">
        <v>54</v>
      </c>
      <c r="AB9" s="427" t="s">
        <v>56</v>
      </c>
      <c r="AC9" s="427" t="s">
        <v>58</v>
      </c>
      <c r="AD9" s="427" t="s">
        <v>60</v>
      </c>
      <c r="AE9" s="427" t="s">
        <v>62</v>
      </c>
      <c r="AF9" s="427" t="s">
        <v>64</v>
      </c>
      <c r="AG9" s="427" t="s">
        <v>66</v>
      </c>
      <c r="AH9" s="427" t="s">
        <v>68</v>
      </c>
      <c r="AI9" s="427" t="s">
        <v>70</v>
      </c>
      <c r="AJ9" s="427" t="s">
        <v>121</v>
      </c>
      <c r="AK9" s="427" t="s">
        <v>74</v>
      </c>
      <c r="AL9" s="134"/>
      <c r="AM9" s="74"/>
    </row>
    <row r="10" spans="1:43" ht="16.5" thickBot="1" x14ac:dyDescent="0.3">
      <c r="A10" s="463"/>
      <c r="B10" s="461"/>
      <c r="C10" s="461"/>
      <c r="D10" s="461"/>
      <c r="E10" s="465"/>
      <c r="F10" s="39" t="s">
        <v>122</v>
      </c>
      <c r="G10" s="39" t="s">
        <v>123</v>
      </c>
      <c r="H10" s="461"/>
      <c r="I10" s="461"/>
      <c r="J10" s="461"/>
      <c r="K10" s="60" t="s">
        <v>124</v>
      </c>
      <c r="L10" s="60" t="s">
        <v>125</v>
      </c>
      <c r="M10" s="461"/>
      <c r="N10" s="461"/>
      <c r="O10" s="452"/>
      <c r="P10" s="430"/>
      <c r="Q10" s="432"/>
      <c r="R10" s="434"/>
      <c r="S10" s="436"/>
      <c r="T10" s="426"/>
      <c r="U10" s="438"/>
      <c r="V10" s="438"/>
      <c r="W10" s="438"/>
      <c r="X10" s="438"/>
      <c r="Y10" s="448"/>
      <c r="Z10" s="450"/>
      <c r="AA10" s="428"/>
      <c r="AB10" s="428"/>
      <c r="AC10" s="428"/>
      <c r="AD10" s="428"/>
      <c r="AE10" s="428"/>
      <c r="AF10" s="428"/>
      <c r="AG10" s="428"/>
      <c r="AH10" s="428"/>
      <c r="AI10" s="428"/>
      <c r="AJ10" s="428"/>
      <c r="AK10" s="428"/>
      <c r="AL10" s="134"/>
      <c r="AM10" s="74"/>
    </row>
    <row r="11" spans="1:43" ht="283.5" x14ac:dyDescent="0.25">
      <c r="A11" s="444" t="s">
        <v>126</v>
      </c>
      <c r="B11" s="68" t="s">
        <v>127</v>
      </c>
      <c r="C11" s="138" t="s">
        <v>804</v>
      </c>
      <c r="D11" s="139" t="s">
        <v>604</v>
      </c>
      <c r="E11" s="139" t="s">
        <v>805</v>
      </c>
      <c r="F11" s="140">
        <v>45536</v>
      </c>
      <c r="G11" s="140">
        <v>45839</v>
      </c>
      <c r="H11" s="139" t="s">
        <v>158</v>
      </c>
      <c r="I11" s="139">
        <v>0</v>
      </c>
      <c r="J11" s="139" t="s">
        <v>806</v>
      </c>
      <c r="K11" s="139" t="s">
        <v>133</v>
      </c>
      <c r="L11" s="139" t="s">
        <v>807</v>
      </c>
      <c r="M11" s="139" t="s">
        <v>135</v>
      </c>
      <c r="N11" s="340"/>
      <c r="O11" s="340"/>
      <c r="P11" s="341" t="s">
        <v>136</v>
      </c>
      <c r="Q11" s="340"/>
      <c r="R11" s="340"/>
      <c r="S11" s="340"/>
      <c r="T11" s="47"/>
      <c r="U11" s="342" t="s">
        <v>808</v>
      </c>
      <c r="V11" s="340"/>
      <c r="W11" s="343" t="s">
        <v>809</v>
      </c>
      <c r="X11" s="344" t="s">
        <v>158</v>
      </c>
      <c r="Y11" s="344"/>
      <c r="Z11" s="340"/>
      <c r="AA11" s="340"/>
      <c r="AB11" s="340"/>
      <c r="AC11" s="340"/>
      <c r="AD11" s="345">
        <v>46235</v>
      </c>
      <c r="AE11" s="340"/>
      <c r="AF11" s="346"/>
      <c r="AG11" s="344" t="s">
        <v>810</v>
      </c>
      <c r="AH11" s="340"/>
      <c r="AI11" s="340"/>
      <c r="AJ11" s="344" t="s">
        <v>811</v>
      </c>
      <c r="AK11" s="344" t="s">
        <v>812</v>
      </c>
      <c r="AL11" s="134"/>
      <c r="AM11" s="74"/>
    </row>
    <row r="12" spans="1:43" ht="236.25" x14ac:dyDescent="0.25">
      <c r="A12" s="445"/>
      <c r="B12" s="33" t="s">
        <v>142</v>
      </c>
      <c r="C12" s="147" t="s">
        <v>143</v>
      </c>
      <c r="D12" s="154" t="s">
        <v>609</v>
      </c>
      <c r="E12" s="155" t="s">
        <v>145</v>
      </c>
      <c r="F12" s="143">
        <v>45870</v>
      </c>
      <c r="G12" s="143">
        <v>46569</v>
      </c>
      <c r="H12" s="144" t="s">
        <v>213</v>
      </c>
      <c r="I12" s="145">
        <v>50000</v>
      </c>
      <c r="J12" s="144" t="s">
        <v>813</v>
      </c>
      <c r="K12" s="144" t="s">
        <v>148</v>
      </c>
      <c r="L12" s="144" t="s">
        <v>133</v>
      </c>
      <c r="M12" s="144" t="s">
        <v>611</v>
      </c>
      <c r="N12" s="340"/>
      <c r="O12" s="340"/>
      <c r="P12" s="340"/>
      <c r="Q12" s="340"/>
      <c r="R12" s="340" t="s">
        <v>136</v>
      </c>
      <c r="S12" s="340"/>
      <c r="T12" s="47"/>
      <c r="U12" s="347" t="s">
        <v>814</v>
      </c>
      <c r="V12" s="348"/>
      <c r="W12" s="142"/>
      <c r="X12" s="349" t="s">
        <v>213</v>
      </c>
      <c r="Y12" s="142" t="s">
        <v>815</v>
      </c>
      <c r="Z12" s="142" t="s">
        <v>816</v>
      </c>
      <c r="AA12" s="142" t="s">
        <v>817</v>
      </c>
      <c r="AB12" s="142" t="s">
        <v>818</v>
      </c>
      <c r="AC12" s="350"/>
      <c r="AD12" s="350"/>
      <c r="AE12" s="351" t="s">
        <v>819</v>
      </c>
      <c r="AF12" s="352"/>
      <c r="AG12" s="142" t="s">
        <v>820</v>
      </c>
      <c r="AH12" s="349"/>
      <c r="AI12" s="349"/>
      <c r="AJ12" s="142"/>
      <c r="AK12" s="344" t="s">
        <v>812</v>
      </c>
      <c r="AL12" s="134"/>
      <c r="AM12" s="74"/>
    </row>
    <row r="13" spans="1:43" ht="330.75" x14ac:dyDescent="0.25">
      <c r="A13" s="445"/>
      <c r="B13" s="33" t="s">
        <v>154</v>
      </c>
      <c r="C13" s="386" t="s">
        <v>821</v>
      </c>
      <c r="D13" s="146" t="s">
        <v>618</v>
      </c>
      <c r="E13" s="144" t="s">
        <v>619</v>
      </c>
      <c r="F13" s="143">
        <v>45139</v>
      </c>
      <c r="G13" s="143">
        <v>46569</v>
      </c>
      <c r="H13" s="144" t="s">
        <v>158</v>
      </c>
      <c r="I13" s="145">
        <v>650000</v>
      </c>
      <c r="J13" s="144" t="s">
        <v>822</v>
      </c>
      <c r="K13" s="144" t="s">
        <v>160</v>
      </c>
      <c r="L13" s="144" t="s">
        <v>133</v>
      </c>
      <c r="M13" s="144" t="s">
        <v>621</v>
      </c>
      <c r="N13" s="340"/>
      <c r="O13" s="340"/>
      <c r="P13" s="340"/>
      <c r="Q13" s="340"/>
      <c r="R13" s="340" t="s">
        <v>136</v>
      </c>
      <c r="S13" s="340"/>
      <c r="T13" s="47"/>
      <c r="U13" s="353" t="s">
        <v>823</v>
      </c>
      <c r="V13" s="344" t="s">
        <v>824</v>
      </c>
      <c r="W13" s="344"/>
      <c r="X13" s="344" t="s">
        <v>158</v>
      </c>
      <c r="Y13" s="142" t="s">
        <v>825</v>
      </c>
      <c r="Z13" s="385" t="s">
        <v>826</v>
      </c>
      <c r="AA13" s="349"/>
      <c r="AB13" s="349"/>
      <c r="AC13" s="349"/>
      <c r="AD13" s="349"/>
      <c r="AE13" s="349"/>
      <c r="AF13" s="354"/>
      <c r="AG13" s="142" t="s">
        <v>827</v>
      </c>
      <c r="AH13" s="349"/>
      <c r="AI13" s="349"/>
      <c r="AJ13" s="349"/>
      <c r="AK13" s="344" t="s">
        <v>812</v>
      </c>
      <c r="AL13" s="134"/>
      <c r="AM13" s="74"/>
    </row>
    <row r="14" spans="1:43" ht="236.25" x14ac:dyDescent="0.25">
      <c r="A14" s="445"/>
      <c r="B14" s="33" t="s">
        <v>167</v>
      </c>
      <c r="C14" s="138" t="s">
        <v>168</v>
      </c>
      <c r="D14" s="144" t="s">
        <v>628</v>
      </c>
      <c r="E14" s="144" t="s">
        <v>828</v>
      </c>
      <c r="F14" s="143">
        <v>45505</v>
      </c>
      <c r="G14" s="143">
        <v>46569</v>
      </c>
      <c r="H14" s="144" t="s">
        <v>171</v>
      </c>
      <c r="I14" s="144">
        <v>0</v>
      </c>
      <c r="J14" s="144" t="s">
        <v>829</v>
      </c>
      <c r="K14" s="144" t="s">
        <v>830</v>
      </c>
      <c r="L14" s="144" t="s">
        <v>133</v>
      </c>
      <c r="M14" s="144" t="s">
        <v>831</v>
      </c>
      <c r="N14" s="340"/>
      <c r="O14" s="340"/>
      <c r="P14" s="340"/>
      <c r="Q14" s="340" t="s">
        <v>136</v>
      </c>
      <c r="R14" s="340"/>
      <c r="S14" s="340"/>
      <c r="T14" s="47" t="s">
        <v>113</v>
      </c>
      <c r="U14" s="347" t="s">
        <v>832</v>
      </c>
      <c r="V14" s="349"/>
      <c r="W14" s="142" t="s">
        <v>833</v>
      </c>
      <c r="X14" s="142" t="s">
        <v>834</v>
      </c>
      <c r="Y14" s="142"/>
      <c r="Z14" s="142"/>
      <c r="AA14" s="142"/>
      <c r="AB14" s="349"/>
      <c r="AC14" s="349"/>
      <c r="AD14" s="349"/>
      <c r="AE14" s="348"/>
      <c r="AF14" s="352"/>
      <c r="AG14" s="142"/>
      <c r="AH14" s="349"/>
      <c r="AI14" s="349"/>
      <c r="AJ14" s="142"/>
      <c r="AK14" s="344" t="s">
        <v>812</v>
      </c>
      <c r="AL14" s="134"/>
      <c r="AM14" s="74"/>
    </row>
    <row r="15" spans="1:43" ht="409.5" x14ac:dyDescent="0.25">
      <c r="A15" s="445"/>
      <c r="B15" s="33" t="s">
        <v>176</v>
      </c>
      <c r="C15" s="147" t="s">
        <v>835</v>
      </c>
      <c r="D15" s="144" t="s">
        <v>836</v>
      </c>
      <c r="E15" s="144" t="s">
        <v>837</v>
      </c>
      <c r="F15" s="143">
        <v>45292</v>
      </c>
      <c r="G15" s="143">
        <v>45627</v>
      </c>
      <c r="H15" s="144" t="s">
        <v>180</v>
      </c>
      <c r="I15" s="145">
        <v>50000</v>
      </c>
      <c r="J15" s="144" t="s">
        <v>838</v>
      </c>
      <c r="K15" s="144" t="s">
        <v>182</v>
      </c>
      <c r="L15" s="144" t="s">
        <v>133</v>
      </c>
      <c r="M15" s="144" t="s">
        <v>183</v>
      </c>
      <c r="N15" s="340"/>
      <c r="O15" s="340"/>
      <c r="P15" s="340" t="s">
        <v>136</v>
      </c>
      <c r="Q15" s="340"/>
      <c r="R15" s="340"/>
      <c r="S15" s="340"/>
      <c r="T15" s="47"/>
      <c r="U15" s="347" t="s">
        <v>839</v>
      </c>
      <c r="V15" s="349"/>
      <c r="W15" s="142" t="s">
        <v>840</v>
      </c>
      <c r="X15" s="142" t="s">
        <v>841</v>
      </c>
      <c r="Y15" s="142" t="s">
        <v>842</v>
      </c>
      <c r="Z15" s="349"/>
      <c r="AA15" s="349"/>
      <c r="AB15" s="349"/>
      <c r="AC15" s="349"/>
      <c r="AD15" s="355">
        <v>46357</v>
      </c>
      <c r="AE15" s="356" t="s">
        <v>843</v>
      </c>
      <c r="AF15" s="352"/>
      <c r="AG15" s="142" t="s">
        <v>844</v>
      </c>
      <c r="AH15" s="142" t="s">
        <v>331</v>
      </c>
      <c r="AI15" s="349"/>
      <c r="AJ15" s="142" t="s">
        <v>845</v>
      </c>
      <c r="AK15" s="344" t="s">
        <v>812</v>
      </c>
      <c r="AL15" s="134"/>
      <c r="AM15" s="74"/>
    </row>
    <row r="16" spans="1:43" ht="409.5" x14ac:dyDescent="0.25">
      <c r="A16" s="445"/>
      <c r="B16" s="33" t="s">
        <v>192</v>
      </c>
      <c r="C16" s="147" t="s">
        <v>846</v>
      </c>
      <c r="D16" s="149" t="s">
        <v>847</v>
      </c>
      <c r="E16" s="144" t="s">
        <v>195</v>
      </c>
      <c r="F16" s="143">
        <v>44774</v>
      </c>
      <c r="G16" s="143">
        <v>46569</v>
      </c>
      <c r="H16" s="144" t="s">
        <v>424</v>
      </c>
      <c r="I16" s="144">
        <v>0</v>
      </c>
      <c r="J16" s="144" t="s">
        <v>848</v>
      </c>
      <c r="K16" s="144" t="s">
        <v>849</v>
      </c>
      <c r="L16" s="144" t="s">
        <v>849</v>
      </c>
      <c r="M16" s="144" t="s">
        <v>638</v>
      </c>
      <c r="N16" s="340"/>
      <c r="O16" s="340"/>
      <c r="P16" s="340"/>
      <c r="Q16" s="340"/>
      <c r="R16" s="340" t="s">
        <v>136</v>
      </c>
      <c r="S16" s="340"/>
      <c r="T16" s="47"/>
      <c r="U16" s="347" t="s">
        <v>850</v>
      </c>
      <c r="V16" s="357" t="s">
        <v>851</v>
      </c>
      <c r="W16" s="349"/>
      <c r="X16" s="343" t="s">
        <v>852</v>
      </c>
      <c r="Y16" s="343" t="s">
        <v>853</v>
      </c>
      <c r="Z16" s="142" t="s">
        <v>854</v>
      </c>
      <c r="AA16" s="349"/>
      <c r="AB16" s="349"/>
      <c r="AC16" s="349"/>
      <c r="AD16" s="349"/>
      <c r="AE16" s="142" t="s">
        <v>819</v>
      </c>
      <c r="AF16" s="352"/>
      <c r="AG16" s="142" t="s">
        <v>855</v>
      </c>
      <c r="AH16" s="349"/>
      <c r="AI16" s="349"/>
      <c r="AJ16" s="349"/>
      <c r="AK16" s="344" t="s">
        <v>103</v>
      </c>
      <c r="AL16" s="134"/>
      <c r="AM16" s="74"/>
    </row>
    <row r="17" spans="1:39" ht="141.75" x14ac:dyDescent="0.25">
      <c r="A17" s="445"/>
      <c r="B17" s="33" t="s">
        <v>206</v>
      </c>
      <c r="C17" s="147" t="s">
        <v>856</v>
      </c>
      <c r="D17" s="144" t="s">
        <v>857</v>
      </c>
      <c r="E17" s="144" t="s">
        <v>858</v>
      </c>
      <c r="F17" s="143">
        <v>45658</v>
      </c>
      <c r="G17" s="143">
        <v>46569</v>
      </c>
      <c r="H17" s="144" t="s">
        <v>643</v>
      </c>
      <c r="I17" s="144">
        <v>0</v>
      </c>
      <c r="J17" s="144" t="s">
        <v>859</v>
      </c>
      <c r="K17" s="144" t="s">
        <v>860</v>
      </c>
      <c r="L17" s="144" t="s">
        <v>849</v>
      </c>
      <c r="M17" s="144" t="s">
        <v>638</v>
      </c>
      <c r="N17" s="340"/>
      <c r="O17" s="340"/>
      <c r="P17" s="340"/>
      <c r="Q17" s="340"/>
      <c r="R17" s="340" t="s">
        <v>136</v>
      </c>
      <c r="S17" s="340"/>
      <c r="T17" s="47"/>
      <c r="U17" s="347" t="s">
        <v>861</v>
      </c>
      <c r="V17" s="349"/>
      <c r="W17" s="349"/>
      <c r="X17" s="142" t="s">
        <v>862</v>
      </c>
      <c r="Y17" s="142" t="s">
        <v>863</v>
      </c>
      <c r="Z17" s="349"/>
      <c r="AA17" s="349"/>
      <c r="AB17" s="349"/>
      <c r="AC17" s="349"/>
      <c r="AD17" s="349"/>
      <c r="AE17" s="349"/>
      <c r="AF17" s="352"/>
      <c r="AG17" s="142" t="s">
        <v>864</v>
      </c>
      <c r="AH17" s="349"/>
      <c r="AI17" s="349"/>
      <c r="AJ17" s="349"/>
      <c r="AK17" s="344" t="s">
        <v>89</v>
      </c>
      <c r="AL17" s="134"/>
      <c r="AM17" s="74"/>
    </row>
    <row r="18" spans="1:39" ht="157.5" x14ac:dyDescent="0.25">
      <c r="A18" s="445"/>
      <c r="B18" s="33" t="s">
        <v>215</v>
      </c>
      <c r="C18" s="147" t="s">
        <v>216</v>
      </c>
      <c r="D18" s="144" t="s">
        <v>865</v>
      </c>
      <c r="E18" s="144" t="s">
        <v>638</v>
      </c>
      <c r="F18" s="143">
        <v>44774</v>
      </c>
      <c r="G18" s="143">
        <v>46569</v>
      </c>
      <c r="H18" s="144" t="s">
        <v>158</v>
      </c>
      <c r="I18" s="150">
        <v>200000</v>
      </c>
      <c r="J18" s="144" t="s">
        <v>866</v>
      </c>
      <c r="K18" s="144" t="s">
        <v>219</v>
      </c>
      <c r="L18" s="144" t="s">
        <v>638</v>
      </c>
      <c r="M18" s="151" t="s">
        <v>867</v>
      </c>
      <c r="N18" s="340"/>
      <c r="O18" s="340"/>
      <c r="P18" s="340"/>
      <c r="Q18" s="340"/>
      <c r="R18" s="340" t="s">
        <v>136</v>
      </c>
      <c r="S18" s="340"/>
      <c r="T18" s="47" t="s">
        <v>114</v>
      </c>
      <c r="U18" s="358" t="s">
        <v>868</v>
      </c>
      <c r="V18" s="349"/>
      <c r="W18" s="347" t="s">
        <v>869</v>
      </c>
      <c r="X18" s="344" t="s">
        <v>870</v>
      </c>
      <c r="Y18" s="349"/>
      <c r="Z18" s="158"/>
      <c r="AA18" s="349"/>
      <c r="AB18" s="349"/>
      <c r="AC18" s="349"/>
      <c r="AD18" s="349"/>
      <c r="AE18" s="349"/>
      <c r="AF18" s="352"/>
      <c r="AG18" s="349"/>
      <c r="AH18" s="349"/>
      <c r="AI18" s="349"/>
      <c r="AJ18" s="349"/>
      <c r="AK18" s="344" t="s">
        <v>871</v>
      </c>
      <c r="AL18" s="134"/>
      <c r="AM18" s="74"/>
    </row>
    <row r="19" spans="1:39" ht="252" x14ac:dyDescent="0.25">
      <c r="A19" s="446" t="s">
        <v>226</v>
      </c>
      <c r="B19" s="33" t="s">
        <v>227</v>
      </c>
      <c r="C19" s="152" t="s">
        <v>872</v>
      </c>
      <c r="D19" s="139" t="s">
        <v>873</v>
      </c>
      <c r="E19" s="139" t="s">
        <v>874</v>
      </c>
      <c r="F19" s="140">
        <v>45139</v>
      </c>
      <c r="G19" s="140">
        <v>46569</v>
      </c>
      <c r="H19" s="139" t="s">
        <v>231</v>
      </c>
      <c r="I19" s="153">
        <v>50000</v>
      </c>
      <c r="J19" s="139" t="s">
        <v>875</v>
      </c>
      <c r="K19" s="139" t="s">
        <v>876</v>
      </c>
      <c r="L19" s="139" t="s">
        <v>877</v>
      </c>
      <c r="M19" s="139" t="s">
        <v>878</v>
      </c>
      <c r="N19" s="340"/>
      <c r="O19" s="340"/>
      <c r="P19" s="340"/>
      <c r="Q19" s="340" t="s">
        <v>136</v>
      </c>
      <c r="R19" s="340"/>
      <c r="S19" s="340"/>
      <c r="T19" s="47"/>
      <c r="U19" s="347" t="s">
        <v>879</v>
      </c>
      <c r="V19" s="142"/>
      <c r="W19" s="142" t="s">
        <v>880</v>
      </c>
      <c r="X19" s="142" t="s">
        <v>881</v>
      </c>
      <c r="Y19" s="347" t="s">
        <v>882</v>
      </c>
      <c r="Z19" s="349"/>
      <c r="AA19" s="359" t="s">
        <v>883</v>
      </c>
      <c r="AB19" s="349"/>
      <c r="AC19" s="349"/>
      <c r="AD19" s="349"/>
      <c r="AE19" s="349"/>
      <c r="AF19" s="352"/>
      <c r="AG19" s="349"/>
      <c r="AH19" s="349"/>
      <c r="AI19" s="349"/>
      <c r="AJ19" s="349"/>
      <c r="AK19" s="344" t="s">
        <v>89</v>
      </c>
      <c r="AL19" s="134"/>
      <c r="AM19" s="74"/>
    </row>
    <row r="20" spans="1:39" ht="157.5" x14ac:dyDescent="0.25">
      <c r="A20" s="445"/>
      <c r="B20" s="33" t="s">
        <v>242</v>
      </c>
      <c r="C20" s="147" t="s">
        <v>884</v>
      </c>
      <c r="D20" s="144" t="s">
        <v>885</v>
      </c>
      <c r="E20" s="144" t="s">
        <v>874</v>
      </c>
      <c r="F20" s="143">
        <v>45658</v>
      </c>
      <c r="G20" s="143">
        <v>46569</v>
      </c>
      <c r="H20" s="144" t="s">
        <v>231</v>
      </c>
      <c r="I20" s="145">
        <v>200000</v>
      </c>
      <c r="J20" s="144" t="s">
        <v>886</v>
      </c>
      <c r="K20" s="144" t="s">
        <v>887</v>
      </c>
      <c r="L20" s="144" t="s">
        <v>638</v>
      </c>
      <c r="M20" s="151" t="s">
        <v>888</v>
      </c>
      <c r="N20" s="340"/>
      <c r="O20" s="340"/>
      <c r="P20" s="340" t="s">
        <v>136</v>
      </c>
      <c r="Q20" s="340"/>
      <c r="R20" s="340"/>
      <c r="S20" s="340"/>
      <c r="T20" s="47"/>
      <c r="U20" s="360" t="s">
        <v>889</v>
      </c>
      <c r="V20" s="142"/>
      <c r="W20" s="142" t="s">
        <v>880</v>
      </c>
      <c r="X20" s="142" t="s">
        <v>231</v>
      </c>
      <c r="Y20" s="349" t="s">
        <v>890</v>
      </c>
      <c r="Z20" s="349"/>
      <c r="AA20" s="349"/>
      <c r="AB20" s="349"/>
      <c r="AC20" s="349"/>
      <c r="AD20" s="349"/>
      <c r="AE20" s="349"/>
      <c r="AF20" s="352"/>
      <c r="AG20" s="349"/>
      <c r="AH20" s="349"/>
      <c r="AI20" s="349"/>
      <c r="AJ20" s="349"/>
      <c r="AK20" s="344" t="s">
        <v>89</v>
      </c>
      <c r="AL20" s="134"/>
      <c r="AM20" s="74"/>
    </row>
    <row r="21" spans="1:39" ht="409.5" x14ac:dyDescent="0.25">
      <c r="A21" s="445"/>
      <c r="B21" s="33" t="s">
        <v>254</v>
      </c>
      <c r="C21" s="147" t="s">
        <v>891</v>
      </c>
      <c r="D21" s="144" t="s">
        <v>892</v>
      </c>
      <c r="E21" s="144" t="s">
        <v>893</v>
      </c>
      <c r="F21" s="143">
        <v>44774</v>
      </c>
      <c r="G21" s="143">
        <v>45474</v>
      </c>
      <c r="H21" s="144" t="s">
        <v>665</v>
      </c>
      <c r="I21" s="144">
        <v>0</v>
      </c>
      <c r="J21" s="144" t="s">
        <v>862</v>
      </c>
      <c r="K21" s="144" t="s">
        <v>638</v>
      </c>
      <c r="L21" s="144" t="s">
        <v>638</v>
      </c>
      <c r="M21" s="144" t="s">
        <v>638</v>
      </c>
      <c r="N21" s="340"/>
      <c r="O21" s="340"/>
      <c r="P21" s="340"/>
      <c r="Q21" s="340"/>
      <c r="R21" s="340"/>
      <c r="S21" s="340" t="s">
        <v>136</v>
      </c>
      <c r="T21" s="47"/>
      <c r="U21" s="361" t="s">
        <v>894</v>
      </c>
      <c r="V21" s="344" t="s">
        <v>895</v>
      </c>
      <c r="W21" s="340"/>
      <c r="X21" s="344" t="s">
        <v>665</v>
      </c>
      <c r="Y21" s="340"/>
      <c r="Z21" s="340"/>
      <c r="AA21" s="340"/>
      <c r="AB21" s="340"/>
      <c r="AC21" s="340"/>
      <c r="AD21" s="340"/>
      <c r="AE21" s="340"/>
      <c r="AF21" s="346"/>
      <c r="AG21" s="340"/>
      <c r="AH21" s="340"/>
      <c r="AI21" s="340"/>
      <c r="AJ21" s="340"/>
      <c r="AK21" s="344" t="s">
        <v>89</v>
      </c>
      <c r="AL21" s="134"/>
      <c r="AM21" s="74"/>
    </row>
    <row r="22" spans="1:39" ht="220.5" x14ac:dyDescent="0.25">
      <c r="A22" s="445"/>
      <c r="B22" s="33" t="s">
        <v>265</v>
      </c>
      <c r="C22" s="147" t="s">
        <v>896</v>
      </c>
      <c r="D22" s="144" t="s">
        <v>897</v>
      </c>
      <c r="E22" s="144" t="s">
        <v>898</v>
      </c>
      <c r="F22" s="143">
        <v>44958</v>
      </c>
      <c r="G22" s="143">
        <v>46569</v>
      </c>
      <c r="H22" s="144" t="s">
        <v>670</v>
      </c>
      <c r="I22" s="145">
        <v>30000</v>
      </c>
      <c r="J22" s="144" t="s">
        <v>899</v>
      </c>
      <c r="K22" s="144" t="s">
        <v>900</v>
      </c>
      <c r="L22" s="144" t="s">
        <v>877</v>
      </c>
      <c r="M22" s="144" t="s">
        <v>272</v>
      </c>
      <c r="N22" s="340"/>
      <c r="O22" s="340"/>
      <c r="P22" s="340"/>
      <c r="Q22" s="340"/>
      <c r="R22" s="340" t="s">
        <v>136</v>
      </c>
      <c r="S22" s="340"/>
      <c r="T22" s="47"/>
      <c r="U22" s="361" t="s">
        <v>901</v>
      </c>
      <c r="V22" s="340"/>
      <c r="W22" s="340"/>
      <c r="X22" s="344" t="s">
        <v>670</v>
      </c>
      <c r="Y22" s="340"/>
      <c r="Z22" s="340"/>
      <c r="AA22" s="340"/>
      <c r="AB22" s="340"/>
      <c r="AC22" s="340"/>
      <c r="AD22" s="340"/>
      <c r="AE22" s="340"/>
      <c r="AF22" s="346"/>
      <c r="AG22" s="340"/>
      <c r="AH22" s="340"/>
      <c r="AI22" s="340"/>
      <c r="AJ22" s="340"/>
      <c r="AK22" s="344" t="s">
        <v>902</v>
      </c>
      <c r="AL22" s="134"/>
      <c r="AM22" s="74"/>
    </row>
    <row r="23" spans="1:39" ht="157.5" x14ac:dyDescent="0.25">
      <c r="A23" s="445"/>
      <c r="B23" s="33" t="s">
        <v>280</v>
      </c>
      <c r="C23" s="147" t="s">
        <v>903</v>
      </c>
      <c r="D23" s="144" t="s">
        <v>904</v>
      </c>
      <c r="E23" s="144" t="s">
        <v>905</v>
      </c>
      <c r="F23" s="143">
        <v>45689</v>
      </c>
      <c r="G23" s="143">
        <v>46569</v>
      </c>
      <c r="H23" s="144" t="s">
        <v>231</v>
      </c>
      <c r="I23" s="145">
        <v>50000</v>
      </c>
      <c r="J23" s="144" t="s">
        <v>906</v>
      </c>
      <c r="K23" s="144" t="s">
        <v>877</v>
      </c>
      <c r="L23" s="144" t="s">
        <v>285</v>
      </c>
      <c r="M23" s="144" t="s">
        <v>638</v>
      </c>
      <c r="N23" s="340"/>
      <c r="O23" s="340"/>
      <c r="P23" s="340" t="s">
        <v>136</v>
      </c>
      <c r="Q23" s="340"/>
      <c r="R23" s="340"/>
      <c r="S23" s="340"/>
      <c r="T23" s="47"/>
      <c r="U23" s="362" t="s">
        <v>907</v>
      </c>
      <c r="V23" s="340"/>
      <c r="W23" s="344" t="s">
        <v>908</v>
      </c>
      <c r="X23" s="344" t="s">
        <v>909</v>
      </c>
      <c r="Y23" s="344" t="s">
        <v>910</v>
      </c>
      <c r="Z23" s="340"/>
      <c r="AA23" s="340"/>
      <c r="AB23" s="340"/>
      <c r="AC23" s="345"/>
      <c r="AD23" s="340"/>
      <c r="AE23" s="340"/>
      <c r="AF23" s="346"/>
      <c r="AG23" s="340"/>
      <c r="AH23" s="340"/>
      <c r="AI23" s="340"/>
      <c r="AJ23" s="340"/>
      <c r="AK23" s="344" t="s">
        <v>89</v>
      </c>
      <c r="AL23" s="134"/>
      <c r="AM23" s="74"/>
    </row>
    <row r="24" spans="1:39" ht="47.25" x14ac:dyDescent="0.25">
      <c r="A24" s="445"/>
      <c r="B24" s="33" t="s">
        <v>290</v>
      </c>
      <c r="C24" s="147" t="s">
        <v>911</v>
      </c>
      <c r="D24" s="144" t="s">
        <v>912</v>
      </c>
      <c r="E24" s="144" t="s">
        <v>913</v>
      </c>
      <c r="F24" s="143">
        <v>46054</v>
      </c>
      <c r="G24" s="143">
        <v>46569</v>
      </c>
      <c r="H24" s="144" t="s">
        <v>231</v>
      </c>
      <c r="I24" s="144">
        <v>0</v>
      </c>
      <c r="J24" s="144" t="s">
        <v>914</v>
      </c>
      <c r="K24" s="144" t="s">
        <v>638</v>
      </c>
      <c r="L24" s="154"/>
      <c r="M24" s="155" t="s">
        <v>638</v>
      </c>
      <c r="N24" s="340"/>
      <c r="O24" s="340" t="s">
        <v>136</v>
      </c>
      <c r="P24" s="340"/>
      <c r="Q24" s="340"/>
      <c r="R24" s="340"/>
      <c r="S24" s="340"/>
      <c r="T24" s="47"/>
      <c r="U24" s="363" t="s">
        <v>915</v>
      </c>
      <c r="V24" s="340"/>
      <c r="W24" s="340"/>
      <c r="X24" s="340"/>
      <c r="Y24" s="340"/>
      <c r="Z24" s="340"/>
      <c r="AA24" s="340"/>
      <c r="AB24" s="340"/>
      <c r="AC24" s="340"/>
      <c r="AD24" s="340"/>
      <c r="AE24" s="340"/>
      <c r="AF24" s="346"/>
      <c r="AG24" s="340"/>
      <c r="AH24" s="340"/>
      <c r="AI24" s="340"/>
      <c r="AJ24" s="340"/>
      <c r="AK24" s="344" t="s">
        <v>89</v>
      </c>
      <c r="AL24" s="134"/>
      <c r="AM24" s="74"/>
    </row>
    <row r="25" spans="1:39" ht="267.75" x14ac:dyDescent="0.25">
      <c r="A25" s="445"/>
      <c r="B25" s="33" t="s">
        <v>300</v>
      </c>
      <c r="C25" s="156" t="s">
        <v>916</v>
      </c>
      <c r="D25" s="144" t="s">
        <v>917</v>
      </c>
      <c r="E25" s="144" t="s">
        <v>918</v>
      </c>
      <c r="F25" s="143">
        <v>44774</v>
      </c>
      <c r="G25" s="143">
        <v>45658</v>
      </c>
      <c r="H25" s="144" t="s">
        <v>688</v>
      </c>
      <c r="I25" s="145">
        <v>10000</v>
      </c>
      <c r="J25" s="144" t="s">
        <v>919</v>
      </c>
      <c r="K25" s="144" t="s">
        <v>306</v>
      </c>
      <c r="L25" s="139" t="s">
        <v>638</v>
      </c>
      <c r="M25" s="144" t="s">
        <v>920</v>
      </c>
      <c r="N25" s="340"/>
      <c r="O25" s="340"/>
      <c r="P25" s="340"/>
      <c r="Q25" s="340"/>
      <c r="R25" s="340"/>
      <c r="S25" s="340" t="s">
        <v>136</v>
      </c>
      <c r="T25" s="47"/>
      <c r="U25" s="361" t="s">
        <v>921</v>
      </c>
      <c r="V25" s="344" t="s">
        <v>922</v>
      </c>
      <c r="W25" s="340"/>
      <c r="X25" s="344" t="s">
        <v>688</v>
      </c>
      <c r="Y25" s="340"/>
      <c r="Z25" s="340"/>
      <c r="AA25" s="340"/>
      <c r="AB25" s="340"/>
      <c r="AC25" s="340"/>
      <c r="AD25" s="340"/>
      <c r="AE25" s="340"/>
      <c r="AF25" s="346"/>
      <c r="AG25" s="340"/>
      <c r="AH25" s="340"/>
      <c r="AI25" s="340"/>
      <c r="AJ25" s="340"/>
      <c r="AK25" s="344" t="s">
        <v>812</v>
      </c>
      <c r="AL25" s="134"/>
      <c r="AM25" s="74"/>
    </row>
    <row r="26" spans="1:39" ht="141.75" x14ac:dyDescent="0.25">
      <c r="A26" s="445"/>
      <c r="B26" s="33" t="s">
        <v>315</v>
      </c>
      <c r="C26" s="201" t="s">
        <v>923</v>
      </c>
      <c r="D26" s="155" t="s">
        <v>924</v>
      </c>
      <c r="E26" s="144" t="s">
        <v>925</v>
      </c>
      <c r="F26" s="143">
        <v>45658</v>
      </c>
      <c r="G26" s="143">
        <v>45992</v>
      </c>
      <c r="H26" s="144" t="s">
        <v>158</v>
      </c>
      <c r="I26" s="145">
        <v>20000</v>
      </c>
      <c r="J26" s="144" t="s">
        <v>926</v>
      </c>
      <c r="K26" s="144" t="s">
        <v>927</v>
      </c>
      <c r="L26" s="144" t="s">
        <v>321</v>
      </c>
      <c r="M26" s="144" t="s">
        <v>928</v>
      </c>
      <c r="N26" s="340"/>
      <c r="O26" s="340"/>
      <c r="P26" s="340" t="s">
        <v>136</v>
      </c>
      <c r="Q26" s="340"/>
      <c r="R26" s="340"/>
      <c r="S26" s="340"/>
      <c r="T26" s="47"/>
      <c r="U26" s="361" t="s">
        <v>929</v>
      </c>
      <c r="V26" s="340"/>
      <c r="W26" s="344" t="s">
        <v>930</v>
      </c>
      <c r="X26" s="144" t="s">
        <v>158</v>
      </c>
      <c r="Y26" s="340"/>
      <c r="Z26" s="157" t="s">
        <v>931</v>
      </c>
      <c r="AA26" s="155" t="s">
        <v>932</v>
      </c>
      <c r="AB26" s="340"/>
      <c r="AC26" s="340"/>
      <c r="AD26" s="364">
        <v>46569</v>
      </c>
      <c r="AE26" s="340"/>
      <c r="AF26" s="346"/>
      <c r="AG26" s="340"/>
      <c r="AH26" s="340"/>
      <c r="AI26" s="340"/>
      <c r="AJ26" s="340"/>
      <c r="AK26" s="344" t="s">
        <v>812</v>
      </c>
      <c r="AL26" s="134"/>
      <c r="AM26" s="74"/>
    </row>
    <row r="27" spans="1:39" ht="267.75" x14ac:dyDescent="0.25">
      <c r="A27" s="445"/>
      <c r="B27" s="33" t="s">
        <v>326</v>
      </c>
      <c r="C27" s="138" t="s">
        <v>933</v>
      </c>
      <c r="D27" s="144" t="s">
        <v>934</v>
      </c>
      <c r="E27" s="144" t="s">
        <v>935</v>
      </c>
      <c r="F27" s="143">
        <v>44774</v>
      </c>
      <c r="G27" s="143">
        <v>46569</v>
      </c>
      <c r="H27" s="144" t="s">
        <v>180</v>
      </c>
      <c r="I27" s="145">
        <v>200000</v>
      </c>
      <c r="J27" s="144" t="s">
        <v>330</v>
      </c>
      <c r="K27" s="144" t="s">
        <v>331</v>
      </c>
      <c r="L27" s="144" t="s">
        <v>638</v>
      </c>
      <c r="M27" s="144" t="s">
        <v>638</v>
      </c>
      <c r="N27" s="340"/>
      <c r="O27" s="340"/>
      <c r="P27" s="340"/>
      <c r="Q27" s="340" t="s">
        <v>136</v>
      </c>
      <c r="R27" s="340"/>
      <c r="S27" s="340"/>
      <c r="T27" s="47"/>
      <c r="U27" s="361" t="s">
        <v>936</v>
      </c>
      <c r="V27" s="365"/>
      <c r="W27" s="340" t="s">
        <v>937</v>
      </c>
      <c r="X27" s="344" t="s">
        <v>180</v>
      </c>
      <c r="Y27" s="340"/>
      <c r="Z27" s="340"/>
      <c r="AA27" s="340"/>
      <c r="AB27" s="340"/>
      <c r="AC27" s="340"/>
      <c r="AD27" s="340"/>
      <c r="AE27" s="340"/>
      <c r="AF27" s="346"/>
      <c r="AG27" s="340"/>
      <c r="AH27" s="340"/>
      <c r="AI27" s="340"/>
      <c r="AJ27" s="340"/>
      <c r="AK27" s="344" t="s">
        <v>902</v>
      </c>
      <c r="AL27" s="134"/>
      <c r="AM27" s="74"/>
    </row>
    <row r="28" spans="1:39" ht="409.5" x14ac:dyDescent="0.25">
      <c r="A28" s="445"/>
      <c r="B28" s="33" t="s">
        <v>337</v>
      </c>
      <c r="C28" s="147" t="s">
        <v>938</v>
      </c>
      <c r="D28" s="144" t="s">
        <v>939</v>
      </c>
      <c r="E28" s="144" t="s">
        <v>318</v>
      </c>
      <c r="F28" s="143">
        <v>45658</v>
      </c>
      <c r="G28" s="143">
        <v>46569</v>
      </c>
      <c r="H28" s="158" t="s">
        <v>940</v>
      </c>
      <c r="I28" s="159">
        <v>10000</v>
      </c>
      <c r="J28" s="144" t="s">
        <v>941</v>
      </c>
      <c r="K28" s="144" t="s">
        <v>638</v>
      </c>
      <c r="L28" s="144" t="s">
        <v>942</v>
      </c>
      <c r="M28" s="144" t="s">
        <v>638</v>
      </c>
      <c r="N28" s="340"/>
      <c r="O28" s="340"/>
      <c r="P28" s="340"/>
      <c r="Q28" s="340" t="s">
        <v>136</v>
      </c>
      <c r="R28" s="340"/>
      <c r="S28" s="340"/>
      <c r="T28" s="47"/>
      <c r="U28" s="361" t="s">
        <v>943</v>
      </c>
      <c r="V28" s="340"/>
      <c r="W28" s="344" t="s">
        <v>944</v>
      </c>
      <c r="X28" s="344" t="s">
        <v>940</v>
      </c>
      <c r="Y28" s="344" t="s">
        <v>945</v>
      </c>
      <c r="Z28" s="340"/>
      <c r="AA28" s="340"/>
      <c r="AB28" s="340"/>
      <c r="AC28" s="340"/>
      <c r="AD28" s="340"/>
      <c r="AE28" s="340"/>
      <c r="AF28" s="346"/>
      <c r="AG28" s="340"/>
      <c r="AH28" s="340"/>
      <c r="AI28" s="340"/>
      <c r="AJ28" s="340"/>
      <c r="AK28" s="344" t="s">
        <v>812</v>
      </c>
      <c r="AL28" s="134"/>
      <c r="AM28" s="74"/>
    </row>
    <row r="29" spans="1:39" ht="409.5" x14ac:dyDescent="0.25">
      <c r="A29" s="445"/>
      <c r="B29" s="33" t="s">
        <v>350</v>
      </c>
      <c r="C29" s="160" t="s">
        <v>946</v>
      </c>
      <c r="D29" s="155" t="s">
        <v>947</v>
      </c>
      <c r="E29" s="144" t="s">
        <v>925</v>
      </c>
      <c r="F29" s="143">
        <v>45536</v>
      </c>
      <c r="G29" s="143">
        <v>46569</v>
      </c>
      <c r="H29" s="139" t="s">
        <v>948</v>
      </c>
      <c r="I29" s="145">
        <v>10000</v>
      </c>
      <c r="J29" s="144" t="s">
        <v>949</v>
      </c>
      <c r="K29" s="144" t="s">
        <v>950</v>
      </c>
      <c r="L29" s="144" t="s">
        <v>355</v>
      </c>
      <c r="M29" s="144" t="s">
        <v>951</v>
      </c>
      <c r="N29" s="340"/>
      <c r="O29" s="340"/>
      <c r="P29" s="340"/>
      <c r="Q29" s="340"/>
      <c r="R29" s="340"/>
      <c r="S29" s="340" t="s">
        <v>136</v>
      </c>
      <c r="T29" s="47"/>
      <c r="U29" s="361" t="s">
        <v>952</v>
      </c>
      <c r="V29" s="344" t="s">
        <v>953</v>
      </c>
      <c r="W29" s="344"/>
      <c r="X29" s="344" t="s">
        <v>954</v>
      </c>
      <c r="Y29" s="340"/>
      <c r="Z29" s="340"/>
      <c r="AA29" s="340"/>
      <c r="AB29" s="340"/>
      <c r="AC29" s="340"/>
      <c r="AD29" s="340"/>
      <c r="AE29" s="340"/>
      <c r="AF29" s="346"/>
      <c r="AG29" s="344" t="s">
        <v>855</v>
      </c>
      <c r="AH29" s="340"/>
      <c r="AI29" s="340"/>
      <c r="AJ29" s="340"/>
      <c r="AK29" s="344" t="s">
        <v>812</v>
      </c>
      <c r="AL29" s="134"/>
      <c r="AM29" s="74"/>
    </row>
    <row r="30" spans="1:39" ht="267.75" x14ac:dyDescent="0.25">
      <c r="A30" s="445"/>
      <c r="B30" s="33" t="s">
        <v>360</v>
      </c>
      <c r="C30" s="138" t="s">
        <v>955</v>
      </c>
      <c r="D30" s="144" t="s">
        <v>339</v>
      </c>
      <c r="E30" s="144" t="s">
        <v>362</v>
      </c>
      <c r="F30" s="143">
        <v>45139</v>
      </c>
      <c r="G30" s="143">
        <v>46569</v>
      </c>
      <c r="H30" s="144" t="s">
        <v>231</v>
      </c>
      <c r="I30" s="145">
        <v>50000</v>
      </c>
      <c r="J30" s="144" t="s">
        <v>956</v>
      </c>
      <c r="K30" s="144" t="s">
        <v>957</v>
      </c>
      <c r="L30" s="144" t="s">
        <v>877</v>
      </c>
      <c r="M30" s="144" t="s">
        <v>638</v>
      </c>
      <c r="N30" s="340"/>
      <c r="O30" s="340"/>
      <c r="P30" s="340"/>
      <c r="Q30" s="340" t="s">
        <v>136</v>
      </c>
      <c r="R30" s="340"/>
      <c r="S30" s="340"/>
      <c r="T30" s="47"/>
      <c r="U30" s="360" t="s">
        <v>879</v>
      </c>
      <c r="V30" s="142"/>
      <c r="W30" s="142" t="s">
        <v>880</v>
      </c>
      <c r="X30" s="142" t="s">
        <v>231</v>
      </c>
      <c r="Y30" s="344" t="s">
        <v>958</v>
      </c>
      <c r="Z30" s="340"/>
      <c r="AA30" s="340"/>
      <c r="AB30" s="340"/>
      <c r="AC30" s="340"/>
      <c r="AD30" s="340"/>
      <c r="AE30" s="340"/>
      <c r="AF30" s="346"/>
      <c r="AG30" s="340"/>
      <c r="AH30" s="340"/>
      <c r="AI30" s="340"/>
      <c r="AJ30" s="340"/>
      <c r="AK30" s="344" t="s">
        <v>812</v>
      </c>
      <c r="AL30" s="134"/>
      <c r="AM30" s="74"/>
    </row>
    <row r="31" spans="1:39" ht="252" x14ac:dyDescent="0.25">
      <c r="A31" s="445"/>
      <c r="B31" s="33" t="s">
        <v>562</v>
      </c>
      <c r="C31" s="167" t="s">
        <v>959</v>
      </c>
      <c r="D31" s="151" t="s">
        <v>960</v>
      </c>
      <c r="E31" s="151" t="s">
        <v>638</v>
      </c>
      <c r="F31" s="169">
        <v>45658</v>
      </c>
      <c r="G31" s="169">
        <v>46569</v>
      </c>
      <c r="H31" s="151" t="s">
        <v>565</v>
      </c>
      <c r="I31" s="151">
        <v>0</v>
      </c>
      <c r="J31" s="151" t="s">
        <v>961</v>
      </c>
      <c r="K31" s="151" t="s">
        <v>638</v>
      </c>
      <c r="L31" s="151" t="s">
        <v>638</v>
      </c>
      <c r="M31" s="151" t="s">
        <v>962</v>
      </c>
      <c r="N31" s="340"/>
      <c r="O31" s="340"/>
      <c r="P31" s="340" t="s">
        <v>136</v>
      </c>
      <c r="Q31" s="340"/>
      <c r="R31" s="340"/>
      <c r="S31" s="340"/>
      <c r="T31" s="47" t="s">
        <v>114</v>
      </c>
      <c r="U31" s="347" t="s">
        <v>963</v>
      </c>
      <c r="V31" s="349"/>
      <c r="W31" s="142" t="s">
        <v>964</v>
      </c>
      <c r="X31" s="344" t="s">
        <v>965</v>
      </c>
      <c r="Y31" s="344" t="s">
        <v>966</v>
      </c>
      <c r="Z31" s="340"/>
      <c r="AA31" s="340"/>
      <c r="AB31" s="340"/>
      <c r="AC31" s="340"/>
      <c r="AD31" s="340"/>
      <c r="AE31" s="366"/>
      <c r="AF31" s="346"/>
      <c r="AG31" s="340"/>
      <c r="AH31" s="340"/>
      <c r="AI31" s="340"/>
      <c r="AJ31" s="340"/>
      <c r="AK31" s="344" t="s">
        <v>89</v>
      </c>
      <c r="AL31" s="134"/>
      <c r="AM31" s="74"/>
    </row>
    <row r="32" spans="1:39" ht="409.5" x14ac:dyDescent="0.25">
      <c r="A32" s="446" t="s">
        <v>369</v>
      </c>
      <c r="B32" s="33" t="s">
        <v>370</v>
      </c>
      <c r="C32" s="163" t="s">
        <v>967</v>
      </c>
      <c r="D32" s="139" t="s">
        <v>968</v>
      </c>
      <c r="E32" s="139" t="s">
        <v>638</v>
      </c>
      <c r="F32" s="140">
        <v>44774</v>
      </c>
      <c r="G32" s="164">
        <v>46569</v>
      </c>
      <c r="H32" s="139" t="s">
        <v>373</v>
      </c>
      <c r="I32" s="165">
        <v>300000</v>
      </c>
      <c r="J32" s="166" t="s">
        <v>969</v>
      </c>
      <c r="K32" s="139" t="s">
        <v>638</v>
      </c>
      <c r="L32" s="139" t="s">
        <v>638</v>
      </c>
      <c r="M32" s="166" t="s">
        <v>970</v>
      </c>
      <c r="N32" s="340"/>
      <c r="O32" s="340"/>
      <c r="P32" s="340"/>
      <c r="Q32" s="340" t="s">
        <v>136</v>
      </c>
      <c r="R32" s="340"/>
      <c r="S32" s="340"/>
      <c r="T32" s="47"/>
      <c r="U32" s="374" t="s">
        <v>971</v>
      </c>
      <c r="V32" s="351" t="s">
        <v>972</v>
      </c>
      <c r="W32" s="310" t="s">
        <v>973</v>
      </c>
      <c r="X32" s="347" t="s">
        <v>974</v>
      </c>
      <c r="Y32" s="358" t="s">
        <v>975</v>
      </c>
      <c r="Z32" s="142" t="s">
        <v>976</v>
      </c>
      <c r="AA32" s="349"/>
      <c r="AB32" s="142" t="s">
        <v>977</v>
      </c>
      <c r="AC32" s="349"/>
      <c r="AD32" s="349"/>
      <c r="AE32" s="356" t="s">
        <v>465</v>
      </c>
      <c r="AF32" s="367"/>
      <c r="AG32" s="142" t="s">
        <v>978</v>
      </c>
      <c r="AH32" s="349"/>
      <c r="AI32" s="349"/>
      <c r="AJ32" s="347" t="s">
        <v>979</v>
      </c>
      <c r="AK32" s="344" t="s">
        <v>980</v>
      </c>
      <c r="AL32" s="134"/>
      <c r="AM32" s="74"/>
    </row>
    <row r="33" spans="1:39" ht="157.5" x14ac:dyDescent="0.25">
      <c r="A33" s="445"/>
      <c r="B33" s="33" t="s">
        <v>382</v>
      </c>
      <c r="C33" s="156" t="s">
        <v>981</v>
      </c>
      <c r="D33" s="144" t="s">
        <v>982</v>
      </c>
      <c r="E33" s="144" t="s">
        <v>638</v>
      </c>
      <c r="F33" s="143">
        <v>44774</v>
      </c>
      <c r="G33" s="143">
        <v>45505</v>
      </c>
      <c r="H33" s="144" t="s">
        <v>373</v>
      </c>
      <c r="I33" s="150">
        <v>100000</v>
      </c>
      <c r="J33" s="144" t="s">
        <v>983</v>
      </c>
      <c r="K33" s="144" t="s">
        <v>638</v>
      </c>
      <c r="L33" s="144" t="s">
        <v>638</v>
      </c>
      <c r="M33" s="144" t="s">
        <v>984</v>
      </c>
      <c r="N33" s="340"/>
      <c r="O33" s="340"/>
      <c r="P33" s="340" t="s">
        <v>136</v>
      </c>
      <c r="Q33" s="340"/>
      <c r="R33" s="340"/>
      <c r="S33" s="340"/>
      <c r="T33" s="47"/>
      <c r="U33" s="347" t="s">
        <v>985</v>
      </c>
      <c r="V33" s="349"/>
      <c r="W33" s="142" t="s">
        <v>986</v>
      </c>
      <c r="X33" s="142" t="s">
        <v>987</v>
      </c>
      <c r="Y33" s="349"/>
      <c r="Z33" s="142" t="s">
        <v>988</v>
      </c>
      <c r="AA33" s="142" t="s">
        <v>989</v>
      </c>
      <c r="AB33" s="368" t="s">
        <v>990</v>
      </c>
      <c r="AC33" s="349"/>
      <c r="AD33" s="350">
        <v>46082</v>
      </c>
      <c r="AE33" s="356" t="s">
        <v>819</v>
      </c>
      <c r="AF33" s="352"/>
      <c r="AG33" s="142" t="s">
        <v>991</v>
      </c>
      <c r="AH33" s="349"/>
      <c r="AI33" s="349"/>
      <c r="AJ33" s="349"/>
      <c r="AK33" s="344" t="s">
        <v>980</v>
      </c>
      <c r="AL33" s="134"/>
      <c r="AM33" s="74"/>
    </row>
    <row r="34" spans="1:39" ht="409.5" x14ac:dyDescent="0.25">
      <c r="A34" s="445"/>
      <c r="B34" s="33" t="s">
        <v>392</v>
      </c>
      <c r="C34" s="167" t="s">
        <v>393</v>
      </c>
      <c r="D34" s="158" t="s">
        <v>992</v>
      </c>
      <c r="E34" s="168" t="s">
        <v>638</v>
      </c>
      <c r="F34" s="169">
        <v>45658</v>
      </c>
      <c r="G34" s="169">
        <v>46569</v>
      </c>
      <c r="H34" s="151" t="s">
        <v>730</v>
      </c>
      <c r="I34" s="170">
        <v>10000</v>
      </c>
      <c r="J34" s="151" t="s">
        <v>993</v>
      </c>
      <c r="K34" s="151" t="s">
        <v>638</v>
      </c>
      <c r="L34" s="151" t="s">
        <v>638</v>
      </c>
      <c r="M34" s="151" t="s">
        <v>994</v>
      </c>
      <c r="N34" s="340"/>
      <c r="O34" s="340"/>
      <c r="P34" s="340" t="s">
        <v>136</v>
      </c>
      <c r="Q34" s="340"/>
      <c r="R34" s="340"/>
      <c r="S34" s="340"/>
      <c r="T34" s="47"/>
      <c r="U34" s="347" t="s">
        <v>995</v>
      </c>
      <c r="V34" s="349"/>
      <c r="W34" s="142" t="s">
        <v>996</v>
      </c>
      <c r="X34" s="142" t="s">
        <v>965</v>
      </c>
      <c r="Y34" s="148" t="s">
        <v>997</v>
      </c>
      <c r="Z34" s="349"/>
      <c r="AA34" s="349"/>
      <c r="AB34" s="349"/>
      <c r="AC34" s="349"/>
      <c r="AD34" s="349"/>
      <c r="AE34" s="142" t="s">
        <v>998</v>
      </c>
      <c r="AF34" s="352"/>
      <c r="AG34" s="349"/>
      <c r="AH34" s="349"/>
      <c r="AI34" s="349"/>
      <c r="AJ34" s="349"/>
      <c r="AK34" s="344" t="s">
        <v>980</v>
      </c>
      <c r="AL34" s="134"/>
      <c r="AM34" s="74"/>
    </row>
    <row r="35" spans="1:39" ht="330.75" x14ac:dyDescent="0.25">
      <c r="A35" s="445"/>
      <c r="B35" s="33" t="s">
        <v>404</v>
      </c>
      <c r="C35" s="167" t="s">
        <v>999</v>
      </c>
      <c r="D35" s="166" t="s">
        <v>1000</v>
      </c>
      <c r="E35" s="151" t="s">
        <v>638</v>
      </c>
      <c r="F35" s="143">
        <v>44774</v>
      </c>
      <c r="G35" s="169">
        <v>46569</v>
      </c>
      <c r="H35" s="151" t="s">
        <v>424</v>
      </c>
      <c r="I35" s="170">
        <v>50000</v>
      </c>
      <c r="J35" s="151" t="s">
        <v>1001</v>
      </c>
      <c r="K35" s="151" t="s">
        <v>638</v>
      </c>
      <c r="L35" s="151" t="s">
        <v>1002</v>
      </c>
      <c r="M35" s="151" t="s">
        <v>1003</v>
      </c>
      <c r="N35" s="340"/>
      <c r="O35" s="340"/>
      <c r="P35" s="340"/>
      <c r="Q35" s="340" t="s">
        <v>136</v>
      </c>
      <c r="R35" s="340"/>
      <c r="S35" s="340"/>
      <c r="T35" s="47" t="s">
        <v>114</v>
      </c>
      <c r="U35" s="361" t="s">
        <v>1004</v>
      </c>
      <c r="V35" s="369" t="s">
        <v>1005</v>
      </c>
      <c r="W35" s="344" t="s">
        <v>1006</v>
      </c>
      <c r="X35" s="343" t="s">
        <v>1007</v>
      </c>
      <c r="Y35" s="340"/>
      <c r="Z35" s="340"/>
      <c r="AA35" s="340"/>
      <c r="AB35" s="340"/>
      <c r="AC35" s="340"/>
      <c r="AD35" s="340"/>
      <c r="AE35" s="142"/>
      <c r="AF35" s="346"/>
      <c r="AG35" s="340"/>
      <c r="AH35" s="340"/>
      <c r="AI35" s="340"/>
      <c r="AJ35" s="344"/>
      <c r="AK35" s="344" t="s">
        <v>1008</v>
      </c>
      <c r="AL35" s="134"/>
      <c r="AM35" s="74"/>
    </row>
    <row r="36" spans="1:39" ht="94.5" x14ac:dyDescent="0.25">
      <c r="A36" s="445"/>
      <c r="B36" s="33" t="s">
        <v>417</v>
      </c>
      <c r="C36" s="156" t="s">
        <v>418</v>
      </c>
      <c r="D36" s="151" t="s">
        <v>1009</v>
      </c>
      <c r="E36" s="151" t="s">
        <v>638</v>
      </c>
      <c r="F36" s="143">
        <v>45292</v>
      </c>
      <c r="G36" s="169">
        <v>46569</v>
      </c>
      <c r="H36" s="151" t="s">
        <v>742</v>
      </c>
      <c r="I36" s="170">
        <v>50000</v>
      </c>
      <c r="J36" s="151" t="s">
        <v>1010</v>
      </c>
      <c r="K36" s="151" t="s">
        <v>638</v>
      </c>
      <c r="L36" s="151" t="s">
        <v>638</v>
      </c>
      <c r="M36" s="151" t="s">
        <v>1011</v>
      </c>
      <c r="N36" s="340"/>
      <c r="O36" s="340"/>
      <c r="P36" s="340"/>
      <c r="Q36" s="340"/>
      <c r="R36" s="340" t="s">
        <v>136</v>
      </c>
      <c r="S36" s="340"/>
      <c r="T36" s="47"/>
      <c r="U36" s="342" t="s">
        <v>1012</v>
      </c>
      <c r="V36" s="340" t="s">
        <v>1013</v>
      </c>
      <c r="W36" s="344"/>
      <c r="X36" s="344" t="s">
        <v>742</v>
      </c>
      <c r="Y36" s="344" t="s">
        <v>1014</v>
      </c>
      <c r="Z36" s="340"/>
      <c r="AA36" s="340"/>
      <c r="AB36" s="340"/>
      <c r="AC36" s="340"/>
      <c r="AD36" s="340"/>
      <c r="AE36" s="340"/>
      <c r="AF36" s="346"/>
      <c r="AG36" s="340"/>
      <c r="AH36" s="340"/>
      <c r="AI36" s="340"/>
      <c r="AJ36" s="340"/>
      <c r="AK36" s="344" t="s">
        <v>980</v>
      </c>
      <c r="AL36" s="134"/>
      <c r="AM36" s="74"/>
    </row>
    <row r="37" spans="1:39" ht="409.5" x14ac:dyDescent="0.25">
      <c r="A37" s="446" t="s">
        <v>426</v>
      </c>
      <c r="B37" s="33" t="s">
        <v>427</v>
      </c>
      <c r="C37" s="138" t="s">
        <v>1015</v>
      </c>
      <c r="D37" s="139" t="s">
        <v>1016</v>
      </c>
      <c r="E37" s="139" t="s">
        <v>430</v>
      </c>
      <c r="F37" s="140">
        <v>44774</v>
      </c>
      <c r="G37" s="140">
        <v>46569</v>
      </c>
      <c r="H37" s="139" t="s">
        <v>213</v>
      </c>
      <c r="I37" s="165">
        <v>100000</v>
      </c>
      <c r="J37" s="166" t="s">
        <v>1017</v>
      </c>
      <c r="K37" s="166" t="s">
        <v>1018</v>
      </c>
      <c r="L37" s="166" t="s">
        <v>1019</v>
      </c>
      <c r="M37" s="166" t="s">
        <v>1020</v>
      </c>
      <c r="N37" s="340"/>
      <c r="O37" s="340"/>
      <c r="P37" s="340"/>
      <c r="Q37" s="340"/>
      <c r="R37" s="340" t="s">
        <v>136</v>
      </c>
      <c r="S37" s="340"/>
      <c r="T37" s="47"/>
      <c r="U37" s="288" t="s">
        <v>1021</v>
      </c>
      <c r="V37" s="349"/>
      <c r="W37" s="142"/>
      <c r="X37" s="142" t="s">
        <v>1022</v>
      </c>
      <c r="Y37" s="142" t="s">
        <v>1023</v>
      </c>
      <c r="Z37" s="349"/>
      <c r="AA37" s="349"/>
      <c r="AB37" s="349"/>
      <c r="AC37" s="349"/>
      <c r="AD37" s="349"/>
      <c r="AE37" s="349"/>
      <c r="AF37" s="352"/>
      <c r="AG37" s="349"/>
      <c r="AH37" s="142" t="s">
        <v>1024</v>
      </c>
      <c r="AI37" s="349"/>
      <c r="AJ37" s="349"/>
      <c r="AK37" s="344" t="s">
        <v>871</v>
      </c>
      <c r="AL37" s="134"/>
      <c r="AM37" s="74"/>
    </row>
    <row r="38" spans="1:39" ht="315" x14ac:dyDescent="0.25">
      <c r="A38" s="445"/>
      <c r="B38" s="33" t="s">
        <v>443</v>
      </c>
      <c r="C38" s="147" t="s">
        <v>1025</v>
      </c>
      <c r="D38" s="144" t="s">
        <v>1026</v>
      </c>
      <c r="E38" s="144" t="s">
        <v>1027</v>
      </c>
      <c r="F38" s="143">
        <v>45108</v>
      </c>
      <c r="G38" s="143">
        <v>46569</v>
      </c>
      <c r="H38" s="144" t="s">
        <v>446</v>
      </c>
      <c r="I38" s="150">
        <v>10000</v>
      </c>
      <c r="J38" s="151" t="s">
        <v>1028</v>
      </c>
      <c r="K38" s="151" t="s">
        <v>638</v>
      </c>
      <c r="L38" s="151" t="s">
        <v>638</v>
      </c>
      <c r="M38" s="151" t="s">
        <v>1029</v>
      </c>
      <c r="N38" s="340"/>
      <c r="O38" s="340"/>
      <c r="P38" s="340"/>
      <c r="Q38" s="340"/>
      <c r="R38" s="340" t="s">
        <v>136</v>
      </c>
      <c r="S38" s="340"/>
      <c r="T38" s="47"/>
      <c r="U38" s="347" t="s">
        <v>1030</v>
      </c>
      <c r="V38" s="142" t="s">
        <v>1031</v>
      </c>
      <c r="W38" s="349"/>
      <c r="X38" s="142" t="s">
        <v>1032</v>
      </c>
      <c r="Y38" s="349"/>
      <c r="Z38" s="349"/>
      <c r="AA38" s="349"/>
      <c r="AB38" s="349"/>
      <c r="AC38" s="349"/>
      <c r="AD38" s="349"/>
      <c r="AE38" s="356" t="s">
        <v>1033</v>
      </c>
      <c r="AF38" s="370">
        <v>0</v>
      </c>
      <c r="AG38" s="142" t="s">
        <v>1034</v>
      </c>
      <c r="AH38" s="349"/>
      <c r="AI38" s="349"/>
      <c r="AJ38" s="356" t="s">
        <v>1035</v>
      </c>
      <c r="AK38" s="344" t="s">
        <v>871</v>
      </c>
      <c r="AL38" s="134"/>
      <c r="AM38" s="74"/>
    </row>
    <row r="39" spans="1:39" ht="236.25" x14ac:dyDescent="0.25">
      <c r="A39" s="445"/>
      <c r="B39" s="33" t="s">
        <v>453</v>
      </c>
      <c r="C39" s="147" t="s">
        <v>1036</v>
      </c>
      <c r="D39" s="144" t="s">
        <v>460</v>
      </c>
      <c r="E39" s="144" t="s">
        <v>638</v>
      </c>
      <c r="F39" s="143">
        <v>44774</v>
      </c>
      <c r="G39" s="143">
        <v>44927</v>
      </c>
      <c r="H39" s="144" t="s">
        <v>456</v>
      </c>
      <c r="I39" s="150">
        <v>0</v>
      </c>
      <c r="J39" s="151" t="s">
        <v>1037</v>
      </c>
      <c r="K39" s="151" t="s">
        <v>638</v>
      </c>
      <c r="L39" s="151" t="s">
        <v>638</v>
      </c>
      <c r="M39" s="151" t="s">
        <v>458</v>
      </c>
      <c r="N39" s="340"/>
      <c r="O39" s="340"/>
      <c r="P39" s="340"/>
      <c r="Q39" s="340"/>
      <c r="R39" s="340"/>
      <c r="S39" s="340" t="s">
        <v>136</v>
      </c>
      <c r="T39" s="47"/>
      <c r="U39" s="360" t="s">
        <v>1038</v>
      </c>
      <c r="V39" s="349"/>
      <c r="W39" s="349"/>
      <c r="X39" s="349"/>
      <c r="Y39" s="349"/>
      <c r="Z39" s="349"/>
      <c r="AA39" s="349"/>
      <c r="AB39" s="349"/>
      <c r="AC39" s="349"/>
      <c r="AD39" s="349"/>
      <c r="AE39" s="349"/>
      <c r="AF39" s="352"/>
      <c r="AG39" s="349"/>
      <c r="AH39" s="349"/>
      <c r="AI39" s="349"/>
      <c r="AJ39" s="349"/>
      <c r="AK39" s="344" t="s">
        <v>871</v>
      </c>
      <c r="AL39" s="134"/>
      <c r="AM39" s="74"/>
    </row>
    <row r="40" spans="1:39" ht="409.5" x14ac:dyDescent="0.25">
      <c r="A40" s="445"/>
      <c r="B40" s="33" t="s">
        <v>463</v>
      </c>
      <c r="C40" s="156" t="s">
        <v>1039</v>
      </c>
      <c r="D40" s="144" t="s">
        <v>1027</v>
      </c>
      <c r="E40" s="144" t="s">
        <v>638</v>
      </c>
      <c r="F40" s="171">
        <v>44774</v>
      </c>
      <c r="G40" s="171">
        <v>46569</v>
      </c>
      <c r="H40" s="172" t="s">
        <v>465</v>
      </c>
      <c r="I40" s="173">
        <v>220000</v>
      </c>
      <c r="J40" s="174" t="s">
        <v>1040</v>
      </c>
      <c r="K40" s="174" t="s">
        <v>1041</v>
      </c>
      <c r="L40" s="174" t="s">
        <v>468</v>
      </c>
      <c r="M40" s="174" t="s">
        <v>1042</v>
      </c>
      <c r="N40" s="371"/>
      <c r="O40" s="340"/>
      <c r="P40" s="340"/>
      <c r="Q40" s="340" t="s">
        <v>136</v>
      </c>
      <c r="R40" s="340"/>
      <c r="S40" s="340"/>
      <c r="T40" s="47"/>
      <c r="U40" s="358" t="s">
        <v>1043</v>
      </c>
      <c r="V40" s="349"/>
      <c r="W40" s="142" t="s">
        <v>1044</v>
      </c>
      <c r="X40" s="142" t="s">
        <v>1045</v>
      </c>
      <c r="Y40" s="142" t="s">
        <v>1046</v>
      </c>
      <c r="Z40" s="349"/>
      <c r="AA40" s="349"/>
      <c r="AB40" s="349"/>
      <c r="AC40" s="349"/>
      <c r="AD40" s="349"/>
      <c r="AE40" s="349"/>
      <c r="AF40" s="372">
        <v>340000</v>
      </c>
      <c r="AG40" s="349"/>
      <c r="AH40" s="349"/>
      <c r="AI40" s="142" t="s">
        <v>1047</v>
      </c>
      <c r="AJ40" s="142" t="s">
        <v>1048</v>
      </c>
      <c r="AK40" s="344" t="s">
        <v>871</v>
      </c>
      <c r="AL40" s="134"/>
      <c r="AM40" s="74"/>
    </row>
    <row r="41" spans="1:39" ht="236.25" x14ac:dyDescent="0.25">
      <c r="A41" s="445"/>
      <c r="B41" s="33" t="s">
        <v>474</v>
      </c>
      <c r="C41" s="175" t="s">
        <v>1049</v>
      </c>
      <c r="D41" s="146" t="s">
        <v>1050</v>
      </c>
      <c r="E41" s="176" t="s">
        <v>1051</v>
      </c>
      <c r="F41" s="177">
        <v>45200</v>
      </c>
      <c r="G41" s="178">
        <v>46569</v>
      </c>
      <c r="H41" s="179" t="s">
        <v>213</v>
      </c>
      <c r="I41" s="180">
        <v>65000</v>
      </c>
      <c r="J41" s="181" t="s">
        <v>1052</v>
      </c>
      <c r="K41" s="181" t="s">
        <v>638</v>
      </c>
      <c r="L41" s="181" t="s">
        <v>1053</v>
      </c>
      <c r="M41" s="181" t="s">
        <v>1054</v>
      </c>
      <c r="N41" s="373"/>
      <c r="O41" s="32"/>
      <c r="P41" s="340"/>
      <c r="Q41" s="340"/>
      <c r="R41" s="340" t="s">
        <v>136</v>
      </c>
      <c r="S41" s="340"/>
      <c r="T41" s="47"/>
      <c r="U41" s="374" t="s">
        <v>1055</v>
      </c>
      <c r="V41" s="349"/>
      <c r="W41" s="349"/>
      <c r="X41" s="349" t="s">
        <v>213</v>
      </c>
      <c r="Y41" s="142" t="s">
        <v>1056</v>
      </c>
      <c r="Z41" s="349"/>
      <c r="AA41" s="349"/>
      <c r="AB41" s="349"/>
      <c r="AC41" s="349"/>
      <c r="AD41" s="349"/>
      <c r="AE41" s="349"/>
      <c r="AF41" s="352"/>
      <c r="AG41" s="349"/>
      <c r="AH41" s="349"/>
      <c r="AI41" s="349"/>
      <c r="AJ41" s="349"/>
      <c r="AK41" s="344" t="s">
        <v>871</v>
      </c>
      <c r="AL41" s="134"/>
      <c r="AM41" s="74"/>
    </row>
    <row r="42" spans="1:39" ht="315" x14ac:dyDescent="0.25">
      <c r="A42" s="445"/>
      <c r="B42" s="33" t="s">
        <v>488</v>
      </c>
      <c r="C42" s="157" t="s">
        <v>1057</v>
      </c>
      <c r="D42" s="146" t="s">
        <v>1058</v>
      </c>
      <c r="E42" s="146" t="s">
        <v>638</v>
      </c>
      <c r="F42" s="182">
        <v>45323</v>
      </c>
      <c r="G42" s="171">
        <v>45689</v>
      </c>
      <c r="H42" s="144" t="s">
        <v>769</v>
      </c>
      <c r="I42" s="150">
        <v>0</v>
      </c>
      <c r="J42" s="151" t="s">
        <v>1059</v>
      </c>
      <c r="K42" s="151" t="s">
        <v>638</v>
      </c>
      <c r="L42" s="151" t="s">
        <v>638</v>
      </c>
      <c r="M42" s="151" t="s">
        <v>1060</v>
      </c>
      <c r="N42" s="340"/>
      <c r="O42" s="340"/>
      <c r="P42" s="340" t="s">
        <v>136</v>
      </c>
      <c r="Q42" s="340"/>
      <c r="R42" s="340"/>
      <c r="S42" s="340"/>
      <c r="T42" s="47"/>
      <c r="U42" s="347" t="s">
        <v>1061</v>
      </c>
      <c r="V42" s="349" t="s">
        <v>1062</v>
      </c>
      <c r="W42" s="148" t="s">
        <v>1063</v>
      </c>
      <c r="X42" s="142" t="s">
        <v>769</v>
      </c>
      <c r="Y42" s="142" t="s">
        <v>1064</v>
      </c>
      <c r="Z42" s="349"/>
      <c r="AA42" s="349"/>
      <c r="AB42" s="349"/>
      <c r="AC42" s="349"/>
      <c r="AD42" s="364">
        <v>45992</v>
      </c>
      <c r="AE42" s="349"/>
      <c r="AF42" s="352"/>
      <c r="AG42" s="349"/>
      <c r="AH42" s="349"/>
      <c r="AI42" s="349"/>
      <c r="AJ42" s="349"/>
      <c r="AK42" s="344" t="s">
        <v>871</v>
      </c>
      <c r="AL42" s="134"/>
      <c r="AM42" s="74"/>
    </row>
    <row r="43" spans="1:39" ht="299.25" x14ac:dyDescent="0.25">
      <c r="A43" s="445"/>
      <c r="B43" s="33" t="s">
        <v>497</v>
      </c>
      <c r="C43" s="157" t="s">
        <v>1065</v>
      </c>
      <c r="D43" s="146" t="s">
        <v>1066</v>
      </c>
      <c r="E43" s="146" t="s">
        <v>1067</v>
      </c>
      <c r="F43" s="183">
        <v>45474</v>
      </c>
      <c r="G43" s="140">
        <v>46204</v>
      </c>
      <c r="H43" s="172" t="s">
        <v>777</v>
      </c>
      <c r="I43" s="173">
        <v>17000</v>
      </c>
      <c r="J43" s="174" t="s">
        <v>1068</v>
      </c>
      <c r="K43" s="174" t="s">
        <v>638</v>
      </c>
      <c r="L43" s="174" t="s">
        <v>285</v>
      </c>
      <c r="M43" s="174" t="s">
        <v>509</v>
      </c>
      <c r="N43" s="371"/>
      <c r="O43" s="340"/>
      <c r="P43" s="340"/>
      <c r="Q43" s="340" t="s">
        <v>136</v>
      </c>
      <c r="R43" s="340"/>
      <c r="S43" s="340"/>
      <c r="T43" s="47"/>
      <c r="U43" s="361" t="s">
        <v>1069</v>
      </c>
      <c r="V43" s="344" t="s">
        <v>1070</v>
      </c>
      <c r="W43" s="344" t="s">
        <v>1071</v>
      </c>
      <c r="X43" s="344" t="s">
        <v>1072</v>
      </c>
      <c r="Y43" s="344"/>
      <c r="Z43" s="349"/>
      <c r="AA43" s="349"/>
      <c r="AB43" s="349"/>
      <c r="AC43" s="349"/>
      <c r="AD43" s="349"/>
      <c r="AE43" s="349"/>
      <c r="AF43" s="352"/>
      <c r="AG43" s="142" t="s">
        <v>1073</v>
      </c>
      <c r="AH43" s="349"/>
      <c r="AI43" s="349"/>
      <c r="AJ43" s="349"/>
      <c r="AK43" s="344" t="s">
        <v>871</v>
      </c>
      <c r="AL43" s="134"/>
      <c r="AM43" s="74"/>
    </row>
    <row r="44" spans="1:39" ht="110.25" x14ac:dyDescent="0.25">
      <c r="A44" s="445"/>
      <c r="B44" s="33" t="s">
        <v>510</v>
      </c>
      <c r="C44" s="175" t="s">
        <v>1074</v>
      </c>
      <c r="D44" s="146" t="s">
        <v>1027</v>
      </c>
      <c r="E44" s="146" t="s">
        <v>638</v>
      </c>
      <c r="F44" s="183">
        <v>44774</v>
      </c>
      <c r="G44" s="184">
        <v>46569</v>
      </c>
      <c r="H44" s="179" t="s">
        <v>446</v>
      </c>
      <c r="I44" s="180">
        <v>220000</v>
      </c>
      <c r="J44" s="181" t="s">
        <v>1075</v>
      </c>
      <c r="K44" s="181" t="s">
        <v>513</v>
      </c>
      <c r="L44" s="181" t="s">
        <v>638</v>
      </c>
      <c r="M44" s="181" t="s">
        <v>1076</v>
      </c>
      <c r="N44" s="373"/>
      <c r="O44" s="32"/>
      <c r="P44" s="340"/>
      <c r="Q44" s="340" t="s">
        <v>136</v>
      </c>
      <c r="R44" s="340"/>
      <c r="S44" s="340"/>
      <c r="T44" s="47"/>
      <c r="U44" s="360" t="s">
        <v>1077</v>
      </c>
      <c r="V44" s="349"/>
      <c r="W44" s="349" t="s">
        <v>1078</v>
      </c>
      <c r="X44" s="349" t="s">
        <v>446</v>
      </c>
      <c r="Y44" s="349"/>
      <c r="Z44" s="349"/>
      <c r="AA44" s="349"/>
      <c r="AB44" s="349"/>
      <c r="AC44" s="349"/>
      <c r="AD44" s="349"/>
      <c r="AE44" s="349"/>
      <c r="AF44" s="352"/>
      <c r="AG44" s="349"/>
      <c r="AH44" s="349"/>
      <c r="AI44" s="349"/>
      <c r="AJ44" s="349"/>
      <c r="AK44" s="344" t="s">
        <v>871</v>
      </c>
      <c r="AL44" s="134"/>
      <c r="AM44" s="74"/>
    </row>
    <row r="45" spans="1:39" ht="189" x14ac:dyDescent="0.25">
      <c r="A45" s="445"/>
      <c r="B45" s="33" t="s">
        <v>517</v>
      </c>
      <c r="C45" s="185" t="s">
        <v>1079</v>
      </c>
      <c r="D45" s="146" t="s">
        <v>1027</v>
      </c>
      <c r="E45" s="146" t="s">
        <v>638</v>
      </c>
      <c r="F45" s="183">
        <v>44774</v>
      </c>
      <c r="G45" s="143">
        <v>46569</v>
      </c>
      <c r="H45" s="179" t="s">
        <v>373</v>
      </c>
      <c r="I45" s="150">
        <v>500000</v>
      </c>
      <c r="J45" s="151" t="s">
        <v>1080</v>
      </c>
      <c r="K45" s="151" t="s">
        <v>520</v>
      </c>
      <c r="L45" s="151" t="s">
        <v>638</v>
      </c>
      <c r="M45" s="151" t="s">
        <v>521</v>
      </c>
      <c r="N45" s="340"/>
      <c r="O45" s="340"/>
      <c r="P45" s="340"/>
      <c r="Q45" s="340" t="s">
        <v>136</v>
      </c>
      <c r="R45" s="340"/>
      <c r="S45" s="340"/>
      <c r="T45" s="47"/>
      <c r="U45" s="347" t="s">
        <v>1081</v>
      </c>
      <c r="V45" s="349"/>
      <c r="W45" s="142" t="s">
        <v>1082</v>
      </c>
      <c r="X45" s="142" t="s">
        <v>1083</v>
      </c>
      <c r="Y45" s="375"/>
      <c r="Z45" s="349"/>
      <c r="AA45" s="349"/>
      <c r="AB45" s="349"/>
      <c r="AC45" s="349"/>
      <c r="AD45" s="349"/>
      <c r="AE45" s="376"/>
      <c r="AF45" s="346"/>
      <c r="AG45" s="344" t="s">
        <v>1084</v>
      </c>
      <c r="AH45" s="340"/>
      <c r="AI45" s="340"/>
      <c r="AJ45" s="340"/>
      <c r="AK45" s="344" t="s">
        <v>871</v>
      </c>
      <c r="AL45" s="134"/>
      <c r="AM45" s="74"/>
    </row>
    <row r="46" spans="1:39" ht="15.75" x14ac:dyDescent="0.25">
      <c r="A46" s="445"/>
      <c r="B46" s="33" t="s">
        <v>526</v>
      </c>
      <c r="C46" s="186" t="s">
        <v>789</v>
      </c>
      <c r="D46" s="187" t="s">
        <v>638</v>
      </c>
      <c r="E46" s="187" t="s">
        <v>638</v>
      </c>
      <c r="F46" s="146" t="s">
        <v>638</v>
      </c>
      <c r="G46" s="151" t="s">
        <v>638</v>
      </c>
      <c r="H46" s="377" t="s">
        <v>638</v>
      </c>
      <c r="I46" s="151" t="s">
        <v>638</v>
      </c>
      <c r="J46" s="151" t="s">
        <v>638</v>
      </c>
      <c r="K46" s="151" t="s">
        <v>638</v>
      </c>
      <c r="L46" s="151" t="s">
        <v>638</v>
      </c>
      <c r="M46" s="151"/>
      <c r="N46" s="340"/>
      <c r="O46" s="340"/>
      <c r="P46" s="340"/>
      <c r="Q46" s="340"/>
      <c r="R46" s="340"/>
      <c r="S46" s="340"/>
      <c r="T46" s="47"/>
      <c r="U46" s="363" t="s">
        <v>789</v>
      </c>
      <c r="V46" s="340"/>
      <c r="W46" s="340"/>
      <c r="X46" s="340"/>
      <c r="Y46" s="340"/>
      <c r="Z46" s="340"/>
      <c r="AA46" s="340"/>
      <c r="AB46" s="340"/>
      <c r="AC46" s="340"/>
      <c r="AD46" s="340"/>
      <c r="AE46" s="340"/>
      <c r="AF46" s="346"/>
      <c r="AG46" s="340"/>
      <c r="AH46" s="340"/>
      <c r="AI46" s="340"/>
      <c r="AJ46" s="340"/>
      <c r="AK46" s="344"/>
      <c r="AL46" s="134"/>
      <c r="AM46" s="74"/>
    </row>
    <row r="47" spans="1:39" ht="330.75" x14ac:dyDescent="0.25">
      <c r="A47" s="445"/>
      <c r="B47" s="33" t="s">
        <v>535</v>
      </c>
      <c r="C47" s="175" t="s">
        <v>1085</v>
      </c>
      <c r="D47" s="146" t="s">
        <v>1086</v>
      </c>
      <c r="E47" s="146" t="s">
        <v>638</v>
      </c>
      <c r="F47" s="183">
        <v>44774</v>
      </c>
      <c r="G47" s="143">
        <v>46569</v>
      </c>
      <c r="H47" s="144" t="s">
        <v>465</v>
      </c>
      <c r="I47" s="150">
        <v>300000</v>
      </c>
      <c r="J47" s="151" t="s">
        <v>1087</v>
      </c>
      <c r="K47" s="151" t="s">
        <v>1088</v>
      </c>
      <c r="L47" s="151" t="s">
        <v>1089</v>
      </c>
      <c r="M47" s="151" t="s">
        <v>541</v>
      </c>
      <c r="N47" s="340"/>
      <c r="O47" s="340"/>
      <c r="P47" s="340"/>
      <c r="Q47" s="340"/>
      <c r="R47" s="340" t="s">
        <v>136</v>
      </c>
      <c r="S47" s="340"/>
      <c r="T47" s="47"/>
      <c r="U47" s="358" t="s">
        <v>1090</v>
      </c>
      <c r="V47" s="344" t="s">
        <v>1091</v>
      </c>
      <c r="W47" s="340"/>
      <c r="X47" s="344" t="s">
        <v>1092</v>
      </c>
      <c r="Y47" s="340"/>
      <c r="Z47" s="340"/>
      <c r="AA47" s="340"/>
      <c r="AB47" s="340"/>
      <c r="AC47" s="340"/>
      <c r="AD47" s="340"/>
      <c r="AE47" s="340"/>
      <c r="AF47" s="346"/>
      <c r="AG47" s="340"/>
      <c r="AH47" s="344" t="s">
        <v>1093</v>
      </c>
      <c r="AI47" s="340"/>
      <c r="AJ47" s="340"/>
      <c r="AK47" s="344" t="s">
        <v>871</v>
      </c>
      <c r="AL47" s="134"/>
      <c r="AM47" s="74"/>
    </row>
    <row r="48" spans="1:39" ht="110.25" x14ac:dyDescent="0.25">
      <c r="A48" s="445"/>
      <c r="B48" s="33" t="s">
        <v>548</v>
      </c>
      <c r="C48" s="185" t="s">
        <v>1094</v>
      </c>
      <c r="D48" s="187" t="s">
        <v>1095</v>
      </c>
      <c r="E48" s="187" t="s">
        <v>638</v>
      </c>
      <c r="F48" s="188">
        <v>45292</v>
      </c>
      <c r="G48" s="183">
        <v>46569</v>
      </c>
      <c r="H48" s="187" t="s">
        <v>213</v>
      </c>
      <c r="I48" s="189">
        <v>0</v>
      </c>
      <c r="J48" s="187" t="s">
        <v>1096</v>
      </c>
      <c r="K48" s="187" t="s">
        <v>638</v>
      </c>
      <c r="L48" s="187" t="s">
        <v>638</v>
      </c>
      <c r="M48" s="187" t="s">
        <v>638</v>
      </c>
      <c r="N48" s="349"/>
      <c r="O48" s="340"/>
      <c r="P48" s="340"/>
      <c r="Q48" s="340"/>
      <c r="R48" s="340" t="s">
        <v>136</v>
      </c>
      <c r="S48" s="340"/>
      <c r="T48" s="47"/>
      <c r="U48" s="361" t="s">
        <v>1097</v>
      </c>
      <c r="V48" s="343" t="s">
        <v>1098</v>
      </c>
      <c r="W48" s="340"/>
      <c r="X48" s="340" t="s">
        <v>213</v>
      </c>
      <c r="Y48" s="340"/>
      <c r="Z48" s="340"/>
      <c r="AA48" s="378" t="s">
        <v>1099</v>
      </c>
      <c r="AB48" s="340"/>
      <c r="AC48" s="340"/>
      <c r="AD48" s="340"/>
      <c r="AE48" s="340"/>
      <c r="AF48" s="346"/>
      <c r="AG48" s="344" t="s">
        <v>1100</v>
      </c>
      <c r="AH48" s="340"/>
      <c r="AI48" s="340"/>
      <c r="AJ48" s="340"/>
      <c r="AK48" s="344" t="s">
        <v>871</v>
      </c>
      <c r="AL48" s="134"/>
      <c r="AM48" s="74"/>
    </row>
    <row r="49" spans="1:39" ht="236.25" x14ac:dyDescent="0.25">
      <c r="A49" s="470"/>
      <c r="B49" s="33" t="s">
        <v>570</v>
      </c>
      <c r="C49" s="167" t="s">
        <v>1101</v>
      </c>
      <c r="D49" s="151" t="s">
        <v>1102</v>
      </c>
      <c r="E49" s="151" t="s">
        <v>638</v>
      </c>
      <c r="F49" s="190">
        <v>45536</v>
      </c>
      <c r="G49" s="190">
        <v>46569</v>
      </c>
      <c r="H49" s="151" t="s">
        <v>213</v>
      </c>
      <c r="I49" s="191" t="s">
        <v>638</v>
      </c>
      <c r="J49" s="151" t="s">
        <v>1103</v>
      </c>
      <c r="K49" s="191" t="s">
        <v>638</v>
      </c>
      <c r="L49" s="191" t="s">
        <v>638</v>
      </c>
      <c r="M49" s="191" t="s">
        <v>638</v>
      </c>
      <c r="N49" s="340"/>
      <c r="O49" s="340"/>
      <c r="P49" s="340" t="s">
        <v>136</v>
      </c>
      <c r="Q49" s="340"/>
      <c r="R49" s="340"/>
      <c r="S49" s="340"/>
      <c r="T49" s="47"/>
      <c r="U49" s="362" t="s">
        <v>1104</v>
      </c>
      <c r="V49" s="340"/>
      <c r="W49" s="344" t="s">
        <v>1105</v>
      </c>
      <c r="X49" s="340" t="s">
        <v>213</v>
      </c>
      <c r="Y49" s="344" t="s">
        <v>1106</v>
      </c>
      <c r="Z49" s="340"/>
      <c r="AA49" s="340"/>
      <c r="AB49" s="340"/>
      <c r="AC49" s="364">
        <v>46113</v>
      </c>
      <c r="AD49" s="340"/>
      <c r="AE49" s="340"/>
      <c r="AF49" s="346"/>
      <c r="AG49" s="344" t="s">
        <v>1107</v>
      </c>
      <c r="AH49" s="344" t="s">
        <v>1108</v>
      </c>
      <c r="AI49" s="340"/>
      <c r="AJ49" s="340"/>
      <c r="AK49" s="344" t="s">
        <v>871</v>
      </c>
      <c r="AL49" s="134"/>
      <c r="AM49" s="74"/>
    </row>
    <row r="50" spans="1:39" x14ac:dyDescent="0.25">
      <c r="AM50" s="74"/>
    </row>
    <row r="51" spans="1:39" x14ac:dyDescent="0.25">
      <c r="B51" s="49"/>
      <c r="AL51" s="137"/>
      <c r="AM51" s="74"/>
    </row>
    <row r="52" spans="1:39" ht="15.75" thickBot="1" x14ac:dyDescent="0.3">
      <c r="AL52" s="137"/>
      <c r="AM52" s="74"/>
    </row>
    <row r="53" spans="1:39" ht="21.75" thickBot="1" x14ac:dyDescent="0.3">
      <c r="A53" s="441" t="s">
        <v>557</v>
      </c>
      <c r="B53" s="442"/>
      <c r="C53" s="442"/>
      <c r="D53" s="442"/>
      <c r="E53" s="442"/>
      <c r="F53" s="442"/>
      <c r="G53" s="442"/>
      <c r="H53" s="442"/>
      <c r="I53" s="442"/>
      <c r="J53" s="442"/>
      <c r="K53" s="442"/>
      <c r="L53" s="442"/>
      <c r="M53" s="442"/>
      <c r="N53" s="443"/>
      <c r="AM53" s="74"/>
    </row>
    <row r="54" spans="1:39" ht="21.75" thickBot="1" x14ac:dyDescent="0.3">
      <c r="A54" s="35"/>
      <c r="B54" s="36"/>
      <c r="C54" s="36"/>
      <c r="D54" s="37"/>
      <c r="E54" s="37"/>
      <c r="F54" s="37"/>
      <c r="G54" s="37"/>
      <c r="H54" s="37"/>
      <c r="I54" s="37"/>
      <c r="J54" s="37"/>
      <c r="K54" s="37"/>
      <c r="L54" s="37"/>
      <c r="M54" s="37"/>
      <c r="N54" s="37"/>
      <c r="O54" s="37"/>
      <c r="AM54" s="74"/>
    </row>
    <row r="55" spans="1:39" ht="24" thickBot="1" x14ac:dyDescent="0.3">
      <c r="A55" s="40" t="s">
        <v>558</v>
      </c>
      <c r="B55" s="41"/>
      <c r="C55" s="42">
        <f>COUNTA(C59:C67,C71:C79,C83:C91,C95:C103)</f>
        <v>1</v>
      </c>
      <c r="AM55" s="74"/>
    </row>
    <row r="56" spans="1:39" x14ac:dyDescent="0.25">
      <c r="AM56" s="74"/>
    </row>
    <row r="57" spans="1:39" ht="15.75" x14ac:dyDescent="0.25">
      <c r="A57" s="473" t="s">
        <v>559</v>
      </c>
      <c r="B57" s="475" t="s">
        <v>119</v>
      </c>
      <c r="C57" s="475" t="s">
        <v>2</v>
      </c>
      <c r="D57" s="475" t="s">
        <v>4</v>
      </c>
      <c r="E57" s="477" t="s">
        <v>6</v>
      </c>
      <c r="F57" s="479" t="s">
        <v>8</v>
      </c>
      <c r="G57" s="480"/>
      <c r="H57" s="475" t="s">
        <v>10</v>
      </c>
      <c r="I57" s="475" t="s">
        <v>14</v>
      </c>
      <c r="J57" s="439" t="s">
        <v>12</v>
      </c>
      <c r="K57" s="471" t="s">
        <v>120</v>
      </c>
      <c r="L57" s="472"/>
      <c r="M57" s="439" t="s">
        <v>20</v>
      </c>
      <c r="N57" s="439" t="s">
        <v>22</v>
      </c>
      <c r="O57" s="34"/>
      <c r="AM57" s="74"/>
    </row>
    <row r="58" spans="1:39" ht="15.75" x14ac:dyDescent="0.25">
      <c r="A58" s="474"/>
      <c r="B58" s="476"/>
      <c r="C58" s="476"/>
      <c r="D58" s="476"/>
      <c r="E58" s="478"/>
      <c r="F58" s="38" t="s">
        <v>122</v>
      </c>
      <c r="G58" s="38" t="s">
        <v>123</v>
      </c>
      <c r="H58" s="476"/>
      <c r="I58" s="476"/>
      <c r="J58" s="440"/>
      <c r="K58" s="59" t="s">
        <v>124</v>
      </c>
      <c r="L58" s="59" t="s">
        <v>560</v>
      </c>
      <c r="M58" s="440"/>
      <c r="N58" s="440"/>
      <c r="O58" s="2"/>
      <c r="AM58" s="74"/>
    </row>
    <row r="59" spans="1:39" ht="393.75" x14ac:dyDescent="0.25">
      <c r="A59" s="33" t="s">
        <v>426</v>
      </c>
      <c r="B59" s="379" t="s">
        <v>1109</v>
      </c>
      <c r="C59" s="380" t="s">
        <v>1110</v>
      </c>
      <c r="D59" s="359" t="s">
        <v>1111</v>
      </c>
      <c r="E59" s="359" t="s">
        <v>1112</v>
      </c>
      <c r="F59" s="355">
        <v>45992</v>
      </c>
      <c r="G59" s="355">
        <v>46569</v>
      </c>
      <c r="H59" s="359" t="s">
        <v>722</v>
      </c>
      <c r="I59" s="349"/>
      <c r="J59" s="381" t="s">
        <v>1113</v>
      </c>
      <c r="K59" s="381" t="s">
        <v>1114</v>
      </c>
      <c r="L59" s="47"/>
      <c r="M59" s="381" t="s">
        <v>1115</v>
      </c>
      <c r="N59" s="68" t="s">
        <v>871</v>
      </c>
      <c r="O59" s="2"/>
      <c r="AM59" s="74"/>
    </row>
    <row r="60" spans="1:39" x14ac:dyDescent="0.25">
      <c r="A60" s="33"/>
      <c r="B60" s="33"/>
      <c r="C60" s="48"/>
      <c r="D60" s="48"/>
      <c r="E60" s="48"/>
      <c r="F60" s="48"/>
      <c r="G60" s="48"/>
      <c r="H60" s="48"/>
      <c r="I60" s="48"/>
      <c r="J60" s="48"/>
      <c r="K60" s="48"/>
      <c r="L60" s="48"/>
      <c r="M60" s="48"/>
      <c r="N60" s="45"/>
      <c r="O60" s="2"/>
      <c r="AM60" s="74"/>
    </row>
    <row r="61" spans="1:39" x14ac:dyDescent="0.25">
      <c r="A61" s="33"/>
      <c r="B61" s="33"/>
      <c r="C61" s="48"/>
      <c r="D61" s="48"/>
      <c r="E61" s="48"/>
      <c r="F61" s="48"/>
      <c r="G61" s="48"/>
      <c r="H61" s="48"/>
      <c r="I61" s="48"/>
      <c r="J61" s="48"/>
      <c r="K61" s="48"/>
      <c r="L61" s="48"/>
      <c r="M61" s="48"/>
      <c r="N61" s="45"/>
      <c r="O61" s="2"/>
      <c r="AM61" s="74"/>
    </row>
    <row r="62" spans="1:39" x14ac:dyDescent="0.25">
      <c r="A62" s="33"/>
      <c r="B62" s="33"/>
      <c r="C62" s="48"/>
      <c r="D62" s="48"/>
      <c r="E62" s="48"/>
      <c r="F62" s="48"/>
      <c r="G62" s="48"/>
      <c r="H62" s="48"/>
      <c r="I62" s="48"/>
      <c r="J62" s="48"/>
      <c r="K62" s="48"/>
      <c r="L62" s="48"/>
      <c r="M62" s="48"/>
      <c r="N62" s="45"/>
      <c r="O62" s="2"/>
      <c r="AM62" s="74"/>
    </row>
    <row r="63" spans="1:39" x14ac:dyDescent="0.25">
      <c r="A63" s="33"/>
      <c r="B63" s="33"/>
      <c r="C63" s="48"/>
      <c r="D63" s="48"/>
      <c r="E63" s="48"/>
      <c r="F63" s="48"/>
      <c r="G63" s="48"/>
      <c r="H63" s="48"/>
      <c r="I63" s="48"/>
      <c r="J63" s="48"/>
      <c r="K63" s="48"/>
      <c r="L63" s="48"/>
      <c r="M63" s="48"/>
      <c r="N63" s="45"/>
      <c r="O63" s="2"/>
      <c r="AM63" s="74"/>
    </row>
    <row r="64" spans="1:39" x14ac:dyDescent="0.25">
      <c r="A64" s="33"/>
      <c r="B64" s="33"/>
      <c r="C64" s="48"/>
      <c r="D64" s="48"/>
      <c r="E64" s="48"/>
      <c r="F64" s="48"/>
      <c r="G64" s="48"/>
      <c r="H64" s="48"/>
      <c r="I64" s="48"/>
      <c r="J64" s="48"/>
      <c r="K64" s="48"/>
      <c r="L64" s="48"/>
      <c r="M64" s="48"/>
      <c r="N64" s="45"/>
      <c r="O64" s="2"/>
      <c r="AM64" s="74"/>
    </row>
    <row r="65" spans="1:39" x14ac:dyDescent="0.25">
      <c r="A65" s="33"/>
      <c r="B65" s="33"/>
      <c r="C65" s="48"/>
      <c r="D65" s="48"/>
      <c r="E65" s="48"/>
      <c r="F65" s="48"/>
      <c r="G65" s="48"/>
      <c r="H65" s="48"/>
      <c r="I65" s="48"/>
      <c r="J65" s="48"/>
      <c r="K65" s="48"/>
      <c r="L65" s="48"/>
      <c r="M65" s="48"/>
      <c r="N65" s="45"/>
      <c r="O65" s="2"/>
      <c r="AM65" s="74"/>
    </row>
    <row r="66" spans="1:39" x14ac:dyDescent="0.25">
      <c r="A66" s="33"/>
      <c r="B66" s="33"/>
      <c r="C66" s="48"/>
      <c r="D66" s="48"/>
      <c r="E66" s="48"/>
      <c r="F66" s="48"/>
      <c r="G66" s="48"/>
      <c r="H66" s="48"/>
      <c r="I66" s="48"/>
      <c r="J66" s="48"/>
      <c r="K66" s="48"/>
      <c r="L66" s="48"/>
      <c r="M66" s="48"/>
      <c r="N66" s="45"/>
      <c r="O66" s="2"/>
      <c r="AM66" s="74"/>
    </row>
    <row r="67" spans="1:39" x14ac:dyDescent="0.25">
      <c r="A67" s="33"/>
      <c r="B67" s="33"/>
      <c r="C67" s="48"/>
      <c r="D67" s="48"/>
      <c r="E67" s="48"/>
      <c r="F67" s="48"/>
      <c r="G67" s="48"/>
      <c r="H67" s="48"/>
      <c r="I67" s="48"/>
      <c r="J67" s="48"/>
      <c r="K67" s="48"/>
      <c r="L67" s="48"/>
      <c r="M67" s="48"/>
      <c r="N67" s="45"/>
      <c r="O67" s="2"/>
      <c r="AM67" s="74"/>
    </row>
    <row r="68" spans="1:39" x14ac:dyDescent="0.25">
      <c r="AM68" s="74"/>
    </row>
    <row r="69" spans="1:39" ht="15.75" x14ac:dyDescent="0.25">
      <c r="A69" s="473" t="s">
        <v>559</v>
      </c>
      <c r="B69" s="475" t="s">
        <v>119</v>
      </c>
      <c r="C69" s="475" t="s">
        <v>2</v>
      </c>
      <c r="D69" s="475" t="s">
        <v>4</v>
      </c>
      <c r="E69" s="477" t="s">
        <v>6</v>
      </c>
      <c r="F69" s="479" t="s">
        <v>8</v>
      </c>
      <c r="G69" s="480"/>
      <c r="H69" s="475" t="s">
        <v>10</v>
      </c>
      <c r="I69" s="475" t="s">
        <v>14</v>
      </c>
      <c r="J69" s="475" t="s">
        <v>12</v>
      </c>
      <c r="K69" s="471" t="s">
        <v>120</v>
      </c>
      <c r="L69" s="472"/>
      <c r="M69" s="475" t="s">
        <v>20</v>
      </c>
      <c r="N69" s="439" t="s">
        <v>22</v>
      </c>
      <c r="O69" s="34"/>
      <c r="AM69" s="74"/>
    </row>
    <row r="70" spans="1:39" ht="15.75" x14ac:dyDescent="0.25">
      <c r="A70" s="474"/>
      <c r="B70" s="476"/>
      <c r="C70" s="476"/>
      <c r="D70" s="476"/>
      <c r="E70" s="478"/>
      <c r="F70" s="38" t="s">
        <v>122</v>
      </c>
      <c r="G70" s="38" t="s">
        <v>123</v>
      </c>
      <c r="H70" s="476"/>
      <c r="I70" s="476"/>
      <c r="J70" s="476"/>
      <c r="K70" s="59" t="s">
        <v>124</v>
      </c>
      <c r="L70" s="59" t="s">
        <v>560</v>
      </c>
      <c r="M70" s="476"/>
      <c r="N70" s="440"/>
      <c r="O70" s="2"/>
      <c r="AM70" s="74"/>
    </row>
    <row r="71" spans="1:39" x14ac:dyDescent="0.25">
      <c r="A71" s="33"/>
      <c r="B71" s="33"/>
      <c r="C71" s="48"/>
      <c r="D71" s="48"/>
      <c r="E71" s="48"/>
      <c r="F71" s="48"/>
      <c r="G71" s="48"/>
      <c r="H71" s="48"/>
      <c r="I71" s="48"/>
      <c r="J71" s="45"/>
      <c r="K71" s="45"/>
      <c r="L71" s="45"/>
      <c r="M71" s="45"/>
      <c r="N71" s="45"/>
      <c r="O71" s="2"/>
      <c r="AM71" s="74"/>
    </row>
    <row r="72" spans="1:39" x14ac:dyDescent="0.25">
      <c r="A72" s="33"/>
      <c r="B72" s="33"/>
      <c r="C72" s="48"/>
      <c r="D72" s="48"/>
      <c r="E72" s="48"/>
      <c r="F72" s="48"/>
      <c r="G72" s="48"/>
      <c r="H72" s="48"/>
      <c r="I72" s="48"/>
      <c r="J72" s="48"/>
      <c r="K72" s="48"/>
      <c r="L72" s="48"/>
      <c r="M72" s="48"/>
      <c r="N72" s="45"/>
      <c r="O72" s="2"/>
      <c r="AM72" s="74"/>
    </row>
    <row r="73" spans="1:39" x14ac:dyDescent="0.25">
      <c r="A73" s="33"/>
      <c r="B73" s="33"/>
      <c r="C73" s="48"/>
      <c r="D73" s="48"/>
      <c r="E73" s="48"/>
      <c r="F73" s="48"/>
      <c r="G73" s="48"/>
      <c r="H73" s="48"/>
      <c r="I73" s="48"/>
      <c r="J73" s="48"/>
      <c r="K73" s="48"/>
      <c r="L73" s="48"/>
      <c r="M73" s="48"/>
      <c r="N73" s="45"/>
      <c r="O73" s="2"/>
      <c r="AM73" s="74"/>
    </row>
    <row r="74" spans="1:39" x14ac:dyDescent="0.25">
      <c r="A74" s="33"/>
      <c r="B74" s="33"/>
      <c r="C74" s="48"/>
      <c r="D74" s="48"/>
      <c r="E74" s="48"/>
      <c r="F74" s="48"/>
      <c r="G74" s="48"/>
      <c r="H74" s="48"/>
      <c r="I74" s="48"/>
      <c r="J74" s="48"/>
      <c r="K74" s="48"/>
      <c r="L74" s="48"/>
      <c r="M74" s="48"/>
      <c r="N74" s="45"/>
      <c r="O74" s="2"/>
      <c r="AM74" s="74"/>
    </row>
    <row r="75" spans="1:39" x14ac:dyDescent="0.25">
      <c r="A75" s="33"/>
      <c r="B75" s="33"/>
      <c r="C75" s="48"/>
      <c r="D75" s="48"/>
      <c r="E75" s="48"/>
      <c r="F75" s="48"/>
      <c r="G75" s="48"/>
      <c r="H75" s="48"/>
      <c r="I75" s="48"/>
      <c r="J75" s="48"/>
      <c r="K75" s="48"/>
      <c r="L75" s="48"/>
      <c r="M75" s="48"/>
      <c r="N75" s="45"/>
      <c r="O75" s="2"/>
      <c r="AM75" s="74"/>
    </row>
    <row r="76" spans="1:39" x14ac:dyDescent="0.25">
      <c r="A76" s="33"/>
      <c r="B76" s="33"/>
      <c r="C76" s="48"/>
      <c r="D76" s="48"/>
      <c r="E76" s="48"/>
      <c r="F76" s="48"/>
      <c r="G76" s="48"/>
      <c r="H76" s="48"/>
      <c r="I76" s="48"/>
      <c r="J76" s="48"/>
      <c r="K76" s="48"/>
      <c r="L76" s="48"/>
      <c r="M76" s="48"/>
      <c r="N76" s="45"/>
      <c r="O76" s="2"/>
      <c r="AM76" s="74"/>
    </row>
    <row r="77" spans="1:39" x14ac:dyDescent="0.25">
      <c r="A77" s="33"/>
      <c r="B77" s="33"/>
      <c r="C77" s="48"/>
      <c r="D77" s="48"/>
      <c r="E77" s="48"/>
      <c r="F77" s="48"/>
      <c r="G77" s="48"/>
      <c r="H77" s="48"/>
      <c r="I77" s="48"/>
      <c r="J77" s="48"/>
      <c r="K77" s="48"/>
      <c r="L77" s="48"/>
      <c r="M77" s="48"/>
      <c r="N77" s="45"/>
      <c r="O77" s="2"/>
      <c r="AM77" s="74"/>
    </row>
    <row r="78" spans="1:39" x14ac:dyDescent="0.25">
      <c r="A78" s="33"/>
      <c r="B78" s="33"/>
      <c r="C78" s="48"/>
      <c r="D78" s="48"/>
      <c r="E78" s="48"/>
      <c r="F78" s="48"/>
      <c r="G78" s="48"/>
      <c r="H78" s="48"/>
      <c r="I78" s="48"/>
      <c r="J78" s="48"/>
      <c r="K78" s="48"/>
      <c r="L78" s="48"/>
      <c r="M78" s="48"/>
      <c r="N78" s="45"/>
      <c r="O78" s="2"/>
      <c r="AM78" s="74"/>
    </row>
    <row r="79" spans="1:39" x14ac:dyDescent="0.25">
      <c r="A79" s="33"/>
      <c r="B79" s="33"/>
      <c r="C79" s="48"/>
      <c r="D79" s="48"/>
      <c r="E79" s="48"/>
      <c r="F79" s="48"/>
      <c r="G79" s="48"/>
      <c r="H79" s="48"/>
      <c r="I79" s="48"/>
      <c r="J79" s="48"/>
      <c r="K79" s="48"/>
      <c r="L79" s="48"/>
      <c r="M79" s="48"/>
      <c r="N79" s="45"/>
      <c r="O79" s="2"/>
      <c r="AM79" s="74"/>
    </row>
    <row r="80" spans="1:39" x14ac:dyDescent="0.25">
      <c r="AM80" s="74"/>
    </row>
    <row r="81" spans="1:39" ht="15.75" x14ac:dyDescent="0.25">
      <c r="A81" s="473" t="s">
        <v>559</v>
      </c>
      <c r="B81" s="475" t="s">
        <v>119</v>
      </c>
      <c r="C81" s="475" t="s">
        <v>2</v>
      </c>
      <c r="D81" s="475" t="s">
        <v>4</v>
      </c>
      <c r="E81" s="477" t="s">
        <v>6</v>
      </c>
      <c r="F81" s="479" t="s">
        <v>8</v>
      </c>
      <c r="G81" s="480"/>
      <c r="H81" s="475" t="s">
        <v>10</v>
      </c>
      <c r="I81" s="475" t="s">
        <v>14</v>
      </c>
      <c r="J81" s="475" t="s">
        <v>12</v>
      </c>
      <c r="K81" s="471" t="s">
        <v>120</v>
      </c>
      <c r="L81" s="472"/>
      <c r="M81" s="475" t="s">
        <v>20</v>
      </c>
      <c r="N81" s="439" t="s">
        <v>22</v>
      </c>
      <c r="O81" s="34"/>
      <c r="AM81" s="74"/>
    </row>
    <row r="82" spans="1:39" ht="15.75" x14ac:dyDescent="0.25">
      <c r="A82" s="474"/>
      <c r="B82" s="476"/>
      <c r="C82" s="476"/>
      <c r="D82" s="476"/>
      <c r="E82" s="478"/>
      <c r="F82" s="38" t="s">
        <v>122</v>
      </c>
      <c r="G82" s="38" t="s">
        <v>123</v>
      </c>
      <c r="H82" s="476"/>
      <c r="I82" s="476"/>
      <c r="J82" s="476"/>
      <c r="K82" s="59" t="s">
        <v>124</v>
      </c>
      <c r="L82" s="59" t="s">
        <v>560</v>
      </c>
      <c r="M82" s="476"/>
      <c r="N82" s="440"/>
      <c r="O82" s="2"/>
      <c r="AM82" s="74"/>
    </row>
    <row r="83" spans="1:39" x14ac:dyDescent="0.25">
      <c r="A83" s="33"/>
      <c r="B83" s="33"/>
      <c r="C83" s="48"/>
      <c r="D83" s="48"/>
      <c r="E83" s="48"/>
      <c r="F83" s="48"/>
      <c r="G83" s="48"/>
      <c r="H83" s="48"/>
      <c r="I83" s="48"/>
      <c r="J83" s="45"/>
      <c r="K83" s="45"/>
      <c r="L83" s="45"/>
      <c r="M83" s="45"/>
      <c r="N83" s="45"/>
      <c r="O83" s="2"/>
      <c r="AM83" s="74"/>
    </row>
    <row r="84" spans="1:39" x14ac:dyDescent="0.25">
      <c r="A84" s="33"/>
      <c r="B84" s="33"/>
      <c r="C84" s="48"/>
      <c r="D84" s="48"/>
      <c r="E84" s="48"/>
      <c r="F84" s="48"/>
      <c r="G84" s="48"/>
      <c r="H84" s="48"/>
      <c r="I84" s="48"/>
      <c r="J84" s="48"/>
      <c r="K84" s="48"/>
      <c r="L84" s="48"/>
      <c r="M84" s="48"/>
      <c r="N84" s="45"/>
      <c r="O84" s="2"/>
      <c r="AM84" s="74"/>
    </row>
    <row r="85" spans="1:39" x14ac:dyDescent="0.25">
      <c r="A85" s="33"/>
      <c r="B85" s="33"/>
      <c r="C85" s="48"/>
      <c r="D85" s="48"/>
      <c r="E85" s="48"/>
      <c r="F85" s="48"/>
      <c r="G85" s="48"/>
      <c r="H85" s="48"/>
      <c r="I85" s="48"/>
      <c r="J85" s="48"/>
      <c r="K85" s="48"/>
      <c r="L85" s="48"/>
      <c r="M85" s="48"/>
      <c r="N85" s="45"/>
      <c r="O85" s="2"/>
      <c r="AM85" s="74"/>
    </row>
    <row r="86" spans="1:39" x14ac:dyDescent="0.25">
      <c r="A86" s="33"/>
      <c r="B86" s="33"/>
      <c r="C86" s="48"/>
      <c r="D86" s="48"/>
      <c r="E86" s="48"/>
      <c r="F86" s="48"/>
      <c r="G86" s="48"/>
      <c r="H86" s="48"/>
      <c r="I86" s="48"/>
      <c r="J86" s="48"/>
      <c r="K86" s="48"/>
      <c r="L86" s="48"/>
      <c r="M86" s="48"/>
      <c r="N86" s="45"/>
      <c r="O86" s="2"/>
      <c r="AM86" s="74"/>
    </row>
    <row r="87" spans="1:39" x14ac:dyDescent="0.25">
      <c r="A87" s="33"/>
      <c r="B87" s="33"/>
      <c r="C87" s="48"/>
      <c r="D87" s="48"/>
      <c r="E87" s="48"/>
      <c r="F87" s="48"/>
      <c r="G87" s="48"/>
      <c r="H87" s="48"/>
      <c r="I87" s="48"/>
      <c r="J87" s="48"/>
      <c r="K87" s="48"/>
      <c r="L87" s="48"/>
      <c r="M87" s="48"/>
      <c r="N87" s="45"/>
      <c r="O87" s="2"/>
      <c r="AM87" s="74"/>
    </row>
    <row r="88" spans="1:39" x14ac:dyDescent="0.25">
      <c r="A88" s="33"/>
      <c r="B88" s="33"/>
      <c r="C88" s="48"/>
      <c r="D88" s="48"/>
      <c r="E88" s="48"/>
      <c r="F88" s="48"/>
      <c r="G88" s="48"/>
      <c r="H88" s="48"/>
      <c r="I88" s="48"/>
      <c r="J88" s="48"/>
      <c r="K88" s="48"/>
      <c r="L88" s="48"/>
      <c r="M88" s="48"/>
      <c r="N88" s="45"/>
      <c r="O88" s="2"/>
      <c r="AM88" s="74"/>
    </row>
    <row r="89" spans="1:39" x14ac:dyDescent="0.25">
      <c r="A89" s="33"/>
      <c r="B89" s="33"/>
      <c r="C89" s="48"/>
      <c r="D89" s="48"/>
      <c r="E89" s="48"/>
      <c r="F89" s="48"/>
      <c r="G89" s="48"/>
      <c r="H89" s="48"/>
      <c r="I89" s="48"/>
      <c r="J89" s="48"/>
      <c r="K89" s="48"/>
      <c r="L89" s="48"/>
      <c r="M89" s="48"/>
      <c r="N89" s="45"/>
      <c r="O89" s="2"/>
      <c r="AM89" s="74"/>
    </row>
    <row r="90" spans="1:39" x14ac:dyDescent="0.25">
      <c r="A90" s="33"/>
      <c r="B90" s="33"/>
      <c r="C90" s="48"/>
      <c r="D90" s="48"/>
      <c r="E90" s="48"/>
      <c r="F90" s="48"/>
      <c r="G90" s="48"/>
      <c r="H90" s="48"/>
      <c r="I90" s="48"/>
      <c r="J90" s="48"/>
      <c r="K90" s="48"/>
      <c r="L90" s="48"/>
      <c r="M90" s="48"/>
      <c r="N90" s="45"/>
      <c r="O90" s="2"/>
      <c r="AM90" s="74"/>
    </row>
    <row r="91" spans="1:39" x14ac:dyDescent="0.25">
      <c r="A91" s="33"/>
      <c r="B91" s="33"/>
      <c r="C91" s="48"/>
      <c r="D91" s="48"/>
      <c r="E91" s="48"/>
      <c r="F91" s="48"/>
      <c r="G91" s="48"/>
      <c r="H91" s="48"/>
      <c r="I91" s="48"/>
      <c r="J91" s="48"/>
      <c r="K91" s="48"/>
      <c r="L91" s="48"/>
      <c r="M91" s="48"/>
      <c r="N91" s="45"/>
      <c r="O91" s="2"/>
      <c r="AM91" s="74"/>
    </row>
    <row r="92" spans="1:39" x14ac:dyDescent="0.25">
      <c r="AM92" s="74"/>
    </row>
    <row r="93" spans="1:39" ht="15.75" x14ac:dyDescent="0.25">
      <c r="A93" s="473" t="s">
        <v>574</v>
      </c>
      <c r="B93" s="475" t="s">
        <v>119</v>
      </c>
      <c r="C93" s="475" t="s">
        <v>2</v>
      </c>
      <c r="D93" s="475" t="s">
        <v>4</v>
      </c>
      <c r="E93" s="477" t="s">
        <v>6</v>
      </c>
      <c r="F93" s="479" t="s">
        <v>8</v>
      </c>
      <c r="G93" s="480"/>
      <c r="H93" s="475" t="s">
        <v>10</v>
      </c>
      <c r="I93" s="475" t="s">
        <v>14</v>
      </c>
      <c r="J93" s="475" t="s">
        <v>12</v>
      </c>
      <c r="K93" s="471" t="s">
        <v>120</v>
      </c>
      <c r="L93" s="472"/>
      <c r="M93" s="475" t="s">
        <v>20</v>
      </c>
      <c r="N93" s="439" t="s">
        <v>22</v>
      </c>
      <c r="O93" s="34"/>
      <c r="AM93" s="74"/>
    </row>
    <row r="94" spans="1:39" ht="15.75" x14ac:dyDescent="0.25">
      <c r="A94" s="474"/>
      <c r="B94" s="476"/>
      <c r="C94" s="476"/>
      <c r="D94" s="476"/>
      <c r="E94" s="478"/>
      <c r="F94" s="38" t="s">
        <v>122</v>
      </c>
      <c r="G94" s="38" t="s">
        <v>123</v>
      </c>
      <c r="H94" s="476"/>
      <c r="I94" s="476"/>
      <c r="J94" s="476"/>
      <c r="K94" s="59" t="s">
        <v>124</v>
      </c>
      <c r="L94" s="59" t="s">
        <v>560</v>
      </c>
      <c r="M94" s="476"/>
      <c r="N94" s="440"/>
      <c r="O94" s="2"/>
      <c r="AM94" s="74"/>
    </row>
    <row r="95" spans="1:39" x14ac:dyDescent="0.25">
      <c r="A95" s="33"/>
      <c r="B95" s="33"/>
      <c r="C95" s="48"/>
      <c r="D95" s="48"/>
      <c r="E95" s="48"/>
      <c r="F95" s="48"/>
      <c r="G95" s="48"/>
      <c r="H95" s="48"/>
      <c r="I95" s="48"/>
      <c r="J95" s="45"/>
      <c r="K95" s="45"/>
      <c r="L95" s="45"/>
      <c r="M95" s="45"/>
      <c r="N95" s="45"/>
      <c r="O95" s="2"/>
      <c r="AM95" s="74"/>
    </row>
    <row r="96" spans="1:39" x14ac:dyDescent="0.25">
      <c r="A96" s="33"/>
      <c r="B96" s="33"/>
      <c r="C96" s="48"/>
      <c r="D96" s="48"/>
      <c r="E96" s="48"/>
      <c r="F96" s="48"/>
      <c r="G96" s="48"/>
      <c r="H96" s="48"/>
      <c r="I96" s="48"/>
      <c r="J96" s="48"/>
      <c r="K96" s="48"/>
      <c r="L96" s="48"/>
      <c r="M96" s="48"/>
      <c r="N96" s="45"/>
      <c r="O96" s="2"/>
      <c r="AM96" s="74"/>
    </row>
    <row r="97" spans="1:39" x14ac:dyDescent="0.25">
      <c r="A97" s="33"/>
      <c r="B97" s="33"/>
      <c r="C97" s="48"/>
      <c r="D97" s="48"/>
      <c r="E97" s="48"/>
      <c r="F97" s="48"/>
      <c r="G97" s="48"/>
      <c r="H97" s="48"/>
      <c r="I97" s="48"/>
      <c r="J97" s="48"/>
      <c r="K97" s="48"/>
      <c r="L97" s="48"/>
      <c r="M97" s="48"/>
      <c r="N97" s="45"/>
      <c r="O97" s="2"/>
      <c r="AM97" s="74"/>
    </row>
    <row r="98" spans="1:39" x14ac:dyDescent="0.25">
      <c r="A98" s="33"/>
      <c r="B98" s="33"/>
      <c r="C98" s="48"/>
      <c r="D98" s="48"/>
      <c r="E98" s="48"/>
      <c r="F98" s="48"/>
      <c r="G98" s="48"/>
      <c r="H98" s="48"/>
      <c r="I98" s="48"/>
      <c r="J98" s="48"/>
      <c r="K98" s="48"/>
      <c r="L98" s="48"/>
      <c r="M98" s="48"/>
      <c r="N98" s="45"/>
      <c r="O98" s="2"/>
      <c r="AM98" s="74"/>
    </row>
    <row r="99" spans="1:39" x14ac:dyDescent="0.25">
      <c r="A99" s="33"/>
      <c r="B99" s="33"/>
      <c r="C99" s="48"/>
      <c r="D99" s="48"/>
      <c r="E99" s="48"/>
      <c r="F99" s="48"/>
      <c r="G99" s="48"/>
      <c r="H99" s="48"/>
      <c r="I99" s="48"/>
      <c r="J99" s="48"/>
      <c r="K99" s="48"/>
      <c r="L99" s="48"/>
      <c r="M99" s="48"/>
      <c r="N99" s="45"/>
      <c r="O99" s="2"/>
      <c r="AM99" s="74"/>
    </row>
    <row r="100" spans="1:39" x14ac:dyDescent="0.25">
      <c r="A100" s="33"/>
      <c r="B100" s="33"/>
      <c r="C100" s="48"/>
      <c r="D100" s="48"/>
      <c r="E100" s="48"/>
      <c r="F100" s="48"/>
      <c r="G100" s="48"/>
      <c r="H100" s="48"/>
      <c r="I100" s="48"/>
      <c r="J100" s="48"/>
      <c r="K100" s="48"/>
      <c r="L100" s="48"/>
      <c r="M100" s="48"/>
      <c r="N100" s="45"/>
      <c r="O100" s="2"/>
      <c r="AM100" s="74"/>
    </row>
    <row r="101" spans="1:39" x14ac:dyDescent="0.25">
      <c r="A101" s="33"/>
      <c r="B101" s="33"/>
      <c r="C101" s="48"/>
      <c r="D101" s="48"/>
      <c r="E101" s="48"/>
      <c r="F101" s="48"/>
      <c r="G101" s="48"/>
      <c r="H101" s="48"/>
      <c r="I101" s="48"/>
      <c r="J101" s="48"/>
      <c r="K101" s="48"/>
      <c r="L101" s="48"/>
      <c r="M101" s="48"/>
      <c r="N101" s="45"/>
      <c r="O101" s="2"/>
      <c r="AM101" s="74"/>
    </row>
    <row r="102" spans="1:39" x14ac:dyDescent="0.25">
      <c r="A102" s="33"/>
      <c r="B102" s="33"/>
      <c r="C102" s="48"/>
      <c r="D102" s="48"/>
      <c r="E102" s="48"/>
      <c r="F102" s="48"/>
      <c r="G102" s="48"/>
      <c r="H102" s="48"/>
      <c r="I102" s="48"/>
      <c r="J102" s="48"/>
      <c r="K102" s="48"/>
      <c r="L102" s="48"/>
      <c r="M102" s="48"/>
      <c r="N102" s="45"/>
      <c r="O102" s="2"/>
      <c r="AM102" s="74"/>
    </row>
    <row r="103" spans="1:39" x14ac:dyDescent="0.25">
      <c r="A103" s="33"/>
      <c r="B103" s="33"/>
      <c r="C103" s="48"/>
      <c r="D103" s="48"/>
      <c r="E103" s="48"/>
      <c r="F103" s="48"/>
      <c r="G103" s="48"/>
      <c r="H103" s="48"/>
      <c r="I103" s="48"/>
      <c r="J103" s="48"/>
      <c r="K103" s="48"/>
      <c r="L103" s="48"/>
      <c r="M103" s="48"/>
      <c r="N103" s="45"/>
      <c r="O103" s="2"/>
      <c r="AM103" s="74"/>
    </row>
    <row r="104" spans="1:39" x14ac:dyDescent="0.25">
      <c r="A104" s="49"/>
      <c r="B104" s="49"/>
      <c r="O104" s="2"/>
      <c r="AM104" s="74"/>
    </row>
    <row r="105" spans="1:39" x14ac:dyDescent="0.25">
      <c r="A105" s="74"/>
      <c r="B105" s="74"/>
      <c r="C105" s="74"/>
      <c r="D105" s="74"/>
      <c r="E105" s="74"/>
      <c r="F105" s="74"/>
      <c r="G105" s="74"/>
      <c r="H105" s="74"/>
      <c r="I105" s="74"/>
      <c r="J105" s="74"/>
      <c r="K105" s="74"/>
      <c r="L105" s="74"/>
      <c r="M105" s="74"/>
      <c r="N105" s="74"/>
      <c r="O105" s="75"/>
      <c r="P105" s="75"/>
      <c r="Q105" s="75"/>
      <c r="R105" s="75"/>
      <c r="S105" s="75"/>
      <c r="T105" s="75"/>
      <c r="U105" s="75"/>
      <c r="V105" s="75"/>
      <c r="W105" s="75"/>
      <c r="X105" s="75"/>
      <c r="Y105" s="75"/>
      <c r="Z105" s="75"/>
      <c r="AA105" s="75"/>
      <c r="AB105" s="75"/>
      <c r="AC105" s="75"/>
      <c r="AD105" s="75"/>
      <c r="AE105" s="75"/>
      <c r="AF105" s="75"/>
      <c r="AG105" s="75"/>
      <c r="AH105" s="75"/>
      <c r="AI105" s="75"/>
      <c r="AJ105" s="75"/>
      <c r="AK105" s="75"/>
      <c r="AL105" s="74"/>
      <c r="AM105" s="74"/>
    </row>
    <row r="106" spans="1:39" x14ac:dyDescent="0.25">
      <c r="A106" s="74"/>
      <c r="B106" s="74"/>
      <c r="C106" s="74"/>
      <c r="D106" s="74"/>
      <c r="E106" s="74"/>
      <c r="F106" s="74"/>
      <c r="G106" s="74"/>
      <c r="H106" s="74"/>
      <c r="I106" s="74"/>
      <c r="J106" s="74"/>
      <c r="K106" s="74"/>
      <c r="L106" s="74"/>
      <c r="M106" s="74"/>
      <c r="N106" s="74"/>
      <c r="O106" s="75"/>
      <c r="P106" s="75"/>
      <c r="Q106" s="75"/>
      <c r="R106" s="75"/>
      <c r="S106" s="75"/>
      <c r="T106" s="75"/>
      <c r="U106" s="75"/>
      <c r="V106" s="75"/>
      <c r="W106" s="75"/>
      <c r="X106" s="75"/>
      <c r="Y106" s="75"/>
      <c r="Z106" s="75"/>
      <c r="AA106" s="75"/>
      <c r="AB106" s="75"/>
      <c r="AC106" s="75"/>
      <c r="AD106" s="75"/>
      <c r="AE106" s="75"/>
      <c r="AF106" s="75"/>
      <c r="AG106" s="75"/>
      <c r="AH106" s="75"/>
      <c r="AI106" s="75"/>
      <c r="AJ106" s="75"/>
      <c r="AK106" s="75"/>
      <c r="AL106" s="74"/>
      <c r="AM106" s="74"/>
    </row>
  </sheetData>
  <mergeCells count="95">
    <mergeCell ref="K93:L93"/>
    <mergeCell ref="M93:M94"/>
    <mergeCell ref="A93:A94"/>
    <mergeCell ref="B93:B94"/>
    <mergeCell ref="C93:C94"/>
    <mergeCell ref="D93:D94"/>
    <mergeCell ref="E93:E94"/>
    <mergeCell ref="F93:G93"/>
    <mergeCell ref="H93:H94"/>
    <mergeCell ref="I93:I94"/>
    <mergeCell ref="J93:J94"/>
    <mergeCell ref="K81:L81"/>
    <mergeCell ref="M81:M82"/>
    <mergeCell ref="H69:H70"/>
    <mergeCell ref="I69:I70"/>
    <mergeCell ref="J69:J70"/>
    <mergeCell ref="K69:L69"/>
    <mergeCell ref="M69:M70"/>
    <mergeCell ref="F81:G81"/>
    <mergeCell ref="H81:H82"/>
    <mergeCell ref="I81:I82"/>
    <mergeCell ref="J81:J82"/>
    <mergeCell ref="F69:G69"/>
    <mergeCell ref="A69:A70"/>
    <mergeCell ref="B69:B70"/>
    <mergeCell ref="C69:C70"/>
    <mergeCell ref="D69:D70"/>
    <mergeCell ref="E69:E70"/>
    <mergeCell ref="A81:A82"/>
    <mergeCell ref="B81:B82"/>
    <mergeCell ref="C81:C82"/>
    <mergeCell ref="D81:D82"/>
    <mergeCell ref="E81:E82"/>
    <mergeCell ref="V9:V10"/>
    <mergeCell ref="W9:W10"/>
    <mergeCell ref="A37:A49"/>
    <mergeCell ref="K57:L57"/>
    <mergeCell ref="M57:M58"/>
    <mergeCell ref="A57:A58"/>
    <mergeCell ref="B57:B58"/>
    <mergeCell ref="C57:C58"/>
    <mergeCell ref="D57:D58"/>
    <mergeCell ref="E57:E58"/>
    <mergeCell ref="F57:G57"/>
    <mergeCell ref="H57:H58"/>
    <mergeCell ref="I57:I58"/>
    <mergeCell ref="J57:J58"/>
    <mergeCell ref="A1:AJ1"/>
    <mergeCell ref="A2:AK2"/>
    <mergeCell ref="O8:Y8"/>
    <mergeCell ref="Z8:AK8"/>
    <mergeCell ref="N9:N10"/>
    <mergeCell ref="A9:A10"/>
    <mergeCell ref="B9:B10"/>
    <mergeCell ref="C9:C10"/>
    <mergeCell ref="D9:D10"/>
    <mergeCell ref="E9:E10"/>
    <mergeCell ref="F9:G9"/>
    <mergeCell ref="H9:H10"/>
    <mergeCell ref="I9:I10"/>
    <mergeCell ref="J9:J10"/>
    <mergeCell ref="K9:L9"/>
    <mergeCell ref="M9:M10"/>
    <mergeCell ref="N81:N82"/>
    <mergeCell ref="N93:N94"/>
    <mergeCell ref="AJ9:AJ10"/>
    <mergeCell ref="AK9:AK10"/>
    <mergeCell ref="A53:N53"/>
    <mergeCell ref="N57:N58"/>
    <mergeCell ref="N69:N70"/>
    <mergeCell ref="AH9:AH10"/>
    <mergeCell ref="AI9:AI10"/>
    <mergeCell ref="A11:A18"/>
    <mergeCell ref="A19:A31"/>
    <mergeCell ref="A32:A36"/>
    <mergeCell ref="X9:X10"/>
    <mergeCell ref="Y9:Y10"/>
    <mergeCell ref="Z9:Z10"/>
    <mergeCell ref="O9:O10"/>
    <mergeCell ref="B4:G4"/>
    <mergeCell ref="B6:C6"/>
    <mergeCell ref="A8:M8"/>
    <mergeCell ref="T9:T10"/>
    <mergeCell ref="AG9:AG10"/>
    <mergeCell ref="AA9:AA10"/>
    <mergeCell ref="AB9:AB10"/>
    <mergeCell ref="AC9:AC10"/>
    <mergeCell ref="AD9:AD10"/>
    <mergeCell ref="AE9:AE10"/>
    <mergeCell ref="AF9:AF10"/>
    <mergeCell ref="P9:P10"/>
    <mergeCell ref="Q9:Q10"/>
    <mergeCell ref="R9:R10"/>
    <mergeCell ref="S9:S10"/>
    <mergeCell ref="U9:U10"/>
  </mergeCells>
  <conditionalFormatting sqref="O11:O49">
    <cfRule type="cellIs" dxfId="22" priority="7" stopIfTrue="1" operator="equal">
      <formula>"x"</formula>
    </cfRule>
  </conditionalFormatting>
  <conditionalFormatting sqref="P11:P49">
    <cfRule type="cellIs" dxfId="21" priority="6" operator="equal">
      <formula>"x"</formula>
    </cfRule>
  </conditionalFormatting>
  <conditionalFormatting sqref="Q11:Q49">
    <cfRule type="cellIs" dxfId="20" priority="5" operator="equal">
      <formula>"x"</formula>
    </cfRule>
  </conditionalFormatting>
  <conditionalFormatting sqref="R11:R49">
    <cfRule type="cellIs" dxfId="19" priority="4" stopIfTrue="1" operator="equal">
      <formula>"x"</formula>
    </cfRule>
  </conditionalFormatting>
  <conditionalFormatting sqref="S11:S49">
    <cfRule type="cellIs" dxfId="18" priority="3" operator="equal">
      <formula>"x"</formula>
    </cfRule>
  </conditionalFormatting>
  <conditionalFormatting sqref="T11:T49">
    <cfRule type="cellIs" dxfId="17" priority="1" stopIfTrue="1" operator="equal">
      <formula>$AQ$7</formula>
    </cfRule>
    <cfRule type="cellIs" dxfId="16" priority="2" stopIfTrue="1" operator="equal">
      <formula>$AQ$6</formula>
    </cfRule>
  </conditionalFormatting>
  <conditionalFormatting sqref="AQ6:AQ7">
    <cfRule type="cellIs" dxfId="15" priority="37" stopIfTrue="1" operator="equal">
      <formula>$AQ$6</formula>
    </cfRule>
  </conditionalFormatting>
  <dataValidations count="1">
    <dataValidation type="list" allowBlank="1" showInputMessage="1" showErrorMessage="1" sqref="T11:T49" xr:uid="{99430911-C057-4FBC-B473-387B1B72A11E}">
      <formula1>$AQ$6:$AQ$7</formula1>
    </dataValidation>
  </dataValidations>
  <pageMargins left="0.511811024" right="0.511811024" top="0.78740157499999996" bottom="0.78740157499999996" header="0.31496062000000002" footer="0.31496062000000002"/>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D83995E5-841D-4914-A73D-4AEDE7ADC181}">
          <x14:formula1>
            <xm:f>LEGENDA!$A$46:$A$60</xm:f>
          </x14:formula1>
          <xm:sqref>N71:N79 N95:N104 N83:N91 N60:N67</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AD47"/>
  <sheetViews>
    <sheetView showGridLines="0" topLeftCell="C1" zoomScaleNormal="100" zoomScalePageLayoutView="70" workbookViewId="0">
      <selection activeCell="B1" sqref="B1:W2"/>
    </sheetView>
  </sheetViews>
  <sheetFormatPr defaultRowHeight="15" x14ac:dyDescent="0.25"/>
  <cols>
    <col min="1" max="1" width="2.85546875" customWidth="1"/>
    <col min="2" max="2" width="3.85546875" customWidth="1"/>
    <col min="3" max="3" width="53" bestFit="1" customWidth="1"/>
    <col min="4" max="4" width="12" bestFit="1" customWidth="1"/>
    <col min="5" max="5" width="7.42578125" customWidth="1"/>
    <col min="6" max="6" width="12" bestFit="1" customWidth="1"/>
    <col min="7" max="7" width="8.140625" customWidth="1"/>
    <col min="8" max="8" width="9.140625" customWidth="1"/>
    <col min="24" max="24" width="2.85546875" customWidth="1"/>
    <col min="26" max="26" width="0.85546875" customWidth="1"/>
    <col min="27" max="27" width="1.28515625" hidden="1" customWidth="1"/>
    <col min="28" max="28" width="1.5703125" hidden="1" customWidth="1"/>
    <col min="29" max="29" width="4.140625" customWidth="1"/>
  </cols>
  <sheetData>
    <row r="1" spans="1:28" x14ac:dyDescent="0.25">
      <c r="A1" s="76"/>
      <c r="B1" s="489" t="s">
        <v>107</v>
      </c>
      <c r="C1" s="489"/>
      <c r="D1" s="489"/>
      <c r="E1" s="489"/>
      <c r="F1" s="489"/>
      <c r="G1" s="489"/>
      <c r="H1" s="489"/>
      <c r="I1" s="489"/>
      <c r="J1" s="489"/>
      <c r="K1" s="489"/>
      <c r="L1" s="489"/>
      <c r="M1" s="489"/>
      <c r="N1" s="489"/>
      <c r="O1" s="489"/>
      <c r="P1" s="489"/>
      <c r="Q1" s="489"/>
      <c r="R1" s="489"/>
      <c r="S1" s="489"/>
      <c r="T1" s="489"/>
      <c r="U1" s="489"/>
      <c r="V1" s="489"/>
      <c r="W1" s="489"/>
      <c r="X1" s="76"/>
    </row>
    <row r="2" spans="1:28" s="11" customFormat="1" ht="21" customHeight="1" x14ac:dyDescent="0.25">
      <c r="A2" s="77"/>
      <c r="B2" s="489"/>
      <c r="C2" s="489"/>
      <c r="D2" s="489"/>
      <c r="E2" s="489"/>
      <c r="F2" s="489"/>
      <c r="G2" s="489"/>
      <c r="H2" s="489"/>
      <c r="I2" s="489"/>
      <c r="J2" s="489"/>
      <c r="K2" s="489"/>
      <c r="L2" s="489"/>
      <c r="M2" s="489"/>
      <c r="N2" s="489"/>
      <c r="O2" s="489"/>
      <c r="P2" s="489"/>
      <c r="Q2" s="489"/>
      <c r="R2" s="489"/>
      <c r="S2" s="489"/>
      <c r="T2" s="489"/>
      <c r="U2" s="489"/>
      <c r="V2" s="489"/>
      <c r="W2" s="489"/>
      <c r="X2" s="77"/>
    </row>
    <row r="3" spans="1:28" ht="33.75" customHeight="1" x14ac:dyDescent="0.35">
      <c r="A3" s="76"/>
      <c r="B3" s="496" t="str">
        <f>'Monitoria Anual - 1'!A2</f>
        <v>Plano de Ação Nacional para a Conservação dos Pequenos Mamíferos de Áreas Abertas - PAN PMAA</v>
      </c>
      <c r="C3" s="496"/>
      <c r="D3" s="496"/>
      <c r="E3" s="496"/>
      <c r="F3" s="496"/>
      <c r="G3" s="496"/>
      <c r="H3" s="496"/>
      <c r="I3" s="496"/>
      <c r="J3" s="496"/>
      <c r="K3" s="496"/>
      <c r="L3" s="496"/>
      <c r="M3" s="496"/>
      <c r="N3" s="496"/>
      <c r="O3" s="496"/>
      <c r="P3" s="496"/>
      <c r="Q3" s="496"/>
      <c r="R3" s="496"/>
      <c r="S3" s="496"/>
      <c r="T3" s="496"/>
      <c r="U3" s="496"/>
      <c r="V3" s="496"/>
      <c r="W3" s="496"/>
      <c r="X3" s="76"/>
    </row>
    <row r="4" spans="1:28" x14ac:dyDescent="0.25">
      <c r="A4" s="76"/>
      <c r="J4" s="8"/>
      <c r="K4" s="8"/>
      <c r="L4" s="8"/>
      <c r="M4" s="8"/>
      <c r="N4" s="8"/>
      <c r="O4" s="8"/>
      <c r="X4" s="76"/>
    </row>
    <row r="5" spans="1:28" s="2" customFormat="1" ht="45" customHeight="1" x14ac:dyDescent="0.25">
      <c r="A5" s="74"/>
      <c r="B5" s="501" t="s">
        <v>575</v>
      </c>
      <c r="C5" s="501"/>
      <c r="D5" s="502" t="str">
        <f>'Monitoria Anual - 1'!B4</f>
        <v>Assegurar a viabilidade populacional por meio da manutenção dos habitats e ampliação do conhecimento biológico das espécies-alvo do PAN.</v>
      </c>
      <c r="E5" s="502"/>
      <c r="F5" s="502"/>
      <c r="G5" s="502"/>
      <c r="H5" s="502"/>
      <c r="I5" s="502"/>
      <c r="J5" s="502"/>
      <c r="K5" s="502"/>
      <c r="L5" s="502"/>
      <c r="M5" s="503"/>
      <c r="N5" s="9"/>
      <c r="O5" s="9"/>
      <c r="P5" s="9"/>
      <c r="Q5" s="9"/>
      <c r="R5" s="9"/>
      <c r="X5" s="74"/>
    </row>
    <row r="6" spans="1:28" x14ac:dyDescent="0.25">
      <c r="A6" s="76"/>
      <c r="J6" s="8"/>
      <c r="K6" s="8"/>
      <c r="L6" s="8"/>
      <c r="M6" s="8"/>
      <c r="N6" s="8"/>
      <c r="O6" s="8"/>
      <c r="X6" s="76"/>
    </row>
    <row r="7" spans="1:28" ht="26.25" customHeight="1" x14ac:dyDescent="0.25">
      <c r="A7" s="76"/>
      <c r="B7" s="501" t="s">
        <v>111</v>
      </c>
      <c r="C7" s="501"/>
      <c r="D7" s="490" t="str">
        <f>'Monitoria Anual - 3'!B6</f>
        <v>08/09/2025 a 12/09/2025 (virtual)</v>
      </c>
      <c r="E7" s="490"/>
      <c r="F7" s="490"/>
      <c r="G7" s="491"/>
      <c r="H7" s="2"/>
      <c r="I7" s="10"/>
      <c r="J7" s="8"/>
      <c r="K7" s="8"/>
      <c r="L7" s="8"/>
      <c r="M7" s="8"/>
      <c r="N7" s="8"/>
      <c r="O7" s="8"/>
      <c r="X7" s="76"/>
    </row>
    <row r="8" spans="1:28" x14ac:dyDescent="0.25">
      <c r="A8" s="76"/>
      <c r="X8" s="76"/>
    </row>
    <row r="9" spans="1:28" ht="31.5" customHeight="1" x14ac:dyDescent="0.25">
      <c r="A9" s="76"/>
      <c r="B9" s="489" t="s">
        <v>576</v>
      </c>
      <c r="C9" s="489"/>
      <c r="D9" s="489"/>
      <c r="E9" s="489"/>
      <c r="F9" s="489"/>
      <c r="G9" s="489"/>
      <c r="H9" s="489"/>
      <c r="I9" s="489"/>
      <c r="J9" s="489"/>
      <c r="K9" s="489"/>
      <c r="L9" s="489"/>
      <c r="M9" s="489"/>
      <c r="N9" s="489"/>
      <c r="O9" s="489"/>
      <c r="P9" s="489"/>
      <c r="Q9" s="489"/>
      <c r="R9" s="489"/>
      <c r="S9" s="489"/>
      <c r="T9" s="489"/>
      <c r="U9" s="489"/>
      <c r="V9" s="489"/>
      <c r="W9" s="489"/>
      <c r="X9" s="76"/>
    </row>
    <row r="10" spans="1:28" x14ac:dyDescent="0.25">
      <c r="A10" s="76"/>
      <c r="G10" s="7"/>
      <c r="H10" s="7"/>
      <c r="I10" s="7"/>
      <c r="X10" s="76"/>
    </row>
    <row r="11" spans="1:28" ht="15.75" x14ac:dyDescent="0.25">
      <c r="A11" s="76"/>
      <c r="B11" s="490" t="s">
        <v>577</v>
      </c>
      <c r="C11" s="491"/>
      <c r="D11" s="30"/>
      <c r="E11" s="30"/>
      <c r="F11" s="30"/>
      <c r="G11" s="30"/>
      <c r="H11" s="30"/>
      <c r="I11" s="30"/>
      <c r="J11" s="30"/>
      <c r="K11" s="30"/>
      <c r="L11" s="30"/>
      <c r="M11" s="30"/>
      <c r="N11" s="30"/>
      <c r="O11" s="30"/>
      <c r="P11" s="30"/>
      <c r="Q11" s="30"/>
      <c r="R11" s="30"/>
      <c r="S11" s="30"/>
      <c r="T11" s="30"/>
      <c r="U11" s="30"/>
      <c r="V11" s="30"/>
      <c r="W11" s="30"/>
      <c r="X11" s="76"/>
    </row>
    <row r="12" spans="1:28" ht="15.75" thickBot="1" x14ac:dyDescent="0.3">
      <c r="A12" s="76"/>
      <c r="F12" s="497"/>
      <c r="G12" s="497"/>
      <c r="H12" s="69"/>
      <c r="X12" s="76"/>
    </row>
    <row r="13" spans="1:28" ht="33.75" customHeight="1" x14ac:dyDescent="0.25">
      <c r="A13" s="76"/>
      <c r="C13" s="498" t="s">
        <v>1116</v>
      </c>
      <c r="D13" s="499"/>
      <c r="E13" s="499"/>
      <c r="F13" s="499"/>
      <c r="G13" s="500"/>
      <c r="H13" s="3"/>
      <c r="X13" s="76"/>
    </row>
    <row r="14" spans="1:28" s="2" customFormat="1" ht="34.5" customHeight="1" x14ac:dyDescent="0.25">
      <c r="A14" s="74"/>
      <c r="C14" s="82" t="s">
        <v>579</v>
      </c>
      <c r="D14" s="78" t="s">
        <v>580</v>
      </c>
      <c r="E14" s="79" t="s">
        <v>581</v>
      </c>
      <c r="F14" s="80" t="s">
        <v>582</v>
      </c>
      <c r="G14" s="81" t="s">
        <v>581</v>
      </c>
      <c r="H14" s="6"/>
      <c r="X14" s="74"/>
    </row>
    <row r="15" spans="1:28" ht="15.75" x14ac:dyDescent="0.25">
      <c r="A15" s="76"/>
      <c r="C15" s="83" t="s">
        <v>583</v>
      </c>
      <c r="D15" s="56"/>
      <c r="E15" s="64"/>
      <c r="F15" s="56">
        <f>COUNTA('Monitoria Anual - 3'!T11:T889)</f>
        <v>4</v>
      </c>
      <c r="G15" s="64">
        <f t="shared" ref="G15:G21" si="0">F15/$F$22</f>
        <v>0.11428571428571428</v>
      </c>
      <c r="H15" s="65"/>
      <c r="X15" s="76"/>
    </row>
    <row r="16" spans="1:28" ht="15.75" x14ac:dyDescent="0.25">
      <c r="A16" s="76"/>
      <c r="C16" s="84" t="s">
        <v>584</v>
      </c>
      <c r="D16" s="57">
        <f>COUNTA('Monitoria Anual - 3'!O11:O889)</f>
        <v>1</v>
      </c>
      <c r="E16" s="66">
        <f>D16/$D$22</f>
        <v>2.6315789473684209E-2</v>
      </c>
      <c r="F16" s="57">
        <f>D16-AB16</f>
        <v>1</v>
      </c>
      <c r="G16" s="66">
        <f t="shared" si="0"/>
        <v>2.8571428571428571E-2</v>
      </c>
      <c r="H16" s="65"/>
      <c r="X16" s="76"/>
      <c r="Z16">
        <f>COUNTIFS('Monitoria Anual - 3'!O:O,"x",'Monitoria Anual - 3'!T:T,"Excluída")</f>
        <v>0</v>
      </c>
      <c r="AA16">
        <f>COUNTIFS('Monitoria Anual - 3'!O:O,"x",'Monitoria Anual - 3'!T:T,"Agrupada")</f>
        <v>0</v>
      </c>
      <c r="AB16">
        <f>Z16+AA16</f>
        <v>0</v>
      </c>
    </row>
    <row r="17" spans="1:28" ht="15.75" x14ac:dyDescent="0.25">
      <c r="A17" s="76"/>
      <c r="C17" s="85" t="s">
        <v>585</v>
      </c>
      <c r="D17" s="57">
        <f>COUNTA('Monitoria Anual - 3'!P11:P889)</f>
        <v>10</v>
      </c>
      <c r="E17" s="66">
        <f>D17/$D$22</f>
        <v>0.26315789473684209</v>
      </c>
      <c r="F17" s="57">
        <f>D17-AB17</f>
        <v>9</v>
      </c>
      <c r="G17" s="66">
        <f t="shared" si="0"/>
        <v>0.25714285714285712</v>
      </c>
      <c r="H17" s="65"/>
      <c r="X17" s="76"/>
      <c r="Z17">
        <f>COUNTIFS('Monitoria Anual - 3'!P:P,"x",'Monitoria Anual - 3'!T:T,"Excluída")</f>
        <v>1</v>
      </c>
      <c r="AA17">
        <f>COUNTIFS('Monitoria Anual - 3'!P:P,"x",'Monitoria Anual - 3'!T:T,"Agrupada")</f>
        <v>0</v>
      </c>
      <c r="AB17">
        <f>Z17+AA17</f>
        <v>1</v>
      </c>
    </row>
    <row r="18" spans="1:28" ht="15.75" x14ac:dyDescent="0.25">
      <c r="A18" s="76"/>
      <c r="C18" s="86" t="s">
        <v>586</v>
      </c>
      <c r="D18" s="57">
        <f>COUNTA('Monitoria Anual - 3'!Q11:Q889)</f>
        <v>11</v>
      </c>
      <c r="E18" s="66">
        <f>D18/$D$22</f>
        <v>0.28947368421052633</v>
      </c>
      <c r="F18" s="57">
        <f>D18-AB18</f>
        <v>9</v>
      </c>
      <c r="G18" s="66">
        <f t="shared" si="0"/>
        <v>0.25714285714285712</v>
      </c>
      <c r="H18" s="65"/>
      <c r="X18" s="76"/>
      <c r="Z18">
        <f>COUNTIFS('Monitoria Anual - 3'!Q:Q,"x",'Monitoria Anual - 3'!T:T,"Excluída")</f>
        <v>1</v>
      </c>
      <c r="AA18">
        <f>COUNTIFS('Monitoria Anual - 3'!Q:Q,"x",'Monitoria Anual - 3'!T:T,"Agrupada")</f>
        <v>1</v>
      </c>
      <c r="AB18">
        <f>Z18+AA18</f>
        <v>2</v>
      </c>
    </row>
    <row r="19" spans="1:28" ht="15.75" x14ac:dyDescent="0.25">
      <c r="A19" s="76"/>
      <c r="C19" s="87" t="s">
        <v>587</v>
      </c>
      <c r="D19" s="57">
        <f>COUNTA('Monitoria Anual - 3'!R11:R889)</f>
        <v>12</v>
      </c>
      <c r="E19" s="66">
        <f>D19/$D$22</f>
        <v>0.31578947368421051</v>
      </c>
      <c r="F19" s="57">
        <f t="shared" ref="F19:F20" si="1">D19-AB19</f>
        <v>11</v>
      </c>
      <c r="G19" s="66">
        <f t="shared" si="0"/>
        <v>0.31428571428571428</v>
      </c>
      <c r="H19" s="65"/>
      <c r="X19" s="76"/>
      <c r="Z19">
        <f>COUNTIFS('Monitoria Anual - 3'!R:R,"x",'Monitoria Anual - 3'!T:T,"Excluída")</f>
        <v>1</v>
      </c>
      <c r="AA19">
        <f>COUNTIFS('Monitoria Anual - 3'!R:R,"x",'Monitoria Anual - 3'!T:T,"Agrupada")</f>
        <v>0</v>
      </c>
      <c r="AB19">
        <f>Z19+AA19</f>
        <v>1</v>
      </c>
    </row>
    <row r="20" spans="1:28" ht="15.75" x14ac:dyDescent="0.25">
      <c r="A20" s="76"/>
      <c r="C20" s="88" t="s">
        <v>588</v>
      </c>
      <c r="D20" s="57">
        <f>COUNTA('Monitoria Anual - 3'!S11:S889)</f>
        <v>4</v>
      </c>
      <c r="E20" s="66">
        <f>D20/$D$22</f>
        <v>0.10526315789473684</v>
      </c>
      <c r="F20" s="57">
        <f t="shared" si="1"/>
        <v>4</v>
      </c>
      <c r="G20" s="66">
        <f t="shared" si="0"/>
        <v>0.11428571428571428</v>
      </c>
      <c r="H20" s="65"/>
      <c r="X20" s="76"/>
      <c r="Z20">
        <f>COUNTIFS('Monitoria Anual - 3'!S:S,"x",'Monitoria Anual - 3'!T:T,"Excluída")</f>
        <v>0</v>
      </c>
      <c r="AA20">
        <f>COUNTIFS('Monitoria Anual - 3'!S:S,"x",'Monitoria Anual - 3'!T:T,"Agrupada")</f>
        <v>0</v>
      </c>
      <c r="AB20">
        <f>Z20+AA20</f>
        <v>0</v>
      </c>
    </row>
    <row r="21" spans="1:28" ht="16.5" thickBot="1" x14ac:dyDescent="0.3">
      <c r="A21" s="76"/>
      <c r="C21" s="89" t="s">
        <v>589</v>
      </c>
      <c r="D21" s="58"/>
      <c r="E21" s="67"/>
      <c r="F21" s="58">
        <f>'Monitoria Anual - 3'!C55</f>
        <v>1</v>
      </c>
      <c r="G21" s="67">
        <f t="shared" si="0"/>
        <v>2.8571428571428571E-2</v>
      </c>
      <c r="H21" s="65"/>
      <c r="X21" s="76"/>
    </row>
    <row r="22" spans="1:28" ht="16.5" thickBot="1" x14ac:dyDescent="0.3">
      <c r="A22" s="76"/>
      <c r="C22" s="90" t="s">
        <v>590</v>
      </c>
      <c r="D22" s="91">
        <f>SUM(D16:D20)</f>
        <v>38</v>
      </c>
      <c r="E22" s="92">
        <f>SUM(E15:E21)</f>
        <v>1</v>
      </c>
      <c r="F22" s="93">
        <f>SUM(F16:F21)</f>
        <v>35</v>
      </c>
      <c r="G22" s="94">
        <f>SUM(G16:G21)</f>
        <v>1</v>
      </c>
      <c r="H22" s="65"/>
      <c r="X22" s="76"/>
    </row>
    <row r="23" spans="1:28" x14ac:dyDescent="0.25">
      <c r="A23" s="76"/>
      <c r="C23" s="96" t="s">
        <v>591</v>
      </c>
      <c r="D23" s="492">
        <f>COUNTIF('Monitoria Anual - 3'!T11:T889,"Agrupada")</f>
        <v>1</v>
      </c>
      <c r="E23" s="492"/>
      <c r="F23" s="492"/>
      <c r="G23" s="493"/>
      <c r="H23" s="5"/>
      <c r="X23" s="76"/>
    </row>
    <row r="24" spans="1:28" ht="15.75" thickBot="1" x14ac:dyDescent="0.3">
      <c r="A24" s="76"/>
      <c r="C24" s="95" t="s">
        <v>592</v>
      </c>
      <c r="D24" s="494">
        <f>COUNTIF('Monitoria Anual - 3'!T11:T50,"Excluída")</f>
        <v>3</v>
      </c>
      <c r="E24" s="494"/>
      <c r="F24" s="494"/>
      <c r="G24" s="495"/>
      <c r="X24" s="76"/>
    </row>
    <row r="25" spans="1:28" x14ac:dyDescent="0.25">
      <c r="A25" s="76"/>
      <c r="X25" s="76"/>
    </row>
    <row r="26" spans="1:28" x14ac:dyDescent="0.25">
      <c r="A26" s="76"/>
      <c r="X26" s="76"/>
    </row>
    <row r="27" spans="1:28" ht="15.75" x14ac:dyDescent="0.25">
      <c r="A27" s="76"/>
      <c r="B27" s="490" t="s">
        <v>593</v>
      </c>
      <c r="C27" s="491"/>
      <c r="D27" s="30"/>
      <c r="E27" s="30"/>
      <c r="F27" s="30"/>
      <c r="G27" s="30"/>
      <c r="X27" s="76"/>
    </row>
    <row r="28" spans="1:28" ht="16.5" thickBot="1" x14ac:dyDescent="0.3">
      <c r="A28" s="76"/>
      <c r="B28" s="30"/>
      <c r="C28" s="12"/>
      <c r="D28" s="12"/>
      <c r="E28" s="12"/>
      <c r="F28" s="12"/>
      <c r="G28" s="12"/>
      <c r="H28" s="30"/>
      <c r="I28" s="30"/>
      <c r="J28" s="30"/>
      <c r="K28" s="30"/>
      <c r="L28" s="30"/>
      <c r="M28" s="30"/>
      <c r="N28" s="30"/>
      <c r="O28" s="30"/>
      <c r="P28" s="30"/>
      <c r="Q28" s="30"/>
      <c r="R28" s="30"/>
      <c r="S28" s="30"/>
      <c r="T28" s="30"/>
      <c r="U28" s="30"/>
      <c r="V28" s="30"/>
      <c r="W28" s="30"/>
      <c r="X28" s="76"/>
    </row>
    <row r="29" spans="1:28" ht="16.5" thickBot="1" x14ac:dyDescent="0.3">
      <c r="A29" s="76"/>
      <c r="B29" s="12"/>
      <c r="C29" s="109" t="s">
        <v>594</v>
      </c>
      <c r="D29" s="52">
        <f>COUNTA('Monitoria Anual - 1'!A11:A47)</f>
        <v>4</v>
      </c>
      <c r="H29" s="12"/>
      <c r="I29" s="12"/>
      <c r="J29" s="12"/>
      <c r="K29" s="12"/>
      <c r="L29" s="12"/>
      <c r="M29" s="12"/>
      <c r="N29" s="12"/>
      <c r="O29" s="12"/>
      <c r="P29" s="12"/>
      <c r="Q29" s="12"/>
      <c r="R29" s="12"/>
      <c r="S29" s="12"/>
      <c r="T29" s="12"/>
      <c r="U29" s="12"/>
      <c r="V29" s="12"/>
      <c r="W29" s="12"/>
      <c r="X29" s="76"/>
    </row>
    <row r="30" spans="1:28" ht="15.75" thickBot="1" x14ac:dyDescent="0.3">
      <c r="A30" s="76"/>
      <c r="X30" s="76"/>
    </row>
    <row r="31" spans="1:28" ht="15.75" thickBot="1" x14ac:dyDescent="0.3">
      <c r="A31" s="76"/>
      <c r="C31" s="110" t="s">
        <v>595</v>
      </c>
      <c r="D31" s="110" t="s">
        <v>596</v>
      </c>
      <c r="E31" s="13"/>
      <c r="F31" s="14"/>
      <c r="G31" s="15"/>
      <c r="H31" s="17"/>
      <c r="I31" s="18"/>
      <c r="J31" s="19"/>
      <c r="W31" s="1"/>
      <c r="X31" s="76"/>
    </row>
    <row r="32" spans="1:28" x14ac:dyDescent="0.25">
      <c r="A32" s="76"/>
      <c r="C32" s="53" t="s">
        <v>597</v>
      </c>
      <c r="D32" s="61">
        <f>SUM(F32:J32)</f>
        <v>8</v>
      </c>
      <c r="E32" s="23">
        <f>COUNTA('Monitoria Anual - 3'!T11:T18)</f>
        <v>2</v>
      </c>
      <c r="F32" s="50">
        <f>COUNTA('Monitoria Anual - 3'!O11:O18)</f>
        <v>0</v>
      </c>
      <c r="G32" s="50">
        <f>COUNTA('Monitoria Anual - 3'!P11:P18)</f>
        <v>2</v>
      </c>
      <c r="H32" s="50">
        <f>COUNTA('Monitoria Anual - 3'!Q11:Q18)</f>
        <v>1</v>
      </c>
      <c r="I32" s="50">
        <f>COUNTA('Monitoria Anual - 3'!R11:R18)</f>
        <v>5</v>
      </c>
      <c r="J32" s="51">
        <f>COUNTA('Monitoria Anual - 3'!S11:S18)</f>
        <v>0</v>
      </c>
      <c r="W32" s="1"/>
      <c r="X32" s="76"/>
    </row>
    <row r="33" spans="1:30" x14ac:dyDescent="0.25">
      <c r="A33" s="76"/>
      <c r="C33" s="54" t="s">
        <v>598</v>
      </c>
      <c r="D33" s="53">
        <f>SUM(F33:J33)</f>
        <v>13</v>
      </c>
      <c r="E33" s="24">
        <f>COUNTA('Monitoria Anual - 3'!T19:T31)</f>
        <v>1</v>
      </c>
      <c r="F33" s="25">
        <f>COUNTA('Monitoria Anual - 3'!O19:O31)</f>
        <v>1</v>
      </c>
      <c r="G33" s="25">
        <f>COUNTA('Monitoria Anual - 3'!P19:P31)</f>
        <v>4</v>
      </c>
      <c r="H33" s="25">
        <f>COUNTA('Monitoria Anual - 3'!Q19:Q31)</f>
        <v>4</v>
      </c>
      <c r="I33" s="25">
        <f>COUNTA('Monitoria Anual - 3'!R19:R31)</f>
        <v>1</v>
      </c>
      <c r="J33" s="26">
        <f>COUNTA('Monitoria Anual - 3'!S19:S31)</f>
        <v>3</v>
      </c>
      <c r="W33" s="1"/>
      <c r="X33" s="76"/>
    </row>
    <row r="34" spans="1:30" x14ac:dyDescent="0.25">
      <c r="A34" s="76"/>
      <c r="C34" s="54" t="s">
        <v>599</v>
      </c>
      <c r="D34" s="53">
        <f t="shared" ref="D34:D35" si="2">SUM(F34:J34)</f>
        <v>5</v>
      </c>
      <c r="E34" s="24">
        <f>COUNTA('Monitoria Anual - 3'!T32:T36)</f>
        <v>1</v>
      </c>
      <c r="F34" s="25">
        <f>COUNTA('Monitoria Anual - 3'!O32:O36)</f>
        <v>0</v>
      </c>
      <c r="G34" s="25">
        <f>COUNTA('Monitoria Anual - 3'!P32:P36)</f>
        <v>2</v>
      </c>
      <c r="H34" s="25">
        <f>COUNTA('Monitoria Anual - 3'!Q32:Q36)</f>
        <v>2</v>
      </c>
      <c r="I34" s="25">
        <f>COUNTA('Monitoria Anual - 3'!R32:R36)</f>
        <v>1</v>
      </c>
      <c r="J34" s="26">
        <f>COUNTA('Monitoria Anual - 3'!S32:S36)</f>
        <v>0</v>
      </c>
      <c r="W34" s="1"/>
      <c r="X34" s="76"/>
    </row>
    <row r="35" spans="1:30" ht="15.75" thickBot="1" x14ac:dyDescent="0.3">
      <c r="A35" s="76"/>
      <c r="C35" s="55" t="s">
        <v>600</v>
      </c>
      <c r="D35" s="55">
        <f t="shared" si="2"/>
        <v>12</v>
      </c>
      <c r="E35" s="27">
        <f>COUNTA('Monitoria Anual - 3'!T37:T49)</f>
        <v>0</v>
      </c>
      <c r="F35" s="28">
        <f>COUNTA('Monitoria Anual - 3'!O37:O49)</f>
        <v>0</v>
      </c>
      <c r="G35" s="28">
        <f>COUNTA('Monitoria Anual - 3'!P37:P49)</f>
        <v>2</v>
      </c>
      <c r="H35" s="28">
        <f>COUNTA('Monitoria Anual - 3'!Q37:Q49)</f>
        <v>4</v>
      </c>
      <c r="I35" s="28">
        <f>COUNTA('Monitoria Anual - 3'!R37:R49)</f>
        <v>5</v>
      </c>
      <c r="J35" s="29">
        <f>COUNTA('Monitoria Anual - 3'!S37:S49)</f>
        <v>1</v>
      </c>
      <c r="W35" s="1"/>
      <c r="X35" s="76"/>
    </row>
    <row r="36" spans="1:30" x14ac:dyDescent="0.25">
      <c r="A36" s="76"/>
      <c r="C36" s="265"/>
      <c r="D36" s="265"/>
      <c r="E36" s="265"/>
      <c r="F36" s="265"/>
      <c r="G36" s="265"/>
      <c r="H36" s="265"/>
      <c r="I36" s="265"/>
      <c r="J36" s="265"/>
      <c r="W36" s="1"/>
      <c r="X36" s="76"/>
    </row>
    <row r="37" spans="1:30" x14ac:dyDescent="0.25">
      <c r="A37" s="76"/>
      <c r="C37" s="265"/>
      <c r="D37" s="265"/>
      <c r="E37" s="265"/>
      <c r="F37" s="265"/>
      <c r="G37" s="265"/>
      <c r="H37" s="265"/>
      <c r="I37" s="265"/>
      <c r="J37" s="265"/>
      <c r="W37" s="1"/>
      <c r="X37" s="76"/>
    </row>
    <row r="38" spans="1:30" x14ac:dyDescent="0.25">
      <c r="A38" s="76"/>
      <c r="C38" s="265"/>
      <c r="D38" s="265"/>
      <c r="E38" s="265"/>
      <c r="F38" s="265"/>
      <c r="G38" s="265"/>
      <c r="H38" s="265"/>
      <c r="I38" s="265"/>
      <c r="J38" s="265"/>
      <c r="W38" s="1"/>
      <c r="X38" s="76"/>
    </row>
    <row r="39" spans="1:30" x14ac:dyDescent="0.25">
      <c r="A39" s="76"/>
      <c r="C39" s="265"/>
      <c r="D39" s="265"/>
      <c r="E39" s="265"/>
      <c r="F39" s="265"/>
      <c r="G39" s="265"/>
      <c r="H39" s="265"/>
      <c r="I39" s="265"/>
      <c r="J39" s="265"/>
      <c r="W39" s="1"/>
      <c r="X39" s="76"/>
    </row>
    <row r="40" spans="1:30" x14ac:dyDescent="0.25">
      <c r="A40" s="76"/>
      <c r="C40" s="265"/>
      <c r="D40" s="265"/>
      <c r="E40" s="265"/>
      <c r="F40" s="265"/>
      <c r="G40" s="265"/>
      <c r="H40" s="265"/>
      <c r="I40" s="265"/>
      <c r="J40" s="265"/>
      <c r="W40" s="1"/>
      <c r="X40" s="76"/>
    </row>
    <row r="41" spans="1:30" x14ac:dyDescent="0.25">
      <c r="A41" s="76"/>
      <c r="C41" s="265"/>
      <c r="D41" s="265"/>
      <c r="E41" s="265"/>
      <c r="F41" s="265"/>
      <c r="G41" s="265"/>
      <c r="H41" s="265"/>
      <c r="I41" s="265"/>
      <c r="J41" s="265"/>
      <c r="W41" s="1"/>
      <c r="X41" s="76"/>
    </row>
    <row r="42" spans="1:30" x14ac:dyDescent="0.25">
      <c r="A42" s="76"/>
      <c r="C42" s="1"/>
      <c r="D42" s="1"/>
      <c r="E42" s="1"/>
      <c r="F42" s="1"/>
      <c r="G42" s="1"/>
      <c r="H42" s="1"/>
      <c r="I42" s="1"/>
      <c r="J42" s="1"/>
      <c r="X42" s="76"/>
    </row>
    <row r="43" spans="1:30" x14ac:dyDescent="0.25">
      <c r="A43" s="76"/>
      <c r="B43" s="76"/>
      <c r="C43" s="76"/>
      <c r="D43" s="76"/>
      <c r="E43" s="76"/>
      <c r="F43" s="76"/>
      <c r="G43" s="76"/>
      <c r="H43" s="76"/>
      <c r="I43" s="76"/>
      <c r="J43" s="76"/>
      <c r="K43" s="76"/>
      <c r="L43" s="76"/>
      <c r="M43" s="76"/>
      <c r="N43" s="76"/>
      <c r="O43" s="76"/>
      <c r="P43" s="76"/>
      <c r="Q43" s="76"/>
      <c r="R43" s="76"/>
      <c r="S43" s="76"/>
      <c r="T43" s="76"/>
      <c r="U43" s="76"/>
      <c r="V43" s="76"/>
      <c r="W43" s="76"/>
      <c r="X43" s="76"/>
    </row>
    <row r="45" spans="1:30" x14ac:dyDescent="0.25">
      <c r="A45" s="63"/>
      <c r="B45" s="63"/>
      <c r="C45" s="63"/>
      <c r="D45" s="63"/>
      <c r="E45" s="63"/>
      <c r="F45" s="63"/>
      <c r="G45" s="63"/>
      <c r="H45" s="63"/>
      <c r="I45" s="63"/>
      <c r="J45" s="63"/>
      <c r="K45" s="63"/>
      <c r="L45" s="63"/>
      <c r="M45" s="63"/>
      <c r="N45" s="63"/>
      <c r="O45" s="63"/>
      <c r="P45" s="63"/>
      <c r="Q45" s="63"/>
      <c r="R45" s="63"/>
      <c r="S45" s="63"/>
      <c r="T45" s="63"/>
      <c r="U45" s="63"/>
      <c r="V45" s="63"/>
      <c r="W45" s="63"/>
      <c r="X45" s="63"/>
      <c r="Y45" s="63"/>
      <c r="Z45" s="63"/>
      <c r="AA45" s="63"/>
      <c r="AB45" s="63"/>
      <c r="AC45" s="63"/>
      <c r="AD45" s="63"/>
    </row>
    <row r="46" spans="1:30" x14ac:dyDescent="0.25">
      <c r="A46" s="63"/>
      <c r="B46" s="63"/>
      <c r="C46" s="63"/>
      <c r="D46" s="63"/>
      <c r="E46" s="63"/>
      <c r="F46" s="63"/>
      <c r="G46" s="63"/>
      <c r="H46" s="63"/>
      <c r="I46" s="63"/>
      <c r="J46" s="63"/>
      <c r="K46" s="63"/>
      <c r="L46" s="63"/>
      <c r="M46" s="63"/>
      <c r="N46" s="63"/>
      <c r="O46" s="63"/>
      <c r="P46" s="63"/>
      <c r="Q46" s="63"/>
      <c r="R46" s="63"/>
      <c r="S46" s="63"/>
      <c r="T46" s="63"/>
      <c r="U46" s="63"/>
      <c r="V46" s="63"/>
      <c r="W46" s="63"/>
      <c r="X46" s="63"/>
      <c r="Y46" s="63"/>
      <c r="Z46" s="63"/>
      <c r="AA46" s="63"/>
      <c r="AB46" s="63"/>
      <c r="AC46" s="63"/>
      <c r="AD46" s="63"/>
    </row>
    <row r="47" spans="1:30" x14ac:dyDescent="0.25">
      <c r="A47" s="63"/>
      <c r="B47" s="63"/>
      <c r="C47" s="63"/>
      <c r="D47" s="63"/>
      <c r="E47" s="63"/>
      <c r="F47" s="63"/>
      <c r="G47" s="63"/>
      <c r="H47" s="63"/>
      <c r="I47" s="63"/>
      <c r="J47" s="63"/>
      <c r="K47" s="63"/>
      <c r="L47" s="63"/>
      <c r="M47" s="63"/>
      <c r="N47" s="63"/>
      <c r="O47" s="63"/>
      <c r="P47" s="63"/>
      <c r="Q47" s="63"/>
      <c r="R47" s="63"/>
      <c r="S47" s="63"/>
      <c r="T47" s="63"/>
      <c r="U47" s="63"/>
      <c r="V47" s="63"/>
      <c r="W47" s="63"/>
      <c r="X47" s="63"/>
      <c r="Y47" s="63"/>
      <c r="Z47" s="63"/>
      <c r="AA47" s="63"/>
      <c r="AB47" s="63"/>
      <c r="AC47" s="63"/>
      <c r="AD47" s="63"/>
    </row>
  </sheetData>
  <sheetProtection algorithmName="SHA-512" hashValue="le4FB2KF39FsKuSV5L2fncVr0cjuDohLIjkBrqEU4XvoGELdsZDy22VqfaH4ivGiXwJtDeggLoGNNIu9bB5Ctg==" saltValue="2/A8o/4TCGmVv/zeMBbiFQ==" spinCount="100000" sheet="1" objects="1" scenarios="1"/>
  <protectedRanges>
    <protectedRange algorithmName="SHA-512" hashValue="zzhv/Dq6/XQDdy4PArewFSu9VLQOsBZ9SvRQwEaPRryxU9jlfehRY4wDYvbp7yw2VZjtzuEFQ9mRoLL/NIyBnw==" saltValue="sDMcZXVTWsRsrO+dPIlxTA==" spinCount="100000" sqref="A1:AD47" name="Intervalo1_9_8"/>
  </protectedRanges>
  <mergeCells count="13">
    <mergeCell ref="B27:C27"/>
    <mergeCell ref="B9:W9"/>
    <mergeCell ref="B11:C11"/>
    <mergeCell ref="F12:G12"/>
    <mergeCell ref="C13:G13"/>
    <mergeCell ref="D23:G23"/>
    <mergeCell ref="D24:G24"/>
    <mergeCell ref="B1:W2"/>
    <mergeCell ref="B3:W3"/>
    <mergeCell ref="B5:C5"/>
    <mergeCell ref="D5:M5"/>
    <mergeCell ref="B7:C7"/>
    <mergeCell ref="D7:G7"/>
  </mergeCells>
  <conditionalFormatting sqref="E32:F32 G32:J41 F33:F41">
    <cfRule type="cellIs" dxfId="14" priority="1" stopIfTrue="1" operator="equal">
      <formula>0</formula>
    </cfRule>
  </conditionalFormatting>
  <pageMargins left="0.25" right="0.25" top="0.75" bottom="0.75" header="0.3" footer="0.3"/>
  <pageSetup paperSize="9" scale="52" fitToHeight="0" orientation="landscape" r:id="rId1"/>
  <colBreaks count="1" manualBreakCount="1">
    <brk id="11" max="1048575"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Q107"/>
  <sheetViews>
    <sheetView showGridLines="0" tabSelected="1" zoomScaleNormal="100" workbookViewId="0">
      <selection sqref="A1:AJ1"/>
    </sheetView>
  </sheetViews>
  <sheetFormatPr defaultColWidth="8.85546875" defaultRowHeight="15" x14ac:dyDescent="0.25"/>
  <cols>
    <col min="1" max="1" width="57.7109375" style="2" customWidth="1"/>
    <col min="2" max="2" width="7.28515625" style="2" customWidth="1"/>
    <col min="3" max="3" width="42.5703125" style="2" customWidth="1"/>
    <col min="4" max="4" width="18.7109375" style="2" customWidth="1"/>
    <col min="5" max="5" width="19.42578125" style="2" customWidth="1"/>
    <col min="6" max="6" width="14.7109375" style="2" customWidth="1"/>
    <col min="7" max="7" width="16.85546875" style="2" customWidth="1"/>
    <col min="8" max="8" width="20" style="2" customWidth="1"/>
    <col min="9" max="9" width="20.7109375" style="2" bestFit="1" customWidth="1"/>
    <col min="10" max="12" width="25.140625" style="2" customWidth="1"/>
    <col min="13" max="13" width="27.7109375" style="2" bestFit="1" customWidth="1"/>
    <col min="14" max="14" width="18.5703125" style="2" customWidth="1"/>
    <col min="15" max="20" width="26.7109375" style="43" customWidth="1"/>
    <col min="21" max="21" width="62.42578125" style="2" customWidth="1"/>
    <col min="22" max="22" width="28.7109375" style="2" customWidth="1"/>
    <col min="23" max="23" width="40" style="2" customWidth="1"/>
    <col min="24" max="25" width="26.7109375" style="2" customWidth="1"/>
    <col min="26" max="28" width="28.85546875" style="2" customWidth="1"/>
    <col min="29" max="33" width="18.7109375" style="2" customWidth="1"/>
    <col min="34" max="34" width="23" style="2" bestFit="1" customWidth="1"/>
    <col min="35" max="35" width="18.7109375" style="2" customWidth="1"/>
    <col min="36" max="37" width="22.7109375" style="2" customWidth="1"/>
    <col min="38" max="38" width="2.7109375" style="2" customWidth="1"/>
    <col min="39" max="39" width="7" style="2" customWidth="1"/>
    <col min="40" max="42" width="8.85546875" style="2"/>
    <col min="43" max="43" width="8.85546875" style="2" hidden="1" customWidth="1"/>
    <col min="44" max="16384" width="8.85546875" style="2"/>
  </cols>
  <sheetData>
    <row r="1" spans="1:43" ht="21.75" thickBot="1" x14ac:dyDescent="0.3">
      <c r="A1" s="453" t="s">
        <v>107</v>
      </c>
      <c r="B1" s="453"/>
      <c r="C1" s="453"/>
      <c r="D1" s="453"/>
      <c r="E1" s="453"/>
      <c r="F1" s="453"/>
      <c r="G1" s="453"/>
      <c r="H1" s="453"/>
      <c r="I1" s="453"/>
      <c r="J1" s="453"/>
      <c r="K1" s="453"/>
      <c r="L1" s="453"/>
      <c r="M1" s="453"/>
      <c r="N1" s="453"/>
      <c r="O1" s="453"/>
      <c r="P1" s="453"/>
      <c r="Q1" s="453"/>
      <c r="R1" s="453"/>
      <c r="S1" s="453"/>
      <c r="T1" s="453"/>
      <c r="U1" s="453"/>
      <c r="V1" s="453"/>
      <c r="W1" s="453"/>
      <c r="X1" s="453"/>
      <c r="Y1" s="453"/>
      <c r="Z1" s="453"/>
      <c r="AA1" s="453"/>
      <c r="AB1" s="453"/>
      <c r="AC1" s="453"/>
      <c r="AD1" s="453"/>
      <c r="AE1" s="453"/>
      <c r="AF1" s="453"/>
      <c r="AG1" s="453"/>
      <c r="AH1" s="453"/>
      <c r="AI1" s="453"/>
      <c r="AJ1" s="453"/>
      <c r="AK1" s="72"/>
      <c r="AL1" s="135"/>
      <c r="AM1" s="74"/>
    </row>
    <row r="2" spans="1:43" ht="21.75" thickBot="1" x14ac:dyDescent="0.3">
      <c r="A2" s="454" t="str">
        <f>'Monitoria Anual - 1'!A2</f>
        <v>Plano de Ação Nacional para a Conservação dos Pequenos Mamíferos de Áreas Abertas - PAN PMAA</v>
      </c>
      <c r="B2" s="454"/>
      <c r="C2" s="454"/>
      <c r="D2" s="454"/>
      <c r="E2" s="454"/>
      <c r="F2" s="454"/>
      <c r="G2" s="454"/>
      <c r="H2" s="454"/>
      <c r="I2" s="454"/>
      <c r="J2" s="454"/>
      <c r="K2" s="454"/>
      <c r="L2" s="454"/>
      <c r="M2" s="454"/>
      <c r="N2" s="454"/>
      <c r="O2" s="454"/>
      <c r="P2" s="454"/>
      <c r="Q2" s="454"/>
      <c r="R2" s="454"/>
      <c r="S2" s="454"/>
      <c r="T2" s="454"/>
      <c r="U2" s="454"/>
      <c r="V2" s="454"/>
      <c r="W2" s="454"/>
      <c r="X2" s="454"/>
      <c r="Y2" s="454"/>
      <c r="Z2" s="454"/>
      <c r="AA2" s="454"/>
      <c r="AB2" s="454"/>
      <c r="AC2" s="454"/>
      <c r="AD2" s="454"/>
      <c r="AE2" s="454"/>
      <c r="AF2" s="454"/>
      <c r="AG2" s="454"/>
      <c r="AH2" s="454"/>
      <c r="AI2" s="454"/>
      <c r="AJ2" s="454"/>
      <c r="AK2" s="454"/>
      <c r="AL2" s="136"/>
      <c r="AM2" s="74"/>
    </row>
    <row r="3" spans="1:43" ht="15.75" thickTop="1" x14ac:dyDescent="0.25">
      <c r="AL3" s="132"/>
      <c r="AM3" s="74"/>
    </row>
    <row r="4" spans="1:43" ht="18.75" x14ac:dyDescent="0.25">
      <c r="A4" s="73" t="s">
        <v>109</v>
      </c>
      <c r="B4" s="418" t="str">
        <f>'Monitoria Anual - 1'!B4</f>
        <v>Assegurar a viabilidade populacional por meio da manutenção dos habitats e ampliação do conhecimento biológico das espécies-alvo do PAN.</v>
      </c>
      <c r="C4" s="418"/>
      <c r="D4" s="418"/>
      <c r="E4" s="418"/>
      <c r="F4" s="418"/>
      <c r="G4" s="419"/>
      <c r="H4" s="9"/>
      <c r="I4" s="9"/>
      <c r="J4" s="9"/>
      <c r="K4" s="9"/>
      <c r="L4" s="9"/>
      <c r="M4" s="9"/>
      <c r="N4" s="9"/>
      <c r="O4" s="9"/>
      <c r="P4" s="9"/>
      <c r="Q4" s="9"/>
      <c r="R4" s="9"/>
      <c r="S4" s="9"/>
      <c r="T4" s="2"/>
      <c r="AL4" s="132"/>
      <c r="AM4" s="74"/>
    </row>
    <row r="5" spans="1:43" x14ac:dyDescent="0.25">
      <c r="AL5" s="132"/>
      <c r="AM5" s="74"/>
    </row>
    <row r="6" spans="1:43" ht="18.75" x14ac:dyDescent="0.25">
      <c r="A6" s="73" t="s">
        <v>111</v>
      </c>
      <c r="B6" s="420" t="s">
        <v>1117</v>
      </c>
      <c r="C6" s="421"/>
      <c r="M6" s="43"/>
      <c r="N6" s="43"/>
      <c r="AL6" s="132"/>
      <c r="AM6" s="74"/>
      <c r="AQ6" s="2" t="s">
        <v>113</v>
      </c>
    </row>
    <row r="7" spans="1:43" ht="15.75" thickBot="1" x14ac:dyDescent="0.3">
      <c r="V7" s="43"/>
      <c r="AL7" s="132"/>
      <c r="AM7" s="74"/>
      <c r="AQ7" s="44" t="s">
        <v>114</v>
      </c>
    </row>
    <row r="8" spans="1:43" ht="16.5" thickBot="1" x14ac:dyDescent="0.3">
      <c r="A8" s="422" t="s">
        <v>115</v>
      </c>
      <c r="B8" s="423"/>
      <c r="C8" s="423"/>
      <c r="D8" s="423"/>
      <c r="E8" s="423"/>
      <c r="F8" s="423"/>
      <c r="G8" s="423"/>
      <c r="H8" s="423"/>
      <c r="I8" s="423"/>
      <c r="J8" s="423"/>
      <c r="K8" s="423"/>
      <c r="L8" s="423"/>
      <c r="M8" s="424"/>
      <c r="N8" s="70"/>
      <c r="O8" s="455" t="s">
        <v>116</v>
      </c>
      <c r="P8" s="456"/>
      <c r="Q8" s="456"/>
      <c r="R8" s="456"/>
      <c r="S8" s="456"/>
      <c r="T8" s="456"/>
      <c r="U8" s="456"/>
      <c r="V8" s="456"/>
      <c r="W8" s="456"/>
      <c r="X8" s="456"/>
      <c r="Y8" s="456"/>
      <c r="Z8" s="457" t="s">
        <v>117</v>
      </c>
      <c r="AA8" s="458"/>
      <c r="AB8" s="458"/>
      <c r="AC8" s="458"/>
      <c r="AD8" s="458"/>
      <c r="AE8" s="458"/>
      <c r="AF8" s="458"/>
      <c r="AG8" s="458"/>
      <c r="AH8" s="458"/>
      <c r="AI8" s="458"/>
      <c r="AJ8" s="458"/>
      <c r="AK8" s="459"/>
      <c r="AL8" s="133"/>
      <c r="AM8" s="74"/>
    </row>
    <row r="9" spans="1:43" ht="15.75" x14ac:dyDescent="0.25">
      <c r="A9" s="462" t="s">
        <v>118</v>
      </c>
      <c r="B9" s="460" t="s">
        <v>119</v>
      </c>
      <c r="C9" s="460" t="s">
        <v>2</v>
      </c>
      <c r="D9" s="460" t="s">
        <v>4</v>
      </c>
      <c r="E9" s="464" t="s">
        <v>6</v>
      </c>
      <c r="F9" s="466" t="s">
        <v>8</v>
      </c>
      <c r="G9" s="467"/>
      <c r="H9" s="460" t="s">
        <v>10</v>
      </c>
      <c r="I9" s="460" t="s">
        <v>14</v>
      </c>
      <c r="J9" s="460" t="s">
        <v>12</v>
      </c>
      <c r="K9" s="468" t="s">
        <v>120</v>
      </c>
      <c r="L9" s="469"/>
      <c r="M9" s="460" t="s">
        <v>20</v>
      </c>
      <c r="N9" s="460" t="s">
        <v>22</v>
      </c>
      <c r="O9" s="451" t="s">
        <v>25</v>
      </c>
      <c r="P9" s="429" t="s">
        <v>27</v>
      </c>
      <c r="Q9" s="431" t="s">
        <v>29</v>
      </c>
      <c r="R9" s="433" t="s">
        <v>31</v>
      </c>
      <c r="S9" s="435" t="s">
        <v>33</v>
      </c>
      <c r="T9" s="425" t="s">
        <v>35</v>
      </c>
      <c r="U9" s="437" t="s">
        <v>41</v>
      </c>
      <c r="V9" s="437" t="s">
        <v>43</v>
      </c>
      <c r="W9" s="437" t="s">
        <v>45</v>
      </c>
      <c r="X9" s="437" t="s">
        <v>47</v>
      </c>
      <c r="Y9" s="447" t="s">
        <v>49</v>
      </c>
      <c r="Z9" s="449" t="s">
        <v>52</v>
      </c>
      <c r="AA9" s="427" t="s">
        <v>54</v>
      </c>
      <c r="AB9" s="427" t="s">
        <v>56</v>
      </c>
      <c r="AC9" s="427" t="s">
        <v>58</v>
      </c>
      <c r="AD9" s="427" t="s">
        <v>60</v>
      </c>
      <c r="AE9" s="427" t="s">
        <v>62</v>
      </c>
      <c r="AF9" s="427" t="s">
        <v>64</v>
      </c>
      <c r="AG9" s="427" t="s">
        <v>66</v>
      </c>
      <c r="AH9" s="427" t="s">
        <v>68</v>
      </c>
      <c r="AI9" s="427" t="s">
        <v>70</v>
      </c>
      <c r="AJ9" s="427" t="s">
        <v>121</v>
      </c>
      <c r="AK9" s="427" t="s">
        <v>74</v>
      </c>
      <c r="AL9" s="134"/>
      <c r="AM9" s="74"/>
    </row>
    <row r="10" spans="1:43" ht="16.5" thickBot="1" x14ac:dyDescent="0.3">
      <c r="A10" s="463"/>
      <c r="B10" s="461"/>
      <c r="C10" s="461"/>
      <c r="D10" s="461"/>
      <c r="E10" s="465"/>
      <c r="F10" s="39" t="s">
        <v>122</v>
      </c>
      <c r="G10" s="39" t="s">
        <v>123</v>
      </c>
      <c r="H10" s="461"/>
      <c r="I10" s="461"/>
      <c r="J10" s="461"/>
      <c r="K10" s="60" t="s">
        <v>124</v>
      </c>
      <c r="L10" s="60" t="s">
        <v>125</v>
      </c>
      <c r="M10" s="461"/>
      <c r="N10" s="461"/>
      <c r="O10" s="452"/>
      <c r="P10" s="430"/>
      <c r="Q10" s="432"/>
      <c r="R10" s="434"/>
      <c r="S10" s="436"/>
      <c r="T10" s="426"/>
      <c r="U10" s="438"/>
      <c r="V10" s="438"/>
      <c r="W10" s="438"/>
      <c r="X10" s="438"/>
      <c r="Y10" s="448"/>
      <c r="Z10" s="450"/>
      <c r="AA10" s="428"/>
      <c r="AB10" s="428"/>
      <c r="AC10" s="428"/>
      <c r="AD10" s="428"/>
      <c r="AE10" s="428"/>
      <c r="AF10" s="428"/>
      <c r="AG10" s="428"/>
      <c r="AH10" s="428"/>
      <c r="AI10" s="428"/>
      <c r="AJ10" s="428"/>
      <c r="AK10" s="428"/>
      <c r="AL10" s="134"/>
      <c r="AM10" s="74"/>
    </row>
    <row r="11" spans="1:43" ht="141.75" x14ac:dyDescent="0.25">
      <c r="A11" s="444" t="s">
        <v>126</v>
      </c>
      <c r="B11" s="68" t="s">
        <v>127</v>
      </c>
      <c r="C11" s="152" t="s">
        <v>804</v>
      </c>
      <c r="D11" s="139" t="s">
        <v>604</v>
      </c>
      <c r="E11" s="139" t="s">
        <v>805</v>
      </c>
      <c r="F11" s="140">
        <v>45536</v>
      </c>
      <c r="G11" s="140">
        <v>46235</v>
      </c>
      <c r="H11" s="139" t="s">
        <v>158</v>
      </c>
      <c r="I11" s="398">
        <v>0</v>
      </c>
      <c r="J11" s="139" t="s">
        <v>1358</v>
      </c>
      <c r="K11" s="139" t="s">
        <v>860</v>
      </c>
      <c r="L11" s="139" t="s">
        <v>807</v>
      </c>
      <c r="M11" s="139" t="s">
        <v>1118</v>
      </c>
      <c r="N11" s="141" t="s">
        <v>812</v>
      </c>
      <c r="O11" s="45"/>
      <c r="P11" s="46"/>
      <c r="Q11" s="45" t="s">
        <v>136</v>
      </c>
      <c r="R11" s="45"/>
      <c r="S11" s="45"/>
      <c r="T11" s="47"/>
      <c r="U11" s="383" t="s">
        <v>1119</v>
      </c>
      <c r="V11" s="45"/>
      <c r="W11" s="45" t="s">
        <v>937</v>
      </c>
      <c r="X11" s="45" t="s">
        <v>158</v>
      </c>
      <c r="Y11" s="383" t="s">
        <v>1342</v>
      </c>
      <c r="Z11" s="45"/>
      <c r="AA11" s="45"/>
      <c r="AB11" s="45"/>
      <c r="AC11" s="45"/>
      <c r="AD11" s="387">
        <v>46447</v>
      </c>
      <c r="AE11" s="45"/>
      <c r="AF11" s="45"/>
      <c r="AG11" s="383" t="s">
        <v>1120</v>
      </c>
      <c r="AH11" s="45"/>
      <c r="AI11" s="45"/>
      <c r="AJ11" s="45"/>
      <c r="AK11" s="45"/>
      <c r="AL11" s="134"/>
      <c r="AM11" s="74"/>
    </row>
    <row r="12" spans="1:43" ht="204.75" x14ac:dyDescent="0.25">
      <c r="A12" s="445"/>
      <c r="B12" s="33" t="s">
        <v>142</v>
      </c>
      <c r="C12" s="388" t="s">
        <v>816</v>
      </c>
      <c r="D12" s="142" t="s">
        <v>817</v>
      </c>
      <c r="E12" s="142" t="s">
        <v>818</v>
      </c>
      <c r="F12" s="143">
        <v>45870</v>
      </c>
      <c r="G12" s="143">
        <v>46569</v>
      </c>
      <c r="H12" s="144" t="s">
        <v>1121</v>
      </c>
      <c r="I12" s="399">
        <v>50000</v>
      </c>
      <c r="J12" s="144" t="s">
        <v>1359</v>
      </c>
      <c r="K12" s="144" t="s">
        <v>1122</v>
      </c>
      <c r="L12" s="144" t="s">
        <v>860</v>
      </c>
      <c r="M12" s="144" t="s">
        <v>611</v>
      </c>
      <c r="N12" s="141" t="s">
        <v>812</v>
      </c>
      <c r="O12" s="45"/>
      <c r="P12" s="45"/>
      <c r="Q12" s="45"/>
      <c r="R12" s="45" t="s">
        <v>136</v>
      </c>
      <c r="S12" s="45"/>
      <c r="T12" s="47"/>
      <c r="U12" s="369" t="s">
        <v>1123</v>
      </c>
      <c r="V12" s="48"/>
      <c r="W12" s="369"/>
      <c r="X12" s="369" t="s">
        <v>1121</v>
      </c>
      <c r="Y12" s="48"/>
      <c r="Z12" s="48"/>
      <c r="AA12" s="48"/>
      <c r="AB12" s="48"/>
      <c r="AC12" s="48"/>
      <c r="AD12" s="48"/>
      <c r="AE12" s="48"/>
      <c r="AF12" s="48"/>
      <c r="AG12" s="48"/>
      <c r="AH12" s="48"/>
      <c r="AI12" s="48"/>
      <c r="AJ12" s="48"/>
      <c r="AK12" s="45"/>
      <c r="AL12" s="134"/>
      <c r="AM12" s="74"/>
    </row>
    <row r="13" spans="1:43" ht="409.5" x14ac:dyDescent="0.25">
      <c r="A13" s="445"/>
      <c r="B13" s="33" t="s">
        <v>154</v>
      </c>
      <c r="C13" s="397" t="s">
        <v>1353</v>
      </c>
      <c r="D13" s="146" t="s">
        <v>618</v>
      </c>
      <c r="E13" s="144" t="s">
        <v>1377</v>
      </c>
      <c r="F13" s="143">
        <v>45139</v>
      </c>
      <c r="G13" s="143">
        <v>46569</v>
      </c>
      <c r="H13" s="144" t="s">
        <v>158</v>
      </c>
      <c r="I13" s="399">
        <v>650000</v>
      </c>
      <c r="J13" s="144" t="s">
        <v>1357</v>
      </c>
      <c r="K13" s="144" t="s">
        <v>830</v>
      </c>
      <c r="L13" s="144" t="s">
        <v>860</v>
      </c>
      <c r="M13" s="144" t="s">
        <v>621</v>
      </c>
      <c r="N13" s="141" t="s">
        <v>812</v>
      </c>
      <c r="O13" s="45"/>
      <c r="P13" s="45"/>
      <c r="Q13" s="45"/>
      <c r="R13" s="45" t="s">
        <v>136</v>
      </c>
      <c r="S13" s="45"/>
      <c r="T13" s="47"/>
      <c r="U13" s="394" t="s">
        <v>1344</v>
      </c>
      <c r="V13" s="369" t="s">
        <v>1354</v>
      </c>
      <c r="W13" s="48"/>
      <c r="X13" s="369" t="s">
        <v>1124</v>
      </c>
      <c r="Y13" s="392" t="s">
        <v>1125</v>
      </c>
      <c r="Z13" s="369"/>
      <c r="AA13" s="48"/>
      <c r="AB13" s="48"/>
      <c r="AC13" s="48"/>
      <c r="AD13" s="48"/>
      <c r="AE13" s="48"/>
      <c r="AF13" s="48"/>
      <c r="AG13" s="369" t="s">
        <v>1376</v>
      </c>
      <c r="AH13" s="48"/>
      <c r="AI13" s="48"/>
      <c r="AJ13" s="48"/>
      <c r="AK13" s="45"/>
      <c r="AL13" s="134"/>
      <c r="AM13" s="74"/>
    </row>
    <row r="14" spans="1:43" ht="31.5" x14ac:dyDescent="0.25">
      <c r="A14" s="445"/>
      <c r="B14" s="33" t="s">
        <v>167</v>
      </c>
      <c r="C14" s="138" t="s">
        <v>1126</v>
      </c>
      <c r="D14" s="144"/>
      <c r="E14" s="144"/>
      <c r="F14" s="143"/>
      <c r="G14" s="143"/>
      <c r="H14" s="144"/>
      <c r="I14" s="399"/>
      <c r="J14" s="144"/>
      <c r="K14" s="144"/>
      <c r="L14" s="144"/>
      <c r="M14" s="144"/>
      <c r="N14" s="141"/>
      <c r="O14" s="45"/>
      <c r="P14" s="45"/>
      <c r="Q14" s="45"/>
      <c r="R14" s="45"/>
      <c r="S14" s="45"/>
      <c r="T14" s="47" t="s">
        <v>113</v>
      </c>
      <c r="U14" s="48"/>
      <c r="V14" s="48"/>
      <c r="W14" s="48"/>
      <c r="X14" s="48"/>
      <c r="Y14" s="48"/>
      <c r="Z14" s="48"/>
      <c r="AA14" s="48"/>
      <c r="AB14" s="48"/>
      <c r="AC14" s="48"/>
      <c r="AD14" s="48"/>
      <c r="AE14" s="48"/>
      <c r="AF14" s="48"/>
      <c r="AG14" s="48"/>
      <c r="AH14" s="48"/>
      <c r="AI14" s="48"/>
      <c r="AJ14" s="48"/>
      <c r="AK14" s="45"/>
      <c r="AL14" s="134"/>
      <c r="AM14" s="74"/>
    </row>
    <row r="15" spans="1:43" ht="240" x14ac:dyDescent="0.25">
      <c r="A15" s="445"/>
      <c r="B15" s="33" t="s">
        <v>176</v>
      </c>
      <c r="C15" s="273" t="s">
        <v>835</v>
      </c>
      <c r="D15" s="144" t="s">
        <v>836</v>
      </c>
      <c r="E15" s="144" t="s">
        <v>837</v>
      </c>
      <c r="F15" s="143">
        <v>45292</v>
      </c>
      <c r="G15" s="143">
        <v>46357</v>
      </c>
      <c r="H15" s="144" t="s">
        <v>465</v>
      </c>
      <c r="I15" s="399">
        <v>50000</v>
      </c>
      <c r="J15" s="144" t="s">
        <v>1360</v>
      </c>
      <c r="K15" s="144" t="s">
        <v>331</v>
      </c>
      <c r="L15" s="144" t="s">
        <v>860</v>
      </c>
      <c r="M15" s="144" t="s">
        <v>1127</v>
      </c>
      <c r="N15" s="141" t="s">
        <v>812</v>
      </c>
      <c r="O15" s="45"/>
      <c r="P15" s="45"/>
      <c r="Q15" s="45" t="s">
        <v>136</v>
      </c>
      <c r="R15" s="45"/>
      <c r="S15" s="45"/>
      <c r="T15" s="47"/>
      <c r="U15" s="369" t="s">
        <v>1128</v>
      </c>
      <c r="V15" s="48"/>
      <c r="W15" s="369" t="s">
        <v>1129</v>
      </c>
      <c r="X15" s="369" t="s">
        <v>1394</v>
      </c>
      <c r="Y15" s="48"/>
      <c r="Z15" s="416"/>
      <c r="AA15" s="395"/>
      <c r="AB15" s="416"/>
      <c r="AC15" s="48"/>
      <c r="AD15" s="48"/>
      <c r="AE15" s="48"/>
      <c r="AF15" s="48"/>
      <c r="AG15" s="519" t="s">
        <v>1412</v>
      </c>
      <c r="AH15" s="48"/>
      <c r="AI15" s="48"/>
      <c r="AJ15" s="48"/>
      <c r="AK15" s="45"/>
      <c r="AL15" s="134"/>
      <c r="AM15" s="74"/>
    </row>
    <row r="16" spans="1:43" ht="315" x14ac:dyDescent="0.25">
      <c r="A16" s="445"/>
      <c r="B16" s="33" t="s">
        <v>192</v>
      </c>
      <c r="C16" s="148" t="s">
        <v>854</v>
      </c>
      <c r="D16" s="149" t="s">
        <v>847</v>
      </c>
      <c r="E16" s="144" t="s">
        <v>1130</v>
      </c>
      <c r="F16" s="143">
        <v>44774</v>
      </c>
      <c r="G16" s="143">
        <v>46569</v>
      </c>
      <c r="H16" s="144" t="s">
        <v>1121</v>
      </c>
      <c r="I16" s="399">
        <v>0</v>
      </c>
      <c r="J16" s="144" t="s">
        <v>1361</v>
      </c>
      <c r="K16" s="144" t="s">
        <v>849</v>
      </c>
      <c r="L16" s="144" t="s">
        <v>849</v>
      </c>
      <c r="M16" s="144" t="s">
        <v>638</v>
      </c>
      <c r="N16" s="141" t="s">
        <v>103</v>
      </c>
      <c r="O16" s="45"/>
      <c r="P16" s="45"/>
      <c r="Q16" s="45"/>
      <c r="R16" s="45" t="s">
        <v>136</v>
      </c>
      <c r="S16" s="45"/>
      <c r="T16" s="47"/>
      <c r="U16" s="369" t="s">
        <v>1131</v>
      </c>
      <c r="V16" s="369" t="s">
        <v>1132</v>
      </c>
      <c r="W16" s="48"/>
      <c r="X16" s="369" t="s">
        <v>1121</v>
      </c>
      <c r="Y16" s="369" t="s">
        <v>1383</v>
      </c>
      <c r="Z16" s="518" t="s">
        <v>1411</v>
      </c>
      <c r="AA16" s="517"/>
      <c r="AB16" s="48"/>
      <c r="AC16" s="48"/>
      <c r="AD16" s="48"/>
      <c r="AE16" s="48"/>
      <c r="AF16" s="48"/>
      <c r="AG16" s="48"/>
      <c r="AH16" s="48"/>
      <c r="AI16" s="48"/>
      <c r="AJ16" s="369" t="s">
        <v>1415</v>
      </c>
      <c r="AK16" s="45"/>
      <c r="AL16" s="134"/>
      <c r="AM16" s="74"/>
    </row>
    <row r="17" spans="1:39" ht="180" x14ac:dyDescent="0.25">
      <c r="A17" s="445"/>
      <c r="B17" s="33" t="s">
        <v>206</v>
      </c>
      <c r="C17" s="273" t="s">
        <v>856</v>
      </c>
      <c r="D17" s="144" t="s">
        <v>857</v>
      </c>
      <c r="E17" s="144" t="s">
        <v>858</v>
      </c>
      <c r="F17" s="143">
        <v>45658</v>
      </c>
      <c r="G17" s="143">
        <v>46569</v>
      </c>
      <c r="H17" s="144" t="s">
        <v>643</v>
      </c>
      <c r="I17" s="399">
        <v>0</v>
      </c>
      <c r="J17" s="144" t="s">
        <v>1133</v>
      </c>
      <c r="K17" s="144" t="s">
        <v>860</v>
      </c>
      <c r="L17" s="144" t="s">
        <v>849</v>
      </c>
      <c r="M17" s="144" t="s">
        <v>638</v>
      </c>
      <c r="N17" s="141" t="s">
        <v>89</v>
      </c>
      <c r="O17" s="45"/>
      <c r="P17" s="45"/>
      <c r="Q17" s="45"/>
      <c r="R17" s="45" t="s">
        <v>136</v>
      </c>
      <c r="S17" s="45"/>
      <c r="T17" s="47"/>
      <c r="U17" s="369" t="s">
        <v>1134</v>
      </c>
      <c r="V17" s="48"/>
      <c r="W17" s="48"/>
      <c r="X17" s="369" t="s">
        <v>643</v>
      </c>
      <c r="Y17" s="48"/>
      <c r="Z17" s="48"/>
      <c r="AA17" s="48"/>
      <c r="AB17" s="48"/>
      <c r="AC17" s="48"/>
      <c r="AD17" s="48"/>
      <c r="AE17" s="48"/>
      <c r="AF17" s="48"/>
      <c r="AG17" s="48"/>
      <c r="AH17" s="48"/>
      <c r="AI17" s="48"/>
      <c r="AJ17" s="48"/>
      <c r="AK17" s="45"/>
      <c r="AL17" s="134"/>
      <c r="AM17" s="74"/>
    </row>
    <row r="18" spans="1:39" ht="15.75" x14ac:dyDescent="0.25">
      <c r="A18" s="445"/>
      <c r="B18" s="33" t="s">
        <v>215</v>
      </c>
      <c r="C18" s="147" t="s">
        <v>1135</v>
      </c>
      <c r="D18" s="144"/>
      <c r="E18" s="144"/>
      <c r="F18" s="143"/>
      <c r="G18" s="143"/>
      <c r="H18" s="144"/>
      <c r="I18" s="399"/>
      <c r="J18" s="144"/>
      <c r="K18" s="144"/>
      <c r="L18" s="144"/>
      <c r="M18" s="151"/>
      <c r="N18" s="141"/>
      <c r="O18" s="45"/>
      <c r="P18" s="45"/>
      <c r="Q18" s="45"/>
      <c r="R18" s="45"/>
      <c r="S18" s="45"/>
      <c r="T18" s="47" t="s">
        <v>114</v>
      </c>
      <c r="U18" s="48"/>
      <c r="V18" s="48"/>
      <c r="W18" s="48"/>
      <c r="X18" s="48"/>
      <c r="Y18" s="48"/>
      <c r="Z18" s="48"/>
      <c r="AA18" s="48"/>
      <c r="AB18" s="48"/>
      <c r="AC18" s="48"/>
      <c r="AD18" s="48"/>
      <c r="AE18" s="48"/>
      <c r="AF18" s="48"/>
      <c r="AG18" s="48"/>
      <c r="AH18" s="48"/>
      <c r="AI18" s="48"/>
      <c r="AJ18" s="48"/>
      <c r="AK18" s="45"/>
      <c r="AL18" s="134"/>
      <c r="AM18" s="74"/>
    </row>
    <row r="19" spans="1:39" ht="255" x14ac:dyDescent="0.25">
      <c r="A19" s="446" t="s">
        <v>226</v>
      </c>
      <c r="B19" s="33" t="s">
        <v>227</v>
      </c>
      <c r="C19" s="152" t="s">
        <v>872</v>
      </c>
      <c r="D19" s="139" t="s">
        <v>883</v>
      </c>
      <c r="E19" s="139" t="s">
        <v>874</v>
      </c>
      <c r="F19" s="140">
        <v>45139</v>
      </c>
      <c r="G19" s="140">
        <v>46569</v>
      </c>
      <c r="H19" s="139" t="s">
        <v>231</v>
      </c>
      <c r="I19" s="398">
        <v>50000</v>
      </c>
      <c r="J19" s="139" t="s">
        <v>1362</v>
      </c>
      <c r="K19" s="139" t="s">
        <v>876</v>
      </c>
      <c r="L19" s="139" t="s">
        <v>877</v>
      </c>
      <c r="M19" s="139" t="s">
        <v>878</v>
      </c>
      <c r="N19" s="141" t="s">
        <v>89</v>
      </c>
      <c r="O19" s="45"/>
      <c r="P19" s="45"/>
      <c r="Q19" s="45" t="s">
        <v>136</v>
      </c>
      <c r="R19" s="45"/>
      <c r="S19" s="45"/>
      <c r="T19" s="47"/>
      <c r="U19" s="369" t="s">
        <v>879</v>
      </c>
      <c r="V19" s="48"/>
      <c r="W19" s="369" t="s">
        <v>880</v>
      </c>
      <c r="X19" s="369" t="s">
        <v>231</v>
      </c>
      <c r="Y19" s="48"/>
      <c r="Z19" s="48"/>
      <c r="AA19" s="48"/>
      <c r="AB19" s="48"/>
      <c r="AC19" s="48"/>
      <c r="AD19" s="48"/>
      <c r="AE19" s="48"/>
      <c r="AF19" s="48"/>
      <c r="AG19" s="48"/>
      <c r="AH19" s="48"/>
      <c r="AI19" s="48"/>
      <c r="AJ19" s="369" t="s">
        <v>1136</v>
      </c>
      <c r="AK19" s="45"/>
      <c r="AL19" s="134"/>
      <c r="AM19" s="74"/>
    </row>
    <row r="20" spans="1:39" ht="157.5" x14ac:dyDescent="0.25">
      <c r="A20" s="445"/>
      <c r="B20" s="33" t="s">
        <v>242</v>
      </c>
      <c r="C20" s="273" t="s">
        <v>884</v>
      </c>
      <c r="D20" s="144" t="s">
        <v>885</v>
      </c>
      <c r="E20" s="144" t="s">
        <v>874</v>
      </c>
      <c r="F20" s="143">
        <v>45658</v>
      </c>
      <c r="G20" s="143">
        <v>46569</v>
      </c>
      <c r="H20" s="144" t="s">
        <v>231</v>
      </c>
      <c r="I20" s="399">
        <v>200000</v>
      </c>
      <c r="J20" s="144" t="s">
        <v>1363</v>
      </c>
      <c r="K20" s="144" t="s">
        <v>887</v>
      </c>
      <c r="L20" s="144" t="s">
        <v>638</v>
      </c>
      <c r="M20" s="151" t="s">
        <v>888</v>
      </c>
      <c r="N20" s="141" t="s">
        <v>89</v>
      </c>
      <c r="O20" s="45"/>
      <c r="P20" s="45" t="s">
        <v>136</v>
      </c>
      <c r="Q20" s="45"/>
      <c r="R20" s="45"/>
      <c r="S20" s="45"/>
      <c r="T20" s="47"/>
      <c r="U20" s="48" t="s">
        <v>889</v>
      </c>
      <c r="V20" s="48"/>
      <c r="W20" s="148" t="s">
        <v>880</v>
      </c>
      <c r="X20" s="148" t="s">
        <v>231</v>
      </c>
      <c r="Y20" s="148" t="s">
        <v>890</v>
      </c>
      <c r="Z20" s="48"/>
      <c r="AA20" s="48"/>
      <c r="AB20" s="48"/>
      <c r="AC20" s="48"/>
      <c r="AD20" s="48"/>
      <c r="AE20" s="48"/>
      <c r="AF20" s="48"/>
      <c r="AG20" s="48"/>
      <c r="AH20" s="48" t="s">
        <v>1137</v>
      </c>
      <c r="AI20" s="369" t="s">
        <v>887</v>
      </c>
      <c r="AJ20" s="48"/>
      <c r="AK20" s="45"/>
      <c r="AL20" s="134"/>
      <c r="AM20" s="74"/>
    </row>
    <row r="21" spans="1:39" ht="110.25" x14ac:dyDescent="0.25">
      <c r="A21" s="445"/>
      <c r="B21" s="33" t="s">
        <v>254</v>
      </c>
      <c r="C21" s="273" t="s">
        <v>891</v>
      </c>
      <c r="D21" s="144" t="s">
        <v>892</v>
      </c>
      <c r="E21" s="144" t="s">
        <v>893</v>
      </c>
      <c r="F21" s="143">
        <v>44774</v>
      </c>
      <c r="G21" s="143">
        <v>45474</v>
      </c>
      <c r="H21" s="144" t="s">
        <v>665</v>
      </c>
      <c r="I21" s="399">
        <v>0</v>
      </c>
      <c r="J21" s="144" t="s">
        <v>862</v>
      </c>
      <c r="K21" s="144" t="s">
        <v>638</v>
      </c>
      <c r="L21" s="144" t="s">
        <v>638</v>
      </c>
      <c r="M21" s="144" t="s">
        <v>638</v>
      </c>
      <c r="N21" s="141" t="s">
        <v>89</v>
      </c>
      <c r="O21" s="45"/>
      <c r="P21" s="45"/>
      <c r="Q21" s="45"/>
      <c r="R21" s="45"/>
      <c r="S21" s="45" t="s">
        <v>136</v>
      </c>
      <c r="T21" s="47"/>
      <c r="U21" s="45" t="s">
        <v>1138</v>
      </c>
      <c r="V21" s="45"/>
      <c r="W21" s="45"/>
      <c r="X21" s="45"/>
      <c r="Y21" s="45"/>
      <c r="Z21" s="45"/>
      <c r="AA21" s="45"/>
      <c r="AB21" s="45"/>
      <c r="AC21" s="45"/>
      <c r="AD21" s="45"/>
      <c r="AE21" s="45"/>
      <c r="AF21" s="45"/>
      <c r="AG21" s="45"/>
      <c r="AH21" s="45"/>
      <c r="AI21" s="45"/>
      <c r="AJ21" s="45"/>
      <c r="AK21" s="45"/>
      <c r="AL21" s="134"/>
      <c r="AM21" s="74"/>
    </row>
    <row r="22" spans="1:39" ht="315" x14ac:dyDescent="0.25">
      <c r="A22" s="445"/>
      <c r="B22" s="33" t="s">
        <v>265</v>
      </c>
      <c r="C22" s="273" t="s">
        <v>896</v>
      </c>
      <c r="D22" s="144" t="s">
        <v>897</v>
      </c>
      <c r="E22" s="144" t="s">
        <v>898</v>
      </c>
      <c r="F22" s="143">
        <v>44958</v>
      </c>
      <c r="G22" s="143">
        <v>46569</v>
      </c>
      <c r="H22" s="144" t="s">
        <v>670</v>
      </c>
      <c r="I22" s="399">
        <v>30000</v>
      </c>
      <c r="J22" s="144" t="s">
        <v>1364</v>
      </c>
      <c r="K22" s="144" t="s">
        <v>900</v>
      </c>
      <c r="L22" s="144" t="s">
        <v>877</v>
      </c>
      <c r="M22" s="411" t="s">
        <v>1384</v>
      </c>
      <c r="N22" s="141" t="s">
        <v>902</v>
      </c>
      <c r="O22" s="45"/>
      <c r="P22" s="45"/>
      <c r="Q22" s="45" t="s">
        <v>136</v>
      </c>
      <c r="R22" s="45"/>
      <c r="S22" s="45"/>
      <c r="T22" s="47" t="s">
        <v>114</v>
      </c>
      <c r="U22" s="383" t="s">
        <v>1385</v>
      </c>
      <c r="V22" s="45"/>
      <c r="W22" s="412" t="s">
        <v>1386</v>
      </c>
      <c r="X22" s="383" t="s">
        <v>670</v>
      </c>
      <c r="Y22" s="383" t="s">
        <v>1139</v>
      </c>
      <c r="Z22" s="45"/>
      <c r="AA22" s="45"/>
      <c r="AB22" s="45"/>
      <c r="AC22" s="45"/>
      <c r="AD22" s="45"/>
      <c r="AE22" s="410"/>
      <c r="AF22" s="45"/>
      <c r="AG22" s="383"/>
      <c r="AH22" s="45"/>
      <c r="AI22" s="45"/>
      <c r="AJ22" s="45"/>
      <c r="AK22" s="45"/>
      <c r="AL22" s="134"/>
      <c r="AM22" s="74"/>
    </row>
    <row r="23" spans="1:39" ht="157.5" x14ac:dyDescent="0.25">
      <c r="A23" s="445"/>
      <c r="B23" s="33" t="s">
        <v>280</v>
      </c>
      <c r="C23" s="273" t="s">
        <v>1395</v>
      </c>
      <c r="D23" s="144" t="s">
        <v>904</v>
      </c>
      <c r="E23" s="144" t="s">
        <v>905</v>
      </c>
      <c r="F23" s="143">
        <v>45689</v>
      </c>
      <c r="G23" s="143">
        <v>46569</v>
      </c>
      <c r="H23" s="144" t="s">
        <v>231</v>
      </c>
      <c r="I23" s="399">
        <v>50000</v>
      </c>
      <c r="J23" s="144" t="s">
        <v>1365</v>
      </c>
      <c r="K23" s="144" t="s">
        <v>877</v>
      </c>
      <c r="L23" s="144" t="s">
        <v>285</v>
      </c>
      <c r="M23" s="144" t="s">
        <v>638</v>
      </c>
      <c r="N23" s="141" t="s">
        <v>89</v>
      </c>
      <c r="O23" s="45"/>
      <c r="P23" s="45" t="s">
        <v>136</v>
      </c>
      <c r="Q23" s="45"/>
      <c r="R23" s="45"/>
      <c r="S23" s="45"/>
      <c r="T23" s="47"/>
      <c r="U23" s="383" t="s">
        <v>1140</v>
      </c>
      <c r="V23" s="45"/>
      <c r="W23" s="383" t="s">
        <v>1141</v>
      </c>
      <c r="X23" s="383" t="s">
        <v>231</v>
      </c>
      <c r="Y23" s="45"/>
      <c r="Z23" s="45"/>
      <c r="AA23" s="45"/>
      <c r="AB23" s="45"/>
      <c r="AC23" s="45"/>
      <c r="AD23" s="45"/>
      <c r="AE23" s="45"/>
      <c r="AF23" s="45"/>
      <c r="AG23" s="45"/>
      <c r="AH23" s="45"/>
      <c r="AI23" s="45"/>
      <c r="AJ23" s="45"/>
      <c r="AK23" s="45"/>
      <c r="AL23" s="134"/>
      <c r="AM23" s="74"/>
    </row>
    <row r="24" spans="1:39" ht="120" x14ac:dyDescent="0.25">
      <c r="A24" s="445"/>
      <c r="B24" s="33" t="s">
        <v>290</v>
      </c>
      <c r="C24" s="273" t="s">
        <v>911</v>
      </c>
      <c r="D24" s="144" t="s">
        <v>912</v>
      </c>
      <c r="E24" s="144" t="s">
        <v>913</v>
      </c>
      <c r="F24" s="143">
        <v>46054</v>
      </c>
      <c r="G24" s="143">
        <v>46569</v>
      </c>
      <c r="H24" s="144" t="s">
        <v>231</v>
      </c>
      <c r="I24" s="399">
        <v>0</v>
      </c>
      <c r="J24" s="144" t="s">
        <v>914</v>
      </c>
      <c r="K24" s="144" t="s">
        <v>638</v>
      </c>
      <c r="L24" s="154"/>
      <c r="M24" s="155" t="s">
        <v>638</v>
      </c>
      <c r="N24" s="141" t="s">
        <v>89</v>
      </c>
      <c r="O24" s="45"/>
      <c r="P24" s="45" t="s">
        <v>136</v>
      </c>
      <c r="Q24" s="45"/>
      <c r="R24" s="45"/>
      <c r="S24" s="45"/>
      <c r="T24" s="47" t="s">
        <v>114</v>
      </c>
      <c r="U24" s="383" t="s">
        <v>1140</v>
      </c>
      <c r="V24" s="45"/>
      <c r="W24" s="383" t="s">
        <v>1142</v>
      </c>
      <c r="X24" s="383" t="s">
        <v>231</v>
      </c>
      <c r="Y24" s="45"/>
      <c r="Z24" s="45"/>
      <c r="AA24" s="45"/>
      <c r="AB24" s="45"/>
      <c r="AC24" s="45"/>
      <c r="AD24" s="45"/>
      <c r="AE24" s="45"/>
      <c r="AF24" s="45"/>
      <c r="AG24" s="45"/>
      <c r="AH24" s="45"/>
      <c r="AI24" s="45"/>
      <c r="AJ24" s="45"/>
      <c r="AK24" s="45"/>
      <c r="AL24" s="134"/>
      <c r="AM24" s="74"/>
    </row>
    <row r="25" spans="1:39" ht="120" x14ac:dyDescent="0.25">
      <c r="A25" s="445"/>
      <c r="B25" s="33" t="s">
        <v>300</v>
      </c>
      <c r="C25" s="408" t="s">
        <v>1378</v>
      </c>
      <c r="D25" s="144" t="s">
        <v>917</v>
      </c>
      <c r="E25" s="144" t="s">
        <v>918</v>
      </c>
      <c r="F25" s="143">
        <v>44774</v>
      </c>
      <c r="G25" s="143">
        <v>45658</v>
      </c>
      <c r="H25" s="144" t="s">
        <v>688</v>
      </c>
      <c r="I25" s="399">
        <v>10000</v>
      </c>
      <c r="J25" s="144" t="s">
        <v>919</v>
      </c>
      <c r="K25" s="144" t="s">
        <v>306</v>
      </c>
      <c r="L25" s="139" t="s">
        <v>638</v>
      </c>
      <c r="M25" s="144" t="s">
        <v>920</v>
      </c>
      <c r="N25" s="141" t="s">
        <v>812</v>
      </c>
      <c r="O25" s="45"/>
      <c r="P25" s="45"/>
      <c r="Q25" s="45"/>
      <c r="R25" s="45"/>
      <c r="S25" s="45" t="s">
        <v>136</v>
      </c>
      <c r="T25" s="47"/>
      <c r="U25" s="45" t="s">
        <v>1138</v>
      </c>
      <c r="V25" s="45"/>
      <c r="W25" s="45"/>
      <c r="X25" s="45"/>
      <c r="Y25" s="383" t="s">
        <v>1143</v>
      </c>
      <c r="Z25" s="383" t="s">
        <v>1144</v>
      </c>
      <c r="AA25" s="45"/>
      <c r="AB25" s="383" t="s">
        <v>1396</v>
      </c>
      <c r="AC25" s="45"/>
      <c r="AD25" s="45"/>
      <c r="AE25" s="45"/>
      <c r="AF25" s="45"/>
      <c r="AG25" s="45"/>
      <c r="AH25" s="45"/>
      <c r="AI25" s="45"/>
      <c r="AJ25" s="45"/>
      <c r="AK25" s="45"/>
      <c r="AL25" s="134"/>
      <c r="AM25" s="74"/>
    </row>
    <row r="26" spans="1:39" ht="165" x14ac:dyDescent="0.25">
      <c r="A26" s="445"/>
      <c r="B26" s="33" t="s">
        <v>315</v>
      </c>
      <c r="C26" s="157" t="s">
        <v>931</v>
      </c>
      <c r="D26" s="155" t="s">
        <v>932</v>
      </c>
      <c r="E26" s="144" t="s">
        <v>925</v>
      </c>
      <c r="F26" s="143">
        <v>45658</v>
      </c>
      <c r="G26" s="143">
        <v>46569</v>
      </c>
      <c r="H26" s="144" t="s">
        <v>158</v>
      </c>
      <c r="I26" s="399">
        <v>20000</v>
      </c>
      <c r="J26" s="144" t="s">
        <v>1366</v>
      </c>
      <c r="K26" s="144" t="s">
        <v>1145</v>
      </c>
      <c r="L26" s="144" t="s">
        <v>321</v>
      </c>
      <c r="M26" s="144" t="s">
        <v>928</v>
      </c>
      <c r="N26" s="141" t="s">
        <v>812</v>
      </c>
      <c r="O26" s="45"/>
      <c r="P26" s="45"/>
      <c r="Q26" s="45" t="s">
        <v>136</v>
      </c>
      <c r="R26" s="45"/>
      <c r="S26" s="45"/>
      <c r="T26" s="47"/>
      <c r="U26" s="383" t="s">
        <v>1146</v>
      </c>
      <c r="V26" s="45"/>
      <c r="W26" s="383" t="s">
        <v>1147</v>
      </c>
      <c r="X26" s="45" t="s">
        <v>158</v>
      </c>
      <c r="Y26" s="45"/>
      <c r="Z26" s="45"/>
      <c r="AA26" s="45"/>
      <c r="AB26" s="45"/>
      <c r="AC26" s="45"/>
      <c r="AD26" s="45"/>
      <c r="AE26" s="45"/>
      <c r="AF26" s="45"/>
      <c r="AG26" s="45"/>
      <c r="AH26" s="45"/>
      <c r="AI26" s="45"/>
      <c r="AJ26" s="45"/>
      <c r="AK26" s="45"/>
      <c r="AL26" s="134"/>
      <c r="AM26" s="74"/>
    </row>
    <row r="27" spans="1:39" ht="105" x14ac:dyDescent="0.25">
      <c r="A27" s="445"/>
      <c r="B27" s="33" t="s">
        <v>326</v>
      </c>
      <c r="C27" s="409" t="s">
        <v>1382</v>
      </c>
      <c r="D27" s="144" t="s">
        <v>934</v>
      </c>
      <c r="E27" s="144" t="s">
        <v>1397</v>
      </c>
      <c r="F27" s="143">
        <v>44774</v>
      </c>
      <c r="G27" s="143">
        <v>46569</v>
      </c>
      <c r="H27" s="144" t="s">
        <v>180</v>
      </c>
      <c r="I27" s="399">
        <v>200000</v>
      </c>
      <c r="J27" s="144" t="s">
        <v>330</v>
      </c>
      <c r="K27" s="144" t="s">
        <v>331</v>
      </c>
      <c r="L27" s="144" t="s">
        <v>638</v>
      </c>
      <c r="M27" s="144" t="s">
        <v>638</v>
      </c>
      <c r="N27" s="141" t="s">
        <v>902</v>
      </c>
      <c r="O27" s="45"/>
      <c r="P27" s="45"/>
      <c r="Q27" s="45" t="s">
        <v>136</v>
      </c>
      <c r="R27" s="45"/>
      <c r="S27" s="45"/>
      <c r="T27" s="47"/>
      <c r="U27" s="383" t="s">
        <v>1148</v>
      </c>
      <c r="V27" s="45"/>
      <c r="W27" s="383" t="s">
        <v>1149</v>
      </c>
      <c r="X27" s="383" t="s">
        <v>180</v>
      </c>
      <c r="Y27" s="45"/>
      <c r="Z27" s="45"/>
      <c r="AA27" s="45"/>
      <c r="AB27" s="45"/>
      <c r="AC27" s="45"/>
      <c r="AD27" s="45"/>
      <c r="AE27" s="45"/>
      <c r="AF27" s="45"/>
      <c r="AG27" s="383" t="s">
        <v>1375</v>
      </c>
      <c r="AH27" s="45"/>
      <c r="AI27" s="45"/>
      <c r="AJ27" s="45"/>
      <c r="AK27" s="45"/>
      <c r="AL27" s="134"/>
      <c r="AM27" s="74"/>
    </row>
    <row r="28" spans="1:39" ht="375" x14ac:dyDescent="0.25">
      <c r="A28" s="445"/>
      <c r="B28" s="33" t="s">
        <v>337</v>
      </c>
      <c r="C28" s="273" t="s">
        <v>938</v>
      </c>
      <c r="D28" s="144" t="s">
        <v>939</v>
      </c>
      <c r="E28" s="144" t="s">
        <v>318</v>
      </c>
      <c r="F28" s="143">
        <v>45658</v>
      </c>
      <c r="G28" s="143">
        <v>46569</v>
      </c>
      <c r="H28" s="158" t="s">
        <v>1373</v>
      </c>
      <c r="I28" s="400">
        <v>10000</v>
      </c>
      <c r="J28" s="144" t="s">
        <v>941</v>
      </c>
      <c r="K28" s="144" t="s">
        <v>638</v>
      </c>
      <c r="L28" s="144" t="s">
        <v>942</v>
      </c>
      <c r="M28" s="144" t="s">
        <v>638</v>
      </c>
      <c r="N28" s="141" t="s">
        <v>812</v>
      </c>
      <c r="O28" s="45"/>
      <c r="P28" s="45"/>
      <c r="Q28" s="45" t="s">
        <v>136</v>
      </c>
      <c r="R28" s="45"/>
      <c r="S28" s="45"/>
      <c r="T28" s="47"/>
      <c r="U28" s="383" t="s">
        <v>1355</v>
      </c>
      <c r="V28" s="45"/>
      <c r="W28" s="383" t="s">
        <v>1150</v>
      </c>
      <c r="X28" s="383" t="s">
        <v>1151</v>
      </c>
      <c r="Y28" s="383" t="s">
        <v>1152</v>
      </c>
      <c r="Z28" s="383" t="s">
        <v>1153</v>
      </c>
      <c r="AA28" s="45"/>
      <c r="AB28" s="383" t="s">
        <v>1154</v>
      </c>
      <c r="AC28" s="45"/>
      <c r="AD28" s="45"/>
      <c r="AE28" s="45"/>
      <c r="AF28" s="45"/>
      <c r="AG28" s="383" t="s">
        <v>1374</v>
      </c>
      <c r="AH28" s="383" t="s">
        <v>1356</v>
      </c>
      <c r="AI28" s="45"/>
      <c r="AJ28" s="383" t="s">
        <v>1343</v>
      </c>
      <c r="AK28" s="45"/>
      <c r="AL28" s="134"/>
      <c r="AM28" s="74"/>
    </row>
    <row r="29" spans="1:39" ht="63" x14ac:dyDescent="0.25">
      <c r="A29" s="445"/>
      <c r="B29" s="33" t="s">
        <v>350</v>
      </c>
      <c r="C29" s="201" t="s">
        <v>946</v>
      </c>
      <c r="D29" s="155" t="s">
        <v>947</v>
      </c>
      <c r="E29" s="144" t="s">
        <v>925</v>
      </c>
      <c r="F29" s="143">
        <v>45536</v>
      </c>
      <c r="G29" s="143">
        <v>46569</v>
      </c>
      <c r="H29" s="139" t="s">
        <v>948</v>
      </c>
      <c r="I29" s="399">
        <v>10000</v>
      </c>
      <c r="J29" s="144" t="s">
        <v>1155</v>
      </c>
      <c r="K29" s="144" t="s">
        <v>950</v>
      </c>
      <c r="L29" s="144" t="s">
        <v>1379</v>
      </c>
      <c r="M29" s="144" t="s">
        <v>951</v>
      </c>
      <c r="N29" s="141" t="s">
        <v>812</v>
      </c>
      <c r="O29" s="45"/>
      <c r="P29" s="45"/>
      <c r="Q29" s="45"/>
      <c r="R29" s="45"/>
      <c r="S29" s="45" t="s">
        <v>136</v>
      </c>
      <c r="T29" s="47"/>
      <c r="U29" s="45" t="s">
        <v>1138</v>
      </c>
      <c r="V29" s="45"/>
      <c r="W29" s="45"/>
      <c r="X29" s="45"/>
      <c r="Y29" s="45"/>
      <c r="Z29" s="45"/>
      <c r="AA29" s="45"/>
      <c r="AB29" s="45"/>
      <c r="AC29" s="45"/>
      <c r="AD29" s="45"/>
      <c r="AE29" s="45"/>
      <c r="AF29" s="45"/>
      <c r="AG29" s="45"/>
      <c r="AH29" s="45"/>
      <c r="AI29" s="45"/>
      <c r="AJ29" s="45"/>
      <c r="AK29" s="45"/>
      <c r="AL29" s="134"/>
      <c r="AM29" s="74"/>
    </row>
    <row r="30" spans="1:39" ht="173.25" x14ac:dyDescent="0.25">
      <c r="A30" s="445"/>
      <c r="B30" s="33" t="s">
        <v>360</v>
      </c>
      <c r="C30" s="152" t="s">
        <v>955</v>
      </c>
      <c r="D30" s="144" t="s">
        <v>947</v>
      </c>
      <c r="E30" s="144" t="s">
        <v>1380</v>
      </c>
      <c r="F30" s="143">
        <v>45139</v>
      </c>
      <c r="G30" s="143">
        <v>46569</v>
      </c>
      <c r="H30" s="144" t="s">
        <v>231</v>
      </c>
      <c r="I30" s="399">
        <v>50000</v>
      </c>
      <c r="J30" s="144" t="s">
        <v>1367</v>
      </c>
      <c r="K30" s="144" t="s">
        <v>957</v>
      </c>
      <c r="L30" s="144" t="s">
        <v>877</v>
      </c>
      <c r="M30" s="161"/>
      <c r="N30" s="141" t="s">
        <v>812</v>
      </c>
      <c r="O30" s="45"/>
      <c r="P30" s="45"/>
      <c r="Q30" s="45" t="s">
        <v>136</v>
      </c>
      <c r="R30" s="45"/>
      <c r="S30" s="45"/>
      <c r="T30" s="47"/>
      <c r="U30" s="383" t="s">
        <v>879</v>
      </c>
      <c r="V30" s="45"/>
      <c r="W30" s="383" t="s">
        <v>880</v>
      </c>
      <c r="X30" s="383" t="s">
        <v>231</v>
      </c>
      <c r="Y30" s="45"/>
      <c r="Z30" s="383" t="s">
        <v>1156</v>
      </c>
      <c r="AA30" s="383" t="s">
        <v>1413</v>
      </c>
      <c r="AB30" s="383" t="s">
        <v>1157</v>
      </c>
      <c r="AC30" s="45"/>
      <c r="AD30" s="45"/>
      <c r="AE30" s="45"/>
      <c r="AF30" s="45"/>
      <c r="AG30" s="383" t="s">
        <v>1398</v>
      </c>
      <c r="AH30" s="45"/>
      <c r="AI30" s="45"/>
      <c r="AJ30" s="45"/>
      <c r="AK30" s="45"/>
      <c r="AL30" s="134"/>
      <c r="AM30" s="74"/>
    </row>
    <row r="31" spans="1:39" ht="15.75" x14ac:dyDescent="0.25">
      <c r="A31" s="445"/>
      <c r="B31" s="33" t="s">
        <v>562</v>
      </c>
      <c r="C31" s="147" t="s">
        <v>1135</v>
      </c>
      <c r="D31" s="141"/>
      <c r="E31" s="141"/>
      <c r="F31" s="162"/>
      <c r="G31" s="162"/>
      <c r="H31" s="141"/>
      <c r="I31" s="401"/>
      <c r="J31" s="161"/>
      <c r="K31" s="161"/>
      <c r="L31" s="161"/>
      <c r="M31" s="161"/>
      <c r="N31" s="141"/>
      <c r="O31" s="45"/>
      <c r="P31" s="45"/>
      <c r="Q31" s="45"/>
      <c r="R31" s="45"/>
      <c r="S31" s="45"/>
      <c r="T31" s="47"/>
      <c r="U31" s="45"/>
      <c r="V31" s="45"/>
      <c r="W31" s="45"/>
      <c r="X31" s="45"/>
      <c r="Y31" s="45"/>
      <c r="Z31" s="45"/>
      <c r="AA31" s="45"/>
      <c r="AB31" s="45"/>
      <c r="AC31" s="45"/>
      <c r="AD31" s="45"/>
      <c r="AE31" s="45"/>
      <c r="AF31" s="45"/>
      <c r="AG31" s="45"/>
      <c r="AH31" s="45"/>
      <c r="AI31" s="45"/>
      <c r="AJ31" s="45"/>
      <c r="AK31" s="45"/>
      <c r="AL31" s="134"/>
      <c r="AM31" s="74"/>
    </row>
    <row r="32" spans="1:39" ht="409.5" x14ac:dyDescent="0.25">
      <c r="A32" s="446" t="s">
        <v>369</v>
      </c>
      <c r="B32" s="33" t="s">
        <v>370</v>
      </c>
      <c r="C32" s="390" t="s">
        <v>976</v>
      </c>
      <c r="D32" s="139" t="s">
        <v>968</v>
      </c>
      <c r="E32" s="139" t="s">
        <v>1158</v>
      </c>
      <c r="F32" s="140">
        <v>44774</v>
      </c>
      <c r="G32" s="164">
        <v>46569</v>
      </c>
      <c r="H32" s="139" t="s">
        <v>465</v>
      </c>
      <c r="I32" s="398">
        <v>300000</v>
      </c>
      <c r="J32" s="166" t="s">
        <v>1159</v>
      </c>
      <c r="K32" s="139" t="s">
        <v>638</v>
      </c>
      <c r="L32" s="139" t="s">
        <v>638</v>
      </c>
      <c r="M32" s="166" t="s">
        <v>970</v>
      </c>
      <c r="N32" s="141" t="s">
        <v>980</v>
      </c>
      <c r="O32" s="45"/>
      <c r="P32" s="45"/>
      <c r="Q32" s="45"/>
      <c r="R32" s="45" t="s">
        <v>136</v>
      </c>
      <c r="S32" s="45"/>
      <c r="T32" s="47"/>
      <c r="U32" s="393" t="s">
        <v>1160</v>
      </c>
      <c r="V32" s="260" t="s">
        <v>1161</v>
      </c>
      <c r="W32" s="260" t="s">
        <v>1162</v>
      </c>
      <c r="X32" s="260" t="s">
        <v>1163</v>
      </c>
      <c r="Y32" s="369" t="s">
        <v>1164</v>
      </c>
      <c r="Z32" s="48"/>
      <c r="AA32" s="48"/>
      <c r="AB32" s="48"/>
      <c r="AC32" s="48"/>
      <c r="AD32" s="48"/>
      <c r="AE32" s="48"/>
      <c r="AF32" s="48"/>
      <c r="AG32" s="369" t="s">
        <v>1165</v>
      </c>
      <c r="AH32" s="48"/>
      <c r="AI32" s="48"/>
      <c r="AJ32" s="48"/>
      <c r="AK32" s="45"/>
      <c r="AL32" s="134"/>
      <c r="AM32" s="74"/>
    </row>
    <row r="33" spans="1:39" ht="195" x14ac:dyDescent="0.25">
      <c r="A33" s="445"/>
      <c r="B33" s="33" t="s">
        <v>382</v>
      </c>
      <c r="C33" s="142" t="s">
        <v>988</v>
      </c>
      <c r="D33" s="142" t="s">
        <v>989</v>
      </c>
      <c r="E33" s="144" t="s">
        <v>1166</v>
      </c>
      <c r="F33" s="143">
        <v>44774</v>
      </c>
      <c r="G33" s="143">
        <v>46082</v>
      </c>
      <c r="H33" s="144" t="s">
        <v>1121</v>
      </c>
      <c r="I33" s="399">
        <v>100000</v>
      </c>
      <c r="J33" s="144" t="s">
        <v>1167</v>
      </c>
      <c r="K33" s="144" t="s">
        <v>638</v>
      </c>
      <c r="L33" s="144" t="s">
        <v>638</v>
      </c>
      <c r="M33" s="144" t="s">
        <v>984</v>
      </c>
      <c r="N33" s="141" t="s">
        <v>980</v>
      </c>
      <c r="O33" s="45"/>
      <c r="P33" s="45"/>
      <c r="Q33" s="45"/>
      <c r="R33" s="45"/>
      <c r="S33" s="45" t="s">
        <v>136</v>
      </c>
      <c r="T33" s="47"/>
      <c r="U33" s="369" t="s">
        <v>1168</v>
      </c>
      <c r="V33" s="382" t="s">
        <v>1169</v>
      </c>
      <c r="W33" s="48"/>
      <c r="X33" s="48"/>
      <c r="Y33" s="48"/>
      <c r="Z33" s="48"/>
      <c r="AA33" s="48"/>
      <c r="AB33" s="48"/>
      <c r="AC33" s="48"/>
      <c r="AD33" s="48"/>
      <c r="AE33" s="48"/>
      <c r="AF33" s="48"/>
      <c r="AG33" s="48"/>
      <c r="AH33" s="48"/>
      <c r="AI33" s="48"/>
      <c r="AJ33" s="369" t="s">
        <v>1170</v>
      </c>
      <c r="AK33" s="45"/>
      <c r="AL33" s="134"/>
      <c r="AM33" s="74"/>
    </row>
    <row r="34" spans="1:39" ht="157.5" x14ac:dyDescent="0.25">
      <c r="A34" s="445"/>
      <c r="B34" s="33" t="s">
        <v>392</v>
      </c>
      <c r="C34" s="167" t="s">
        <v>393</v>
      </c>
      <c r="D34" s="158" t="s">
        <v>992</v>
      </c>
      <c r="E34" s="168" t="s">
        <v>638</v>
      </c>
      <c r="F34" s="169">
        <v>45658</v>
      </c>
      <c r="G34" s="169">
        <v>46569</v>
      </c>
      <c r="H34" s="151" t="s">
        <v>1171</v>
      </c>
      <c r="I34" s="402">
        <v>10000</v>
      </c>
      <c r="J34" s="151" t="s">
        <v>1381</v>
      </c>
      <c r="K34" s="151" t="s">
        <v>638</v>
      </c>
      <c r="L34" s="151" t="s">
        <v>638</v>
      </c>
      <c r="M34" s="151" t="s">
        <v>994</v>
      </c>
      <c r="N34" s="141" t="s">
        <v>980</v>
      </c>
      <c r="O34" s="45"/>
      <c r="P34" s="45"/>
      <c r="Q34" s="45" t="s">
        <v>136</v>
      </c>
      <c r="R34" s="45"/>
      <c r="S34" s="45"/>
      <c r="T34" s="47"/>
      <c r="U34" s="369" t="s">
        <v>1399</v>
      </c>
      <c r="V34" s="48"/>
      <c r="W34" s="369" t="s">
        <v>1172</v>
      </c>
      <c r="X34" s="369" t="s">
        <v>1171</v>
      </c>
      <c r="Y34" s="369" t="s">
        <v>1173</v>
      </c>
      <c r="Z34" s="48"/>
      <c r="AA34" s="48"/>
      <c r="AB34" s="48"/>
      <c r="AC34" s="48"/>
      <c r="AD34" s="48"/>
      <c r="AE34" s="48"/>
      <c r="AF34" s="48"/>
      <c r="AG34" s="48"/>
      <c r="AH34" s="48"/>
      <c r="AI34" s="48"/>
      <c r="AJ34" s="48"/>
      <c r="AK34" s="45"/>
      <c r="AL34" s="134"/>
      <c r="AM34" s="74"/>
    </row>
    <row r="35" spans="1:39" ht="15.75" x14ac:dyDescent="0.25">
      <c r="A35" s="445"/>
      <c r="B35" s="33" t="s">
        <v>404</v>
      </c>
      <c r="C35" s="147" t="s">
        <v>1135</v>
      </c>
      <c r="D35" s="141"/>
      <c r="E35" s="141"/>
      <c r="F35" s="162"/>
      <c r="G35" s="162"/>
      <c r="H35" s="141"/>
      <c r="I35" s="401"/>
      <c r="J35" s="161"/>
      <c r="K35" s="161"/>
      <c r="L35" s="161"/>
      <c r="M35" s="161"/>
      <c r="N35" s="141"/>
      <c r="O35" s="45"/>
      <c r="P35" s="45"/>
      <c r="Q35" s="45"/>
      <c r="R35" s="45"/>
      <c r="S35" s="45"/>
      <c r="T35" s="47"/>
      <c r="U35" s="45"/>
      <c r="V35" s="45"/>
      <c r="W35" s="45"/>
      <c r="X35" s="45"/>
      <c r="Y35" s="45"/>
      <c r="Z35" s="45"/>
      <c r="AA35" s="45"/>
      <c r="AB35" s="45"/>
      <c r="AC35" s="45"/>
      <c r="AD35" s="45"/>
      <c r="AE35" s="45"/>
      <c r="AF35" s="45"/>
      <c r="AG35" s="45"/>
      <c r="AH35" s="45"/>
      <c r="AI35" s="45"/>
      <c r="AJ35" s="45"/>
      <c r="AK35" s="45"/>
      <c r="AL35" s="134"/>
      <c r="AM35" s="74"/>
    </row>
    <row r="36" spans="1:39" ht="94.5" x14ac:dyDescent="0.25">
      <c r="A36" s="445"/>
      <c r="B36" s="33" t="s">
        <v>417</v>
      </c>
      <c r="C36" s="167" t="s">
        <v>418</v>
      </c>
      <c r="D36" s="151" t="s">
        <v>1009</v>
      </c>
      <c r="E36" s="151" t="s">
        <v>638</v>
      </c>
      <c r="F36" s="143">
        <v>45292</v>
      </c>
      <c r="G36" s="169">
        <v>46569</v>
      </c>
      <c r="H36" s="151" t="s">
        <v>742</v>
      </c>
      <c r="I36" s="402">
        <v>50000</v>
      </c>
      <c r="J36" s="151" t="s">
        <v>1010</v>
      </c>
      <c r="K36" s="151" t="s">
        <v>638</v>
      </c>
      <c r="L36" s="151" t="s">
        <v>638</v>
      </c>
      <c r="M36" s="151" t="s">
        <v>1011</v>
      </c>
      <c r="N36" s="141" t="s">
        <v>871</v>
      </c>
      <c r="O36" s="45"/>
      <c r="P36" s="45"/>
      <c r="Q36" s="45"/>
      <c r="R36" s="45" t="s">
        <v>136</v>
      </c>
      <c r="S36" s="45"/>
      <c r="T36" s="47"/>
      <c r="U36" s="383" t="s">
        <v>1174</v>
      </c>
      <c r="V36" s="383" t="s">
        <v>1175</v>
      </c>
      <c r="W36" s="45"/>
      <c r="X36" s="383" t="s">
        <v>742</v>
      </c>
      <c r="Y36" s="45"/>
      <c r="Z36" s="45"/>
      <c r="AA36" s="45"/>
      <c r="AB36" s="45"/>
      <c r="AC36" s="45"/>
      <c r="AD36" s="45"/>
      <c r="AE36" s="45"/>
      <c r="AF36" s="45"/>
      <c r="AG36" s="45"/>
      <c r="AH36" s="45"/>
      <c r="AI36" s="45"/>
      <c r="AJ36" s="45"/>
      <c r="AK36" s="45"/>
      <c r="AL36" s="134"/>
      <c r="AM36" s="74"/>
    </row>
    <row r="37" spans="1:39" ht="220.5" x14ac:dyDescent="0.25">
      <c r="A37" s="446" t="s">
        <v>426</v>
      </c>
      <c r="B37" s="33" t="s">
        <v>427</v>
      </c>
      <c r="C37" s="152" t="s">
        <v>1015</v>
      </c>
      <c r="D37" s="139" t="s">
        <v>1016</v>
      </c>
      <c r="E37" s="139" t="s">
        <v>1027</v>
      </c>
      <c r="F37" s="140">
        <v>44774</v>
      </c>
      <c r="G37" s="140">
        <v>46569</v>
      </c>
      <c r="H37" s="139" t="s">
        <v>213</v>
      </c>
      <c r="I37" s="398">
        <v>100000</v>
      </c>
      <c r="J37" s="166" t="s">
        <v>1017</v>
      </c>
      <c r="K37" s="166" t="s">
        <v>1176</v>
      </c>
      <c r="L37" s="166" t="s">
        <v>1019</v>
      </c>
      <c r="M37" s="166" t="s">
        <v>1020</v>
      </c>
      <c r="N37" s="141" t="s">
        <v>871</v>
      </c>
      <c r="O37" s="45"/>
      <c r="P37" s="45"/>
      <c r="Q37" s="45"/>
      <c r="R37" s="45" t="s">
        <v>136</v>
      </c>
      <c r="S37" s="45"/>
      <c r="T37" s="47"/>
      <c r="U37" s="369" t="s">
        <v>1177</v>
      </c>
      <c r="V37" s="48"/>
      <c r="W37" s="48"/>
      <c r="X37" s="48" t="s">
        <v>213</v>
      </c>
      <c r="Y37" s="369" t="s">
        <v>1400</v>
      </c>
      <c r="Z37" s="48"/>
      <c r="AA37" s="48"/>
      <c r="AB37" s="48"/>
      <c r="AC37" s="48"/>
      <c r="AD37" s="48"/>
      <c r="AE37" s="48"/>
      <c r="AF37" s="417">
        <v>125000</v>
      </c>
      <c r="AG37" s="48"/>
      <c r="AH37" s="48"/>
      <c r="AI37" s="48"/>
      <c r="AJ37" s="369" t="s">
        <v>1401</v>
      </c>
      <c r="AK37" s="45"/>
      <c r="AL37" s="134"/>
      <c r="AM37" s="74"/>
    </row>
    <row r="38" spans="1:39" ht="240" x14ac:dyDescent="0.25">
      <c r="A38" s="445"/>
      <c r="B38" s="33" t="s">
        <v>443</v>
      </c>
      <c r="C38" s="273" t="s">
        <v>1025</v>
      </c>
      <c r="D38" s="144" t="s">
        <v>1026</v>
      </c>
      <c r="E38" s="144" t="s">
        <v>1027</v>
      </c>
      <c r="F38" s="143">
        <v>45108</v>
      </c>
      <c r="G38" s="143">
        <v>46569</v>
      </c>
      <c r="H38" s="144" t="s">
        <v>446</v>
      </c>
      <c r="I38" s="399">
        <v>0</v>
      </c>
      <c r="J38" s="151" t="s">
        <v>1178</v>
      </c>
      <c r="K38" s="151" t="s">
        <v>638</v>
      </c>
      <c r="L38" s="151" t="s">
        <v>638</v>
      </c>
      <c r="M38" s="151"/>
      <c r="N38" s="141" t="s">
        <v>871</v>
      </c>
      <c r="O38" s="45"/>
      <c r="P38" s="45"/>
      <c r="Q38" s="45"/>
      <c r="R38" s="45" t="s">
        <v>136</v>
      </c>
      <c r="S38" s="45"/>
      <c r="T38" s="47"/>
      <c r="U38" s="369" t="s">
        <v>1351</v>
      </c>
      <c r="V38" s="369" t="s">
        <v>1352</v>
      </c>
      <c r="W38" s="48"/>
      <c r="X38" s="369" t="s">
        <v>1179</v>
      </c>
      <c r="Y38" s="48"/>
      <c r="Z38" s="48"/>
      <c r="AA38" s="48"/>
      <c r="AB38" s="48"/>
      <c r="AC38" s="48"/>
      <c r="AD38" s="48"/>
      <c r="AE38" s="48"/>
      <c r="AF38" s="48"/>
      <c r="AG38" s="48"/>
      <c r="AH38" s="48"/>
      <c r="AI38" s="48"/>
      <c r="AJ38" s="48"/>
      <c r="AK38" s="45"/>
      <c r="AL38" s="134"/>
      <c r="AM38" s="74"/>
    </row>
    <row r="39" spans="1:39" ht="236.25" x14ac:dyDescent="0.25">
      <c r="A39" s="445"/>
      <c r="B39" s="33" t="s">
        <v>453</v>
      </c>
      <c r="C39" s="273" t="s">
        <v>1036</v>
      </c>
      <c r="D39" s="144" t="s">
        <v>460</v>
      </c>
      <c r="E39" s="144" t="s">
        <v>638</v>
      </c>
      <c r="F39" s="143">
        <v>44774</v>
      </c>
      <c r="G39" s="143">
        <v>44927</v>
      </c>
      <c r="H39" s="144" t="s">
        <v>456</v>
      </c>
      <c r="I39" s="399">
        <v>0</v>
      </c>
      <c r="J39" s="151" t="s">
        <v>1037</v>
      </c>
      <c r="K39" s="151" t="s">
        <v>638</v>
      </c>
      <c r="L39" s="151" t="s">
        <v>638</v>
      </c>
      <c r="M39" s="151" t="s">
        <v>1402</v>
      </c>
      <c r="N39" s="141" t="s">
        <v>871</v>
      </c>
      <c r="O39" s="45"/>
      <c r="P39" s="45"/>
      <c r="Q39" s="45"/>
      <c r="R39" s="45"/>
      <c r="S39" s="45" t="s">
        <v>136</v>
      </c>
      <c r="T39" s="47"/>
      <c r="U39" s="48" t="s">
        <v>1180</v>
      </c>
      <c r="V39" s="48"/>
      <c r="W39" s="48"/>
      <c r="X39" s="48"/>
      <c r="Y39" s="48"/>
      <c r="Z39" s="48"/>
      <c r="AA39" s="48"/>
      <c r="AB39" s="48"/>
      <c r="AC39" s="48"/>
      <c r="AD39" s="48"/>
      <c r="AE39" s="48"/>
      <c r="AF39" s="48"/>
      <c r="AG39" s="48"/>
      <c r="AH39" s="48"/>
      <c r="AI39" s="48"/>
      <c r="AJ39" s="48"/>
      <c r="AK39" s="45"/>
      <c r="AL39" s="134"/>
      <c r="AM39" s="74"/>
    </row>
    <row r="40" spans="1:39" ht="330.75" x14ac:dyDescent="0.25">
      <c r="A40" s="445"/>
      <c r="B40" s="33" t="s">
        <v>463</v>
      </c>
      <c r="C40" s="167" t="s">
        <v>1181</v>
      </c>
      <c r="D40" s="144" t="s">
        <v>1027</v>
      </c>
      <c r="E40" s="144" t="s">
        <v>638</v>
      </c>
      <c r="F40" s="171">
        <v>44774</v>
      </c>
      <c r="G40" s="171">
        <v>46569</v>
      </c>
      <c r="H40" s="172" t="s">
        <v>465</v>
      </c>
      <c r="I40" s="403">
        <v>340000</v>
      </c>
      <c r="J40" s="174" t="s">
        <v>1040</v>
      </c>
      <c r="K40" s="174" t="s">
        <v>1182</v>
      </c>
      <c r="L40" s="174" t="s">
        <v>468</v>
      </c>
      <c r="M40" s="174" t="s">
        <v>1183</v>
      </c>
      <c r="N40" s="141" t="s">
        <v>871</v>
      </c>
      <c r="O40" s="45"/>
      <c r="P40" s="45"/>
      <c r="Q40" s="45" t="s">
        <v>136</v>
      </c>
      <c r="R40" s="45"/>
      <c r="S40" s="45"/>
      <c r="T40" s="47"/>
      <c r="U40" s="369" t="s">
        <v>1388</v>
      </c>
      <c r="V40" s="389"/>
      <c r="W40" s="369" t="s">
        <v>1390</v>
      </c>
      <c r="X40" s="369" t="s">
        <v>1387</v>
      </c>
      <c r="Y40" s="48"/>
      <c r="Z40" s="48"/>
      <c r="AA40" s="48"/>
      <c r="AB40" s="48"/>
      <c r="AC40" s="48"/>
      <c r="AD40" s="48"/>
      <c r="AE40" s="48"/>
      <c r="AF40" s="48"/>
      <c r="AG40" s="48"/>
      <c r="AH40" s="389"/>
      <c r="AI40" s="48"/>
      <c r="AJ40" s="369" t="s">
        <v>1184</v>
      </c>
      <c r="AK40" s="45"/>
      <c r="AL40" s="134"/>
      <c r="AM40" s="74"/>
    </row>
    <row r="41" spans="1:39" ht="236.25" x14ac:dyDescent="0.25">
      <c r="A41" s="445"/>
      <c r="B41" s="33" t="s">
        <v>474</v>
      </c>
      <c r="C41" s="157" t="s">
        <v>1049</v>
      </c>
      <c r="D41" s="146" t="s">
        <v>1050</v>
      </c>
      <c r="E41" s="176" t="s">
        <v>1051</v>
      </c>
      <c r="F41" s="177">
        <v>45200</v>
      </c>
      <c r="G41" s="178">
        <v>46569</v>
      </c>
      <c r="H41" s="179" t="s">
        <v>213</v>
      </c>
      <c r="I41" s="404">
        <v>65000</v>
      </c>
      <c r="J41" s="181" t="s">
        <v>1368</v>
      </c>
      <c r="K41" s="181" t="s">
        <v>638</v>
      </c>
      <c r="L41" s="181" t="s">
        <v>1053</v>
      </c>
      <c r="M41" s="181" t="s">
        <v>1403</v>
      </c>
      <c r="N41" s="141" t="s">
        <v>871</v>
      </c>
      <c r="O41" s="45"/>
      <c r="P41" s="45"/>
      <c r="Q41" s="45"/>
      <c r="R41" s="45" t="s">
        <v>136</v>
      </c>
      <c r="S41" s="45"/>
      <c r="T41" s="47"/>
      <c r="U41" s="369" t="s">
        <v>1185</v>
      </c>
      <c r="V41" s="369" t="s">
        <v>1186</v>
      </c>
      <c r="W41" s="48"/>
      <c r="X41" s="48" t="s">
        <v>213</v>
      </c>
      <c r="Y41" s="48"/>
      <c r="Z41" s="48"/>
      <c r="AA41" s="48"/>
      <c r="AB41" s="48"/>
      <c r="AC41" s="48"/>
      <c r="AD41" s="48"/>
      <c r="AE41" s="48"/>
      <c r="AF41" s="48"/>
      <c r="AG41" s="369" t="s">
        <v>1369</v>
      </c>
      <c r="AH41" s="48"/>
      <c r="AI41" s="48"/>
      <c r="AJ41" s="48"/>
      <c r="AK41" s="45"/>
      <c r="AL41" s="134"/>
      <c r="AM41" s="74"/>
    </row>
    <row r="42" spans="1:39" ht="252" x14ac:dyDescent="0.25">
      <c r="A42" s="445"/>
      <c r="B42" s="33" t="s">
        <v>488</v>
      </c>
      <c r="C42" s="157" t="s">
        <v>1057</v>
      </c>
      <c r="D42" s="146" t="s">
        <v>1058</v>
      </c>
      <c r="E42" s="146" t="s">
        <v>638</v>
      </c>
      <c r="F42" s="182">
        <v>45323</v>
      </c>
      <c r="G42" s="171">
        <v>45992</v>
      </c>
      <c r="H42" s="144" t="s">
        <v>769</v>
      </c>
      <c r="I42" s="399">
        <v>0</v>
      </c>
      <c r="J42" s="151" t="s">
        <v>1059</v>
      </c>
      <c r="K42" s="151" t="s">
        <v>638</v>
      </c>
      <c r="L42" s="151" t="s">
        <v>638</v>
      </c>
      <c r="M42" s="151" t="s">
        <v>1060</v>
      </c>
      <c r="N42" s="141" t="s">
        <v>871</v>
      </c>
      <c r="O42" s="45"/>
      <c r="P42" s="45" t="s">
        <v>136</v>
      </c>
      <c r="Q42" s="45"/>
      <c r="R42" s="45"/>
      <c r="S42" s="45"/>
      <c r="T42" s="47"/>
      <c r="U42" s="369" t="s">
        <v>1187</v>
      </c>
      <c r="V42" s="389"/>
      <c r="W42" s="48" t="s">
        <v>1389</v>
      </c>
      <c r="X42" s="369" t="s">
        <v>465</v>
      </c>
      <c r="Y42" s="369" t="s">
        <v>1188</v>
      </c>
      <c r="Z42" s="48"/>
      <c r="AA42" s="48"/>
      <c r="AB42" s="48"/>
      <c r="AC42" s="48"/>
      <c r="AD42" s="413">
        <v>46569</v>
      </c>
      <c r="AE42" s="414"/>
      <c r="AF42" s="414"/>
      <c r="AG42" s="414"/>
      <c r="AH42" s="414"/>
      <c r="AI42" s="414"/>
      <c r="AJ42" s="394" t="s">
        <v>1414</v>
      </c>
      <c r="AK42" s="45"/>
      <c r="AL42" s="134"/>
      <c r="AM42" s="74"/>
    </row>
    <row r="43" spans="1:39" ht="110.25" x14ac:dyDescent="0.25">
      <c r="A43" s="445"/>
      <c r="B43" s="33" t="s">
        <v>497</v>
      </c>
      <c r="C43" s="157" t="s">
        <v>1065</v>
      </c>
      <c r="D43" s="146" t="s">
        <v>1066</v>
      </c>
      <c r="E43" s="146" t="s">
        <v>1067</v>
      </c>
      <c r="F43" s="183">
        <v>45474</v>
      </c>
      <c r="G43" s="140">
        <v>46204</v>
      </c>
      <c r="H43" s="172" t="s">
        <v>777</v>
      </c>
      <c r="I43" s="403">
        <v>17000</v>
      </c>
      <c r="J43" s="174" t="s">
        <v>1189</v>
      </c>
      <c r="K43" s="174" t="s">
        <v>638</v>
      </c>
      <c r="L43" s="174" t="s">
        <v>285</v>
      </c>
      <c r="M43" s="174" t="s">
        <v>1404</v>
      </c>
      <c r="N43" s="141" t="s">
        <v>871</v>
      </c>
      <c r="O43" s="45"/>
      <c r="P43" s="45"/>
      <c r="Q43" s="45" t="s">
        <v>136</v>
      </c>
      <c r="R43" s="45"/>
      <c r="S43" s="45"/>
      <c r="T43" s="47"/>
      <c r="U43" s="369" t="s">
        <v>1190</v>
      </c>
      <c r="V43" s="48"/>
      <c r="W43" s="369" t="s">
        <v>1191</v>
      </c>
      <c r="X43" s="48" t="s">
        <v>777</v>
      </c>
      <c r="Y43" s="369" t="s">
        <v>1405</v>
      </c>
      <c r="Z43" s="48"/>
      <c r="AA43" s="48"/>
      <c r="AB43" s="48"/>
      <c r="AC43" s="48"/>
      <c r="AD43" s="413">
        <v>46569</v>
      </c>
      <c r="AE43" s="395" t="s">
        <v>158</v>
      </c>
      <c r="AF43" s="48"/>
      <c r="AG43" s="369" t="s">
        <v>1345</v>
      </c>
      <c r="AH43" s="48"/>
      <c r="AI43" s="48"/>
      <c r="AJ43" s="48"/>
      <c r="AK43" s="45"/>
      <c r="AL43" s="134"/>
      <c r="AM43" s="74"/>
    </row>
    <row r="44" spans="1:39" ht="360" x14ac:dyDescent="0.25">
      <c r="A44" s="445"/>
      <c r="B44" s="33" t="s">
        <v>510</v>
      </c>
      <c r="C44" s="157" t="s">
        <v>1409</v>
      </c>
      <c r="D44" s="146" t="s">
        <v>1027</v>
      </c>
      <c r="E44" s="146" t="s">
        <v>638</v>
      </c>
      <c r="F44" s="183">
        <v>44774</v>
      </c>
      <c r="G44" s="184">
        <v>46569</v>
      </c>
      <c r="H44" s="179" t="s">
        <v>446</v>
      </c>
      <c r="I44" s="404">
        <v>220000</v>
      </c>
      <c r="J44" s="181" t="s">
        <v>1075</v>
      </c>
      <c r="K44" s="181" t="s">
        <v>513</v>
      </c>
      <c r="L44" s="181" t="s">
        <v>638</v>
      </c>
      <c r="M44" s="415" t="s">
        <v>1391</v>
      </c>
      <c r="N44" s="141" t="s">
        <v>871</v>
      </c>
      <c r="O44" s="45"/>
      <c r="P44" s="45"/>
      <c r="Q44" s="45" t="s">
        <v>136</v>
      </c>
      <c r="R44" s="45"/>
      <c r="S44" s="45"/>
      <c r="T44" s="47"/>
      <c r="U44" s="369" t="s">
        <v>1192</v>
      </c>
      <c r="V44" s="48"/>
      <c r="W44" s="48" t="s">
        <v>1193</v>
      </c>
      <c r="X44" s="48" t="s">
        <v>446</v>
      </c>
      <c r="Y44" s="369" t="s">
        <v>1350</v>
      </c>
      <c r="Z44" s="48"/>
      <c r="AA44" s="48"/>
      <c r="AB44" s="48"/>
      <c r="AC44" s="48"/>
      <c r="AD44" s="48"/>
      <c r="AE44" s="48"/>
      <c r="AF44" s="48"/>
      <c r="AG44" s="48"/>
      <c r="AH44" s="394" t="s">
        <v>1393</v>
      </c>
      <c r="AI44" s="414"/>
      <c r="AJ44" s="394" t="s">
        <v>1392</v>
      </c>
      <c r="AK44" s="45"/>
      <c r="AL44" s="134"/>
      <c r="AM44" s="74"/>
    </row>
    <row r="45" spans="1:39" ht="75" x14ac:dyDescent="0.25">
      <c r="A45" s="445"/>
      <c r="B45" s="33" t="s">
        <v>517</v>
      </c>
      <c r="C45" s="516" t="s">
        <v>1408</v>
      </c>
      <c r="D45" s="146" t="s">
        <v>1027</v>
      </c>
      <c r="E45" s="146" t="s">
        <v>638</v>
      </c>
      <c r="F45" s="183">
        <v>44774</v>
      </c>
      <c r="G45" s="143">
        <v>46569</v>
      </c>
      <c r="H45" s="179" t="s">
        <v>373</v>
      </c>
      <c r="I45" s="399">
        <v>500000</v>
      </c>
      <c r="J45" s="151" t="s">
        <v>1194</v>
      </c>
      <c r="K45" s="151" t="s">
        <v>520</v>
      </c>
      <c r="L45" s="151" t="s">
        <v>638</v>
      </c>
      <c r="M45" s="151" t="s">
        <v>521</v>
      </c>
      <c r="N45" s="141" t="s">
        <v>871</v>
      </c>
      <c r="O45" s="45"/>
      <c r="P45" s="45"/>
      <c r="Q45" s="45"/>
      <c r="R45" s="45" t="s">
        <v>136</v>
      </c>
      <c r="S45" s="45"/>
      <c r="T45" s="47"/>
      <c r="U45" s="383" t="s">
        <v>1195</v>
      </c>
      <c r="V45" s="45"/>
      <c r="W45" s="45"/>
      <c r="X45" s="383" t="s">
        <v>373</v>
      </c>
      <c r="Y45" s="45"/>
      <c r="Z45" s="45"/>
      <c r="AA45" s="45"/>
      <c r="AB45" s="45"/>
      <c r="AC45" s="45"/>
      <c r="AD45" s="45"/>
      <c r="AE45" s="45"/>
      <c r="AF45" s="45"/>
      <c r="AG45" s="45"/>
      <c r="AH45" s="45"/>
      <c r="AI45" s="45"/>
      <c r="AJ45" s="45"/>
      <c r="AK45" s="45"/>
      <c r="AL45" s="134"/>
      <c r="AM45" s="74"/>
    </row>
    <row r="46" spans="1:39" ht="15.75" x14ac:dyDescent="0.25">
      <c r="A46" s="445"/>
      <c r="B46" s="33" t="s">
        <v>526</v>
      </c>
      <c r="C46" s="186" t="s">
        <v>789</v>
      </c>
      <c r="D46" s="141"/>
      <c r="E46" s="141"/>
      <c r="F46" s="162"/>
      <c r="G46" s="162"/>
      <c r="H46" s="141"/>
      <c r="I46" s="401"/>
      <c r="J46" s="161"/>
      <c r="K46" s="161"/>
      <c r="L46" s="161"/>
      <c r="M46" s="161"/>
      <c r="N46" s="141"/>
      <c r="O46" s="45"/>
      <c r="P46" s="45"/>
      <c r="Q46" s="45"/>
      <c r="R46" s="45"/>
      <c r="S46" s="45"/>
      <c r="T46" s="47"/>
      <c r="U46" s="45"/>
      <c r="V46" s="45"/>
      <c r="W46" s="45"/>
      <c r="X46" s="45"/>
      <c r="Y46" s="45"/>
      <c r="Z46" s="45"/>
      <c r="AA46" s="45"/>
      <c r="AB46" s="45"/>
      <c r="AC46" s="45"/>
      <c r="AD46" s="45"/>
      <c r="AE46" s="45"/>
      <c r="AF46" s="45"/>
      <c r="AG46" s="45"/>
      <c r="AH46" s="45"/>
      <c r="AI46" s="45"/>
      <c r="AJ46" s="45"/>
      <c r="AK46" s="45"/>
      <c r="AL46" s="134"/>
      <c r="AM46" s="74"/>
    </row>
    <row r="47" spans="1:39" ht="220.5" x14ac:dyDescent="0.25">
      <c r="A47" s="445"/>
      <c r="B47" s="33" t="s">
        <v>535</v>
      </c>
      <c r="C47" s="157" t="s">
        <v>1085</v>
      </c>
      <c r="D47" s="146" t="s">
        <v>1086</v>
      </c>
      <c r="E47" s="146" t="s">
        <v>638</v>
      </c>
      <c r="F47" s="183">
        <v>44774</v>
      </c>
      <c r="G47" s="143">
        <v>46569</v>
      </c>
      <c r="H47" s="144" t="s">
        <v>465</v>
      </c>
      <c r="I47" s="399">
        <v>300000</v>
      </c>
      <c r="J47" s="151" t="s">
        <v>1087</v>
      </c>
      <c r="K47" s="151" t="s">
        <v>1093</v>
      </c>
      <c r="L47" s="151" t="s">
        <v>1089</v>
      </c>
      <c r="M47" s="151" t="s">
        <v>541</v>
      </c>
      <c r="N47" s="141" t="s">
        <v>871</v>
      </c>
      <c r="O47" s="45"/>
      <c r="P47" s="45"/>
      <c r="Q47" s="45"/>
      <c r="R47" s="45" t="s">
        <v>136</v>
      </c>
      <c r="S47" s="45"/>
      <c r="T47" s="47"/>
      <c r="U47" s="391" t="s">
        <v>1196</v>
      </c>
      <c r="V47" s="45"/>
      <c r="W47" s="45"/>
      <c r="X47" s="383" t="s">
        <v>465</v>
      </c>
      <c r="Y47" s="45"/>
      <c r="Z47" s="45"/>
      <c r="AA47" s="45"/>
      <c r="AB47" s="45"/>
      <c r="AC47" s="45"/>
      <c r="AD47" s="45"/>
      <c r="AE47" s="45"/>
      <c r="AF47" s="45"/>
      <c r="AG47" s="45"/>
      <c r="AH47" s="45"/>
      <c r="AI47" s="45"/>
      <c r="AJ47" s="45"/>
      <c r="AK47" s="45"/>
      <c r="AL47" s="134"/>
      <c r="AM47" s="74"/>
    </row>
    <row r="48" spans="1:39" ht="94.5" x14ac:dyDescent="0.25">
      <c r="A48" s="445"/>
      <c r="B48" s="33" t="s">
        <v>548</v>
      </c>
      <c r="C48" s="186" t="s">
        <v>1094</v>
      </c>
      <c r="D48" s="187" t="s">
        <v>1099</v>
      </c>
      <c r="E48" s="187" t="s">
        <v>638</v>
      </c>
      <c r="F48" s="188">
        <v>45292</v>
      </c>
      <c r="G48" s="183">
        <v>46569</v>
      </c>
      <c r="H48" s="187" t="s">
        <v>213</v>
      </c>
      <c r="I48" s="405">
        <v>0</v>
      </c>
      <c r="J48" s="187" t="s">
        <v>1406</v>
      </c>
      <c r="K48" s="187" t="s">
        <v>638</v>
      </c>
      <c r="L48" s="187" t="s">
        <v>638</v>
      </c>
      <c r="M48" s="187" t="s">
        <v>638</v>
      </c>
      <c r="N48" s="141" t="s">
        <v>871</v>
      </c>
      <c r="O48" s="45"/>
      <c r="P48" s="45"/>
      <c r="Q48" s="45"/>
      <c r="R48" s="45" t="s">
        <v>136</v>
      </c>
      <c r="S48" s="45"/>
      <c r="T48" s="47"/>
      <c r="U48" s="383" t="s">
        <v>1197</v>
      </c>
      <c r="V48" s="45"/>
      <c r="W48" s="45"/>
      <c r="X48" s="45" t="s">
        <v>213</v>
      </c>
      <c r="Y48" s="45"/>
      <c r="Z48" s="45"/>
      <c r="AA48" s="45"/>
      <c r="AB48" s="45"/>
      <c r="AC48" s="45"/>
      <c r="AD48" s="45"/>
      <c r="AE48" s="45"/>
      <c r="AF48" s="45"/>
      <c r="AG48" s="45"/>
      <c r="AH48" s="45"/>
      <c r="AI48" s="45"/>
      <c r="AJ48" s="45"/>
      <c r="AK48" s="45"/>
      <c r="AL48" s="134"/>
      <c r="AM48" s="74"/>
    </row>
    <row r="49" spans="1:39" ht="283.5" x14ac:dyDescent="0.25">
      <c r="A49" s="445"/>
      <c r="B49" s="33" t="s">
        <v>570</v>
      </c>
      <c r="C49" s="167" t="s">
        <v>1101</v>
      </c>
      <c r="D49" s="151" t="s">
        <v>1102</v>
      </c>
      <c r="E49" s="151" t="s">
        <v>638</v>
      </c>
      <c r="F49" s="190">
        <v>46113</v>
      </c>
      <c r="G49" s="190">
        <v>46569</v>
      </c>
      <c r="H49" s="151" t="s">
        <v>213</v>
      </c>
      <c r="I49" s="406" t="s">
        <v>638</v>
      </c>
      <c r="J49" s="151" t="s">
        <v>1370</v>
      </c>
      <c r="K49" s="151" t="s">
        <v>1108</v>
      </c>
      <c r="L49" s="191" t="s">
        <v>638</v>
      </c>
      <c r="M49" s="191" t="s">
        <v>638</v>
      </c>
      <c r="N49" s="141" t="s">
        <v>87</v>
      </c>
      <c r="O49" s="45"/>
      <c r="P49" s="45" t="s">
        <v>136</v>
      </c>
      <c r="Q49" s="45"/>
      <c r="R49" s="45"/>
      <c r="S49" s="45"/>
      <c r="T49" s="47"/>
      <c r="U49" s="383" t="s">
        <v>1198</v>
      </c>
      <c r="V49" s="45"/>
      <c r="W49" s="391" t="s">
        <v>1407</v>
      </c>
      <c r="X49" s="45" t="s">
        <v>213</v>
      </c>
      <c r="Y49" s="45"/>
      <c r="Z49" s="45"/>
      <c r="AA49" s="45"/>
      <c r="AB49" s="45"/>
      <c r="AC49" s="45"/>
      <c r="AD49" s="45"/>
      <c r="AE49" s="45"/>
      <c r="AF49" s="45"/>
      <c r="AG49" s="383" t="s">
        <v>1371</v>
      </c>
      <c r="AH49" s="45"/>
      <c r="AI49" s="45"/>
      <c r="AJ49" s="45"/>
      <c r="AK49" s="45"/>
      <c r="AL49" s="134"/>
      <c r="AM49" s="74"/>
    </row>
    <row r="50" spans="1:39" ht="393.75" x14ac:dyDescent="0.25">
      <c r="A50" s="470"/>
      <c r="B50" s="33" t="s">
        <v>1109</v>
      </c>
      <c r="C50" s="396" t="s">
        <v>1410</v>
      </c>
      <c r="D50" s="167" t="s">
        <v>1111</v>
      </c>
      <c r="E50" s="167" t="s">
        <v>1112</v>
      </c>
      <c r="F50" s="190">
        <v>45992</v>
      </c>
      <c r="G50" s="190">
        <v>46569</v>
      </c>
      <c r="H50" s="167" t="s">
        <v>722</v>
      </c>
      <c r="I50" s="407"/>
      <c r="J50" s="167" t="s">
        <v>1113</v>
      </c>
      <c r="K50" s="167" t="s">
        <v>1114</v>
      </c>
      <c r="L50" s="167"/>
      <c r="M50" s="167" t="s">
        <v>1115</v>
      </c>
      <c r="N50" s="141" t="s">
        <v>871</v>
      </c>
      <c r="O50" s="45"/>
      <c r="P50" s="45"/>
      <c r="Q50" s="45"/>
      <c r="R50" s="45" t="s">
        <v>136</v>
      </c>
      <c r="S50" s="45"/>
      <c r="T50" s="47"/>
      <c r="U50" s="384" t="s">
        <v>1199</v>
      </c>
      <c r="V50" s="45"/>
      <c r="W50" s="230"/>
      <c r="X50" s="230" t="s">
        <v>722</v>
      </c>
      <c r="Y50" s="383" t="s">
        <v>1346</v>
      </c>
      <c r="Z50" s="383" t="s">
        <v>1347</v>
      </c>
      <c r="AA50" s="45"/>
      <c r="AB50" s="45"/>
      <c r="AC50" s="45"/>
      <c r="AD50" s="45"/>
      <c r="AE50" s="45"/>
      <c r="AF50" s="45"/>
      <c r="AG50" s="230" t="s">
        <v>1348</v>
      </c>
      <c r="AH50" s="45"/>
      <c r="AI50" s="383" t="s">
        <v>1372</v>
      </c>
      <c r="AJ50" s="383" t="s">
        <v>1349</v>
      </c>
      <c r="AK50" s="45"/>
      <c r="AL50" s="134"/>
      <c r="AM50" s="74"/>
    </row>
    <row r="51" spans="1:39" x14ac:dyDescent="0.25">
      <c r="AM51" s="74"/>
    </row>
    <row r="52" spans="1:39" x14ac:dyDescent="0.25">
      <c r="B52" s="49"/>
      <c r="AL52" s="137"/>
      <c r="AM52" s="74"/>
    </row>
    <row r="53" spans="1:39" ht="15.75" thickBot="1" x14ac:dyDescent="0.3">
      <c r="AL53" s="137"/>
      <c r="AM53" s="74"/>
    </row>
    <row r="54" spans="1:39" ht="21.75" thickBot="1" x14ac:dyDescent="0.3">
      <c r="A54" s="441" t="s">
        <v>557</v>
      </c>
      <c r="B54" s="442"/>
      <c r="C54" s="442"/>
      <c r="D54" s="442"/>
      <c r="E54" s="442"/>
      <c r="F54" s="442"/>
      <c r="G54" s="442"/>
      <c r="H54" s="442"/>
      <c r="I54" s="442"/>
      <c r="J54" s="442"/>
      <c r="K54" s="442"/>
      <c r="L54" s="442"/>
      <c r="M54" s="442"/>
      <c r="N54" s="443"/>
      <c r="AM54" s="74"/>
    </row>
    <row r="55" spans="1:39" ht="21.75" thickBot="1" x14ac:dyDescent="0.3">
      <c r="A55" s="35"/>
      <c r="B55" s="36"/>
      <c r="C55" s="36"/>
      <c r="D55" s="37"/>
      <c r="E55" s="37"/>
      <c r="F55" s="37"/>
      <c r="G55" s="37"/>
      <c r="H55" s="37"/>
      <c r="I55" s="37"/>
      <c r="J55" s="37"/>
      <c r="K55" s="37"/>
      <c r="L55" s="37"/>
      <c r="M55" s="37"/>
      <c r="N55" s="37"/>
      <c r="O55" s="37"/>
      <c r="AM55" s="74"/>
    </row>
    <row r="56" spans="1:39" ht="24" thickBot="1" x14ac:dyDescent="0.3">
      <c r="A56" s="40" t="s">
        <v>558</v>
      </c>
      <c r="B56" s="41"/>
      <c r="C56" s="42">
        <f>COUNTA(C60:C68,C72:C80,C84:C92,C96:C104)</f>
        <v>0</v>
      </c>
      <c r="AM56" s="74"/>
    </row>
    <row r="57" spans="1:39" x14ac:dyDescent="0.25">
      <c r="AM57" s="74"/>
    </row>
    <row r="58" spans="1:39" ht="15.75" x14ac:dyDescent="0.25">
      <c r="A58" s="473" t="s">
        <v>559</v>
      </c>
      <c r="B58" s="475" t="s">
        <v>119</v>
      </c>
      <c r="C58" s="475" t="s">
        <v>2</v>
      </c>
      <c r="D58" s="475" t="s">
        <v>4</v>
      </c>
      <c r="E58" s="477" t="s">
        <v>6</v>
      </c>
      <c r="F58" s="479" t="s">
        <v>8</v>
      </c>
      <c r="G58" s="480"/>
      <c r="H58" s="475" t="s">
        <v>10</v>
      </c>
      <c r="I58" s="475" t="s">
        <v>14</v>
      </c>
      <c r="J58" s="439" t="s">
        <v>12</v>
      </c>
      <c r="K58" s="471" t="s">
        <v>120</v>
      </c>
      <c r="L58" s="472"/>
      <c r="M58" s="439" t="s">
        <v>20</v>
      </c>
      <c r="N58" s="439" t="s">
        <v>22</v>
      </c>
      <c r="O58" s="34"/>
      <c r="AM58" s="74"/>
    </row>
    <row r="59" spans="1:39" ht="15.75" x14ac:dyDescent="0.25">
      <c r="A59" s="474"/>
      <c r="B59" s="476"/>
      <c r="C59" s="476"/>
      <c r="D59" s="476"/>
      <c r="E59" s="478"/>
      <c r="F59" s="38" t="s">
        <v>122</v>
      </c>
      <c r="G59" s="38" t="s">
        <v>123</v>
      </c>
      <c r="H59" s="476"/>
      <c r="I59" s="476"/>
      <c r="J59" s="440"/>
      <c r="K59" s="59" t="s">
        <v>124</v>
      </c>
      <c r="L59" s="59" t="s">
        <v>560</v>
      </c>
      <c r="M59" s="440"/>
      <c r="N59" s="440"/>
      <c r="O59" s="2"/>
      <c r="AM59" s="74"/>
    </row>
    <row r="60" spans="1:39" x14ac:dyDescent="0.25">
      <c r="A60" s="33"/>
      <c r="B60" s="33"/>
      <c r="C60" s="48"/>
      <c r="D60" s="48"/>
      <c r="E60" s="48"/>
      <c r="F60" s="48"/>
      <c r="G60" s="48"/>
      <c r="H60" s="48"/>
      <c r="I60" s="48"/>
      <c r="J60" s="45"/>
      <c r="K60" s="45"/>
      <c r="L60" s="45"/>
      <c r="M60" s="45"/>
      <c r="N60" s="45"/>
      <c r="O60" s="2"/>
      <c r="AM60" s="74"/>
    </row>
    <row r="61" spans="1:39" x14ac:dyDescent="0.25">
      <c r="A61" s="33"/>
      <c r="B61" s="33"/>
      <c r="C61" s="48"/>
      <c r="D61" s="48"/>
      <c r="E61" s="48"/>
      <c r="F61" s="48"/>
      <c r="G61" s="48"/>
      <c r="H61" s="48"/>
      <c r="I61" s="48"/>
      <c r="J61" s="48"/>
      <c r="K61" s="48"/>
      <c r="L61" s="48"/>
      <c r="M61" s="48"/>
      <c r="N61" s="45"/>
      <c r="O61" s="2"/>
      <c r="AM61" s="74"/>
    </row>
    <row r="62" spans="1:39" x14ac:dyDescent="0.25">
      <c r="A62" s="33"/>
      <c r="B62" s="33"/>
      <c r="C62" s="48"/>
      <c r="D62" s="48"/>
      <c r="E62" s="48"/>
      <c r="F62" s="48"/>
      <c r="G62" s="48"/>
      <c r="H62" s="48"/>
      <c r="I62" s="48"/>
      <c r="J62" s="48"/>
      <c r="K62" s="48"/>
      <c r="L62" s="48"/>
      <c r="M62" s="48"/>
      <c r="N62" s="45"/>
      <c r="O62" s="2"/>
      <c r="AM62" s="74"/>
    </row>
    <row r="63" spans="1:39" x14ac:dyDescent="0.25">
      <c r="A63" s="33"/>
      <c r="B63" s="33"/>
      <c r="C63" s="48"/>
      <c r="D63" s="48"/>
      <c r="E63" s="48"/>
      <c r="F63" s="48"/>
      <c r="G63" s="48"/>
      <c r="H63" s="48"/>
      <c r="I63" s="48"/>
      <c r="J63" s="48"/>
      <c r="K63" s="48"/>
      <c r="L63" s="48"/>
      <c r="M63" s="48"/>
      <c r="N63" s="45"/>
      <c r="O63" s="2"/>
      <c r="AM63" s="74"/>
    </row>
    <row r="64" spans="1:39" x14ac:dyDescent="0.25">
      <c r="A64" s="33"/>
      <c r="B64" s="33"/>
      <c r="C64" s="48"/>
      <c r="D64" s="48"/>
      <c r="E64" s="48"/>
      <c r="F64" s="48"/>
      <c r="G64" s="48"/>
      <c r="H64" s="48"/>
      <c r="I64" s="48"/>
      <c r="J64" s="48"/>
      <c r="K64" s="48"/>
      <c r="L64" s="48"/>
      <c r="M64" s="48"/>
      <c r="N64" s="45"/>
      <c r="O64" s="2"/>
      <c r="AM64" s="74"/>
    </row>
    <row r="65" spans="1:39" x14ac:dyDescent="0.25">
      <c r="A65" s="33"/>
      <c r="B65" s="33"/>
      <c r="C65" s="48"/>
      <c r="D65" s="48"/>
      <c r="E65" s="48"/>
      <c r="F65" s="48"/>
      <c r="G65" s="48"/>
      <c r="H65" s="48"/>
      <c r="I65" s="48"/>
      <c r="J65" s="48"/>
      <c r="K65" s="48"/>
      <c r="L65" s="48"/>
      <c r="M65" s="48"/>
      <c r="N65" s="45"/>
      <c r="O65" s="2"/>
      <c r="AM65" s="74"/>
    </row>
    <row r="66" spans="1:39" x14ac:dyDescent="0.25">
      <c r="A66" s="33"/>
      <c r="B66" s="33"/>
      <c r="C66" s="48"/>
      <c r="D66" s="48"/>
      <c r="E66" s="48"/>
      <c r="F66" s="48"/>
      <c r="G66" s="48"/>
      <c r="H66" s="48"/>
      <c r="I66" s="48"/>
      <c r="J66" s="48"/>
      <c r="K66" s="48"/>
      <c r="L66" s="48"/>
      <c r="M66" s="48"/>
      <c r="N66" s="45"/>
      <c r="O66" s="2"/>
      <c r="AM66" s="74"/>
    </row>
    <row r="67" spans="1:39" x14ac:dyDescent="0.25">
      <c r="A67" s="33"/>
      <c r="B67" s="33"/>
      <c r="C67" s="48"/>
      <c r="D67" s="48"/>
      <c r="E67" s="48"/>
      <c r="F67" s="48"/>
      <c r="G67" s="48"/>
      <c r="H67" s="48"/>
      <c r="I67" s="48"/>
      <c r="J67" s="48"/>
      <c r="K67" s="48"/>
      <c r="L67" s="48"/>
      <c r="M67" s="48"/>
      <c r="N67" s="45"/>
      <c r="O67" s="2"/>
      <c r="AM67" s="74"/>
    </row>
    <row r="68" spans="1:39" x14ac:dyDescent="0.25">
      <c r="A68" s="33"/>
      <c r="B68" s="33"/>
      <c r="C68" s="48"/>
      <c r="D68" s="48"/>
      <c r="E68" s="48"/>
      <c r="F68" s="48"/>
      <c r="G68" s="48"/>
      <c r="H68" s="48"/>
      <c r="I68" s="48"/>
      <c r="J68" s="48"/>
      <c r="K68" s="48"/>
      <c r="L68" s="48"/>
      <c r="M68" s="48"/>
      <c r="N68" s="45"/>
      <c r="O68" s="2"/>
      <c r="AM68" s="74"/>
    </row>
    <row r="69" spans="1:39" x14ac:dyDescent="0.25">
      <c r="AM69" s="74"/>
    </row>
    <row r="70" spans="1:39" ht="15.75" x14ac:dyDescent="0.25">
      <c r="A70" s="473" t="s">
        <v>559</v>
      </c>
      <c r="B70" s="475" t="s">
        <v>119</v>
      </c>
      <c r="C70" s="475" t="s">
        <v>2</v>
      </c>
      <c r="D70" s="475" t="s">
        <v>4</v>
      </c>
      <c r="E70" s="477" t="s">
        <v>6</v>
      </c>
      <c r="F70" s="479" t="s">
        <v>8</v>
      </c>
      <c r="G70" s="480"/>
      <c r="H70" s="475" t="s">
        <v>10</v>
      </c>
      <c r="I70" s="475" t="s">
        <v>14</v>
      </c>
      <c r="J70" s="475" t="s">
        <v>12</v>
      </c>
      <c r="K70" s="471" t="s">
        <v>120</v>
      </c>
      <c r="L70" s="472"/>
      <c r="M70" s="475" t="s">
        <v>20</v>
      </c>
      <c r="N70" s="439" t="s">
        <v>22</v>
      </c>
      <c r="O70" s="34"/>
      <c r="AM70" s="74"/>
    </row>
    <row r="71" spans="1:39" ht="15.75" x14ac:dyDescent="0.25">
      <c r="A71" s="474"/>
      <c r="B71" s="476"/>
      <c r="C71" s="476"/>
      <c r="D71" s="476"/>
      <c r="E71" s="478"/>
      <c r="F71" s="38" t="s">
        <v>122</v>
      </c>
      <c r="G71" s="38" t="s">
        <v>123</v>
      </c>
      <c r="H71" s="476"/>
      <c r="I71" s="476"/>
      <c r="J71" s="476"/>
      <c r="K71" s="59" t="s">
        <v>124</v>
      </c>
      <c r="L71" s="59" t="s">
        <v>560</v>
      </c>
      <c r="M71" s="476"/>
      <c r="N71" s="440"/>
      <c r="O71" s="2"/>
      <c r="AM71" s="74"/>
    </row>
    <row r="72" spans="1:39" x14ac:dyDescent="0.25">
      <c r="A72" s="33"/>
      <c r="B72" s="33"/>
      <c r="C72" s="48"/>
      <c r="D72" s="48"/>
      <c r="E72" s="48"/>
      <c r="F72" s="48"/>
      <c r="G72" s="48"/>
      <c r="H72" s="48"/>
      <c r="I72" s="48"/>
      <c r="J72" s="45"/>
      <c r="K72" s="45"/>
      <c r="L72" s="45"/>
      <c r="M72" s="45"/>
      <c r="N72" s="45"/>
      <c r="O72" s="2"/>
      <c r="AM72" s="74"/>
    </row>
    <row r="73" spans="1:39" x14ac:dyDescent="0.25">
      <c r="A73" s="33"/>
      <c r="B73" s="33"/>
      <c r="C73" s="48"/>
      <c r="D73" s="48"/>
      <c r="E73" s="48"/>
      <c r="F73" s="48"/>
      <c r="G73" s="48"/>
      <c r="H73" s="48"/>
      <c r="I73" s="48"/>
      <c r="J73" s="48"/>
      <c r="K73" s="48"/>
      <c r="L73" s="48"/>
      <c r="M73" s="48"/>
      <c r="N73" s="45"/>
      <c r="O73" s="2"/>
      <c r="AM73" s="74"/>
    </row>
    <row r="74" spans="1:39" x14ac:dyDescent="0.25">
      <c r="A74" s="33"/>
      <c r="B74" s="33"/>
      <c r="C74" s="48"/>
      <c r="D74" s="48"/>
      <c r="E74" s="48"/>
      <c r="F74" s="48"/>
      <c r="G74" s="48"/>
      <c r="H74" s="48"/>
      <c r="I74" s="48"/>
      <c r="J74" s="48"/>
      <c r="K74" s="48"/>
      <c r="L74" s="48"/>
      <c r="M74" s="48"/>
      <c r="N74" s="45"/>
      <c r="O74" s="2"/>
      <c r="AM74" s="74"/>
    </row>
    <row r="75" spans="1:39" x14ac:dyDescent="0.25">
      <c r="A75" s="33"/>
      <c r="B75" s="33"/>
      <c r="C75" s="48"/>
      <c r="D75" s="48"/>
      <c r="E75" s="48"/>
      <c r="F75" s="48"/>
      <c r="G75" s="48"/>
      <c r="H75" s="48"/>
      <c r="I75" s="48"/>
      <c r="J75" s="48"/>
      <c r="K75" s="48"/>
      <c r="L75" s="48"/>
      <c r="M75" s="48"/>
      <c r="N75" s="45"/>
      <c r="O75" s="2"/>
      <c r="AM75" s="74"/>
    </row>
    <row r="76" spans="1:39" x14ac:dyDescent="0.25">
      <c r="A76" s="33"/>
      <c r="B76" s="33"/>
      <c r="C76" s="48"/>
      <c r="D76" s="48"/>
      <c r="E76" s="48"/>
      <c r="F76" s="48"/>
      <c r="G76" s="48"/>
      <c r="H76" s="48"/>
      <c r="I76" s="48"/>
      <c r="J76" s="48"/>
      <c r="K76" s="48"/>
      <c r="L76" s="48"/>
      <c r="M76" s="48"/>
      <c r="N76" s="45"/>
      <c r="O76" s="2"/>
      <c r="AM76" s="74"/>
    </row>
    <row r="77" spans="1:39" x14ac:dyDescent="0.25">
      <c r="A77" s="33"/>
      <c r="B77" s="33"/>
      <c r="C77" s="48"/>
      <c r="D77" s="48"/>
      <c r="E77" s="48"/>
      <c r="F77" s="48"/>
      <c r="G77" s="48"/>
      <c r="H77" s="48"/>
      <c r="I77" s="48"/>
      <c r="J77" s="48"/>
      <c r="K77" s="48"/>
      <c r="L77" s="48"/>
      <c r="M77" s="48"/>
      <c r="N77" s="45"/>
      <c r="O77" s="2"/>
      <c r="AM77" s="74"/>
    </row>
    <row r="78" spans="1:39" x14ac:dyDescent="0.25">
      <c r="A78" s="33"/>
      <c r="B78" s="33"/>
      <c r="C78" s="48"/>
      <c r="D78" s="48"/>
      <c r="E78" s="48"/>
      <c r="F78" s="48"/>
      <c r="G78" s="48"/>
      <c r="H78" s="48"/>
      <c r="I78" s="48"/>
      <c r="J78" s="48"/>
      <c r="K78" s="48"/>
      <c r="L78" s="48"/>
      <c r="M78" s="48"/>
      <c r="N78" s="45"/>
      <c r="O78" s="2"/>
      <c r="AM78" s="74"/>
    </row>
    <row r="79" spans="1:39" x14ac:dyDescent="0.25">
      <c r="A79" s="33"/>
      <c r="B79" s="33"/>
      <c r="C79" s="48"/>
      <c r="D79" s="48"/>
      <c r="E79" s="48"/>
      <c r="F79" s="48"/>
      <c r="G79" s="48"/>
      <c r="H79" s="48"/>
      <c r="I79" s="48"/>
      <c r="J79" s="48"/>
      <c r="K79" s="48"/>
      <c r="L79" s="48"/>
      <c r="M79" s="48"/>
      <c r="N79" s="45"/>
      <c r="O79" s="2"/>
      <c r="AM79" s="74"/>
    </row>
    <row r="80" spans="1:39" x14ac:dyDescent="0.25">
      <c r="A80" s="33"/>
      <c r="B80" s="33"/>
      <c r="C80" s="48"/>
      <c r="D80" s="48"/>
      <c r="E80" s="48"/>
      <c r="F80" s="48"/>
      <c r="G80" s="48"/>
      <c r="H80" s="48"/>
      <c r="I80" s="48"/>
      <c r="J80" s="48"/>
      <c r="K80" s="48"/>
      <c r="L80" s="48"/>
      <c r="M80" s="48"/>
      <c r="N80" s="45"/>
      <c r="O80" s="2"/>
      <c r="AM80" s="74"/>
    </row>
    <row r="81" spans="1:39" x14ac:dyDescent="0.25">
      <c r="AM81" s="74"/>
    </row>
    <row r="82" spans="1:39" ht="15.75" x14ac:dyDescent="0.25">
      <c r="A82" s="473" t="s">
        <v>559</v>
      </c>
      <c r="B82" s="475" t="s">
        <v>119</v>
      </c>
      <c r="C82" s="475" t="s">
        <v>2</v>
      </c>
      <c r="D82" s="475" t="s">
        <v>4</v>
      </c>
      <c r="E82" s="477" t="s">
        <v>6</v>
      </c>
      <c r="F82" s="479" t="s">
        <v>8</v>
      </c>
      <c r="G82" s="480"/>
      <c r="H82" s="475" t="s">
        <v>10</v>
      </c>
      <c r="I82" s="475" t="s">
        <v>14</v>
      </c>
      <c r="J82" s="475" t="s">
        <v>12</v>
      </c>
      <c r="K82" s="471" t="s">
        <v>120</v>
      </c>
      <c r="L82" s="472"/>
      <c r="M82" s="475" t="s">
        <v>20</v>
      </c>
      <c r="N82" s="439" t="s">
        <v>22</v>
      </c>
      <c r="O82" s="34"/>
      <c r="AM82" s="74"/>
    </row>
    <row r="83" spans="1:39" ht="15.75" x14ac:dyDescent="0.25">
      <c r="A83" s="474"/>
      <c r="B83" s="476"/>
      <c r="C83" s="476"/>
      <c r="D83" s="476"/>
      <c r="E83" s="478"/>
      <c r="F83" s="38" t="s">
        <v>122</v>
      </c>
      <c r="G83" s="38" t="s">
        <v>123</v>
      </c>
      <c r="H83" s="476"/>
      <c r="I83" s="476"/>
      <c r="J83" s="476"/>
      <c r="K83" s="59" t="s">
        <v>124</v>
      </c>
      <c r="L83" s="59" t="s">
        <v>560</v>
      </c>
      <c r="M83" s="476"/>
      <c r="N83" s="440"/>
      <c r="O83" s="2"/>
      <c r="AM83" s="74"/>
    </row>
    <row r="84" spans="1:39" x14ac:dyDescent="0.25">
      <c r="A84" s="33"/>
      <c r="B84" s="33"/>
      <c r="C84" s="48"/>
      <c r="D84" s="48"/>
      <c r="E84" s="48"/>
      <c r="F84" s="48"/>
      <c r="G84" s="48"/>
      <c r="H84" s="48"/>
      <c r="I84" s="48"/>
      <c r="J84" s="45"/>
      <c r="K84" s="45"/>
      <c r="L84" s="45"/>
      <c r="M84" s="45"/>
      <c r="N84" s="45"/>
      <c r="O84" s="2"/>
      <c r="AM84" s="74"/>
    </row>
    <row r="85" spans="1:39" x14ac:dyDescent="0.25">
      <c r="A85" s="33"/>
      <c r="B85" s="33"/>
      <c r="C85" s="48"/>
      <c r="D85" s="48"/>
      <c r="E85" s="48"/>
      <c r="F85" s="48"/>
      <c r="G85" s="48"/>
      <c r="H85" s="48"/>
      <c r="I85" s="48"/>
      <c r="J85" s="48"/>
      <c r="K85" s="48"/>
      <c r="L85" s="48"/>
      <c r="M85" s="48"/>
      <c r="N85" s="45"/>
      <c r="O85" s="2"/>
      <c r="AM85" s="74"/>
    </row>
    <row r="86" spans="1:39" x14ac:dyDescent="0.25">
      <c r="A86" s="33"/>
      <c r="B86" s="33"/>
      <c r="C86" s="48"/>
      <c r="D86" s="48"/>
      <c r="E86" s="48"/>
      <c r="F86" s="48"/>
      <c r="G86" s="48"/>
      <c r="H86" s="48"/>
      <c r="I86" s="48"/>
      <c r="J86" s="48"/>
      <c r="K86" s="48"/>
      <c r="L86" s="48"/>
      <c r="M86" s="48"/>
      <c r="N86" s="45"/>
      <c r="O86" s="2"/>
      <c r="AM86" s="74"/>
    </row>
    <row r="87" spans="1:39" x14ac:dyDescent="0.25">
      <c r="A87" s="33"/>
      <c r="B87" s="33"/>
      <c r="C87" s="48"/>
      <c r="D87" s="48"/>
      <c r="E87" s="48"/>
      <c r="F87" s="48"/>
      <c r="G87" s="48"/>
      <c r="H87" s="48"/>
      <c r="I87" s="48"/>
      <c r="J87" s="48"/>
      <c r="K87" s="48"/>
      <c r="L87" s="48"/>
      <c r="M87" s="48"/>
      <c r="N87" s="45"/>
      <c r="O87" s="2"/>
      <c r="AM87" s="74"/>
    </row>
    <row r="88" spans="1:39" x14ac:dyDescent="0.25">
      <c r="A88" s="33"/>
      <c r="B88" s="33"/>
      <c r="C88" s="48"/>
      <c r="D88" s="48"/>
      <c r="E88" s="48"/>
      <c r="F88" s="48"/>
      <c r="G88" s="48"/>
      <c r="H88" s="48"/>
      <c r="I88" s="48"/>
      <c r="J88" s="48"/>
      <c r="K88" s="48"/>
      <c r="L88" s="48"/>
      <c r="M88" s="48"/>
      <c r="N88" s="45"/>
      <c r="O88" s="2"/>
      <c r="AM88" s="74"/>
    </row>
    <row r="89" spans="1:39" x14ac:dyDescent="0.25">
      <c r="A89" s="33"/>
      <c r="B89" s="33"/>
      <c r="C89" s="48"/>
      <c r="D89" s="48"/>
      <c r="E89" s="48"/>
      <c r="F89" s="48"/>
      <c r="G89" s="48"/>
      <c r="H89" s="48"/>
      <c r="I89" s="48"/>
      <c r="J89" s="48"/>
      <c r="K89" s="48"/>
      <c r="L89" s="48"/>
      <c r="M89" s="48"/>
      <c r="N89" s="45"/>
      <c r="O89" s="2"/>
      <c r="AM89" s="74"/>
    </row>
    <row r="90" spans="1:39" x14ac:dyDescent="0.25">
      <c r="A90" s="33"/>
      <c r="B90" s="33"/>
      <c r="C90" s="48"/>
      <c r="D90" s="48"/>
      <c r="E90" s="48"/>
      <c r="F90" s="48"/>
      <c r="G90" s="48"/>
      <c r="H90" s="48"/>
      <c r="I90" s="48"/>
      <c r="J90" s="48"/>
      <c r="K90" s="48"/>
      <c r="L90" s="48"/>
      <c r="M90" s="48"/>
      <c r="N90" s="45"/>
      <c r="O90" s="2"/>
      <c r="AM90" s="74"/>
    </row>
    <row r="91" spans="1:39" x14ac:dyDescent="0.25">
      <c r="A91" s="33"/>
      <c r="B91" s="33"/>
      <c r="C91" s="48"/>
      <c r="D91" s="48"/>
      <c r="E91" s="48"/>
      <c r="F91" s="48"/>
      <c r="G91" s="48"/>
      <c r="H91" s="48"/>
      <c r="I91" s="48"/>
      <c r="J91" s="48"/>
      <c r="K91" s="48"/>
      <c r="L91" s="48"/>
      <c r="M91" s="48"/>
      <c r="N91" s="45"/>
      <c r="O91" s="2"/>
      <c r="AM91" s="74"/>
    </row>
    <row r="92" spans="1:39" x14ac:dyDescent="0.25">
      <c r="A92" s="33"/>
      <c r="B92" s="33"/>
      <c r="C92" s="48"/>
      <c r="D92" s="48"/>
      <c r="E92" s="48"/>
      <c r="F92" s="48"/>
      <c r="G92" s="48"/>
      <c r="H92" s="48"/>
      <c r="I92" s="48"/>
      <c r="J92" s="48"/>
      <c r="K92" s="48"/>
      <c r="L92" s="48"/>
      <c r="M92" s="48"/>
      <c r="N92" s="45"/>
      <c r="O92" s="2"/>
      <c r="AM92" s="74"/>
    </row>
    <row r="93" spans="1:39" x14ac:dyDescent="0.25">
      <c r="AM93" s="74"/>
    </row>
    <row r="94" spans="1:39" ht="15.75" x14ac:dyDescent="0.25">
      <c r="A94" s="473" t="s">
        <v>574</v>
      </c>
      <c r="B94" s="475" t="s">
        <v>119</v>
      </c>
      <c r="C94" s="475" t="s">
        <v>2</v>
      </c>
      <c r="D94" s="475" t="s">
        <v>4</v>
      </c>
      <c r="E94" s="477" t="s">
        <v>6</v>
      </c>
      <c r="F94" s="479" t="s">
        <v>8</v>
      </c>
      <c r="G94" s="480"/>
      <c r="H94" s="475" t="s">
        <v>10</v>
      </c>
      <c r="I94" s="475" t="s">
        <v>14</v>
      </c>
      <c r="J94" s="475" t="s">
        <v>12</v>
      </c>
      <c r="K94" s="471" t="s">
        <v>120</v>
      </c>
      <c r="L94" s="472"/>
      <c r="M94" s="475" t="s">
        <v>20</v>
      </c>
      <c r="N94" s="439" t="s">
        <v>22</v>
      </c>
      <c r="O94" s="34"/>
      <c r="AM94" s="74"/>
    </row>
    <row r="95" spans="1:39" ht="15.75" x14ac:dyDescent="0.25">
      <c r="A95" s="474"/>
      <c r="B95" s="476"/>
      <c r="C95" s="476"/>
      <c r="D95" s="476"/>
      <c r="E95" s="478"/>
      <c r="F95" s="38" t="s">
        <v>122</v>
      </c>
      <c r="G95" s="38" t="s">
        <v>123</v>
      </c>
      <c r="H95" s="476"/>
      <c r="I95" s="476"/>
      <c r="J95" s="476"/>
      <c r="K95" s="59" t="s">
        <v>124</v>
      </c>
      <c r="L95" s="59" t="s">
        <v>560</v>
      </c>
      <c r="M95" s="476"/>
      <c r="N95" s="440"/>
      <c r="O95" s="2"/>
      <c r="AM95" s="74"/>
    </row>
    <row r="96" spans="1:39" x14ac:dyDescent="0.25">
      <c r="A96" s="33"/>
      <c r="B96" s="33"/>
      <c r="C96" s="48"/>
      <c r="D96" s="48"/>
      <c r="E96" s="48"/>
      <c r="F96" s="48"/>
      <c r="G96" s="48"/>
      <c r="H96" s="48"/>
      <c r="I96" s="48"/>
      <c r="J96" s="45"/>
      <c r="K96" s="45"/>
      <c r="L96" s="45"/>
      <c r="M96" s="45"/>
      <c r="N96" s="45"/>
      <c r="O96" s="2"/>
      <c r="AM96" s="74"/>
    </row>
    <row r="97" spans="1:39" x14ac:dyDescent="0.25">
      <c r="A97" s="33"/>
      <c r="B97" s="33"/>
      <c r="C97" s="48"/>
      <c r="D97" s="48"/>
      <c r="E97" s="48"/>
      <c r="F97" s="48"/>
      <c r="G97" s="48"/>
      <c r="H97" s="48"/>
      <c r="I97" s="48"/>
      <c r="J97" s="48"/>
      <c r="K97" s="48"/>
      <c r="L97" s="48"/>
      <c r="M97" s="48"/>
      <c r="N97" s="45"/>
      <c r="O97" s="2"/>
      <c r="AM97" s="74"/>
    </row>
    <row r="98" spans="1:39" x14ac:dyDescent="0.25">
      <c r="A98" s="33"/>
      <c r="B98" s="33"/>
      <c r="C98" s="48"/>
      <c r="D98" s="48"/>
      <c r="E98" s="48"/>
      <c r="F98" s="48"/>
      <c r="G98" s="48"/>
      <c r="H98" s="48"/>
      <c r="I98" s="48"/>
      <c r="J98" s="48"/>
      <c r="K98" s="48"/>
      <c r="L98" s="48"/>
      <c r="M98" s="48"/>
      <c r="N98" s="45"/>
      <c r="O98" s="2"/>
      <c r="AM98" s="74"/>
    </row>
    <row r="99" spans="1:39" x14ac:dyDescent="0.25">
      <c r="A99" s="33"/>
      <c r="B99" s="33"/>
      <c r="C99" s="48"/>
      <c r="D99" s="48"/>
      <c r="E99" s="48"/>
      <c r="F99" s="48"/>
      <c r="G99" s="48"/>
      <c r="H99" s="48"/>
      <c r="I99" s="48"/>
      <c r="J99" s="48"/>
      <c r="K99" s="48"/>
      <c r="L99" s="48"/>
      <c r="M99" s="48"/>
      <c r="N99" s="45"/>
      <c r="O99" s="2"/>
      <c r="AM99" s="74"/>
    </row>
    <row r="100" spans="1:39" x14ac:dyDescent="0.25">
      <c r="A100" s="33"/>
      <c r="B100" s="33"/>
      <c r="C100" s="48"/>
      <c r="D100" s="48"/>
      <c r="E100" s="48"/>
      <c r="F100" s="48"/>
      <c r="G100" s="48"/>
      <c r="H100" s="48"/>
      <c r="I100" s="48"/>
      <c r="J100" s="48"/>
      <c r="K100" s="48"/>
      <c r="L100" s="48"/>
      <c r="M100" s="48"/>
      <c r="N100" s="45"/>
      <c r="O100" s="2"/>
      <c r="AM100" s="74"/>
    </row>
    <row r="101" spans="1:39" x14ac:dyDescent="0.25">
      <c r="A101" s="33"/>
      <c r="B101" s="33"/>
      <c r="C101" s="48"/>
      <c r="D101" s="48"/>
      <c r="E101" s="48"/>
      <c r="F101" s="48"/>
      <c r="G101" s="48"/>
      <c r="H101" s="48"/>
      <c r="I101" s="48"/>
      <c r="J101" s="48"/>
      <c r="K101" s="48"/>
      <c r="L101" s="48"/>
      <c r="M101" s="48"/>
      <c r="N101" s="45"/>
      <c r="O101" s="2"/>
      <c r="AM101" s="74"/>
    </row>
    <row r="102" spans="1:39" x14ac:dyDescent="0.25">
      <c r="A102" s="33"/>
      <c r="B102" s="33"/>
      <c r="C102" s="48"/>
      <c r="D102" s="48"/>
      <c r="E102" s="48"/>
      <c r="F102" s="48"/>
      <c r="G102" s="48"/>
      <c r="H102" s="48"/>
      <c r="I102" s="48"/>
      <c r="J102" s="48"/>
      <c r="K102" s="48"/>
      <c r="L102" s="48"/>
      <c r="M102" s="48"/>
      <c r="N102" s="45"/>
      <c r="O102" s="2"/>
      <c r="AM102" s="74"/>
    </row>
    <row r="103" spans="1:39" x14ac:dyDescent="0.25">
      <c r="A103" s="33"/>
      <c r="B103" s="33"/>
      <c r="C103" s="48"/>
      <c r="D103" s="48"/>
      <c r="E103" s="48"/>
      <c r="F103" s="48"/>
      <c r="G103" s="48"/>
      <c r="H103" s="48"/>
      <c r="I103" s="48"/>
      <c r="J103" s="48"/>
      <c r="K103" s="48"/>
      <c r="L103" s="48"/>
      <c r="M103" s="48"/>
      <c r="N103" s="45"/>
      <c r="O103" s="2"/>
      <c r="AM103" s="74"/>
    </row>
    <row r="104" spans="1:39" x14ac:dyDescent="0.25">
      <c r="A104" s="33"/>
      <c r="B104" s="33"/>
      <c r="C104" s="48"/>
      <c r="D104" s="48"/>
      <c r="E104" s="48"/>
      <c r="F104" s="48"/>
      <c r="G104" s="48"/>
      <c r="H104" s="48"/>
      <c r="I104" s="48"/>
      <c r="J104" s="48"/>
      <c r="K104" s="48"/>
      <c r="L104" s="48"/>
      <c r="M104" s="48"/>
      <c r="N104" s="45"/>
      <c r="O104" s="2"/>
      <c r="AM104" s="74"/>
    </row>
    <row r="105" spans="1:39" x14ac:dyDescent="0.25">
      <c r="A105" s="49"/>
      <c r="B105" s="49"/>
      <c r="O105" s="2"/>
      <c r="AM105" s="74"/>
    </row>
    <row r="106" spans="1:39" x14ac:dyDescent="0.25">
      <c r="A106" s="74"/>
      <c r="B106" s="74"/>
      <c r="C106" s="74"/>
      <c r="D106" s="74"/>
      <c r="E106" s="74"/>
      <c r="F106" s="74"/>
      <c r="G106" s="74"/>
      <c r="H106" s="74"/>
      <c r="I106" s="74"/>
      <c r="J106" s="74"/>
      <c r="K106" s="74"/>
      <c r="L106" s="74"/>
      <c r="M106" s="74"/>
      <c r="N106" s="74"/>
      <c r="O106" s="75"/>
      <c r="P106" s="75"/>
      <c r="Q106" s="75"/>
      <c r="R106" s="75"/>
      <c r="S106" s="75"/>
      <c r="T106" s="75"/>
      <c r="U106" s="75"/>
      <c r="V106" s="75"/>
      <c r="W106" s="75"/>
      <c r="X106" s="75"/>
      <c r="Y106" s="75"/>
      <c r="Z106" s="75"/>
      <c r="AA106" s="75"/>
      <c r="AB106" s="75"/>
      <c r="AC106" s="75"/>
      <c r="AD106" s="75"/>
      <c r="AE106" s="75"/>
      <c r="AF106" s="75"/>
      <c r="AG106" s="75"/>
      <c r="AH106" s="75"/>
      <c r="AI106" s="75"/>
      <c r="AJ106" s="75"/>
      <c r="AK106" s="75"/>
      <c r="AL106" s="74"/>
      <c r="AM106" s="74"/>
    </row>
    <row r="107" spans="1:39" x14ac:dyDescent="0.25">
      <c r="A107" s="74"/>
      <c r="B107" s="74"/>
      <c r="C107" s="74"/>
      <c r="D107" s="74"/>
      <c r="E107" s="74"/>
      <c r="F107" s="74"/>
      <c r="G107" s="74"/>
      <c r="H107" s="74"/>
      <c r="I107" s="74"/>
      <c r="J107" s="74"/>
      <c r="K107" s="74"/>
      <c r="L107" s="74"/>
      <c r="M107" s="74"/>
      <c r="N107" s="74"/>
      <c r="O107" s="75"/>
      <c r="P107" s="75"/>
      <c r="Q107" s="75"/>
      <c r="R107" s="75"/>
      <c r="S107" s="75"/>
      <c r="T107" s="75"/>
      <c r="U107" s="75"/>
      <c r="V107" s="75"/>
      <c r="W107" s="75"/>
      <c r="X107" s="75"/>
      <c r="Y107" s="75"/>
      <c r="Z107" s="75"/>
      <c r="AA107" s="75"/>
      <c r="AB107" s="75"/>
      <c r="AC107" s="75"/>
      <c r="AD107" s="75"/>
      <c r="AE107" s="75"/>
      <c r="AF107" s="75"/>
      <c r="AG107" s="75"/>
      <c r="AH107" s="75"/>
      <c r="AI107" s="75"/>
      <c r="AJ107" s="75"/>
      <c r="AK107" s="75"/>
      <c r="AL107" s="74"/>
      <c r="AM107" s="74"/>
    </row>
  </sheetData>
  <mergeCells count="95">
    <mergeCell ref="K94:L94"/>
    <mergeCell ref="M94:M95"/>
    <mergeCell ref="A94:A95"/>
    <mergeCell ref="B94:B95"/>
    <mergeCell ref="C94:C95"/>
    <mergeCell ref="D94:D95"/>
    <mergeCell ref="E94:E95"/>
    <mergeCell ref="F94:G94"/>
    <mergeCell ref="H94:H95"/>
    <mergeCell ref="I94:I95"/>
    <mergeCell ref="J94:J95"/>
    <mergeCell ref="K82:L82"/>
    <mergeCell ref="M82:M83"/>
    <mergeCell ref="H70:H71"/>
    <mergeCell ref="I70:I71"/>
    <mergeCell ref="J70:J71"/>
    <mergeCell ref="K70:L70"/>
    <mergeCell ref="M70:M71"/>
    <mergeCell ref="F82:G82"/>
    <mergeCell ref="H82:H83"/>
    <mergeCell ref="I82:I83"/>
    <mergeCell ref="J82:J83"/>
    <mergeCell ref="F70:G70"/>
    <mergeCell ref="A70:A71"/>
    <mergeCell ref="B70:B71"/>
    <mergeCell ref="C70:C71"/>
    <mergeCell ref="D70:D71"/>
    <mergeCell ref="E70:E71"/>
    <mergeCell ref="A82:A83"/>
    <mergeCell ref="B82:B83"/>
    <mergeCell ref="C82:C83"/>
    <mergeCell ref="D82:D83"/>
    <mergeCell ref="E82:E83"/>
    <mergeCell ref="V9:V10"/>
    <mergeCell ref="W9:W10"/>
    <mergeCell ref="A37:A50"/>
    <mergeCell ref="K58:L58"/>
    <mergeCell ref="M58:M59"/>
    <mergeCell ref="A58:A59"/>
    <mergeCell ref="B58:B59"/>
    <mergeCell ref="C58:C59"/>
    <mergeCell ref="D58:D59"/>
    <mergeCell ref="E58:E59"/>
    <mergeCell ref="F58:G58"/>
    <mergeCell ref="H58:H59"/>
    <mergeCell ref="I58:I59"/>
    <mergeCell ref="J58:J59"/>
    <mergeCell ref="A1:AJ1"/>
    <mergeCell ref="A2:AK2"/>
    <mergeCell ref="O8:Y8"/>
    <mergeCell ref="Z8:AK8"/>
    <mergeCell ref="N9:N10"/>
    <mergeCell ref="A9:A10"/>
    <mergeCell ref="B9:B10"/>
    <mergeCell ref="C9:C10"/>
    <mergeCell ref="D9:D10"/>
    <mergeCell ref="E9:E10"/>
    <mergeCell ref="F9:G9"/>
    <mergeCell ref="H9:H10"/>
    <mergeCell ref="I9:I10"/>
    <mergeCell ref="J9:J10"/>
    <mergeCell ref="K9:L9"/>
    <mergeCell ref="M9:M10"/>
    <mergeCell ref="N82:N83"/>
    <mergeCell ref="N94:N95"/>
    <mergeCell ref="AJ9:AJ10"/>
    <mergeCell ref="AK9:AK10"/>
    <mergeCell ref="A54:N54"/>
    <mergeCell ref="N58:N59"/>
    <mergeCell ref="N70:N71"/>
    <mergeCell ref="AH9:AH10"/>
    <mergeCell ref="AI9:AI10"/>
    <mergeCell ref="A11:A18"/>
    <mergeCell ref="A19:A31"/>
    <mergeCell ref="A32:A36"/>
    <mergeCell ref="X9:X10"/>
    <mergeCell ref="Y9:Y10"/>
    <mergeCell ref="Z9:Z10"/>
    <mergeCell ref="O9:O10"/>
    <mergeCell ref="B4:G4"/>
    <mergeCell ref="B6:C6"/>
    <mergeCell ref="A8:M8"/>
    <mergeCell ref="T9:T10"/>
    <mergeCell ref="AG9:AG10"/>
    <mergeCell ref="AA9:AA10"/>
    <mergeCell ref="AB9:AB10"/>
    <mergeCell ref="AC9:AC10"/>
    <mergeCell ref="AD9:AD10"/>
    <mergeCell ref="AE9:AE10"/>
    <mergeCell ref="AF9:AF10"/>
    <mergeCell ref="P9:P10"/>
    <mergeCell ref="Q9:Q10"/>
    <mergeCell ref="R9:R10"/>
    <mergeCell ref="S9:S10"/>
    <mergeCell ref="U9:U10"/>
  </mergeCells>
  <phoneticPr fontId="67" type="noConversion"/>
  <conditionalFormatting sqref="O11:O50">
    <cfRule type="cellIs" dxfId="13" priority="8" stopIfTrue="1" operator="equal">
      <formula>"x"</formula>
    </cfRule>
  </conditionalFormatting>
  <conditionalFormatting sqref="P11:P50">
    <cfRule type="cellIs" dxfId="12" priority="7" operator="equal">
      <formula>"x"</formula>
    </cfRule>
  </conditionalFormatting>
  <conditionalFormatting sqref="Q11:Q50">
    <cfRule type="cellIs" dxfId="11" priority="6" operator="equal">
      <formula>"x"</formula>
    </cfRule>
  </conditionalFormatting>
  <conditionalFormatting sqref="R11:R50">
    <cfRule type="cellIs" dxfId="10" priority="5" stopIfTrue="1" operator="equal">
      <formula>"x"</formula>
    </cfRule>
  </conditionalFormatting>
  <conditionalFormatting sqref="S11:S50">
    <cfRule type="cellIs" dxfId="9" priority="4" operator="equal">
      <formula>"x"</formula>
    </cfRule>
  </conditionalFormatting>
  <conditionalFormatting sqref="T11:T50">
    <cfRule type="cellIs" dxfId="8" priority="1" stopIfTrue="1" operator="equal">
      <formula>$AQ$7</formula>
    </cfRule>
    <cfRule type="cellIs" dxfId="7" priority="2" stopIfTrue="1" operator="equal">
      <formula>$AQ$6</formula>
    </cfRule>
  </conditionalFormatting>
  <conditionalFormatting sqref="AQ6:AQ7">
    <cfRule type="cellIs" dxfId="6" priority="9" stopIfTrue="1" operator="equal">
      <formula>$AQ$6</formula>
    </cfRule>
  </conditionalFormatting>
  <dataValidations count="1">
    <dataValidation type="list" allowBlank="1" showInputMessage="1" showErrorMessage="1" sqref="T11:T50" xr:uid="{31345B39-6011-407A-A4ED-FFABC13C2913}">
      <formula1>$AQ$6:$AQ$7</formula1>
    </dataValidation>
  </dataValidations>
  <hyperlinks>
    <hyperlink ref="V33" r:id="rId1" xr:uid="{C4B456F2-D254-4EA9-8DD0-056E99821BDB}"/>
  </hyperlinks>
  <pageMargins left="0.511811024" right="0.511811024" top="0.78740157499999996" bottom="0.78740157499999996" header="0.31496062000000002" footer="0.31496062000000002"/>
  <pageSetup orientation="portrait" r:id="rId2"/>
  <extLst>
    <ext xmlns:x14="http://schemas.microsoft.com/office/spreadsheetml/2009/9/main" uri="{CCE6A557-97BC-4b89-ADB6-D9C93CAAB3DF}">
      <x14:dataValidations xmlns:xm="http://schemas.microsoft.com/office/excel/2006/main" count="1">
        <x14:dataValidation type="list" allowBlank="1" showInputMessage="1" showErrorMessage="1" xr:uid="{79627441-5C88-4103-A116-F5F6F89C3575}">
          <x14:formula1>
            <xm:f>LEGENDA!$A$46:$A$60</xm:f>
          </x14:formula1>
          <xm:sqref>N60:N68 N96:N105 N84:N92 N72:N80 AK11:AK50</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AD47"/>
  <sheetViews>
    <sheetView showGridLines="0" zoomScaleNormal="100" zoomScalePageLayoutView="70" workbookViewId="0">
      <selection activeCell="B1" sqref="B1:W2"/>
    </sheetView>
  </sheetViews>
  <sheetFormatPr defaultRowHeight="15" x14ac:dyDescent="0.25"/>
  <cols>
    <col min="1" max="1" width="2.85546875" customWidth="1"/>
    <col min="2" max="2" width="3.85546875" customWidth="1"/>
    <col min="3" max="3" width="53" bestFit="1" customWidth="1"/>
    <col min="4" max="4" width="12" bestFit="1" customWidth="1"/>
    <col min="5" max="5" width="7.42578125" customWidth="1"/>
    <col min="6" max="6" width="12" bestFit="1" customWidth="1"/>
    <col min="7" max="7" width="8.140625" customWidth="1"/>
    <col min="8" max="8" width="9.140625" customWidth="1"/>
    <col min="24" max="24" width="2.85546875" customWidth="1"/>
    <col min="25" max="25" width="9.140625" customWidth="1"/>
    <col min="26" max="26" width="0.42578125" customWidth="1"/>
    <col min="27" max="27" width="7.85546875" hidden="1" customWidth="1"/>
    <col min="28" max="28" width="0.28515625" customWidth="1"/>
    <col min="29" max="29" width="4.140625" customWidth="1"/>
  </cols>
  <sheetData>
    <row r="1" spans="1:28" x14ac:dyDescent="0.25">
      <c r="A1" s="76"/>
      <c r="B1" s="489" t="s">
        <v>107</v>
      </c>
      <c r="C1" s="489"/>
      <c r="D1" s="489"/>
      <c r="E1" s="489"/>
      <c r="F1" s="489"/>
      <c r="G1" s="489"/>
      <c r="H1" s="489"/>
      <c r="I1" s="489"/>
      <c r="J1" s="489"/>
      <c r="K1" s="489"/>
      <c r="L1" s="489"/>
      <c r="M1" s="489"/>
      <c r="N1" s="489"/>
      <c r="O1" s="489"/>
      <c r="P1" s="489"/>
      <c r="Q1" s="489"/>
      <c r="R1" s="489"/>
      <c r="S1" s="489"/>
      <c r="T1" s="489"/>
      <c r="U1" s="489"/>
      <c r="V1" s="489"/>
      <c r="W1" s="489"/>
      <c r="X1" s="76"/>
    </row>
    <row r="2" spans="1:28" s="11" customFormat="1" ht="21" customHeight="1" x14ac:dyDescent="0.25">
      <c r="A2" s="77"/>
      <c r="B2" s="489"/>
      <c r="C2" s="489"/>
      <c r="D2" s="489"/>
      <c r="E2" s="489"/>
      <c r="F2" s="489"/>
      <c r="G2" s="489"/>
      <c r="H2" s="489"/>
      <c r="I2" s="489"/>
      <c r="J2" s="489"/>
      <c r="K2" s="489"/>
      <c r="L2" s="489"/>
      <c r="M2" s="489"/>
      <c r="N2" s="489"/>
      <c r="O2" s="489"/>
      <c r="P2" s="489"/>
      <c r="Q2" s="489"/>
      <c r="R2" s="489"/>
      <c r="S2" s="489"/>
      <c r="T2" s="489"/>
      <c r="U2" s="489"/>
      <c r="V2" s="489"/>
      <c r="W2" s="489"/>
      <c r="X2" s="77"/>
    </row>
    <row r="3" spans="1:28" ht="33.75" customHeight="1" x14ac:dyDescent="0.35">
      <c r="A3" s="76"/>
      <c r="B3" s="496" t="str">
        <f>'Monitoria Anual - 1'!A2</f>
        <v>Plano de Ação Nacional para a Conservação dos Pequenos Mamíferos de Áreas Abertas - PAN PMAA</v>
      </c>
      <c r="C3" s="496"/>
      <c r="D3" s="496"/>
      <c r="E3" s="496"/>
      <c r="F3" s="496"/>
      <c r="G3" s="496"/>
      <c r="H3" s="496"/>
      <c r="I3" s="496"/>
      <c r="J3" s="496"/>
      <c r="K3" s="496"/>
      <c r="L3" s="496"/>
      <c r="M3" s="496"/>
      <c r="N3" s="496"/>
      <c r="O3" s="496"/>
      <c r="P3" s="496"/>
      <c r="Q3" s="496"/>
      <c r="R3" s="496"/>
      <c r="S3" s="496"/>
      <c r="T3" s="496"/>
      <c r="U3" s="496"/>
      <c r="V3" s="496"/>
      <c r="W3" s="496"/>
      <c r="X3" s="76"/>
    </row>
    <row r="4" spans="1:28" x14ac:dyDescent="0.25">
      <c r="A4" s="76"/>
      <c r="J4" s="8"/>
      <c r="K4" s="8"/>
      <c r="L4" s="8"/>
      <c r="M4" s="8"/>
      <c r="N4" s="8"/>
      <c r="O4" s="8"/>
      <c r="X4" s="76"/>
    </row>
    <row r="5" spans="1:28" s="2" customFormat="1" ht="45" customHeight="1" x14ac:dyDescent="0.25">
      <c r="A5" s="74"/>
      <c r="B5" s="501" t="s">
        <v>575</v>
      </c>
      <c r="C5" s="501"/>
      <c r="D5" s="502" t="str">
        <f>'Monitoria Anual - 1'!B4</f>
        <v>Assegurar a viabilidade populacional por meio da manutenção dos habitats e ampliação do conhecimento biológico das espécies-alvo do PAN.</v>
      </c>
      <c r="E5" s="502"/>
      <c r="F5" s="502"/>
      <c r="G5" s="502"/>
      <c r="H5" s="502"/>
      <c r="I5" s="502"/>
      <c r="J5" s="502"/>
      <c r="K5" s="502"/>
      <c r="L5" s="502"/>
      <c r="M5" s="503"/>
      <c r="N5" s="9"/>
      <c r="O5" s="9"/>
      <c r="P5" s="9"/>
      <c r="Q5" s="9"/>
      <c r="R5" s="9"/>
      <c r="X5" s="74"/>
    </row>
    <row r="6" spans="1:28" x14ac:dyDescent="0.25">
      <c r="A6" s="76"/>
      <c r="J6" s="8"/>
      <c r="K6" s="8"/>
      <c r="L6" s="8"/>
      <c r="M6" s="8"/>
      <c r="N6" s="8"/>
      <c r="O6" s="8"/>
      <c r="X6" s="76"/>
    </row>
    <row r="7" spans="1:28" ht="26.25" customHeight="1" x14ac:dyDescent="0.25">
      <c r="A7" s="76"/>
      <c r="B7" s="501" t="s">
        <v>111</v>
      </c>
      <c r="C7" s="501"/>
      <c r="D7" s="490" t="str">
        <f>'Monitoria Anual - 4'!B6</f>
        <v>12/05/2026 - 14/05/2026 (virtual)</v>
      </c>
      <c r="E7" s="490"/>
      <c r="F7" s="490"/>
      <c r="G7" s="491"/>
      <c r="H7" s="2"/>
      <c r="I7" s="10"/>
      <c r="J7" s="8"/>
      <c r="K7" s="8"/>
      <c r="L7" s="8"/>
      <c r="M7" s="8"/>
      <c r="N7" s="8"/>
      <c r="O7" s="8"/>
      <c r="X7" s="76"/>
    </row>
    <row r="8" spans="1:28" x14ac:dyDescent="0.25">
      <c r="A8" s="76"/>
      <c r="X8" s="76"/>
    </row>
    <row r="9" spans="1:28" ht="31.5" customHeight="1" x14ac:dyDescent="0.25">
      <c r="A9" s="76"/>
      <c r="B9" s="489" t="s">
        <v>576</v>
      </c>
      <c r="C9" s="489"/>
      <c r="D9" s="489"/>
      <c r="E9" s="489"/>
      <c r="F9" s="489"/>
      <c r="G9" s="489"/>
      <c r="H9" s="489"/>
      <c r="I9" s="489"/>
      <c r="J9" s="489"/>
      <c r="K9" s="489"/>
      <c r="L9" s="489"/>
      <c r="M9" s="489"/>
      <c r="N9" s="489"/>
      <c r="O9" s="489"/>
      <c r="P9" s="489"/>
      <c r="Q9" s="489"/>
      <c r="R9" s="489"/>
      <c r="S9" s="489"/>
      <c r="T9" s="489"/>
      <c r="U9" s="489"/>
      <c r="V9" s="489"/>
      <c r="W9" s="489"/>
      <c r="X9" s="76"/>
    </row>
    <row r="10" spans="1:28" x14ac:dyDescent="0.25">
      <c r="A10" s="76"/>
      <c r="G10" s="7"/>
      <c r="H10" s="7"/>
      <c r="I10" s="7"/>
      <c r="X10" s="76"/>
    </row>
    <row r="11" spans="1:28" ht="15.75" x14ac:dyDescent="0.25">
      <c r="A11" s="76"/>
      <c r="B11" s="490" t="s">
        <v>577</v>
      </c>
      <c r="C11" s="491"/>
      <c r="D11" s="30"/>
      <c r="E11" s="30"/>
      <c r="F11" s="30"/>
      <c r="G11" s="30"/>
      <c r="H11" s="30"/>
      <c r="I11" s="30"/>
      <c r="J11" s="30"/>
      <c r="K11" s="30"/>
      <c r="L11" s="30"/>
      <c r="M11" s="30"/>
      <c r="N11" s="30"/>
      <c r="O11" s="30"/>
      <c r="P11" s="30"/>
      <c r="Q11" s="30"/>
      <c r="R11" s="30"/>
      <c r="S11" s="30"/>
      <c r="T11" s="30"/>
      <c r="U11" s="30"/>
      <c r="V11" s="30"/>
      <c r="W11" s="30"/>
      <c r="X11" s="76"/>
    </row>
    <row r="12" spans="1:28" ht="15.75" thickBot="1" x14ac:dyDescent="0.3">
      <c r="A12" s="76"/>
      <c r="F12" s="497"/>
      <c r="G12" s="497"/>
      <c r="H12" s="69"/>
      <c r="X12" s="76"/>
    </row>
    <row r="13" spans="1:28" ht="33.75" customHeight="1" x14ac:dyDescent="0.25">
      <c r="A13" s="76"/>
      <c r="C13" s="498" t="s">
        <v>1200</v>
      </c>
      <c r="D13" s="499"/>
      <c r="E13" s="499"/>
      <c r="F13" s="499"/>
      <c r="G13" s="500"/>
      <c r="H13" s="3"/>
      <c r="X13" s="76"/>
    </row>
    <row r="14" spans="1:28" s="2" customFormat="1" ht="34.5" customHeight="1" x14ac:dyDescent="0.25">
      <c r="A14" s="74"/>
      <c r="C14" s="82" t="s">
        <v>579</v>
      </c>
      <c r="D14" s="78" t="s">
        <v>580</v>
      </c>
      <c r="E14" s="79" t="s">
        <v>581</v>
      </c>
      <c r="F14" s="80" t="s">
        <v>582</v>
      </c>
      <c r="G14" s="81" t="s">
        <v>581</v>
      </c>
      <c r="H14" s="6"/>
      <c r="X14" s="74"/>
    </row>
    <row r="15" spans="1:28" ht="15.75" x14ac:dyDescent="0.25">
      <c r="A15" s="76"/>
      <c r="C15" s="83" t="s">
        <v>583</v>
      </c>
      <c r="D15" s="56"/>
      <c r="E15" s="64"/>
      <c r="F15" s="56">
        <f>COUNTA('Monitoria Anual - 4'!T11:T890)</f>
        <v>4</v>
      </c>
      <c r="G15" s="64">
        <f t="shared" ref="G15:G21" si="0">F15/$F$22</f>
        <v>0.12121212121212122</v>
      </c>
      <c r="H15" s="65"/>
      <c r="X15" s="76"/>
    </row>
    <row r="16" spans="1:28" ht="15.75" x14ac:dyDescent="0.25">
      <c r="A16" s="76"/>
      <c r="C16" s="84" t="s">
        <v>584</v>
      </c>
      <c r="D16" s="57">
        <f>COUNTA('Monitoria Anual - 4'!O11:O890)</f>
        <v>0</v>
      </c>
      <c r="E16" s="66">
        <f>D16/$D$22</f>
        <v>0</v>
      </c>
      <c r="F16" s="57">
        <f>D16-AB16</f>
        <v>0</v>
      </c>
      <c r="G16" s="66">
        <f t="shared" si="0"/>
        <v>0</v>
      </c>
      <c r="H16" s="65"/>
      <c r="X16" s="76"/>
      <c r="Z16">
        <f>COUNTIFS('Monitoria Anual - 4'!O:O,"x",'Monitoria Anual - 4'!T:T,"Excluída")</f>
        <v>0</v>
      </c>
      <c r="AA16">
        <f>COUNTIFS('Monitoria Anual - 4'!O:O,"x",'Monitoria Anual - 4'!T:T,"Agrupada")</f>
        <v>0</v>
      </c>
      <c r="AB16">
        <f>Z16+AA16</f>
        <v>0</v>
      </c>
    </row>
    <row r="17" spans="1:28" ht="15.75" x14ac:dyDescent="0.25">
      <c r="A17" s="76"/>
      <c r="C17" s="85" t="s">
        <v>585</v>
      </c>
      <c r="D17" s="57">
        <f>COUNTA('Monitoria Anual - 4'!P11:P890)</f>
        <v>5</v>
      </c>
      <c r="E17" s="66">
        <f>D17/$D$22</f>
        <v>0.14285714285714285</v>
      </c>
      <c r="F17" s="57">
        <f>D17-AB17</f>
        <v>4</v>
      </c>
      <c r="G17" s="66">
        <f t="shared" si="0"/>
        <v>0.12121212121212122</v>
      </c>
      <c r="H17" s="65"/>
      <c r="X17" s="76"/>
      <c r="Z17">
        <f>COUNTIFS('Monitoria Anual - 4'!P:P,"x",'Monitoria Anual - 4'!T:T,"Excluída")</f>
        <v>1</v>
      </c>
      <c r="AA17">
        <f>COUNTIFS('Monitoria Anual - 4'!P:P,"x",'Monitoria Anual - 4'!T:T,"Agrupada")</f>
        <v>0</v>
      </c>
      <c r="AB17">
        <f>Z17+AA17</f>
        <v>1</v>
      </c>
    </row>
    <row r="18" spans="1:28" ht="15.75" x14ac:dyDescent="0.25">
      <c r="A18" s="76"/>
      <c r="C18" s="86" t="s">
        <v>586</v>
      </c>
      <c r="D18" s="57">
        <f>COUNTA('Monitoria Anual - 4'!Q11:Q890)</f>
        <v>12</v>
      </c>
      <c r="E18" s="66">
        <f>D18/$D$22</f>
        <v>0.34285714285714286</v>
      </c>
      <c r="F18" s="57">
        <f>D18-AB18</f>
        <v>11</v>
      </c>
      <c r="G18" s="66">
        <f t="shared" si="0"/>
        <v>0.33333333333333331</v>
      </c>
      <c r="H18" s="65"/>
      <c r="X18" s="76"/>
      <c r="Z18">
        <f>COUNTIFS('Monitoria Anual - 4'!Q:Q,"x",'Monitoria Anual - 4'!T:T,"Excluída")</f>
        <v>1</v>
      </c>
      <c r="AA18">
        <f>COUNTIFS('Monitoria Anual - 4'!Q:Q,"x",'Monitoria Anual - 4'!T:T,"Agrupada")</f>
        <v>0</v>
      </c>
      <c r="AB18">
        <f>Z18+AA18</f>
        <v>1</v>
      </c>
    </row>
    <row r="19" spans="1:28" ht="15.75" x14ac:dyDescent="0.25">
      <c r="A19" s="76"/>
      <c r="C19" s="87" t="s">
        <v>587</v>
      </c>
      <c r="D19" s="57">
        <f>COUNTA('Monitoria Anual - 4'!R11:R890)</f>
        <v>13</v>
      </c>
      <c r="E19" s="66">
        <f>D19/$D$22</f>
        <v>0.37142857142857144</v>
      </c>
      <c r="F19" s="57">
        <f t="shared" ref="F19:F20" si="1">D19-AB19</f>
        <v>13</v>
      </c>
      <c r="G19" s="66">
        <f t="shared" si="0"/>
        <v>0.39393939393939392</v>
      </c>
      <c r="H19" s="65"/>
      <c r="X19" s="76"/>
      <c r="Z19">
        <f>COUNTIFS('Monitoria Anual - 4'!R:R,"x",'Monitoria Anual - 4'!T:T,"Excluída")</f>
        <v>0</v>
      </c>
      <c r="AA19">
        <f>COUNTIFS('Monitoria Anual - 4'!R:R,"x",'Monitoria Anual - 4'!T:T,"Agrupada")</f>
        <v>0</v>
      </c>
      <c r="AB19">
        <f>Z19+AA19</f>
        <v>0</v>
      </c>
    </row>
    <row r="20" spans="1:28" ht="15.75" x14ac:dyDescent="0.25">
      <c r="A20" s="76"/>
      <c r="C20" s="88" t="s">
        <v>588</v>
      </c>
      <c r="D20" s="57">
        <f>COUNTA('Monitoria Anual - 4'!S11:S890)</f>
        <v>5</v>
      </c>
      <c r="E20" s="66">
        <f>D20/$D$22</f>
        <v>0.14285714285714285</v>
      </c>
      <c r="F20" s="57">
        <f t="shared" si="1"/>
        <v>5</v>
      </c>
      <c r="G20" s="66">
        <f t="shared" si="0"/>
        <v>0.15151515151515152</v>
      </c>
      <c r="H20" s="65"/>
      <c r="X20" s="76"/>
      <c r="Z20">
        <f>COUNTIFS('Monitoria Anual - 4'!S:S,"x",'Monitoria Anual - 4'!T:T,"Excluída")</f>
        <v>0</v>
      </c>
      <c r="AA20">
        <f>COUNTIFS('Monitoria Anual - 4'!S:S,"x",'Monitoria Anual - 4'!T:T,"Agrupada")</f>
        <v>0</v>
      </c>
      <c r="AB20">
        <f>Z20+AA20</f>
        <v>0</v>
      </c>
    </row>
    <row r="21" spans="1:28" ht="16.5" thickBot="1" x14ac:dyDescent="0.3">
      <c r="A21" s="76"/>
      <c r="C21" s="89" t="s">
        <v>589</v>
      </c>
      <c r="D21" s="58"/>
      <c r="E21" s="67"/>
      <c r="F21" s="58">
        <f>'Monitoria Anual - 4'!C56</f>
        <v>0</v>
      </c>
      <c r="G21" s="67">
        <f t="shared" si="0"/>
        <v>0</v>
      </c>
      <c r="H21" s="65"/>
      <c r="X21" s="76"/>
    </row>
    <row r="22" spans="1:28" ht="16.5" thickBot="1" x14ac:dyDescent="0.3">
      <c r="A22" s="76"/>
      <c r="C22" s="90" t="s">
        <v>590</v>
      </c>
      <c r="D22" s="91">
        <f>SUM(D16:D20)</f>
        <v>35</v>
      </c>
      <c r="E22" s="92">
        <f>SUM(E15:E21)</f>
        <v>1</v>
      </c>
      <c r="F22" s="93">
        <f>SUM(F16:F21)</f>
        <v>33</v>
      </c>
      <c r="G22" s="94">
        <f>SUM(G16:G21)</f>
        <v>0.99999999999999989</v>
      </c>
      <c r="H22" s="65"/>
      <c r="X22" s="76"/>
    </row>
    <row r="23" spans="1:28" x14ac:dyDescent="0.25">
      <c r="A23" s="76"/>
      <c r="C23" s="96" t="s">
        <v>591</v>
      </c>
      <c r="D23" s="492">
        <f>COUNTIF('Monitoria Anual - 4'!T11:T890,"Agrupada")</f>
        <v>1</v>
      </c>
      <c r="E23" s="492"/>
      <c r="F23" s="492"/>
      <c r="G23" s="493"/>
      <c r="H23" s="5"/>
      <c r="X23" s="76"/>
    </row>
    <row r="24" spans="1:28" ht="15.75" thickBot="1" x14ac:dyDescent="0.3">
      <c r="A24" s="76"/>
      <c r="C24" s="95" t="s">
        <v>592</v>
      </c>
      <c r="D24" s="494">
        <f>COUNTIF('Monitoria Anual - 4'!T11:T51,"Excluída")</f>
        <v>3</v>
      </c>
      <c r="E24" s="494"/>
      <c r="F24" s="494"/>
      <c r="G24" s="495"/>
      <c r="X24" s="76"/>
    </row>
    <row r="25" spans="1:28" x14ac:dyDescent="0.25">
      <c r="A25" s="76"/>
      <c r="X25" s="76"/>
    </row>
    <row r="26" spans="1:28" x14ac:dyDescent="0.25">
      <c r="A26" s="76"/>
      <c r="X26" s="76"/>
    </row>
    <row r="27" spans="1:28" ht="15.75" x14ac:dyDescent="0.25">
      <c r="A27" s="76"/>
      <c r="B27" s="490" t="s">
        <v>593</v>
      </c>
      <c r="C27" s="491"/>
      <c r="D27" s="30"/>
      <c r="E27" s="30"/>
      <c r="F27" s="30"/>
      <c r="G27" s="30"/>
      <c r="X27" s="76"/>
    </row>
    <row r="28" spans="1:28" ht="16.5" thickBot="1" x14ac:dyDescent="0.3">
      <c r="A28" s="76"/>
      <c r="B28" s="30"/>
      <c r="C28" s="12"/>
      <c r="D28" s="12"/>
      <c r="E28" s="12"/>
      <c r="F28" s="12"/>
      <c r="G28" s="12"/>
      <c r="H28" s="30"/>
      <c r="I28" s="30"/>
      <c r="J28" s="30"/>
      <c r="K28" s="30"/>
      <c r="L28" s="30"/>
      <c r="M28" s="30"/>
      <c r="N28" s="30"/>
      <c r="O28" s="30"/>
      <c r="P28" s="30"/>
      <c r="Q28" s="30"/>
      <c r="R28" s="30"/>
      <c r="S28" s="30"/>
      <c r="T28" s="30"/>
      <c r="U28" s="30"/>
      <c r="V28" s="30"/>
      <c r="W28" s="30"/>
      <c r="X28" s="76"/>
    </row>
    <row r="29" spans="1:28" ht="16.5" thickBot="1" x14ac:dyDescent="0.3">
      <c r="A29" s="76"/>
      <c r="B29" s="12"/>
      <c r="C29" s="109" t="s">
        <v>594</v>
      </c>
      <c r="D29" s="52">
        <f>COUNTA('Monitoria Anual - 4'!A11:A50)</f>
        <v>4</v>
      </c>
      <c r="H29" s="12"/>
      <c r="I29" s="12"/>
      <c r="J29" s="12"/>
      <c r="K29" s="12"/>
      <c r="L29" s="12"/>
      <c r="M29" s="12"/>
      <c r="N29" s="12"/>
      <c r="O29" s="12"/>
      <c r="P29" s="12"/>
      <c r="Q29" s="12"/>
      <c r="R29" s="12"/>
      <c r="S29" s="12"/>
      <c r="T29" s="12"/>
      <c r="U29" s="12"/>
      <c r="V29" s="12"/>
      <c r="W29" s="12"/>
      <c r="X29" s="76"/>
    </row>
    <row r="30" spans="1:28" ht="15.75" thickBot="1" x14ac:dyDescent="0.3">
      <c r="A30" s="76"/>
      <c r="X30" s="76"/>
    </row>
    <row r="31" spans="1:28" ht="15.75" thickBot="1" x14ac:dyDescent="0.3">
      <c r="A31" s="76"/>
      <c r="C31" s="110" t="s">
        <v>595</v>
      </c>
      <c r="D31" s="110" t="s">
        <v>596</v>
      </c>
      <c r="E31" s="13"/>
      <c r="F31" s="14"/>
      <c r="G31" s="15"/>
      <c r="H31" s="17"/>
      <c r="I31" s="18"/>
      <c r="J31" s="19"/>
      <c r="W31" s="1"/>
      <c r="X31" s="76"/>
    </row>
    <row r="32" spans="1:28" x14ac:dyDescent="0.25">
      <c r="A32" s="76"/>
      <c r="C32" s="53" t="s">
        <v>597</v>
      </c>
      <c r="D32" s="61">
        <f>SUM(F32:J32)</f>
        <v>6</v>
      </c>
      <c r="E32" s="23">
        <f>COUNTA('Monitoria Anual - 4'!T11:T18)</f>
        <v>2</v>
      </c>
      <c r="F32" s="50">
        <f>COUNTA('Monitoria Anual - 4'!O11:O18)</f>
        <v>0</v>
      </c>
      <c r="G32" s="50">
        <f>COUNTA('Monitoria Anual - 4'!P11:P18)</f>
        <v>0</v>
      </c>
      <c r="H32" s="50">
        <f>COUNTA('Monitoria Anual - 4'!Q11:Q18)</f>
        <v>2</v>
      </c>
      <c r="I32" s="50">
        <f>COUNTA('Monitoria Anual - 4'!R11:R18)</f>
        <v>4</v>
      </c>
      <c r="J32" s="51">
        <f>COUNTA('Monitoria Anual - 4'!S11:S18)</f>
        <v>0</v>
      </c>
      <c r="W32" s="1"/>
      <c r="X32" s="76"/>
    </row>
    <row r="33" spans="1:30" x14ac:dyDescent="0.25">
      <c r="A33" s="76"/>
      <c r="C33" s="54" t="s">
        <v>598</v>
      </c>
      <c r="D33" s="53">
        <f>SUM(F33:J33)</f>
        <v>12</v>
      </c>
      <c r="E33" s="24">
        <f>COUNTA('Monitoria Anual - 4'!T19:T31)</f>
        <v>2</v>
      </c>
      <c r="F33" s="25">
        <f>COUNTA('Monitoria Anual - 4'!O19:O31)</f>
        <v>0</v>
      </c>
      <c r="G33" s="25">
        <f>COUNTA('Monitoria Anual - 4'!P19:P31)</f>
        <v>3</v>
      </c>
      <c r="H33" s="25">
        <f>COUNTA('Monitoria Anual - 4'!Q19:Q31)</f>
        <v>6</v>
      </c>
      <c r="I33" s="25">
        <f>COUNTA('Monitoria Anual - 4'!R19:R31)</f>
        <v>0</v>
      </c>
      <c r="J33" s="26">
        <f>COUNTA('Monitoria Anual - 4'!S19:S31)</f>
        <v>3</v>
      </c>
      <c r="W33" s="1"/>
      <c r="X33" s="76"/>
    </row>
    <row r="34" spans="1:30" x14ac:dyDescent="0.25">
      <c r="A34" s="76"/>
      <c r="C34" s="54" t="s">
        <v>599</v>
      </c>
      <c r="D34" s="54">
        <f t="shared" ref="D34:D35" si="2">SUM(F34:J34)</f>
        <v>4</v>
      </c>
      <c r="E34" s="24">
        <f>COUNTA('Monitoria Anual - 4'!T32:T36)</f>
        <v>0</v>
      </c>
      <c r="F34" s="25">
        <f>COUNTA('Monitoria Anual - 4'!O32:O36)</f>
        <v>0</v>
      </c>
      <c r="G34" s="25">
        <f>COUNTA('Monitoria Anual - 4'!P32:P36)</f>
        <v>0</v>
      </c>
      <c r="H34" s="25">
        <f>COUNTA('Monitoria Anual - 4'!Q32:Q36)</f>
        <v>1</v>
      </c>
      <c r="I34" s="25">
        <f>COUNTA('Monitoria Anual - 4'!R32:R36)</f>
        <v>2</v>
      </c>
      <c r="J34" s="26">
        <f>COUNTA('Monitoria Anual - 4'!S32:S36)</f>
        <v>1</v>
      </c>
      <c r="W34" s="1"/>
      <c r="X34" s="76"/>
    </row>
    <row r="35" spans="1:30" ht="15.75" thickBot="1" x14ac:dyDescent="0.3">
      <c r="A35" s="76"/>
      <c r="C35" s="55" t="s">
        <v>600</v>
      </c>
      <c r="D35" s="62">
        <f t="shared" si="2"/>
        <v>13</v>
      </c>
      <c r="E35" s="27">
        <f>COUNTA('Monitoria Anual - 4'!T37:T50)</f>
        <v>0</v>
      </c>
      <c r="F35" s="28">
        <f>COUNTA('Monitoria Anual - 4'!O37:O50)</f>
        <v>0</v>
      </c>
      <c r="G35" s="28">
        <f>COUNTA('Monitoria Anual - 4'!P37:P50)</f>
        <v>2</v>
      </c>
      <c r="H35" s="28">
        <f>COUNTA('Monitoria Anual - 4'!Q37:Q50)</f>
        <v>3</v>
      </c>
      <c r="I35" s="28">
        <f>COUNTA('Monitoria Anual - 4'!R37:R50)</f>
        <v>7</v>
      </c>
      <c r="J35" s="29">
        <f>COUNTA('Monitoria Anual - 4'!S37:S50)</f>
        <v>1</v>
      </c>
      <c r="W35" s="1"/>
      <c r="X35" s="76"/>
    </row>
    <row r="36" spans="1:30" x14ac:dyDescent="0.25">
      <c r="A36" s="76"/>
      <c r="C36" s="265"/>
      <c r="D36" s="265"/>
      <c r="E36" s="265"/>
      <c r="F36" s="265"/>
      <c r="G36" s="265"/>
      <c r="H36" s="265"/>
      <c r="I36" s="265"/>
      <c r="J36" s="265"/>
      <c r="W36" s="1"/>
      <c r="X36" s="76"/>
    </row>
    <row r="37" spans="1:30" x14ac:dyDescent="0.25">
      <c r="A37" s="76"/>
      <c r="C37" s="265"/>
      <c r="D37" s="265"/>
      <c r="E37" s="265"/>
      <c r="F37" s="265"/>
      <c r="G37" s="265"/>
      <c r="H37" s="265"/>
      <c r="I37" s="265"/>
      <c r="J37" s="265"/>
      <c r="W37" s="1"/>
      <c r="X37" s="76"/>
    </row>
    <row r="38" spans="1:30" x14ac:dyDescent="0.25">
      <c r="A38" s="76"/>
      <c r="C38" s="265"/>
      <c r="D38" s="265"/>
      <c r="E38" s="265"/>
      <c r="F38" s="265"/>
      <c r="G38" s="265"/>
      <c r="H38" s="265"/>
      <c r="I38" s="265"/>
      <c r="J38" s="265"/>
      <c r="W38" s="1"/>
      <c r="X38" s="76"/>
    </row>
    <row r="39" spans="1:30" x14ac:dyDescent="0.25">
      <c r="A39" s="76"/>
      <c r="C39" s="265"/>
      <c r="D39" s="265"/>
      <c r="E39" s="265"/>
      <c r="F39" s="265"/>
      <c r="G39" s="265"/>
      <c r="H39" s="265"/>
      <c r="I39" s="265"/>
      <c r="J39" s="265"/>
      <c r="W39" s="1"/>
      <c r="X39" s="76"/>
    </row>
    <row r="40" spans="1:30" x14ac:dyDescent="0.25">
      <c r="A40" s="76"/>
      <c r="C40" s="265"/>
      <c r="D40" s="265"/>
      <c r="E40" s="265"/>
      <c r="F40" s="265"/>
      <c r="G40" s="265"/>
      <c r="H40" s="265"/>
      <c r="I40" s="265"/>
      <c r="J40" s="265"/>
      <c r="W40" s="1"/>
      <c r="X40" s="76"/>
    </row>
    <row r="41" spans="1:30" x14ac:dyDescent="0.25">
      <c r="A41" s="76"/>
      <c r="C41" s="265"/>
      <c r="D41" s="265"/>
      <c r="E41" s="265"/>
      <c r="F41" s="265"/>
      <c r="G41" s="265"/>
      <c r="H41" s="265"/>
      <c r="I41" s="265"/>
      <c r="J41" s="265"/>
      <c r="W41" s="1"/>
      <c r="X41" s="76"/>
    </row>
    <row r="42" spans="1:30" x14ac:dyDescent="0.25">
      <c r="A42" s="76"/>
      <c r="X42" s="76"/>
    </row>
    <row r="43" spans="1:30" x14ac:dyDescent="0.25">
      <c r="A43" s="76"/>
      <c r="B43" s="76"/>
      <c r="C43" s="76"/>
      <c r="D43" s="76"/>
      <c r="E43" s="76"/>
      <c r="F43" s="76"/>
      <c r="G43" s="76"/>
      <c r="H43" s="76"/>
      <c r="I43" s="76"/>
      <c r="J43" s="76"/>
      <c r="K43" s="76"/>
      <c r="L43" s="76"/>
      <c r="M43" s="76"/>
      <c r="N43" s="76"/>
      <c r="O43" s="76"/>
      <c r="P43" s="76"/>
      <c r="Q43" s="76"/>
      <c r="R43" s="76"/>
      <c r="S43" s="76"/>
      <c r="T43" s="76"/>
      <c r="U43" s="76"/>
      <c r="V43" s="76"/>
      <c r="W43" s="76"/>
      <c r="X43" s="76"/>
    </row>
    <row r="45" spans="1:30" x14ac:dyDescent="0.25">
      <c r="A45" s="63"/>
      <c r="B45" s="63"/>
      <c r="C45" s="63"/>
      <c r="D45" s="63"/>
      <c r="E45" s="63"/>
      <c r="F45" s="63"/>
      <c r="G45" s="63"/>
      <c r="H45" s="63"/>
      <c r="I45" s="63"/>
      <c r="J45" s="63"/>
      <c r="K45" s="63"/>
      <c r="L45" s="63"/>
      <c r="M45" s="63"/>
      <c r="N45" s="63"/>
      <c r="O45" s="63"/>
      <c r="P45" s="63"/>
      <c r="Q45" s="63"/>
      <c r="R45" s="63"/>
      <c r="S45" s="63"/>
      <c r="T45" s="63"/>
      <c r="U45" s="63"/>
      <c r="V45" s="63"/>
      <c r="W45" s="63"/>
      <c r="X45" s="63"/>
      <c r="Y45" s="63"/>
      <c r="Z45" s="63"/>
      <c r="AA45" s="63"/>
      <c r="AB45" s="63"/>
      <c r="AC45" s="63"/>
      <c r="AD45" s="63"/>
    </row>
    <row r="46" spans="1:30" x14ac:dyDescent="0.25">
      <c r="A46" s="63"/>
      <c r="B46" s="63"/>
      <c r="C46" s="63"/>
      <c r="D46" s="63"/>
      <c r="E46" s="63"/>
      <c r="F46" s="63"/>
      <c r="G46" s="63"/>
      <c r="H46" s="63"/>
      <c r="I46" s="63"/>
      <c r="J46" s="63"/>
      <c r="K46" s="63"/>
      <c r="L46" s="63"/>
      <c r="M46" s="63"/>
      <c r="N46" s="63"/>
      <c r="O46" s="63"/>
      <c r="P46" s="63"/>
      <c r="Q46" s="63"/>
      <c r="R46" s="63"/>
      <c r="S46" s="63"/>
      <c r="T46" s="63"/>
      <c r="U46" s="63"/>
      <c r="V46" s="63"/>
      <c r="W46" s="63"/>
      <c r="X46" s="63"/>
      <c r="Y46" s="63"/>
      <c r="Z46" s="63"/>
      <c r="AA46" s="63"/>
      <c r="AB46" s="63"/>
      <c r="AC46" s="63"/>
      <c r="AD46" s="63"/>
    </row>
    <row r="47" spans="1:30" x14ac:dyDescent="0.25">
      <c r="A47" s="63"/>
      <c r="B47" s="63"/>
      <c r="C47" s="63"/>
      <c r="D47" s="63"/>
      <c r="E47" s="63"/>
      <c r="F47" s="63"/>
      <c r="G47" s="63"/>
      <c r="H47" s="63"/>
      <c r="I47" s="63"/>
      <c r="J47" s="63"/>
      <c r="K47" s="63"/>
      <c r="L47" s="63"/>
      <c r="M47" s="63"/>
      <c r="N47" s="63"/>
      <c r="O47" s="63"/>
      <c r="P47" s="63"/>
      <c r="Q47" s="63"/>
      <c r="R47" s="63"/>
      <c r="S47" s="63"/>
      <c r="T47" s="63"/>
      <c r="U47" s="63"/>
      <c r="V47" s="63"/>
      <c r="W47" s="63"/>
      <c r="X47" s="63"/>
      <c r="Y47" s="63"/>
      <c r="Z47" s="63"/>
      <c r="AA47" s="63"/>
      <c r="AB47" s="63"/>
      <c r="AC47" s="63"/>
      <c r="AD47" s="63"/>
    </row>
  </sheetData>
  <sheetProtection algorithmName="SHA-512" hashValue="neQu/AQUQrvEab04P0B4p4pZfiKP9CllMsctPi/jeoqMC4gIat2ZXgekvTK3hpb4mTsWGIVwFx/IoK/4kE1aow==" saltValue="RCRUmiWugmCioDwbb/2O6g==" spinCount="100000" sheet="1" objects="1" scenarios="1"/>
  <protectedRanges>
    <protectedRange algorithmName="SHA-512" hashValue="zzhv/Dq6/XQDdy4PArewFSu9VLQOsBZ9SvRQwEaPRryxU9jlfehRY4wDYvbp7yw2VZjtzuEFQ9mRoLL/NIyBnw==" saltValue="sDMcZXVTWsRsrO+dPIlxTA==" spinCount="100000" sqref="A1:AD47" name="Intervalo1_9_8_8"/>
  </protectedRanges>
  <mergeCells count="13">
    <mergeCell ref="B27:C27"/>
    <mergeCell ref="B9:W9"/>
    <mergeCell ref="B11:C11"/>
    <mergeCell ref="F12:G12"/>
    <mergeCell ref="C13:G13"/>
    <mergeCell ref="D23:G23"/>
    <mergeCell ref="D24:G24"/>
    <mergeCell ref="B1:W2"/>
    <mergeCell ref="B3:W3"/>
    <mergeCell ref="B5:C5"/>
    <mergeCell ref="D5:M5"/>
    <mergeCell ref="B7:C7"/>
    <mergeCell ref="D7:G7"/>
  </mergeCells>
  <conditionalFormatting sqref="E32:F32 G32:J41 F33:F41">
    <cfRule type="cellIs" dxfId="5" priority="1" stopIfTrue="1" operator="equal">
      <formula>0</formula>
    </cfRule>
  </conditionalFormatting>
  <pageMargins left="0.25" right="0.25" top="0.75" bottom="0.75" header="0.3" footer="0.3"/>
  <pageSetup paperSize="9" scale="52" fitToHeight="0" orientation="landscape" r:id="rId1"/>
  <colBreaks count="1" manualBreakCount="1">
    <brk id="11" max="1048575" man="1"/>
  </col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Autoriza_x00e7__x00e3_odeusoparaoCENAP_x002f_ICMBio xmlns="d48891a3-fa21-4480-9dcb-202080cb6d5b">false</Autoriza_x00e7__x00e3_odeusoparaoCENAP_x002f_ICMBio>
    <j61951ea8320440dab7e1274a374873d xmlns="d48891a3-fa21-4480-9dcb-202080cb6d5b">
      <Terms xmlns="http://schemas.microsoft.com/office/infopath/2007/PartnerControls"/>
    </j61951ea8320440dab7e1274a374873d>
    <h1to xmlns="d48891a3-fa21-4480-9dcb-202080cb6d5b" xsi:nil="true"/>
    <_ip_UnifiedCompliancePolicyProperties xmlns="http://schemas.microsoft.com/sharepoint/v3" xsi:nil="true"/>
    <Pessoas xmlns="d48891a3-fa21-4480-9dcb-202080cb6d5b">
      <UserInfo>
        <DisplayName/>
        <AccountId xsi:nil="true"/>
        <AccountType/>
      </UserInfo>
    </Pessoas>
    <TaxCatchAll xmlns="1262c583-ff64-4db5-95f7-0975d010bab7" xsi:nil="true"/>
    <lcf76f155ced4ddcb4097134ff3c332f xmlns="d48891a3-fa21-4480-9dcb-202080cb6d5b">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E8A9FA3EBFD826458AF5EFED1AD78E9F" ma:contentTypeVersion="33" ma:contentTypeDescription="Crie um novo documento." ma:contentTypeScope="" ma:versionID="5894b96cd985d1e1cf3017a7b0a45b71">
  <xsd:schema xmlns:xsd="http://www.w3.org/2001/XMLSchema" xmlns:xs="http://www.w3.org/2001/XMLSchema" xmlns:p="http://schemas.microsoft.com/office/2006/metadata/properties" xmlns:ns1="http://schemas.microsoft.com/sharepoint/v3" xmlns:ns2="d48891a3-fa21-4480-9dcb-202080cb6d5b" xmlns:ns3="1262c583-ff64-4db5-95f7-0975d010bab7" targetNamespace="http://schemas.microsoft.com/office/2006/metadata/properties" ma:root="true" ma:fieldsID="eff0671635d3cd48f2feedf06177b97b" ns1:_="" ns2:_="" ns3:_="">
    <xsd:import namespace="http://schemas.microsoft.com/sharepoint/v3"/>
    <xsd:import namespace="d48891a3-fa21-4480-9dcb-202080cb6d5b"/>
    <xsd:import namespace="1262c583-ff64-4db5-95f7-0975d010bab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OCR" minOccurs="0"/>
                <xsd:element ref="ns3:SharedWithUsers" minOccurs="0"/>
                <xsd:element ref="ns3:SharedWithDetails" minOccurs="0"/>
                <xsd:element ref="ns2:MediaServiceEventHashCode" minOccurs="0"/>
                <xsd:element ref="ns2:MediaServiceGenerationTime" minOccurs="0"/>
                <xsd:element ref="ns2:MediaServiceAutoKeyPoints" minOccurs="0"/>
                <xsd:element ref="ns2:MediaServiceKeyPoints" minOccurs="0"/>
                <xsd:element ref="ns2:j61951ea8320440dab7e1274a374873d" minOccurs="0"/>
                <xsd:element ref="ns3:TaxCatchAll" minOccurs="0"/>
                <xsd:element ref="ns2:Pessoas" minOccurs="0"/>
                <xsd:element ref="ns2:Autoriza_x00e7__x00e3_odeusoparaoCENAP_x002f_ICMBio" minOccurs="0"/>
                <xsd:element ref="ns2:h1to" minOccurs="0"/>
                <xsd:element ref="ns2:MediaLengthInSeconds" minOccurs="0"/>
                <xsd:element ref="ns1:_ip_UnifiedCompliancePolicyProperties" minOccurs="0"/>
                <xsd:element ref="ns1:_ip_UnifiedCompliancePolicyUIAction" minOccurs="0"/>
                <xsd:element ref="ns2:lcf76f155ced4ddcb4097134ff3c332f"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7" nillable="true" ma:displayName="Propriedades da Política de Conformidade Unificada" ma:hidden="true" ma:internalName="_ip_UnifiedCompliancePolicyProperties">
      <xsd:simpleType>
        <xsd:restriction base="dms:Note"/>
      </xsd:simpleType>
    </xsd:element>
    <xsd:element name="_ip_UnifiedCompliancePolicyUIAction" ma:index="28" nillable="true" ma:displayName="Ação de Interface do Usuário da Política de Conformidade Unificada"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48891a3-fa21-4480-9dcb-202080cb6d5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MediaServiceAutoTags" ma:internalName="MediaServiceAutoTags" ma:readOnly="true">
      <xsd:simpleType>
        <xsd:restriction base="dms:Text"/>
      </xsd:simpleType>
    </xsd:element>
    <xsd:element name="MediaServiceLocation" ma:index="12" nillable="true" ma:displayName="MediaServiceLocation" ma:internalName="MediaServiceLocation"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j61951ea8320440dab7e1274a374873d" ma:index="21" nillable="true" ma:taxonomy="true" ma:internalName="j61951ea8320440dab7e1274a374873d" ma:taxonomyFieldName="Tags" ma:displayName="Tags" ma:readOnly="false" ma:default="" ma:fieldId="{361951ea-8320-440d-ab7e-1274a374873d}" ma:taxonomyMulti="true" ma:sspId="11439537-a661-4c27-8fe4-74698d587d7f" ma:termSetId="163a0ffd-9e23-40ad-852d-9381ab81b8ea" ma:anchorId="00000000-0000-0000-0000-000000000000" ma:open="true" ma:isKeyword="false">
      <xsd:complexType>
        <xsd:sequence>
          <xsd:element ref="pc:Terms" minOccurs="0" maxOccurs="1"/>
        </xsd:sequence>
      </xsd:complexType>
    </xsd:element>
    <xsd:element name="Pessoas" ma:index="23" nillable="true" ma:displayName="Pessoas" ma:list="UserInfo" ma:SharePointGroup="0" ma:internalName="Pessoas" ma:showField="Titl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utoriza_x00e7__x00e3_odeusoparaoCENAP_x002f_ICMBio" ma:index="24" nillable="true" ma:displayName="Autorização de uso para o CENAP/ICMBio" ma:default="0" ma:description="Marcar se tivermos autorização do autor para uso em nossas atividades" ma:format="Dropdown" ma:internalName="Autoriza_x00e7__x00e3_odeusoparaoCENAP_x002f_ICMBio">
      <xsd:simpleType>
        <xsd:restriction base="dms:Boolean"/>
      </xsd:simpleType>
    </xsd:element>
    <xsd:element name="h1to" ma:index="25" nillable="true" ma:displayName="Data e hora" ma:internalName="h1to">
      <xsd:simpleType>
        <xsd:restriction base="dms:DateTime"/>
      </xsd:simpleType>
    </xsd:element>
    <xsd:element name="MediaLengthInSeconds" ma:index="26" nillable="true" ma:displayName="Length (seconds)" ma:internalName="MediaLengthInSeconds" ma:readOnly="true">
      <xsd:simpleType>
        <xsd:restriction base="dms:Unknown"/>
      </xsd:simpleType>
    </xsd:element>
    <xsd:element name="lcf76f155ced4ddcb4097134ff3c332f" ma:index="30" nillable="true" ma:taxonomy="true" ma:internalName="lcf76f155ced4ddcb4097134ff3c332f" ma:taxonomyFieldName="MediaServiceImageTags" ma:displayName="Marcações de imagem" ma:readOnly="false" ma:fieldId="{5cf76f15-5ced-4ddc-b409-7134ff3c332f}" ma:taxonomyMulti="true" ma:sspId="11439537-a661-4c27-8fe4-74698d587d7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3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32" nillable="true" ma:displayName="MediaServiceSearchProperties" ma:hidden="true" ma:internalName="MediaServiceSearchProperties" ma:readOnly="true">
      <xsd:simpleType>
        <xsd:restriction base="dms:Note"/>
      </xsd:simpleType>
    </xsd:element>
    <xsd:element name="MediaServiceBillingMetadata" ma:index="3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262c583-ff64-4db5-95f7-0975d010bab7" elementFormDefault="qualified">
    <xsd:import namespace="http://schemas.microsoft.com/office/2006/documentManagement/types"/>
    <xsd:import namespace="http://schemas.microsoft.com/office/infopath/2007/PartnerControls"/>
    <xsd:element name="SharedWithUsers" ma:index="14"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Detalhes de Compartilhado Com" ma:internalName="SharedWithDetails" ma:readOnly="true">
      <xsd:simpleType>
        <xsd:restriction base="dms:Note">
          <xsd:maxLength value="255"/>
        </xsd:restriction>
      </xsd:simpleType>
    </xsd:element>
    <xsd:element name="TaxCatchAll" ma:index="22" nillable="true" ma:displayName="Taxonomy Catch All Column" ma:hidden="true" ma:list="{24cfd5e4-6e76-40a0-8025-22329fa19566}" ma:internalName="TaxCatchAll" ma:showField="CatchAllData" ma:web="1262c583-ff64-4db5-95f7-0975d010bab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8C51AF3-DF84-4827-B17B-24037AC4E33C}">
  <ds:schemaRefs>
    <ds:schemaRef ds:uri="http://schemas.microsoft.com/sharepoint/v3/contenttype/forms"/>
  </ds:schemaRefs>
</ds:datastoreItem>
</file>

<file path=customXml/itemProps2.xml><?xml version="1.0" encoding="utf-8"?>
<ds:datastoreItem xmlns:ds="http://schemas.openxmlformats.org/officeDocument/2006/customXml" ds:itemID="{A024F704-8315-46BC-B1CB-36C5FF58BEE1}">
  <ds:schemaRefs>
    <ds:schemaRef ds:uri="http://schemas.microsoft.com/office/2006/metadata/properties"/>
    <ds:schemaRef ds:uri="http://purl.org/dc/elements/1.1/"/>
    <ds:schemaRef ds:uri="http://schemas.microsoft.com/office/2006/documentManagement/types"/>
    <ds:schemaRef ds:uri="1262c583-ff64-4db5-95f7-0975d010bab7"/>
    <ds:schemaRef ds:uri="http://purl.org/dc/terms/"/>
    <ds:schemaRef ds:uri="http://purl.org/dc/dcmitype/"/>
    <ds:schemaRef ds:uri="http://schemas.microsoft.com/sharepoint/v3"/>
    <ds:schemaRef ds:uri="http://schemas.microsoft.com/office/infopath/2007/PartnerControls"/>
    <ds:schemaRef ds:uri="http://schemas.openxmlformats.org/package/2006/metadata/core-properties"/>
    <ds:schemaRef ds:uri="d48891a3-fa21-4480-9dcb-202080cb6d5b"/>
    <ds:schemaRef ds:uri="http://www.w3.org/XML/1998/namespace"/>
  </ds:schemaRefs>
</ds:datastoreItem>
</file>

<file path=customXml/itemProps3.xml><?xml version="1.0" encoding="utf-8"?>
<ds:datastoreItem xmlns:ds="http://schemas.openxmlformats.org/officeDocument/2006/customXml" ds:itemID="{73E3891E-ED28-4BB8-97DB-F9842D43BC9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d48891a3-fa21-4480-9dcb-202080cb6d5b"/>
    <ds:schemaRef ds:uri="1262c583-ff64-4db5-95f7-0975d010bab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11</vt:i4>
      </vt:variant>
    </vt:vector>
  </HeadingPairs>
  <TitlesOfParts>
    <vt:vector size="11" baseType="lpstr">
      <vt:lpstr>LEGENDA</vt:lpstr>
      <vt:lpstr>Monitoria Anual - 1</vt:lpstr>
      <vt:lpstr>Painel de Gestão - 1</vt:lpstr>
      <vt:lpstr>Monitoria Anual - 2</vt:lpstr>
      <vt:lpstr>Painel de Gestão - 2</vt:lpstr>
      <vt:lpstr>Monitoria Anual - 3</vt:lpstr>
      <vt:lpstr>Painel de Gestão - 3</vt:lpstr>
      <vt:lpstr>Monitoria Anual - 4</vt:lpstr>
      <vt:lpstr>Painel de Gestão - 4</vt:lpstr>
      <vt:lpstr>Monitoria Final</vt:lpstr>
      <vt:lpstr>Painel de Gestão Final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Renata Navega</dc:creator>
  <cp:keywords/>
  <dc:description/>
  <cp:lastModifiedBy>Tatiane Cristina Rech Fernandes</cp:lastModifiedBy>
  <cp:revision/>
  <dcterms:created xsi:type="dcterms:W3CDTF">2012-07-30T00:05:19Z</dcterms:created>
  <dcterms:modified xsi:type="dcterms:W3CDTF">2026-06-29T12:37:44Z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0x010100E8A9FA3EBFD826458AF5EFED1AD78E9F</vt:lpwstr>
  </property>
  <property fmtid="{D5CDD505-2E9C-101B-9397-08002B2CF9AE}" pid="3" name="MSIP_Label_3738d5ca-cd4e-433d-8f2a-eee77df5cad2_Enabled">
    <vt:lpwstr>true</vt:lpwstr>
  </property>
  <property fmtid="{D5CDD505-2E9C-101B-9397-08002B2CF9AE}" pid="4" name="MSIP_Label_3738d5ca-cd4e-433d-8f2a-eee77df5cad2_SetDate">
    <vt:lpwstr>2023-07-25T19:55:01Z</vt:lpwstr>
  </property>
  <property fmtid="{D5CDD505-2E9C-101B-9397-08002B2CF9AE}" pid="5" name="MSIP_Label_3738d5ca-cd4e-433d-8f2a-eee77df5cad2_Method">
    <vt:lpwstr>Standard</vt:lpwstr>
  </property>
  <property fmtid="{D5CDD505-2E9C-101B-9397-08002B2CF9AE}" pid="6" name="MSIP_Label_3738d5ca-cd4e-433d-8f2a-eee77df5cad2_Name">
    <vt:lpwstr>defa4170-0d19-0005-0004-bc88714345d2</vt:lpwstr>
  </property>
  <property fmtid="{D5CDD505-2E9C-101B-9397-08002B2CF9AE}" pid="7" name="MSIP_Label_3738d5ca-cd4e-433d-8f2a-eee77df5cad2_SiteId">
    <vt:lpwstr>c14e2b56-c5bc-43bd-ad9c-408cf6cc3560</vt:lpwstr>
  </property>
  <property fmtid="{D5CDD505-2E9C-101B-9397-08002B2CF9AE}" pid="8" name="MSIP_Label_3738d5ca-cd4e-433d-8f2a-eee77df5cad2_ActionId">
    <vt:lpwstr>6e64f5b5-9f9d-487a-a265-db0acb58beeb</vt:lpwstr>
  </property>
  <property fmtid="{D5CDD505-2E9C-101B-9397-08002B2CF9AE}" pid="9" name="MSIP_Label_3738d5ca-cd4e-433d-8f2a-eee77df5cad2_ContentBits">
    <vt:lpwstr>0</vt:lpwstr>
  </property>
  <property fmtid="{D5CDD505-2E9C-101B-9397-08002B2CF9AE}" pid="10" name="MediaServiceImageTags">
    <vt:lpwstr/>
  </property>
  <property fmtid="{D5CDD505-2E9C-101B-9397-08002B2CF9AE}" pid="11" name="Tags">
    <vt:lpwstr/>
  </property>
</Properties>
</file>