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1_Backup Cintia 29JAN2024\CLG\COPAN\Trabalho remoto\Site PANs\Peixes\"/>
    </mc:Choice>
  </mc:AlternateContent>
  <xr:revisionPtr revIDLastSave="0" documentId="13_ncr:1_{00374B2C-2484-499F-8DFC-7AB8B6DA2322}" xr6:coauthVersionLast="47" xr6:coauthVersionMax="47" xr10:uidLastSave="{00000000-0000-0000-0000-000000000000}"/>
  <bookViews>
    <workbookView xWindow="-24120" yWindow="-105" windowWidth="24240" windowHeight="13140" tabRatio="687" firstSheet="3" activeTab="6"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definedNames>
    <definedName name="_xlnm._FilterDatabase" localSheetId="2" hidden="1">'Monitoria Anual - 2'!$A$10:$AN$42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B3" i="4"/>
  <c r="B3" i="6"/>
  <c r="G34" i="10"/>
  <c r="F34" i="10"/>
  <c r="E34" i="10"/>
  <c r="D34" i="10"/>
  <c r="G33" i="10"/>
  <c r="F33" i="10"/>
  <c r="E33" i="10"/>
  <c r="D33" i="10"/>
  <c r="G32" i="10"/>
  <c r="F32" i="10"/>
  <c r="E32" i="10"/>
  <c r="D32" i="10"/>
  <c r="G31" i="10"/>
  <c r="F31" i="10"/>
  <c r="E31" i="10"/>
  <c r="D31" i="10"/>
  <c r="G30" i="10"/>
  <c r="F30" i="10"/>
  <c r="E30" i="10"/>
  <c r="D30" i="10"/>
  <c r="G29" i="10"/>
  <c r="F29" i="10"/>
  <c r="E29" i="10"/>
  <c r="D29" i="10"/>
  <c r="G28" i="10"/>
  <c r="F28" i="10"/>
  <c r="E28" i="10"/>
  <c r="D28" i="10"/>
  <c r="G27" i="10"/>
  <c r="F27" i="10"/>
  <c r="E27" i="10"/>
  <c r="D27" i="10"/>
  <c r="G26" i="10"/>
  <c r="F26" i="10"/>
  <c r="E26" i="10"/>
  <c r="D26" i="10"/>
  <c r="G25" i="10"/>
  <c r="F25" i="10"/>
  <c r="E25" i="10"/>
  <c r="D25" i="10"/>
  <c r="D22" i="10"/>
  <c r="D17" i="10"/>
  <c r="D16" i="10"/>
  <c r="D15" i="10"/>
  <c r="D7" i="10"/>
  <c r="D5" i="10"/>
  <c r="B3" i="10"/>
  <c r="J36" i="8"/>
  <c r="I36" i="8"/>
  <c r="H36" i="8"/>
  <c r="G36" i="8"/>
  <c r="F36" i="8"/>
  <c r="E36" i="8"/>
  <c r="D36" i="8"/>
  <c r="J35" i="8"/>
  <c r="I35" i="8"/>
  <c r="H35" i="8"/>
  <c r="G35" i="8"/>
  <c r="F35" i="8"/>
  <c r="E35" i="8"/>
  <c r="D35" i="8"/>
  <c r="J34" i="8"/>
  <c r="I34" i="8"/>
  <c r="H34" i="8"/>
  <c r="G34" i="8"/>
  <c r="F34" i="8"/>
  <c r="E34" i="8"/>
  <c r="D34" i="8"/>
  <c r="J33" i="8"/>
  <c r="I33" i="8"/>
  <c r="H33" i="8"/>
  <c r="G33" i="8"/>
  <c r="F33" i="8"/>
  <c r="E33" i="8"/>
  <c r="D33" i="8"/>
  <c r="J32" i="8"/>
  <c r="I32" i="8"/>
  <c r="D32" i="8" s="1"/>
  <c r="H32" i="8"/>
  <c r="G32" i="8"/>
  <c r="F32" i="8"/>
  <c r="E32" i="8"/>
  <c r="D29" i="8"/>
  <c r="D24" i="8"/>
  <c r="D23" i="8"/>
  <c r="F21" i="8"/>
  <c r="AA20" i="8" a="1"/>
  <c r="AA20" i="8"/>
  <c r="Z20" i="8" a="1"/>
  <c r="Z20" i="8"/>
  <c r="AB20" i="8" s="1"/>
  <c r="D20" i="8"/>
  <c r="AA19" i="8" a="1"/>
  <c r="AA19" i="8"/>
  <c r="Z19" i="8" a="1"/>
  <c r="Z19" i="8"/>
  <c r="D19" i="8"/>
  <c r="AA18" i="8" a="1"/>
  <c r="AA18" i="8"/>
  <c r="Z18" i="8" a="1"/>
  <c r="Z18" i="8"/>
  <c r="D18" i="8"/>
  <c r="AA17" i="8" a="1"/>
  <c r="AA17" i="8"/>
  <c r="Z17" i="8" a="1"/>
  <c r="Z17" i="8"/>
  <c r="AB17" i="8" s="1"/>
  <c r="D17" i="8"/>
  <c r="AA16" i="8"/>
  <c r="Z16" i="8"/>
  <c r="AB16" i="8" s="1"/>
  <c r="D16" i="8"/>
  <c r="F15" i="8"/>
  <c r="D7" i="8"/>
  <c r="D5" i="8"/>
  <c r="B3" i="8"/>
  <c r="J36" i="6"/>
  <c r="I36" i="6"/>
  <c r="H36" i="6"/>
  <c r="G36" i="6"/>
  <c r="F36" i="6"/>
  <c r="E36" i="6"/>
  <c r="D36" i="6"/>
  <c r="J35" i="6"/>
  <c r="I35" i="6"/>
  <c r="H35" i="6"/>
  <c r="G35" i="6"/>
  <c r="F35" i="6"/>
  <c r="D35" i="6" s="1"/>
  <c r="E35" i="6"/>
  <c r="J34" i="6"/>
  <c r="I34" i="6"/>
  <c r="H34" i="6"/>
  <c r="G34" i="6"/>
  <c r="F34" i="6"/>
  <c r="D34" i="6" s="1"/>
  <c r="E34" i="6"/>
  <c r="J33" i="6"/>
  <c r="I33" i="6"/>
  <c r="D33" i="6" s="1"/>
  <c r="H33" i="6"/>
  <c r="G33" i="6"/>
  <c r="F33" i="6"/>
  <c r="E33" i="6"/>
  <c r="J32" i="6"/>
  <c r="I32" i="6"/>
  <c r="H32" i="6"/>
  <c r="G32" i="6"/>
  <c r="F32" i="6"/>
  <c r="E32" i="6"/>
  <c r="D32" i="6"/>
  <c r="D29" i="6"/>
  <c r="D24" i="6"/>
  <c r="D23" i="6"/>
  <c r="AA20" i="6" a="1"/>
  <c r="AA20" i="6" s="1"/>
  <c r="Z20" i="6" a="1"/>
  <c r="Z20" i="6" s="1"/>
  <c r="AB20" i="6" s="1"/>
  <c r="D20" i="6"/>
  <c r="AA19" i="6" a="1"/>
  <c r="AA19" i="6" s="1"/>
  <c r="Z19" i="6" a="1"/>
  <c r="Z19" i="6"/>
  <c r="D19" i="6"/>
  <c r="AA18" i="6" a="1"/>
  <c r="AA18" i="6" s="1"/>
  <c r="Z18" i="6" a="1"/>
  <c r="Z18" i="6" s="1"/>
  <c r="AB18" i="6" s="1"/>
  <c r="D18" i="6"/>
  <c r="AA17" i="6" a="1"/>
  <c r="AA17" i="6"/>
  <c r="Z17" i="6" a="1"/>
  <c r="Z17" i="6" s="1"/>
  <c r="AB17" i="6" s="1"/>
  <c r="D17" i="6"/>
  <c r="AA16" i="6"/>
  <c r="Z16" i="6"/>
  <c r="AB16" i="6" s="1"/>
  <c r="D16" i="6"/>
  <c r="F15" i="6"/>
  <c r="D7" i="6"/>
  <c r="D5" i="6"/>
  <c r="C48" i="5"/>
  <c r="F21" i="6" s="1"/>
  <c r="J36" i="4"/>
  <c r="I36" i="4"/>
  <c r="H36" i="4"/>
  <c r="G36" i="4"/>
  <c r="F36" i="4"/>
  <c r="E36" i="4"/>
  <c r="D36" i="4"/>
  <c r="J35" i="4"/>
  <c r="I35" i="4"/>
  <c r="H35" i="4"/>
  <c r="G35" i="4"/>
  <c r="F35" i="4"/>
  <c r="E35" i="4"/>
  <c r="D35" i="4"/>
  <c r="J34" i="4"/>
  <c r="I34" i="4"/>
  <c r="H34" i="4"/>
  <c r="G34" i="4"/>
  <c r="F34" i="4"/>
  <c r="E34" i="4"/>
  <c r="D34" i="4"/>
  <c r="J33" i="4"/>
  <c r="I33" i="4"/>
  <c r="H33" i="4"/>
  <c r="G33" i="4"/>
  <c r="F33" i="4"/>
  <c r="E33" i="4"/>
  <c r="D33" i="4"/>
  <c r="J32" i="4"/>
  <c r="I32" i="4"/>
  <c r="H32" i="4"/>
  <c r="G32" i="4"/>
  <c r="F32" i="4"/>
  <c r="D32" i="4" s="1"/>
  <c r="E32" i="4"/>
  <c r="D29" i="4"/>
  <c r="D24" i="4"/>
  <c r="D23" i="4"/>
  <c r="F21" i="4"/>
  <c r="AA20" i="4" a="1"/>
  <c r="AA20" i="4"/>
  <c r="Z20" i="4" a="1"/>
  <c r="Z20" i="4"/>
  <c r="D20" i="4"/>
  <c r="AA19" i="4" a="1"/>
  <c r="AA19" i="4"/>
  <c r="Z19" i="4" a="1"/>
  <c r="Z19" i="4"/>
  <c r="D19" i="4"/>
  <c r="AA18" i="4" a="1"/>
  <c r="AA18" i="4"/>
  <c r="Z18" i="4" a="1"/>
  <c r="Z18" i="4"/>
  <c r="AB18" i="4" s="1"/>
  <c r="D18" i="4"/>
  <c r="AA17" i="4"/>
  <c r="Z17" i="4" a="1"/>
  <c r="Z17" i="4"/>
  <c r="D17" i="4"/>
  <c r="AA16" i="4"/>
  <c r="Z16" i="4"/>
  <c r="D16" i="4"/>
  <c r="F15" i="4"/>
  <c r="D7" i="4"/>
  <c r="D5" i="4"/>
  <c r="J36" i="2"/>
  <c r="I36" i="2"/>
  <c r="H36" i="2"/>
  <c r="G36" i="2"/>
  <c r="F36" i="2"/>
  <c r="E36" i="2"/>
  <c r="D36" i="2"/>
  <c r="J35" i="2"/>
  <c r="I35" i="2"/>
  <c r="H35" i="2"/>
  <c r="G35" i="2"/>
  <c r="F35" i="2"/>
  <c r="E35" i="2"/>
  <c r="D35" i="2"/>
  <c r="J34" i="2"/>
  <c r="I34" i="2"/>
  <c r="H34" i="2"/>
  <c r="G34" i="2"/>
  <c r="F34" i="2"/>
  <c r="E34" i="2"/>
  <c r="D34" i="2"/>
  <c r="J33" i="2"/>
  <c r="I33" i="2"/>
  <c r="H33" i="2"/>
  <c r="G33" i="2"/>
  <c r="F33" i="2"/>
  <c r="E33" i="2"/>
  <c r="D33" i="2"/>
  <c r="J32" i="2"/>
  <c r="I32" i="2"/>
  <c r="H32" i="2"/>
  <c r="G32" i="2"/>
  <c r="F32" i="2"/>
  <c r="E32" i="2"/>
  <c r="D32" i="2"/>
  <c r="D29" i="2"/>
  <c r="D24" i="2"/>
  <c r="D23" i="2"/>
  <c r="F21" i="2"/>
  <c r="AA20" i="2" a="1"/>
  <c r="AA20" i="2"/>
  <c r="Z20" i="2" a="1"/>
  <c r="Z20" i="2"/>
  <c r="D20" i="2"/>
  <c r="AA19" i="2" a="1"/>
  <c r="AA19" i="2"/>
  <c r="Z19" i="2" a="1"/>
  <c r="Z19" i="2"/>
  <c r="D19" i="2"/>
  <c r="AA18" i="2" a="1"/>
  <c r="AA18" i="2"/>
  <c r="Z18" i="2" a="1"/>
  <c r="Z18" i="2"/>
  <c r="D18" i="2"/>
  <c r="AA17" i="2" a="1"/>
  <c r="AA17" i="2"/>
  <c r="Z17" i="2" a="1"/>
  <c r="Z17" i="2"/>
  <c r="D17" i="2"/>
  <c r="AA16" i="2"/>
  <c r="Z16" i="2"/>
  <c r="D16" i="2"/>
  <c r="F15" i="2"/>
  <c r="D7" i="2"/>
  <c r="D5" i="2"/>
  <c r="B3" i="2"/>
  <c r="AB18" i="8" l="1"/>
  <c r="AB19" i="8"/>
  <c r="AB19" i="6"/>
  <c r="AB17" i="4"/>
  <c r="F17" i="4" s="1"/>
  <c r="AB16" i="4"/>
  <c r="AB19" i="4"/>
  <c r="F19" i="4" s="1"/>
  <c r="AB20" i="4"/>
  <c r="AB19" i="2"/>
  <c r="AB20" i="2"/>
  <c r="F20" i="2" s="1"/>
  <c r="AB17" i="2"/>
  <c r="F17" i="2" s="1"/>
  <c r="AB16" i="2"/>
  <c r="F16" i="2" s="1"/>
  <c r="AB18" i="2"/>
  <c r="D22" i="2"/>
  <c r="E16" i="2" s="1"/>
  <c r="F18" i="2"/>
  <c r="F19" i="2"/>
  <c r="E20" i="2"/>
  <c r="D22" i="4"/>
  <c r="E16" i="4" s="1"/>
  <c r="F16" i="4"/>
  <c r="E17" i="4"/>
  <c r="F18" i="4"/>
  <c r="E18" i="4"/>
  <c r="E19" i="4"/>
  <c r="F20" i="4"/>
  <c r="E20" i="4"/>
  <c r="D22" i="6"/>
  <c r="E16" i="6" s="1"/>
  <c r="F16" i="6"/>
  <c r="F17" i="6"/>
  <c r="E17" i="6"/>
  <c r="F18" i="6"/>
  <c r="F19" i="6"/>
  <c r="E19" i="6"/>
  <c r="F20" i="6"/>
  <c r="E20" i="6"/>
  <c r="D22" i="8"/>
  <c r="E17" i="8" s="1"/>
  <c r="F16" i="8"/>
  <c r="E16" i="8"/>
  <c r="F17" i="8"/>
  <c r="F18" i="8"/>
  <c r="E18" i="8"/>
  <c r="F19" i="8"/>
  <c r="E19" i="8"/>
  <c r="F20" i="8"/>
  <c r="E20" i="8"/>
  <c r="D18" i="10"/>
  <c r="E15" i="10"/>
  <c r="E16" i="10"/>
  <c r="E17" i="10"/>
  <c r="E18" i="6" l="1"/>
  <c r="E19" i="2"/>
  <c r="E17" i="2"/>
  <c r="E22" i="2" s="1"/>
  <c r="E18" i="2"/>
  <c r="E18" i="10"/>
  <c r="E22" i="8"/>
  <c r="F22" i="8"/>
  <c r="G16" i="8" s="1"/>
  <c r="E22" i="6"/>
  <c r="F22" i="6"/>
  <c r="G16" i="6"/>
  <c r="E22" i="4"/>
  <c r="F22" i="4"/>
  <c r="G16" i="4" s="1"/>
  <c r="F22" i="2"/>
  <c r="G16" i="2" s="1"/>
  <c r="G15" i="2" l="1"/>
  <c r="G21" i="2"/>
  <c r="G20" i="2"/>
  <c r="G19" i="2"/>
  <c r="G18" i="2"/>
  <c r="G17" i="2"/>
  <c r="G15" i="4"/>
  <c r="G21" i="4"/>
  <c r="G20" i="4"/>
  <c r="G19" i="4"/>
  <c r="G18" i="4"/>
  <c r="G17" i="4"/>
  <c r="G21" i="6"/>
  <c r="G15" i="6"/>
  <c r="G20" i="6"/>
  <c r="G19" i="6"/>
  <c r="G18" i="6"/>
  <c r="G17" i="6"/>
  <c r="G15" i="8"/>
  <c r="G21" i="8"/>
  <c r="G20" i="8"/>
  <c r="G19" i="8"/>
  <c r="G18" i="8"/>
  <c r="G17" i="8"/>
  <c r="G22" i="8" s="1"/>
  <c r="G22" i="6" l="1"/>
  <c r="G22" i="4"/>
  <c r="G22" i="2"/>
</calcChain>
</file>

<file path=xl/sharedStrings.xml><?xml version="1.0" encoding="utf-8"?>
<sst xmlns="http://schemas.openxmlformats.org/spreadsheetml/2006/main" count="2608" uniqueCount="1037">
  <si>
    <t>PLANO DE AÇÃO NACIONAL DE CONSERVAÇÃO DE ESPÉCIES AMEAÇADAS DE EXTINÇÃO - PAN</t>
  </si>
  <si>
    <t>Objetivo geral do PAN</t>
  </si>
  <si>
    <t>Fortalecer estratégias de gestão, proteção e conservação, e ampliar o conhecimento sobre as espécies-alvo do PAN e suas ameaças em 5 anos.</t>
  </si>
  <si>
    <t>Data da monitoria</t>
  </si>
  <si>
    <t>17/11/2020 - 19/11/2020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</si>
  <si>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</si>
  <si>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</si>
  <si>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</si>
  <si>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</si>
  <si>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</si>
  <si>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</si>
  <si>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</si>
  <si>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</si>
  <si>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</si>
  <si>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</si>
  <si>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</si>
  <si>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</si>
  <si>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</si>
  <si>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</si>
  <si>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</si>
  <si>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</si>
  <si>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</si>
  <si>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</si>
  <si>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</si>
  <si>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</si>
  <si>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</si>
  <si>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</si>
  <si>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</si>
  <si>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</si>
  <si>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</si>
  <si>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</si>
  <si>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</si>
  <si>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</si>
  <si>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</si>
  <si>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</si>
  <si>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</si>
  <si>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</si>
  <si>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</si>
  <si>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</si>
  <si>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</si>
  <si>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</si>
  <si>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</si>
  <si>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</si>
  <si>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</si>
  <si>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</si>
  <si>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</si>
  <si>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</si>
  <si>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1.Promoção de ações para proteção das espécies-alvo do PAN em áreas de atividades de mineração e agropecuária.</t>
  </si>
  <si>
    <t>1.1</t>
  </si>
  <si>
    <t>Indicar medidas de mitigação de impactos de atividades minerárias e agropecuárias aos órgãos licenciadores e ao setor produtivo.</t>
  </si>
  <si>
    <t>Manual e folders com indicação de boas práticas e medidas de mitigação entregue</t>
  </si>
  <si>
    <t>Alberto Akama</t>
  </si>
  <si>
    <t>Manuel Lima (ICMBio/CEPAM); Marcio Souza (ANA);  Marcelo Garcia (SEMA/IPAAM); Anne Pantoja (SEMA-PA); Mariana Lima (FEMARH);  Luciana Crema (ICMBio/CEPTA);Neusa Arenhat (SEMA-MT); Guillermo Estupiñán (WCS); Daniel Raices (ICMBio/COESP)</t>
  </si>
  <si>
    <t>Empreendimentos de mineração-garimpo e grandes empreendimentos agrícolas das áreas estratégicas do PAN.
Priorização: Bacia do Tapajós e do rio Branco.</t>
  </si>
  <si>
    <t>Área do PAN</t>
  </si>
  <si>
    <t xml:space="preserve">Depende da ação de mapeamento degradação de habitat. 
Impactos do setor agropecuário, na prática, é seguir o Código Florestal/legislação vigente. </t>
  </si>
  <si>
    <t>X</t>
  </si>
  <si>
    <t>Planejamento de início para Jan/23</t>
  </si>
  <si>
    <t>1.2</t>
  </si>
  <si>
    <t>Propor normativa para internalizar ações do PAN no licenciamento ambiental (âmbito Estadual)</t>
  </si>
  <si>
    <t>Minuta de normativa encaminhada para as OEMAs.</t>
  </si>
  <si>
    <t>Estados internalizando ações do PAN no licenciamento ambiental</t>
  </si>
  <si>
    <t>Marcelo Garcia
(SEMA/IPAAM-AM)</t>
  </si>
  <si>
    <t>Anne Pantoja (SEMA-PA); Mariana Lima (FEMARH);  Neusa Arenhat (SEMA-MT);  Manuel Lima (ICMBio/CEPAM).</t>
  </si>
  <si>
    <t>Estados contemplados no PAN</t>
  </si>
  <si>
    <t xml:space="preserve">Não precisa de normativas separadas (somente âmbito federal)
Protocolos atendem o propósito. Pode embasar o IBAMA para normativas federais. 
</t>
  </si>
  <si>
    <t>x</t>
  </si>
  <si>
    <t>Ação não iniciada devido as questões envolvendo a pandemia considerando que requer um esforço de articulação interinstitucional, incluindo reuniões presenciais.</t>
  </si>
  <si>
    <t>Sem produtos até o momento.</t>
  </si>
  <si>
    <t>Marcelo Garcia</t>
  </si>
  <si>
    <t xml:space="preserve">Alterar período de execução. início 03/2021. </t>
  </si>
  <si>
    <t>1.3</t>
  </si>
  <si>
    <t>Elaborar e propor protocolos de levantamento e monitoramento das espécies-alvo do PAN direcionados ao licenciamento ambiental, em todas as suas etapas.</t>
  </si>
  <si>
    <t xml:space="preserve">Protocolo elaborado e distribuído </t>
  </si>
  <si>
    <t xml:space="preserve">Adesão dos protocolos pelos órgãos licenciadores </t>
  </si>
  <si>
    <t>Leandro Sousa 
(UFPA-Altamira)</t>
  </si>
  <si>
    <t>300.000,00</t>
  </si>
  <si>
    <t>Jansen Zuanon (INPA); Teresa Pires (MPEG); Vera Luz (ICMBio/RAN); Alberto Akama  Juliana Masirone (IBAMA/DILIC); Marília da Gama  (IBAMA/DILIC); Fernanda Werneck (INPA); Alany Golçalves (INPA/PPG).</t>
  </si>
  <si>
    <t>Trechos de rios que foram/podem ser afetados por empreendimentos hidrelétricos, especialmente no Xingu, Tapajós e Tocantins.</t>
  </si>
  <si>
    <t>A ação já dispoe de descrição de mergulhos e protocolos para alguns rios onde foram feitos coletas de campo (Tocantins e Xingu). Contudo, ainda se faz necessário coleta nas demais sub bacias, mas devido a pandemia as expedições foram adiadas, sem previsão de data para continuidade.</t>
  </si>
  <si>
    <t>Alguns estudos prévios foram realizados Foram aplicados os protocolos no Rio Xingu e testado um no Rio Tocantins, mas ainda não foram sistematizados na forma de documetno técnico. Entretando, existe um TCC feito e que será enviado por e-mail. Trombetas, Branco, Xingu e Tapajós será feita coletas futuras.</t>
  </si>
  <si>
    <t>Alberto Akama e Leandro</t>
  </si>
  <si>
    <t>2. Estabelecimento de estratégias para melhorar o estado de conservação das espécies-alvo do PAN sensíveis aos impactos de empreendimentos hidrelétricos e hidroviários.</t>
  </si>
  <si>
    <t>2.1</t>
  </si>
  <si>
    <t>Atualizar o diagnóstico das populações das espécies-alvo do PAN, especialmente as da região de Balbina, Volta Grande do Xingu, rios Teles Pires e Jari, em decorrência dos impactos das instalações e operações hidrelétricas.</t>
  </si>
  <si>
    <t xml:space="preserve">Lista das lacunas de conhecimento sobre cada espécie; 1 Relatório por bloco/região contendo informações sobre a distribuição atual, abundância populacional e mapa de distribuição das espécies   </t>
  </si>
  <si>
    <t>Diagnóstico da situação atual e análise de viabilidade populacional das espécies</t>
  </si>
  <si>
    <t>Rafaela Vicentini
(ICMBio/CEPAM)</t>
  </si>
  <si>
    <t>Manuel Lima (ICMBio/CEPAM); Bruno Souza (ICMBio/NGI-Boa Vista); Lucélia Carvalho (UFMT-SINOP); Alberto Akama (MPEG); Jansen Zuanon (INPA); Claudio Costa (ICMBio/NGI-Altamira); Danyhelton Dantas (ICMBio/CEPAM); Leandro Ciotti (ICMBio/UNA- Itaituba); Graziela Balassa (ICMBio/CEPAM); Isis Rafânia (ICMBio/CEPAM).</t>
  </si>
  <si>
    <t xml:space="preserve"> Região de Balbina, Volta Grande do Xingu, rios Teles Pires e Jari</t>
  </si>
  <si>
    <t>As informações serão subsidiadas a partir do processo de avaliação do estado de conservação dos peixes amazônicos</t>
  </si>
  <si>
    <t>A atualização está se dando de acordo com o andamento do processo de avaliação do risco de extinção das espécies. Necessidade de uma no avaliação para verificar se existe recurso para a realização de novas coletas, existiu um atraso por conta da troca de pessoas na SEMMA e no ICMBio na coleta de Balbina. Já foi iniciado o segundo ciclo de avaliação de espécies. Se for ligado só ao processo de avaliação ela está dentro do prazo.</t>
  </si>
  <si>
    <t>A atualização está sendo organizada em planilha de acordo com o andamento do processo de avaliação das espécies.</t>
  </si>
  <si>
    <t>Considerando que a ação depende da conclusão do processo de avaliação, cujos relatorios e analises foram postergados para 2021. Assim sendo, considera-se que a ação 3.8 é mais adequada para recepcionar as informaçoes previstas nesta ação. Portanto, deliberou-se pelo agrupamento com a ação 3.8, cujos produtos refletem as informações reunidas para ambas as ações.</t>
  </si>
  <si>
    <t>2.2</t>
  </si>
  <si>
    <t>Elaborar estratégias para proteção de áreas relevantes para a conservação de peixes, considerando sua funcionalidade, criando ou ampliando unidades de conservação, ou através de outras formas de indicação de áreas sujeitas à restrição de uso dos recursos hídricos, nas áreas estratégias do PAN.</t>
  </si>
  <si>
    <t>Propostas entregues aos órgãos competentes</t>
  </si>
  <si>
    <t>Unidades de Conservação Aquáticas criadas ou Identificação de áreas sujeitas à restrição de uso, conforme estabelecido na Lei 9.433/97 Política Nacional de recursos hídricos</t>
  </si>
  <si>
    <t>Jansen Zuanon
(INPA)</t>
  </si>
  <si>
    <t>150.000,00</t>
  </si>
  <si>
    <t>Nívia Pereira (Ideflor-bio); Marcelo Garcia (SEMA/IPAAM-AM); Anne Pantoja (SEMA-PA); Mariana Lima (FEMARH);  Neusa Arenhat (SEMA-MT); Guillermo Estupiñán (WCS Brasil); Mariana Espécie (EPE); Marcio Souza (ANA); Manuel Lima (ICMbio/CEPAM); Urbano Lopes (INPA); Maria Teresa Piedade (INPA).</t>
  </si>
  <si>
    <t xml:space="preserve">rios: Branco, Tapajós (médio e Juruena), Xingu (cabeceiras e TVR) e Iriri. </t>
  </si>
  <si>
    <t xml:space="preserve">Custos referentes a duas reuniões (uma preparatória e outra geral). Gestão politica após levantamento de informações sobre o mapeamento. </t>
  </si>
  <si>
    <t xml:space="preserve">No que tange  a identificação de áreas sujeitas à restrição de uso (conforme estabelecido na Lei 9.433/97 Política Nacional de Recursos Hídricos) foram encaminhadas informações técnicas ao Ministério Público Federal, em Altamira, PA, para que o TVR da Volta Grande do Xingu receba proteção legal para seja mantido o seu funcionamento ecológico natural, contestando o "Hidrograma de consenso" proposto pela Norte Energia para funcionamento da UHE Belo Monte. Por meio do apoio técnico ao IBAMA e MPF, conseguiu-se que fosse garantida a passagem de uma quantidade de água minimamente adequada ao funcionamento ecológico do sistema, ajudando a preservar a biota local e as condições de vida das populações ribeirinha e indígena que habitam aquele trecho do rio Xingu. </t>
  </si>
  <si>
    <t>Do ponto de vista acadêmico, publicamos um artigo científico descrevendo os problemas socioambientais decorrentes da implantação do Hidrograma de Consenso, propondo alternativas mais adequadas para a manutenção da funcionalidade ecológica do sistema (ZUANON, JANSEN; SAWAKUCHI, A. O.; CAMARGO, M.; WAHNFRIED, I.; SOUSA, LEANDRO M.; AKAMA, Alberto; Janice Muriel Cunha; RIBAS, C. X.; DHORTA, F.; PEREIRA, T.; LOPES, P.; MANTOVANELLI, T.; LIMA, T. S.; GARZON, B. R.; CARNEIRO, C.; REIS, C. P.; ROCHA, G.; SANTOS, A. L. P.; PAULA, E. M. S.; PENNINO, M. G.; PEZZUTI, J.. 2020. Condições para a manutenção da dinâmica sazonal de inundação, a conservação do ecossistema aquático e manutenção dos modos de vida dos povos da volta grande do Xingu In PAPERS DO NAEA (UFPA). , v.28, 20-62). Além disso, também publicamos recentemente um estudo sobre os benefícios de integrar os sistemas aquáticos e terrestres às estratégias de conservação biológica na Amazônia, enfocando o uso de bacias hidrográficas como unidades de trabalho para o planejamento sistemático da conservação. Embora o estudo não enfoque explicitamente as localidades de trabalho da Ação, ele poderá ser usado para criar novas UCs ou ajustar/ampliar UCs já existentes nas bacias hidrográficas dos rios Branco, Tapajós e Xingu. (Referência: LEAL, C. G.; LENNOX, GARETH D.; FERRAZ, S. F. B.; Ferreira, J.; GARDNER, T. A.; THOMSON, J. R.; Berenguer, E.; LEES, A. C.; HUGHES, R. M.; MAC NALLY, RALPH; ARAGAO, L. E.; BRITO, J. G.; CASTELLO, L.; GARRETT, R. D.; HAMADA, N.; JUEN, L.; LEITÃO, RAFAEL P.; LOUZADA, J. N. C.; MORELLO, T. F.; MOURA, N.; NESSIMIAN, J. L.; OLIVEIRA-JUNIOR, J. M. B.; OLIVEIRA, V. H. F.; CAMPOS, V. O.; POMPEU, P. S.; SOLAR, R. R. C.; ZUANON, J.; Barlow, Jos. 2020. Integrated terrestrial-freshwater planning doubles conservation of tropical aquatic species. SCIENCE, v.370, 117-121)</t>
  </si>
  <si>
    <t xml:space="preserve">Não foram realizadas as duas reuniões previstas, seja por falta de uma articulação adequada de minha parte, seja pelas dificuldades impostas pela pandemia de COVID-19, que mudaram o foco de atividades para outros problemas  mais urgentes. </t>
  </si>
  <si>
    <t>Jasen Zuanon</t>
  </si>
  <si>
    <t>Registra-se que Dr. Jansen Zuanon (INPA) recomenda "que o PAN, ao contrario de elaborar estratégias, devia identificar iniciativas e estrategias já existentes e que sirvam ao objetivo do PAN para orientar parcerias e ações conjuntas. Em função dos problemas gerados pela pandemia de COVID-19, recomendo a extensão do prazo para execução da Ação para Dezembro de 2024. Por motivos pessoais e profissionais, não consegui articular adequadamente a participação dos colaboradores e a busca por soluções direcionadas às localidades previstas para esta Ação (rios Branco, Tapajós e Xingu), com ações restritas ao TVR da Volta Grande do Xingu. Neste sentido, coloco à disposição do ICMBio a função de articulador desta Ação. Recomendo a realização das duas reuniões previstas inicialmente na Ação, como forma de estimular uma articulação mais efetiva entre os participantes para a execução das atividades previstas inicialmente. Verificar com a COESP a relação com essa ação/produto. Icmbio estreitar laços entre MMA/ICMBio/ANA) coordenção PAN responsável por articular reunião."</t>
  </si>
  <si>
    <t>Marcio de Araújo Silva (ANA)</t>
  </si>
  <si>
    <t>2.3</t>
  </si>
  <si>
    <t>Informar, mediante apresentação dos produtos técnicos gerados pelo PAN, aos poderes Executivo, Legislativo, Judiciário e Ministérios Públicos, nos níveis cabíveis, visando fortalecimento dos instrumentos legais relacionados, especialmente ao licenciamento ambiental de hidrelétricas e hidrovias, e direcionados às espécies-alvo do PAN.</t>
  </si>
  <si>
    <t>Ofícios emitidos, relatórios e/ou atas de reuniões, Sumário Executivo do PAN distribuído</t>
  </si>
  <si>
    <t>Manutenção e fortalecimento das portarias MMA 444 e 445/2014</t>
  </si>
  <si>
    <t>Manuel Lima 
(ICMBio/CEPAM)</t>
  </si>
  <si>
    <t>Rafaela Vicentini (ICMBio/CEPAM); Alberto Akama (MPEG); Jansen Zuanon (INPA); Mariana Espécie (EPE); Leandro Sousa (UFPA-Altamira);  Luiz Paulo de Castro (IBAMA -PA); Anne Pantoja (SEMAS-PA);  Guillermo Estupiñán (WCS); Jeanne Gomes (IPE); Marcio Souza (ANA); Diogo Lagroteria (ICMBio/CEPAM); Rosana Subirá (ICMBio/CGCON); Daniel Raíces (ICMBio/COESP).</t>
  </si>
  <si>
    <t>Estados contemplados pelo PAN</t>
  </si>
  <si>
    <t>Ação não iniciada devido as questões envolvendo a pandemia.</t>
  </si>
  <si>
    <t>Creio que ainda não houve a necessidade, e depende de outros produtos do PAN.</t>
  </si>
  <si>
    <t>Em razão do estado de pandemia não foram registrados a produção de documentos técnicos no âmbito do PAN, que possam ser enviados aos órgãos dos referidos poderes, visando o fortalecimento dos instrumentos legais direcionados às espécies-alvo do PAN.</t>
  </si>
  <si>
    <t>Manuel Lima</t>
  </si>
  <si>
    <t>Alteração da data prevista para o início e execução da ação. Agrupada com a 2.6</t>
  </si>
  <si>
    <t>Mar./21</t>
  </si>
  <si>
    <t>2.4</t>
  </si>
  <si>
    <t>Subsidiar o Conselho Nacional de Recursos Hídricos (e estaduais quando for o caso) para a elaboração de Planos de Recursos Hídricos nas bacias hidrográficas que abrigam as espécies-alvo do PAN, visando a resolução de conflitos</t>
  </si>
  <si>
    <t xml:space="preserve">Documento técnico contemplando o levantamento das áreas de ocorrencia das especies do PAN, que necessitam de elaboração de Planos de Recursos Hidrícos.  </t>
  </si>
  <si>
    <t>Conselho Nacional (e estaduais, quando for o caso) com processos abertos para elaboração de Planos de Recursos Hídricos, comtemplando as especies ameaçadas do PAN.</t>
  </si>
  <si>
    <t xml:space="preserve"> Manuel Lima 
(ICMBio/CEPAM)</t>
  </si>
  <si>
    <t>100.000,00</t>
  </si>
  <si>
    <t>Ordem de priorodade: rios Tapajós, Xingu e Branco</t>
  </si>
  <si>
    <t>Iniciar com o levantamento dos conflitos de uso da água; seguido da identificação de atores relevantes para apoiar na elaboração do Plano</t>
  </si>
  <si>
    <t>O estado de pandemia prejudicou a iniciativa de esforços para articular e subsidiar o Conselho Nacional de Recursos Hídricos para a elaboração de Planos de Recursos hídricos, nos moldes previstos pela ação.</t>
  </si>
  <si>
    <t>Ação dependente de outros produtos do PAN</t>
  </si>
  <si>
    <t>Identificar que produtos do PAN estão mais alinhados com esta ação e alterar a data da ação.</t>
  </si>
  <si>
    <t>2.5</t>
  </si>
  <si>
    <t>Elaborar protocolos de levantamento e monitoramento das espécies-alvo do PAN direcionados ao licenciamento ambiental de hidrelétricas e hidrovias</t>
  </si>
  <si>
    <t xml:space="preserve">Protocolos de levantamento e monitoramento por tipo de empreendimento </t>
  </si>
  <si>
    <t xml:space="preserve">Protocolos aplicados no processo de licenciamento </t>
  </si>
  <si>
    <t>julho-21</t>
  </si>
  <si>
    <t>Alberto Akama 
(MPEG)</t>
  </si>
  <si>
    <t>Jansen Zuanon (INPA); Leandro Souza (UFPA); Efrem Ferreira (INPA);  Marcelo Raseira (ICMBio/CEPAM); Carla Polaz (ICMBio/CEPTA); Antônio Lucas (ICMBio/CEPTA); Juliana Masironi (IBAMA/COHID)/; Anne Pantoja (SEMA-PA); Mariana Lima (FEMARH);  Neusa Arenhat (SEMA-MT); Marcelo Garcia (SEMA/IPAAM); Mariana Espécie (EPE).</t>
  </si>
  <si>
    <t>Ainda não iniciada, como previsto no planejamento. 
Os protocolos estão testados em campo (ver andamento da ação 2.1)</t>
  </si>
  <si>
    <t>Ainda sem produtos.</t>
  </si>
  <si>
    <t>Falta de capacitação da equipe</t>
  </si>
  <si>
    <t>Recomenda-se capacitação Online devido a Pandemia do Covid-19.
Expandir os protocolos (necessário articular com DILIC e COPAN).</t>
  </si>
  <si>
    <t>Fernanda Werneck</t>
  </si>
  <si>
    <t>2.6</t>
  </si>
  <si>
    <t>Indicar ao órgão licenciador medidas de mitigação ou protocolo de ação para diferentes impactos de barragens e hidrovias sobre as populações das espécies-alvo do PAN</t>
  </si>
  <si>
    <t>Documento Técnico indicando medidas mitigadoras entregue aos órgãos competentes responsáveis pelas ações de licenciamento, fiscalização e de monitoramento.</t>
  </si>
  <si>
    <t>Medidas mitigadoras incorporadas no processo de licenciamento ambiental</t>
  </si>
  <si>
    <t>Jansen Zuanon (INPA); Leandro Sousa (UFPA - Altamira), Efrem Ferreira (INPA); Marcelo Raseira (ICMBio/CEPAM); Carla Polaz (ICMBio/CEPTA);  Luciana Crema (ICMBio/CEPTA); Antônio Lucas (ICMBio/CEPTA); Juliana Masironi (IBAMA/COHID); Anne Pantoja (SEMA-PA), Mariana Lima (FEMARH),  Neusa Arenhat (SEMA-MT), Marcelo Garcia (SEMA/IPAAM); Mariana Espécie (EPE).</t>
  </si>
  <si>
    <t>Pandemia paralisou várias das ações que dependiam de atividades em campo</t>
  </si>
  <si>
    <t>Poucos, mas dificil de listar no momento</t>
  </si>
  <si>
    <t>Pandemia e agenda pessoal</t>
  </si>
  <si>
    <t>Acredito que na discussão tenhamos que excluir e/ou agrupar muitas ações. Recomenda que a ação da Anne Pantoja deve ser revista. Ela saiu da SEMAS-PA. E também que há ações demais com poucos articuladores, problemas na articulação devido a agenda e pandemia.
Agrupada com a 2.3.</t>
  </si>
  <si>
    <t>2.7</t>
  </si>
  <si>
    <t>Analisar os efeitos cumulativos e sinérgicos de hidrelétricas, pesca e degradação dos habitats sobre as espécies-alvo do PAN</t>
  </si>
  <si>
    <t xml:space="preserve">Relatórios, publicações </t>
  </si>
  <si>
    <t>Efeitos cumulativos e sinérgicos de hidrelétricas, pesca e degradação dos habitats sobre as espécies-alvo do PAN analisados.</t>
  </si>
  <si>
    <t>Manuel Lima
(ICMBio/CEPAM)</t>
  </si>
  <si>
    <t>200.000,00</t>
  </si>
  <si>
    <t>Jansen Zuanon (INPA); Leandro Sousa (UFPA - Altamira); Efrem Ferreira (INPA); Marcelo Oliveira (WWF); Paulo Petry (TNC); Mayra Pimenta (ICMBio/COESP) e Thomas Christensen (ICMBio/COESP); Guillermo Estupiñán (WCS); Luiz Paulo de Castro (IBAMA - PA).</t>
  </si>
  <si>
    <t>O custo estimado refere-se a reuniões e elaboração de TdR para a contratação de consultoria</t>
  </si>
  <si>
    <t xml:space="preserve">O CEPAM incluiu solicitação de recursos para a execução desta ação no Projeto do ICMBio submetido à chamada pública de 2020  do Fundo de Direitos Difusos – FDD do Ministério da Justiça – MJ. A proposta contempla a contratação de uma consultoria, uma reunião preparatória e a realização de um evento reunindo especialistas, por meio do qual, espera-se obter análises técnico-científicas conforme previstas pela ação.      </t>
  </si>
  <si>
    <t>Consultar COESP/PRIM e verificar a interação com a ação/produto. (Guillermo)</t>
  </si>
  <si>
    <t>2.8</t>
  </si>
  <si>
    <t>Elaborar análise técnica sobre os efeitos da redução do fluxo de água do trecho de vazão reduzida da Volta Grande do Xingu.</t>
  </si>
  <si>
    <t xml:space="preserve">Nota Técnica sobre os riscos da adoção do Hidrograma de “Consenso”, com propostas de alternativas que assegurem a conservação das espécies-alvo do PAN </t>
  </si>
  <si>
    <t xml:space="preserve">Assegurar a conservação das espécies-alvo do PAN </t>
  </si>
  <si>
    <t xml:space="preserve">Leandro Sousa 
(UFPA - Altamira) </t>
  </si>
  <si>
    <t>Carolina Reis (ISA-Altamira); Juliana Masirone  (IBAMA/COHID).</t>
  </si>
  <si>
    <t>Volta Grande do Xingu</t>
  </si>
  <si>
    <t>Foi publicado um artigo científico "Condições para a manutenção da dinâmica sazonal de inundação, a conservação do ecossistema aquático e manutenção dos modos de vida dos povos da volta grande do Xingu" e ação considerada finalizada na Monitoria.</t>
  </si>
  <si>
    <t>Publicado o artigo por Janzen Zuanon e colaboradores: "Condições para a manutenção da dinâmica sazonal de inundação, a conservação do ecossistema aquático e manutenção dos modos de vida dos povos da volta grande do Xingu". 2020. In: PAPERS DO NAEA (UFPA), v.28, 20-62. Embora não tenha sido produzida a nota técnica prevista como produto, o referido artigo atende aos objetivos desta ação.</t>
  </si>
  <si>
    <t>2.9</t>
  </si>
  <si>
    <t>Desenvolver projetos de pesquisas para dimensionar, acuradamente, os custos socioambientais da conservação ex-situ das espécies-alvo do PAN, em conseqüência de impactos de empreendimentos hidrelétricos e hidrovias</t>
  </si>
  <si>
    <t xml:space="preserve">Relatório com planilha de custos estimados para grupos de espécies representativas, para o período de concessão dos empreendimentos  </t>
  </si>
  <si>
    <t>Helen Colbachini
(AZAB)</t>
  </si>
  <si>
    <t>Leandro Sousa (UFPA - Altamira) .</t>
  </si>
  <si>
    <t>Ação prevista para início em Ago/21</t>
  </si>
  <si>
    <t>Apenas o contrato entre as instituições envolvidas</t>
  </si>
  <si>
    <t>Helen Colbachini</t>
  </si>
  <si>
    <t>As instituições zoológicas ainda não possuem uma das principais espécies-alvo do PAN, o cascudo zebrinha. Apesar disso, a AZAB já está em contato com o pesquisador e colaborador Leandro Souza (UFPA - Altamira) para possibilitar este intercâmbio e permitir a realização da ação.  Além da burocracia para o transporte e recebimento dos animais.</t>
  </si>
  <si>
    <t>3. Estímulo à pesquisa e monitoramento para promover a conservação e o uso sustentável das espécies-alvo do PAN.</t>
  </si>
  <si>
    <t>3.1</t>
  </si>
  <si>
    <t>Articular e demandar aos órgãos de fomento públicos e privados e de fundos estaduais a publicação de editais ou outras formas de apoio às pesquisas sobre as espécies-alvo do PAN</t>
  </si>
  <si>
    <t>Atas e/ou relatórios de reuniões, Artigos, publicações, relatórios técnicos, ofícios encaminhados</t>
  </si>
  <si>
    <t>Editais publicados e financiamento de projetos</t>
  </si>
  <si>
    <t>Marcelo Raseira 
(ICMBio/CEPAM)</t>
  </si>
  <si>
    <t>20.000,00</t>
  </si>
  <si>
    <t>Leandro Sousa (UFPA - Altamira); Jansen Zuanon (INPA); Ana Albernaz (MPEG); Guillermo Estupiñán (WCS); Fabricio Resende (EMBRAPA - TO); Manuel Lima (ICMBio/CEPAM); Tatiana Chaves (ICMBio/COMOB);  Diogo Lagroteria (ICMBio/CEPAM); Rafaela Vicentini (ICMBio/CEPAM).</t>
  </si>
  <si>
    <t xml:space="preserve">Pesquisar a ecologia, genética, taxonomia de espécies-alvo do PAN;  Pesquisar a viabilidade populacional de espécies-alvo do PAN que possuam interesse comercial; Estudar o impacto da pesca sobre as espécies contempladas no PAN; estabelecer estratégias no âmbito do ICMBio para articular junto às agências de fomento internacionais, federais e estaduais da Amazônia </t>
  </si>
  <si>
    <t>Foram feitas reuniões com o WWF e SEMA/AM no âmbito do projeto Pró-Espécies para tentar executar a ação 2.1 no que se refere às espécies da região do reservatório de Balbina. Considerando que houve uma grande mudança na SEMA/AM, inclusive no ICMBio, de pessoas que estavam acompanhando o processo anteriormente, uma nova discussão à respeito será necessária.</t>
  </si>
  <si>
    <t>Ajuda memória de reunião técnica de 27 de abril de 2020, via Zoom</t>
  </si>
  <si>
    <t xml:space="preserve">
</t>
  </si>
  <si>
    <t>Marcelo Raseira</t>
  </si>
  <si>
    <t>Manuel Lima (CEPAM/ICMBio)</t>
  </si>
  <si>
    <t>Mariana Pinheiro (EPE), Fernanda Werneck, Márcio (ANA), MPE,MPF</t>
  </si>
  <si>
    <t>O ideal seria ter o sumário executivo para ser usado nas articulações com diferentes instituições, pois dificilmente apenas encaminhar um oficio solicitando a inclusão da temática em editais trará os efeitos desejados, talvez caso seja encaminhada uma documentação de instâncias superiores aos órgãos de fomento. Fernanda se dispos a articular regionalmente com a FAPEAM e Mariana como colaboradora com a ANNEL. Sugestão Akama: verificar outros "caminhos" de recursos, P&amp;Ds eficiencia energética e demais desenvolvimentos socioambientais, MPs e outros. Márcio: verifiar recurso ANA</t>
  </si>
  <si>
    <t>3.2</t>
  </si>
  <si>
    <t>Divulgar as necessidades de pesquisa para incentivar instituições e programas de pós-graduação a desenvolverem projetos de pesquisa focados nas espécie- alvo do PAN e seus habitats</t>
  </si>
  <si>
    <t>Relatório contemplando informações sobre quais instituições e programas de pós-graduação foram informados sobre a necessidade de pesquisas focadas nas espécies-alvo do PAN e seus habitats.</t>
  </si>
  <si>
    <t xml:space="preserve">Instituições e programas de pós-graduação desenvolvendo pesquisas contemplando espécies-alvo do PAN e seus habitats.   </t>
  </si>
  <si>
    <t>30.000,00</t>
  </si>
  <si>
    <t>Manuel Lima (ICMBio/CEPAM); Tatiana Chaves (ICMBio-COMOB);  Naziano Filizolla (UFAM); Marcelo Raseira (ICMBio/CEPAM); Graziela Balassa  (ICMBio/CEPAM); Guillermo Estupiñán (WCS Brasil); Diogo Lagroteria (ICMBio/CEPAM).</t>
  </si>
  <si>
    <t>Propor a elaboração de uma apresentação geral do PAN e as potenciais ações para serem divulgadas. O custo estimado refere-se a possíveis viagens para apresentação em cursos de pos-graduaçao relevantes.</t>
  </si>
  <si>
    <t>A ação foi planejada para ser executada no início de cada ano letivo. Akama divulgou nos programas de pós da UFPA.</t>
  </si>
  <si>
    <t xml:space="preserve">Ainda sem produtos. </t>
  </si>
  <si>
    <t>O período propicio para início da ação se deu no momento do estabelecimento do distanciamento social em decorrência da pandemia de COVID-19.</t>
  </si>
  <si>
    <t>A pandemia paralisou muitos cursos de pós e a articulação. Incluir a divulgação nos programas de graduação e iniciações científicas. Criar um modelo de relatório para contabilizar as apresentações e divulgações.</t>
  </si>
  <si>
    <t xml:space="preserve">Acrescentar apresentação sobre os PANs. </t>
  </si>
  <si>
    <t>3.3</t>
  </si>
  <si>
    <t>Elaborar protocolos e estruturar uma rede para manutenção ex-situ de espécies ornamentais alvo do PAN</t>
  </si>
  <si>
    <t xml:space="preserve">Relatório periódico indicando o número de espécimes em cada instituição componente da rede, Protocolos de manutenção e reprodução; </t>
  </si>
  <si>
    <t xml:space="preserve">Espécimes mantidos em cada instituição componente da rede, protocolos de manutenção e reprodução implementados, manejo ex-situ como forma de conservação, troca de matrizes entres as instituições. </t>
  </si>
  <si>
    <t>Marcelo Raseira (ICMBio/CEPAM);Thomas Christensen (ICMBio/COESP); Leandro Sousa (UFPA - Altamira); Fabricio Resende (EMBRAPA - TO); Jansen Zuanon (INPA); Rajanta (BELLENZ); Augusto Souza (IFPA-Abaetetuba/PA); Jaydione Luiz Marcon (UFAM); Jôsie Caldas (UNINILTONLINS); Diogo Lagroteria (ICMBio/CEPAM).</t>
  </si>
  <si>
    <t>Animais ainda não estão sob cuidados de instituições zoológicas, como consequência, a rede já foi parcialmente formada porém o trabalho não se iniciou visto que não permitiria gerar um conteúdo de qualidade sem ter noção e prática do manejo dos animais. Leandro vem articulando com o IBAMA, o protocolo já está pronto, falta a autorização de transferencia de exemplares para outras instituiçoes - SISFAUNA</t>
  </si>
  <si>
    <t>Formação da rede para manutenção ex-situ da espécie.</t>
  </si>
  <si>
    <t>Os relatórios só serão feitos após 2021.
Burocracia para encaminhamento e transporte dos animais às instituições dispostas a formar a rede.</t>
  </si>
  <si>
    <t>3.4</t>
  </si>
  <si>
    <t>Promover, apoiar, consorciar e executar projetos de sensibilização e educação ambiental que envolvam as espécies-alvo do PAN e seus habitats.</t>
  </si>
  <si>
    <t>Projetos elaborados e implementados</t>
  </si>
  <si>
    <t>Iris Rianne
(ICMBio/CEPAM)</t>
  </si>
  <si>
    <t>Helen Colbachini (AZAB); Leandro Sousa (UFPA - Altamira); Guillermo Estupiñán (WCS); Museu Goeldi; Aline Moraes (IBAMA/NEA-PA); Manuel Lima (ICMBio/CEPAM); Diogo Lagroteria (ICMBio/CEPAM).</t>
  </si>
  <si>
    <t>Fase de diagnóstico e elaboração de materiais</t>
  </si>
  <si>
    <t xml:space="preserve">Levantamento de materiais didáticos sobre espécies contempladas pelo PAN Peixes Amazônicos; compilação de materiais que contemplam o conteúdo da área; elaboração de material didático sobre algumas espécies bandeira do PAN. </t>
  </si>
  <si>
    <t>Íris Rianne</t>
  </si>
  <si>
    <t xml:space="preserve">Fortalecimento de parcerias para realização de ações inloco de Educação Ambiental nas áreas de maior interesse para conservação das espécies. Fortalecer parceria com o Laquax - UFPA/Campus Altamira.
Algumas limitações de recurso humano e financeiro dificultam o avanço da ação. 
Devido a pandemia atividades presenciais poderão sofrer atrasos. Ampliar parcerias para executar a ação fora do Amazonas. </t>
  </si>
  <si>
    <t>Fabiana Padilha (Azab)</t>
  </si>
  <si>
    <t>3.5</t>
  </si>
  <si>
    <t>Desenvolver um guia de identificação de espécies-alvo do PAN para auxiliar no monitoramento e controle das espécies com interesse comercial.</t>
  </si>
  <si>
    <t xml:space="preserve">Guia com espécies que são permitidas, proibidas e as que se confundem umas com as outras). </t>
  </si>
  <si>
    <t>Leandro Sousa
(UFPA - Altamira)</t>
  </si>
  <si>
    <t>Verificar junto as instituições de governo quais dispõem de recursos financeiros para publicações impressas.Ver a possibilidade de transformar essa ação, em produto de ações do obj. 5. Custo estimado 100.000,00 mil por 1000 exemplares.</t>
  </si>
  <si>
    <t>Leandro está trabalhando em um livro guia de identificação de espécies do Xingu que incluem algumas especies do Pan. Marcelo tem um minuta e vai articular com Leandro.</t>
  </si>
  <si>
    <t>Falta de recursos financeiros</t>
  </si>
  <si>
    <t>Leandro Sousa</t>
  </si>
  <si>
    <t>3.6</t>
  </si>
  <si>
    <t>Promover, apoiar e executar o monitoramento das espécies-alvo do PAN em UCs (federais, estaduais, municipais)</t>
  </si>
  <si>
    <t>Relatórios contendo estado de tendência das populações; Documento técnico contendo a necessidade de aplicação dos protocolos específicos e adequados as espécies-alvo do PAN</t>
  </si>
  <si>
    <t>Monitoramento implementado nas Ucs Federais e Estaduais onde há incidência das espécies-alvo do PAN</t>
  </si>
  <si>
    <t>Claudio Costa 
(ICMBio/NGI- Altamira)</t>
  </si>
  <si>
    <t>Leandro Sousa (UFPA - Altamira); Danyhelton Dantas (ICMBIO/CEPAM); Urbano Lopes (INPA); Jansen Zuanon (INPA); Lucia Rapp (INPA); Guillermo Estupiñán (WCS); Virginia Bernardes (IPE); Leandro Ciotti (ICMBio/UNA-Itaituba);  Nivia Pereira (IDEFLOR - PA); Claudia Gualberto (ICMBio/CEPAM); Jeanne Gomes (IPÊ).</t>
  </si>
  <si>
    <t>Região dos rios Xingu, Tapajós, Juruena, Negro, Branco e Iriri</t>
  </si>
  <si>
    <t>Ênfase nas espécies de corredeiras. Atrelar com as ações 2.3  e 3.5. Custo estimado: R$ 10.000,00 por expedição de monitoamento, considerando 1 por ano. O custo total depende do numero de UCs, aqui estimado em 6 localidades.</t>
  </si>
  <si>
    <t>Não houve contato com o articulador da ação.</t>
  </si>
  <si>
    <t>Não tem articulador.</t>
  </si>
  <si>
    <t>Sugerido que se busque um articulador do ICMBio e da NGI Altamira, mas não é necessário. COMOB também pode ser um caminho de articulação. Sugerido também que se mude a data de início da ação.</t>
  </si>
  <si>
    <t xml:space="preserve">Marcelo Raseira </t>
  </si>
  <si>
    <t>Conseguir um articulador para a ação.</t>
  </si>
  <si>
    <t>3.7</t>
  </si>
  <si>
    <t>Promover capacitação sobre boas práticas de manejo para os atores da cadeia produtiva de peixes ornamentais.</t>
  </si>
  <si>
    <t>Relatórios de eventos de capacitação, relatórios, materiais utilizados nos eventos</t>
  </si>
  <si>
    <t>Número de pescadores capacitados; quantidade de empresas capacitadas</t>
  </si>
  <si>
    <t xml:space="preserve">50.000,00  </t>
  </si>
  <si>
    <t>Luiz Paulo de Castro (IBAMA - PA); Fabricio Resende (EMBRAPA - TO); Anne Pantoja (SEMA -PA);  Mariana Lima (FEMARH);  Neusa Arenhat (SEMA-MT);  Marcelo Garcia (SEMA/IPAAM); Jaydione Luiz Marcon (UFAM); Jeanne Gomes (IPÊ).</t>
  </si>
  <si>
    <t>Estavam planejadas algumas oficinas com os pescadores da região da Volta Grande do Xingu visando disseminar informações sobre as especies alvos do PAN. Porém, não foram realizadas por conta da pandemia.</t>
  </si>
  <si>
    <t>Restrições das atividades presenciais em razão da Pandemia COVID19.</t>
  </si>
  <si>
    <t>Sugestão de que essa ação seja incluída no objetivo 5. Troca de objetivos é realizada na Oficina de Metas e Indicadores.</t>
  </si>
  <si>
    <t>3.8</t>
  </si>
  <si>
    <t>Mapear ocorrência e caracterizar os habitats das espécies-alvo do PAN Peixes Amazônicos.</t>
  </si>
  <si>
    <t xml:space="preserve">Mapa Elaborado/Relatórios com áreas prioritárias </t>
  </si>
  <si>
    <t xml:space="preserve">300.000,00 </t>
  </si>
  <si>
    <t xml:space="preserve">rios: Branco, Tapajós (médio e Juruena), Xingu e Iriri. </t>
  </si>
  <si>
    <t>Não é prioritário para raia. Utilizar os dados do PRIM hidrelétricas da Amazônia para subsidiar a construção do mapeamento. Utilizar dados do 2º ciclo de avaliação.</t>
  </si>
  <si>
    <t xml:space="preserve">Temos alguns produtos gerados no âmbito de outras iniciativas do ICMBio e IBAMA, mas o efetivo cruzamento das informações e sua validação não foram realizados. </t>
  </si>
  <si>
    <t>Temos mapas de ocorrência das espécies, com base nos produtos das Oficinas de Avaliação do Risco de Extinção das espécies de peixes da Bacia Amazônica. Também temos um mapeamento das corredeiras e cachoeiras nos rios Branco, Tapajós e Xingu, realizado no âmbito do PRIM - Hidrelétricas na Amazônia.</t>
  </si>
  <si>
    <t xml:space="preserve">Segundo o articulador essa ação demanda mais esforços de articulação entre atores de outras instituições de pesquisa e gestão. </t>
  </si>
  <si>
    <t>Jansen Zuanon</t>
  </si>
  <si>
    <t>"Faz-se necessário obter junto aos responsáveis pelo PRIM - Hidrelétricas na Amazônia o mapeamento da ocorrência de cachoeiras e corredeiras nos rios Branco, Tapajós e Xingu e cruzar essas informações com dados de ocorrência das espécies-alvo do PAN, para avaliar as suas efetivas Áreas de Ocupação nas bacias hidrográficas e, assim, refinar a avaliação do risco de extinção dessas espécies. Por motivos pessoais e profissionais, não consegui articular adequadamente a participação dos colaboradores e a busca por soluções direcionadas às localidades previstas para esta Ação (rios Branco, Tapajós e Xingu), com ações restritas ao TVR da Volta Grande do Xingu. Neste sentido, coloco à disposição do ICMBio a função de articulador desta Ação. Recomendo a realização de reuniões (virtuais) periódicas entre os colaboradores da Ação, como forma de manter o fluxo de atividades e informações e promover  uma articulação mais efetiva para a execução das atividades previstas inicialmente. A pandemia de COVID-19 atrapalhou as atividades referentes a esta e às demais ações do PAN, pela urgência da questão sanitária no país e no mundo.  Entretanto, acredito que já estamos em condições de retomar as articulações para a realização desta Ação, pois já estabelecemos novas formas e mecanismos de trabalho à distância que permitem que isso ocorra. "
Perante o exposto, conforme foi sugerido para a  ação 2.1, estas ações foram agrupadas permanecendo essa ação 3.8, adequando-se a redação e os produtos  que, materializados nos mapas, mostran-se mais adequados aos objetivos do PAN.</t>
  </si>
  <si>
    <t>Elaborar mapas de ocorrência e de caracterização do habitats das espécies alvo do PAN peixes amazônicos</t>
  </si>
  <si>
    <t>CEPAM</t>
  </si>
  <si>
    <t>Ação seria integrada ao PRIM</t>
  </si>
  <si>
    <t>3.9</t>
  </si>
  <si>
    <t>Avaliar a degradação de habitats preferenciais das espécies-alvo do PAN Peixes Amazônicos.</t>
  </si>
  <si>
    <t>Mapa elaborado/Relatórios</t>
  </si>
  <si>
    <t>Urbano Lopes
(INPA)</t>
  </si>
  <si>
    <t>Lara Gomes (ICMBio/RAN); Marcos Adami (CRA-INPE); Ana Albernaz (MPEG); Bruce Frosberg (INPA); Guillermo Estupiñán (WCS); Leandro Ciotti (ICMBio/UNA-Itaituba).</t>
  </si>
  <si>
    <t>rios:  Branco, Tapajós, Xingu, Juruena e Iriri.</t>
  </si>
  <si>
    <t>Interligação de base de dados (shapes) com ações de fiscalização e recuperação de áreas degradadas (PLANAVEG), REDD+ (Alexandre Santos Avelino/MMA).</t>
  </si>
  <si>
    <t>A ação não foi iniciada e em meados de 2019 o articulador faleceu.</t>
  </si>
  <si>
    <t>Sem produtos.</t>
  </si>
  <si>
    <t>GAT, durante a Oficina.</t>
  </si>
  <si>
    <t>Foi acordado que até a segunda monitoria seria decidido a manutenção da ação, desde que obtivessemos outro articulador com a expertise para orientar a referida avaliação da degradação de habitats. Enqaunto isso, a articulação fica sob responsabilidade do coordenador do PAN.</t>
  </si>
  <si>
    <t>Será feito contato com o RAN e com o Jansen para obter um nome para essa ação.</t>
  </si>
  <si>
    <t>3.10</t>
  </si>
  <si>
    <t xml:space="preserve">Estabelecer rede de monitoramento hídrico adequada às necessidades do PAN, utilizando Sistema de Informação de Recursos Hídricos (SNIRH) disponibilizado pela ANA. </t>
  </si>
  <si>
    <t xml:space="preserve">Relatório de monitoramento e balanço hídrico (quantitativo e qualitativo)/Atas de reuniões/Nota técnica visando a escolha de localidades para implementação/adequação da rede de monitoramento de qualidade de água.  </t>
  </si>
  <si>
    <t>Rede de monitoramento adequada às necessidades do PAN</t>
  </si>
  <si>
    <t>Marcio Silva 
(ANA)</t>
  </si>
  <si>
    <t xml:space="preserve">Mariana Lima (FEMARH); Manuel Lima (ICMBio/CEPAM); Danyhelton Dantas (ICMBio/CEPAM); Neusa Arenhat (SEMA-MT); Anne Pantoja (SEMA-PA);  Luciana Crema (ICMBio/CEPTA). </t>
  </si>
  <si>
    <t>Roraima, Amazonas,  Pará,  Juruena</t>
  </si>
  <si>
    <t xml:space="preserve">Roraima, Amazonas, Acre, Pará Tocantins, Rondônia, Juruena </t>
  </si>
  <si>
    <t xml:space="preserve">Importante! Como usar as informações (Sugestão: subsidiar ações de órgãos fiscalizadores, conversão de multas). Já existe sistema de informação da ANA. Geração de estudo preliminar baseado no mapeamento de habitat, vetores de impacto, balanço qualitativo de recursos hídricos para orientar a adequação da rede de monitoramento.  Alinhar com os Comitês de Bacias.
Fomentar junto aos Estados a utilização e adequação do Sistema de Informação de Recursos Hídricos (SNIRH) </t>
  </si>
  <si>
    <t>Fez-se articulação dessa ação junto aos planos de recursos hídricos previstos na PNRH.  É uma ação estratégica, no entanto ainda operacional apenas dentro de um processo de discussão dos planos de bacia (Planos de Recursos Hídricos).</t>
  </si>
  <si>
    <t>Diagnóstico da rede de monitoramento.</t>
  </si>
  <si>
    <t>Marcio Silva</t>
  </si>
  <si>
    <t xml:space="preserve">Sugere-se aproveitar as discussões do Plano Estadual de Recursos Hídricos do Amazonas para reprogramação da Ação e fomentar as discussões e inserir as demandas do PAN dentro dos planos de recursos hídricos. Destacar nos produtos a importância dos planos de recursos hídricos no aperfeiçoamento das demandas para o programa de monitoramento quali/quanti. O GEF Amazonas também pode ser um espaço para encaixar as demandas do PAN. Realizar reunião entre Estado, ANA e ICMBio. Assim sendo. há necessidade de articulação com os planos de recursos hídricos da região (Nacional, Estaduais e bacias). </t>
  </si>
  <si>
    <t>Manuel entrará em contato com a Solange Damasceno para discutir as recomendação do Márcio.</t>
  </si>
  <si>
    <t>3.11</t>
  </si>
  <si>
    <t>Monitorar populações do lagarto (Gonatodes tapajonicus) nas áreas de ocorrência conhecidas.</t>
  </si>
  <si>
    <t>Relatório anual; artigo apresentado em congresso</t>
  </si>
  <si>
    <t>Fernanda Werneck 
(INPA)</t>
  </si>
  <si>
    <t>Carlos Abrãao (ICMBio/RAN); Hugo Bonfim (ICMBio/RAN); Marcelo Sturaro (UNIFESP); Miguel Rodrigues (USP-SP); Lara Gomes (ICMBio/RAN);  Fernanda Werneck (INPA); Leandro Moraes (INPA).</t>
  </si>
  <si>
    <t>Margem leste do Médio rio Tapajós</t>
  </si>
  <si>
    <t>Interflúvio Tapajós - Xingu</t>
  </si>
  <si>
    <t xml:space="preserve">Custo: (5 expedições - 1 por ano do PAN- no valor aproximado de R$ 14.260,00 cada, àrea de ocorrência conhecida da espécie para monitoramento anual)
Em caso de confirmação de restrição de distribuição de habitat elaborar estratégias de conservação </t>
  </si>
  <si>
    <t>A ação envolve custos de viagem para realização de mapeamento e monitoramento populacional em campo, aos quais não tivemos acesso. No ano de 2019 apresentei proposta à chamada 'Species Recovery' da National Geographic Society (intitulada 'Integrative action plan for conservation of the threatened Amazonian gecko') a qual não foi financiada.</t>
  </si>
  <si>
    <t>Projeto escrito e submetido que servirá de base para projetos futuros.</t>
  </si>
  <si>
    <t>3.12</t>
  </si>
  <si>
    <t>Fornecer dados oriundos do mapeamento de degradação de habitats preferenciais e de ocorrência de espécies-alvo do PAN para subsidiar ações de licenciamento, fiscalização e monitoramento por parte dos órgãos competentes.</t>
  </si>
  <si>
    <t>Oficio encaminhado (contendo o mapeamento e informações para subsidiar ações de fiscalização, licenciamento e monitoramento)</t>
  </si>
  <si>
    <t>Ações de fiscalização, licenciamento e monitoramento subsidiadas pelos dados fornecidos</t>
  </si>
  <si>
    <t>Luiz Paulo de Castro (IBAMA - PA); Igor Silva (IBAMA - Sede); Nivea Pereira (IDEFLOR-Bio); Marcelo Garcia (SEMA/IPAAM); Anne Pantoja (SEMA-PA); Mariana Lima (FEMARH);  Neusa Arenhat (SEMA-MT); André Alamino (ICMBio/COFIS); Luiz Felipe de Souza (ICMBio/CGPRO);  Marcelo Raseira (ICMBIO/CEPAM)</t>
  </si>
  <si>
    <t>Área de abrangência do PAN</t>
  </si>
  <si>
    <t>Envio dos dados deve ser feito preferencialmente no segundo semestre. Incluir anualmente nos planos de fiscalização. Checar possibilidade de jogar dados em plataformas públicas (ex. INPE)</t>
  </si>
  <si>
    <t>Ação prevista para início em Ago/23</t>
  </si>
  <si>
    <t>Esta ação depende do resultado das ações 1.1 e 1.2</t>
  </si>
  <si>
    <t>4.Redução da captura e do comércio ilegal das espécies-alvo do PAN.</t>
  </si>
  <si>
    <t>4.1</t>
  </si>
  <si>
    <t>Criar e implementar uma rede de comunicação sobre o resultado de ações de fiscalização das espécies ornamentais alvos do PAN.</t>
  </si>
  <si>
    <t>Rede de informação criada e implementada; Fluxograma de comunicação das ações de apreensão, fiscalização e destinação</t>
  </si>
  <si>
    <t>Igor Silva
(IBAMA/DIPRO)</t>
  </si>
  <si>
    <t>Marcus Holanda (PF); Luiz Paulo de Castro (IBAMA-PA); Ronildon Miranda dos Santos (COE/PRF); Anne Pantoja (SEMAS-PA); Neusa Arenhat (SEMA-MT); Mariana Lima (FEMARH)</t>
  </si>
  <si>
    <t xml:space="preserve">Será necessário disucutir tarefas, instrumentos e objetivos que se quer alcançar com esta ação.Se a "rede" servirá apenas para comunicação interna ou poderia servir também para informar à sociedade sobre o tema de tráfico. </t>
  </si>
  <si>
    <t xml:space="preserve">Ação em andamento, mas com problemas. O IBAMA carece de uma padronização da sistematização da informação gerada em Operações de Fiscalização. Iniciamos essa construção recentemente a qual tende a produzir informações mais organizadas sobre os resultados das ações de fiscalização. No entanto temos dificuldade de demandar outras instituições para o envio de informações, de modo que não consideramos viável a articulação dessa ação por este Instituto. </t>
  </si>
  <si>
    <t xml:space="preserve">Rede Interna para discussão do assunto e sistematização de informações. </t>
  </si>
  <si>
    <t xml:space="preserve">Dificuldade de articulação com outras instituições. </t>
  </si>
  <si>
    <t>Igor de Brito</t>
  </si>
  <si>
    <t>Recomendamos a participação do MPF na ação para integrar os envolvidos, dado seu papel de fiscal do executivo o que favorece a execução da articulação interinstitucional. Recomenda que o MPF seja articulador da ação. Existe um receio sobre a credibilidade do produto gerado.</t>
  </si>
  <si>
    <t>4.2</t>
  </si>
  <si>
    <t>Articular com os órgãos competentes federais, estaduais e municipais ações de fiscalização referente a captura de espécies contempladas no PAN.</t>
  </si>
  <si>
    <t>Relatórios das ações de fiscalização nas diferentes esferas, inclusão de ações de fiscalização das espécies do PAN no PNAPPA (Ibama), PLANAF (ICMBio).</t>
  </si>
  <si>
    <t xml:space="preserve">Ampliação de resultados de combate à infrações ambientais relacionadas às espécies deste PAN provenientes de ações integradas. </t>
  </si>
  <si>
    <t>Natalia Lima (IBAMA/Manaus);  Luiz Paulo de Castro (IBAMA-PA); MP; Anne Pantoja (SEMAS-PA); Neusa Arenhat (SEMA-MT); Mariana Lima (FEMARH).</t>
  </si>
  <si>
    <t>A articulação geraria custo irrisório. As ações terão custo proporcional à dimensão e quantidade de ações, ainda não previstas.</t>
  </si>
  <si>
    <t xml:space="preserve">Ação em andamento, mas com problemas. </t>
  </si>
  <si>
    <t>Ações de fiscalização deste Instituto</t>
  </si>
  <si>
    <t xml:space="preserve">Execução de ações próprias em virtude da pandemia e escassez de agentes qualificados para o tipo de Operação, em virtude da pandemia do SARS-COVID19 </t>
  </si>
  <si>
    <t>4.3</t>
  </si>
  <si>
    <t>Articular com o MMA e MRE a elaboração de uma estratégia de negociação com USFW-EUA/CFIA-Canadá, no intuito de reduzir a demanda por Hypancistrus zebra no mercado internacional.</t>
  </si>
  <si>
    <t>Documento a ser enviado para a USFW-EUA/CFIA-Canadá*.</t>
  </si>
  <si>
    <t>Andrea Varella 
(MMA)</t>
  </si>
  <si>
    <t>Leandro Sousa (UFPA - Altamira); Anne Pantoja (SEMAS-PA); Guillermo Estupiñán (WCS); Jeanne Gomes (IPE); Otávio Valente (IBAMA/CITES); Marcelo Raseira (ICMBio/CEPAM)</t>
  </si>
  <si>
    <t>Integrar com a CITES. USFW-EUA/CFIA-Canadá = United States Fish and Wildlife Service, CFIA = Canadian Food Inspection Agency.
* No intuito de reduzir a demanda por espécies ameaçadas.</t>
  </si>
  <si>
    <t xml:space="preserve">Ação não iniciada devido as questões envolvendo a pandemia e mudança institucional da articuladora. </t>
  </si>
  <si>
    <t>Ação não iniciada devido as questões envolvendo a pandemia e mudança institucional da articuladora.</t>
  </si>
  <si>
    <t>Sugestão de articular com orgãos de outros países para que sejam incluídas qualquer espécies do PAN na lista de espécies para serem proibidas de entrar no país e assim inibir o tráfico.</t>
  </si>
  <si>
    <t xml:space="preserve">Articular com o MMA e MRE a elaboração de uma estratégia de negociação com USFW-EUA/CFIA-Canadá e propor a realocação do H. zebra do apêndice 3 para o apêndice 2 da CITES, no intuito de reduzir a demanda por Hypancistrus zebra no mercado internacional. </t>
  </si>
  <si>
    <t>Roberto Gallucci</t>
  </si>
  <si>
    <t>Realocar a espécie e CiTES na articulação da ação.</t>
  </si>
  <si>
    <t>4.4</t>
  </si>
  <si>
    <t>Demandar a adequação dos centros de triagem (CETAS) para recebimento de espécies-alvo do PAN, mediante protocolo adequado.</t>
  </si>
  <si>
    <t xml:space="preserve">Oficios e outros meios de verificação das demandas protocolizadas </t>
  </si>
  <si>
    <t>CETAS com estruturas adequadas para o recebimento das espécies</t>
  </si>
  <si>
    <t xml:space="preserve">Igor Silva
(IBAMA/DIPRO) </t>
  </si>
  <si>
    <t>60.000,00</t>
  </si>
  <si>
    <t xml:space="preserve"> Jansen Zuanon  (INPA); Natalia Lima (IBAMA/Manaus); Marcelo Raseira (ICMBio/CEPAM); Jaydione Luiz Marcon (UFAM)</t>
  </si>
  <si>
    <t xml:space="preserve">Ação não iniciada. </t>
  </si>
  <si>
    <t xml:space="preserve">Precarização da atual estrutura dos CETAS. </t>
  </si>
  <si>
    <t>Incluir a AZAB</t>
  </si>
  <si>
    <t>5. Aprimoramento do ordenamento pesqueiro das espécies-alvo do PAN.</t>
  </si>
  <si>
    <t>5.1</t>
  </si>
  <si>
    <t>Prorpor a revisão das normas de ordenamento pesqueiro, considerando as especies do PAN, mediante a proposição de pauta ao CPG Norte e dar início no processo normativo, se for o caso.</t>
  </si>
  <si>
    <t xml:space="preserve">Documento consolidando as análises do sub comitê científico, encaminhado ao CPG Norte para avaliação e encaminhamentos. 
</t>
  </si>
  <si>
    <t xml:space="preserve">
Análise da necessidade de revisão do ordenamento pesqueiro para as espécies-alvo do PAN. Abertura de processo normativo (Gestão conjunta MMA-SEAP/PR), se for o caso.</t>
  </si>
  <si>
    <t>Igor Silva (IBAMA/DEPRO); Anne Pantoja(SEMAS-PA); Luiz Paulo (IBAMA-PA); Jansen Zuanon (INPA); Leandro Sousa (UFPA - Altamira); Fabricio Resende (EMBRAPA - TO); Augusto Souza (IFPA); José Renato (MMA); SEAP; Alberto Akama (MPEG); Jeanne Gomes (IPÊ)</t>
  </si>
  <si>
    <t>Conferir: (IN MMA e MPA 01/2012; IN MPA 16/2014; IN MPA 21/2014)</t>
  </si>
  <si>
    <t>A norma geral de ordenamento de espécies ornamentais foi atualizada pelo MAPA. Normas complementares e/ou revisões do ordenamento da pesca em geral e de ornamentais especificamente, que afetem as espécies ameaçadas do PAN Peixes da Amazônia devem ser avaliadas no âmbito desse PAN e do CPG bacias da Região Norte.</t>
  </si>
  <si>
    <t>Instrução Normativa SAP/MAPA n.10, de 17 de abril de 2020</t>
  </si>
  <si>
    <t>É necessário o envolvimento da SAP/MAPA nas discussões de ordenamento, o único órgão federal que atualmente possui competência para editar as normas no âmbito da União.  Necessidade de maior articulação entre todas as instituições envolvidas com políticas de conservação e uso sustentável das espécies do PAN, a fim de se alcançar as medidas de ordenamento mais efetivas. A redação da Ação e do Produto devem ser atualizadas, pois o CPG Norte foi extinto pelo Decreto 9.759/2019. Além disso, o GAT/PAN peixes da Amazônia ou outras instâncias poderiam ser incluídas como apoiadoras de propostas de ordenamento. Em Resultados Esperados, é preciso atualizar a redação pois a gestão e ordenamento pesqueiros são atribuições unicamente do MAPA desde 2019. É necessário realizar consulta às instituições envolvidas, mas a articuladora anterior já manifestou pela sua substituição devido a mudança de lotação.</t>
  </si>
  <si>
    <t>Roberto Ribas Gallucci</t>
  </si>
  <si>
    <t xml:space="preserve">A IN 10/2020 promoveu uma alteração importante ao atualizar a norma anterior de espécies ornamentais continentais, INI 01/2012, no sentido de excluir uma lista positiva de espécies de captura permitida. Porém, foi criada uma lacuna de regulamentação, necessária para tratar da conservação de inúmeras espécies que classificadas como NT (quase ameaçadas), LC (pouco preocupantes), DD (dados insuficientes), cujo uso não regulamentado poderá elevar o status de ameaça no futuro. O art. 3 da IN 10 prevê a proibição de captura quando requerida medida de ordenamento adicional específica, endossada por recomendação científica, o que remete a necessidade de se discutir e implementar essa medida de forma prioritária. Além disso, medidas adicionais de ordenamento deverão ser avaliadas e recomendadas de acordo com os resultados das ações de monitoramento do PAN, incluindo a possibilidade de estabelecimento de limitações de esforço de pesca ou definição de quotas de captura, caso se mostrem necessárias. </t>
  </si>
  <si>
    <t>Propor a revisão de normas de ordenamento pesqueiro, considerando as espécies do PAN, a partir das recomendações contidas em planos de recuperação elaborados pelo MMA e demais medidas de ordenamento pesqueiro que beneficiem essas espécies.</t>
  </si>
  <si>
    <t>Propostas de ordenamento elaboradas e encaminhadas às instâncias responsáveis (SAP/MAPA e/ou órgãos estaduais)</t>
  </si>
  <si>
    <t>Medidas de ordenamento revisadas ou atualizadas visando a recuperação de espécies-alvo do PAN.</t>
  </si>
  <si>
    <t>5.2</t>
  </si>
  <si>
    <t>Subsidiar o ordenamento pesqueiro nas UCs com ocorrência das espécies ornamentais alvo do PAN.</t>
  </si>
  <si>
    <t>Relatório técnico e outros documentos enviados aos gestores das UCs para subsidiar as discussões referentes ao ordenamento pesqueiro.</t>
  </si>
  <si>
    <t>Documentos de gestão de recursos pesqueiros (acordos de pesca, planos de manejo de pesca em UCs federais e estaduais, termos de compromisso) ou Plano de Manejo/Gestão das UCs (estaduais e federais) elaborados e/ou revisados com medidas de ordenamento pesqueiro que contemple as espécies ornamentais alvo do PAN.</t>
  </si>
  <si>
    <t>Claudio Costa
(ICMBio/NGI - Terra do Meio)</t>
  </si>
  <si>
    <t>180.000,00</t>
  </si>
  <si>
    <t>Leandro Ciotti (ICMBio/UNA-Itaituba); Nivia Glaucia (Ideflor-bio-PA);  Jeanne Gomes (IPÊ); Manuel Lima (ICMBio/CEPAM); Guillermo Estupiñán (WCS Brasil).</t>
  </si>
  <si>
    <t xml:space="preserve">Custo calculado mensurando em  3 blocos de UC (Xingu, Tapajos e Branco/Negro) ao custo de R$60.000,00 cada. Iniciar com o ICMBio/NGI - Terra do Meio. </t>
  </si>
  <si>
    <t>Xingu, Tapajos e Branco/Negro</t>
  </si>
  <si>
    <t xml:space="preserve">Custo calculado mensurando 3 blocos de UC (Xingu, Tapajos e Branco/Negro) ao custo de R$60.000,00 cada. Iniciar com o ICMBio/NGI - Terra do Meio. </t>
  </si>
  <si>
    <t>Ação não iniciada devido a mudança do articulador para outra localidade/região fora da Amazônia, além de dificuldades envolvendo a pandemia.</t>
  </si>
  <si>
    <t>Ação não iniciada devido a mudança do articulador para outra localidade/região fora da Amazônia, além das dificuldades para identificar outro articulador atuante junto as UCs.</t>
  </si>
  <si>
    <t>Discutir na monitoria.</t>
  </si>
  <si>
    <t>CEPAM (Manuel) fica encarregado de estabelecer contato com NGI para conseguir um articulador. Revisar esta ação na próxima  monitoria.</t>
  </si>
  <si>
    <t>5.3</t>
  </si>
  <si>
    <t xml:space="preserve">Monitorar, a partir dos dados do Sistema de Controle de Fauna, Aquicultura e Pesca (SISFAP-SEMAS-PA), a cadeia produtiva das espécies ameaçadas ornamentais com uso permitido dentro do escopo do PAN. </t>
  </si>
  <si>
    <t xml:space="preserve">Relatório anual sobre o fluxo de comercialização de espécies ornamentais </t>
  </si>
  <si>
    <t>Anne Pantoja 
(SEMAS-PA)</t>
  </si>
  <si>
    <t>PA</t>
  </si>
  <si>
    <t>Ação não iniciada, sem retorno da articuladora</t>
  </si>
  <si>
    <t>Não houve sucesso nas diversas tentativas feitas com a articuladora para retorno do andamento da ação.</t>
  </si>
  <si>
    <t>Insistir com a articuladora e com a Nívea, para informar o andamento da Ação.</t>
  </si>
  <si>
    <t>5.4</t>
  </si>
  <si>
    <t>Articular estratégias de controle e monitoramento da cadeia produtiva das espécies ornamentais nos Estados dentro do escopo do PAN.</t>
  </si>
  <si>
    <t xml:space="preserve">Proposta de estratégia de controle e monitoramento do comércio de peixes ornamentais com os estados elaborada. </t>
  </si>
  <si>
    <t>Sistema de controle e monitoramento da cadeia das espécies ornamentais Estaduais</t>
  </si>
  <si>
    <t>Marcelo Raseira
(ICMBio/CEPAM)</t>
  </si>
  <si>
    <t>Igor Silva (IBAMA/DPRO); Jansen Zuanon (INPA); Alberto Akama (MPEG); Leandro Sousa (UFPA - Altamira); Fabricio Resende (EMBRAPA - TO); Anne Pantoja (SEMAS-PA); Mariana Lima (FEMARH);  Neusa Arenhat (SEMA-MT); Marcelo Garcia (SEMA/IPAAM-AM); Rafaela Vicentini (ICMBio/CEPAM); Jaydione Luiz Marcon (UFAM); Guillermo Estupiñán (WCS Brasil)</t>
  </si>
  <si>
    <t>Já existe um sistema no estado do Pará. Está sendo criado o DOP (Sistema do IBAMA), precisa levantar a situação atual. Questionar o IBAMA em que grau está a implementação do DOP, visando garantir o sistema de controle e monitoramento da cadeia das espécies ornamentais.</t>
  </si>
  <si>
    <t>O Ideflorbio/PA chegou a fazer uma apresentação do seu sistema de monitoramento de peixes ornamentais (sismulti), que subsidia o Ibama para as exportações, mas para elaborar um sistema para o Amazonas seria necessário contratar uma empresa para desenvolver o sistema. Entrou-se em contato com o Projeto Piaba também, pois considerando que acompanharam a Indicação Geográfica de peixes ornamentais de Barcelos e Santa Isabel do Rio Negro e isso demanda rastreabilidade, talvez tivesse algo previsto, mas ainda não possuem. Dia 14.10.2020 foi feita reunião com a SEPA/SEPROR/AM que está querendo implementar um sistema de monitoramento de desembarque pesqueiro e para pesca esportiva e monitoramento de ornamentais também para o próximo ano. A ideia é articular com o IdeflorBio/PA implantar algo semelhante do Amazonas. Existe a possibilidade de contratação de técnicos pela SEPA.SEPROR/AM que podem auxiliar nesse monitoramento.</t>
  </si>
  <si>
    <t>Reuniões, talvez haja a apresentação do sistema do IdefloBio/PA e a reunião virtual foi gravada pela SEPA/SEPROR/AM, mas não tive acesso.</t>
  </si>
  <si>
    <t>Entrou-se no GT do Estado do AM para ajudar a construção desse sistema de monitoramento.
Vale destacar que apesar de a ação estar em andamento conforme o previsto, foram enfrentadas algumas dificuldades: Pandemia Covid 19 e competências institucionais que fogem da governabilidade.</t>
  </si>
  <si>
    <t>PLANEJAMENTO DE NOVAS AÇÕES</t>
  </si>
  <si>
    <t>NOVAS AÇÕES:</t>
  </si>
  <si>
    <t>OBJETIVO ESPECÍFICO</t>
  </si>
  <si>
    <t>INSERIR O NOME DO OBJETIVO ESPECÍFICO</t>
  </si>
  <si>
    <t>Inserir nova ação</t>
  </si>
  <si>
    <t>OBJETIVO</t>
  </si>
  <si>
    <t>Objetivo Geral do PAN</t>
  </si>
  <si>
    <t>PAINEL DE GESTÃO DO PAN</t>
  </si>
  <si>
    <t>RESUMO DA SITUAÇÃO DAS AÇÕES DO PAN</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</si>
  <si>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</si>
  <si>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</si>
  <si>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</si>
  <si>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</si>
  <si>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</si>
  <si>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</si>
  <si>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</si>
  <si>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</si>
  <si>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</si>
  <si>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</si>
  <si>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</si>
  <si>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rgb="FFFFFFFF"/>
        <rFont val="Calibri"/>
        <charset val="134"/>
      </rPr>
      <t xml:space="preserve"> </t>
    </r>
    <r>
      <rPr>
        <sz val="11"/>
        <color rgb="FFFFFFFF"/>
        <rFont val="Calibri"/>
        <charset val="134"/>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</si>
  <si>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</si>
  <si>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</si>
  <si>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</si>
  <si>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</si>
  <si>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</si>
  <si>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</si>
  <si>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</si>
  <si>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</si>
  <si>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</si>
  <si>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</si>
  <si>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</si>
  <si>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Plano de Ação Nacional para Conservação de Espécies de Peixes Ameaçados de Extinção da Amazônia – PAN Peixes Amazônicos</t>
  </si>
  <si>
    <t>Fortalecer estratégias de gestão, proteção e conservação, e ampliar o conhecimento sobre as espécies-alvos do PAN e suas ameaças, em 5 anos.</t>
  </si>
  <si>
    <t>05/10/2021 - 08/10/2021</t>
  </si>
  <si>
    <t>Ação prevista para início em agosto de 2023.</t>
  </si>
  <si>
    <t>Boas práticas para garimpeiro é não garimpar (A. Akama e Fernanda Werneck)</t>
  </si>
  <si>
    <t>Sem avanços no período.</t>
  </si>
  <si>
    <t>Pandemia e dificuldade de articulação</t>
  </si>
  <si>
    <t>CEPAM fará uma articulação com Marcelo Garcia (IPAAM) e com COPAN (por ser uma ação que faz parte de outros pans). Ver a interface com o PRIM HIDRELÉTRICAS. Contactar Daniel Raíces (ICMBio/COESP) para tentar alinhar as ações do PAN com as ações do PRIM (Manuel fará essa articulação).</t>
  </si>
  <si>
    <r>
      <t>Existe uma ação semelhante focada em hidrelétricas e hidrovias. 
O custo maior para realizar essa ação, seria para os Gimnotiformes</t>
    </r>
    <r>
      <rPr>
        <sz val="12"/>
        <color rgb="FFFF0000"/>
        <rFont val="Calibri"/>
        <charset val="134"/>
      </rPr>
      <t xml:space="preserve"> </t>
    </r>
    <r>
      <rPr>
        <sz val="12"/>
        <color rgb="FF000000"/>
        <rFont val="Calibri"/>
        <charset val="134"/>
      </rPr>
      <t>(cerca de 200 mil) para  criar protocolo de identificação: um software e aplicativo que usa sinais para  identificação.  Para os Loricarideos e Lebiasinas é possível adaptar o protocolo de igarape, o que teria um menor custo (cerca de 100 mil reais p/ excursao de validação). A Alany seria a colaboradora p/ os Loricarideos e Vitor para Gimnotiformes.  
Pode ser incorporado ao MONITORA.</t>
    </r>
  </si>
  <si>
    <t>Dr. Leandro e Dr. Akama estão desenvolvendo os protocolos em suas expedições de campo, principalmente os de mergulho nas áreas de corredeiras e de pedrais profundos, que geralmente são negligenciadas nos inventarios das UHEs. Os metodos de mergulho vêm apresentando bons resultados, possibilitando a coleta de especies que há decadas não haviam sido coletadas, porém nada ainda está publicado. Uma expedição para bacia do rio Xingu acontecerá no fim de outubro/21 e outra para a bacia do rio Branco está prevista para 2022.</t>
  </si>
  <si>
    <t>Protocolos em elaboração.</t>
  </si>
  <si>
    <t xml:space="preserve">A ação 2.5 foi incorporada a esta, devido a sua inter-relação e produtos. A exemplo da UHE Belo Monte, Dr. Leandro coloca sua experiencia nas coletas junto a Norte Energia S/A, onde mesmo incluindo a necessidade de mergulho, por se tratar de uma atividade de risco não regulamentada, não ha aprovação por parte da empresa devido às questões trabalhistas. Portanto, o protocolo possui esse desafio a ser enfrentado,  faltará profissonais habilitados em mergulho e as empresas não irão querer arriscar possiveis acidentes de trabalho.  </t>
  </si>
  <si>
    <t>Leandro Sousa, Alberto Akama, Fernanda Werneck e Mariana Pinheiro</t>
  </si>
  <si>
    <t>Dr. Akama coloca a necessidade de articular com a EPE e com IBAMA/DILIC para implementar estas adequações/métodos de coleta. Além disso, recomenda que é necessario ir além do protocolo de mergulho e ampliar a ação para um "protocolo de conservação ex-situ de tecidos da biodiversidade". Dra. Fernanda Werneck, complementa que "idealmente até mesmo coleta de amostra ambiental (e.g., agua, solo) para criopreservação, pensando em estudos futuro de DNA ambiental". Ação 2.5 foi agrupada a essa.</t>
  </si>
  <si>
    <t>Elaborar e propor protocolos de levantamento e monitoramento das espécies-alvo do PAN, assim como protocolos de preservação criogênica da biodiversidade, em todas as suas etapas, direcionados ao licenciamento, com ênfase em hidrelétricas e hidrovias.</t>
  </si>
  <si>
    <t>Incluir:  protocolo para conservação criogênica da biodiversidade</t>
  </si>
  <si>
    <t>Mariana (EPE) coloca a experiência de coleta nas corredeiras da futura UHE Bem Querer, onde a questão de segurança foi bastante relevante, principalmente na época da seca, onde poucos barqueiros possuem experiência para acessar certos locais. Em alguns trechos, a coleta foi substituida por videos e que a título de comparação de resultados, poderá compartilhar tais métodos e resultados com os pesquisadores.</t>
  </si>
  <si>
    <t>Ação agrupada com a 3.8 na Monitorial Anual 1</t>
  </si>
  <si>
    <t>Marcio de Araújo Silva 
(ANA)</t>
  </si>
  <si>
    <t xml:space="preserve">Articulação com três projetos em andamento que possuem interface com as ações do PAN: 1) Projeto para a Implementação do Programa de Ações Estratégicas na Bacia Hidrográfica do Rio Amazonas considerando a variabilidade e mudança climática (Projeto Cuenca Amazónica), executado pela Organização do Tratado de Cooperação Amazónica (OTCA) e implementado pelo Programa das Nações Unidas para o Meio Ambiente (PNUMA) em conjunto com os oito Países Membros da OTCA: Bolívia, Brasil, Colômbia, Equador, Guiana, Peru, Suriname e Venezuela. O projeto irá abordar três grupos de Ações Estratégicas do PAE - Fortalecimento da Gestão Integrada dos Recursos Hídricos com a finalidade de preparar os países para a cooperação e interação institucional a nível da região Amazônica, Adaptação Institucional à Variabilidade e as Mudanças Climáticas para que as comunidades amazônicas e as administrações locais possam enfrentar eventos hidrometeorológicos extremos, e Um quadro integral de monitoramento para seguimento, avaliação e comunicação do progresso da implementação geral do Programa de Ações Estratégicas; 2) Projeto Amazonas - Ação Regional na Área de Recursos Hídricos, que busca fortalecer as ações de cooperação técnica em gestão de recursos hídricos desenvolvidas durante a primeira fase do projeto, particularmente com relação à implementação da Rede Hidrológica Amazônica (RHA) e a formulação de estratégias para a conformação da Rede Regional de Monitoramento da Qualidade da Água (RR-MCA). Também serão realizados estudos para aprofundar o conhecimento sobre a gestão de recursos hídricos na Bacia Amazônica, particularmente sobre o cumprimento dos Objetivos de Desenvolvimento Sustentável 6 (acesso à água) e 13 (ação climática), e sobre a situação da qualidade da água na Bacia Amazônica; 3) Observatório Regional Amazônico (ORA), que desenvolve atividades do Componente 1 – Sistemas nacionais e regionais de gestão de informação e conhecimento – do Projeto Bioamazônia. Este componente tem como objetivo melhorar e equilibrar o nível de gestão da informação e do conhecimento apoiando e fortalecendo os sistemas de informação sobre Biodiversidade e CITES dos Países Membros da OTCA, assim como a gestão da informação da Secretaria Permanente da OTCA. </t>
  </si>
  <si>
    <t>Termos de referência elaborados</t>
  </si>
  <si>
    <t>A ação 2.2 é dependente da ação  2.4 que trata do planejamento e necessidade de criação de um plano de recursos hidricos, das 3 bacias sinalizadas como estratégicas: Branco, Xingu e Tapajos. Não esta no radar da ANA fazer um plano de recursos hidricos para estas bacias, mas o GAT pode incentivar o Conselho Nacional de Recursos Hidricos (CNRH) a fazê-lo considerando as Áreas de Conflito de Interesse (obrigatórias dentro de um Plano de Recursos Hídricos). A exemplo da bacia do Paraguai, onde a sociedade civil elaborou uma carta ao CNRH identificando áreas e conflitos, pode-se usá-la como modelo.</t>
  </si>
  <si>
    <t>Márcio Silva Araújo</t>
  </si>
  <si>
    <t>Será realizada uma reunião futura (encaminhamentos) para avançar nessa ação, junto à ANA. Demandar do CNRH para que as bacias prioritárias (citadas anteriormente) tenham os seus respectivos planos de recursos hídricos, e os que já tem, que incorporem as demandas de conservação das espécies alvo do PAN. Proposta é que haja uma reunião entre GAT e CNRH para apresentar a proposta. Proposta de levar essa demanda para uma reunião do CNRH. Proposta de entrar em contato com o Conselho Estadual de RR, AM, PA.</t>
  </si>
  <si>
    <t>Informo que o ICMBio/CEPAM respondeu ao Ofício nº 664/2020/GABPRMI-TSCS, enviado pela Procuradoria da República de Altamira/PA, datado em 8/04/2020, solicitando manifestação técnica sobre a o “hidrograma de consenso” da UHE de Belo Monte, no âmbito da contenda jurídica envolvendo o IBAMA e o empreendedor Norte Energia S.A. Para tanto a resposta do CEPAM, tomou como referência o documento “Condições para a manutenção da dinâmica sazonal de inundação, a conservação do ecossistema aquático e manutenção dos modos de vida dos povos da volta grande do Xingu”, publicado pelo NAEA/UFPA; e a “Nota Técnica sobre a CE 007/2020 – PR - Norte Energia SA”, e, considerando que a elaboração desses documentos conta com a participação de pesquisadores integrantes do GAT do PAN Peixes, pautou-se no princípio da precaução, citando espécies ameaçadas, sobretudo o H. zebra, e nos argumentos técnicos que se mostraram mais favorável à conservação da biodiversidade e manutenção dos modos de vida das populações tradicionais e indígenas da Volta Grande do Xingu.  </t>
  </si>
  <si>
    <t>Ofícios enviado a Procuradoria da República de Altamira/PA, datado em 8/04/2020</t>
  </si>
  <si>
    <t>Aproveitar que o Sumário Executivo do PAN foi publicado e divulgá-lo junto as instituições.</t>
  </si>
  <si>
    <r>
      <t xml:space="preserve"> Rafaela Vicentini (ICMBio/CEPAM); Marcio Silva (ANA); Naziano Filizola (UFAM); Bruce Forsberg (INPA); Graziela Balassa (ICMBio/CEPAM);Guillermo Estupiñán (WCS);</t>
    </r>
    <r>
      <rPr>
        <sz val="12"/>
        <color rgb="FFFF0000"/>
        <rFont val="Calibri"/>
        <charset val="134"/>
      </rPr>
      <t xml:space="preserve"> </t>
    </r>
    <r>
      <rPr>
        <sz val="12"/>
        <color rgb="FF000000"/>
        <rFont val="Calibri"/>
        <charset val="134"/>
      </rPr>
      <t>Mariana Napolitano (WWF); Paulo Petry (TNC).</t>
    </r>
  </si>
  <si>
    <t>Manuel e Márcio vêm dialogando, em momentos diversos, pautados na busca da otimizar os esforços de articulação, considerando essa ação e ação 2.2, articulada pelo Márcio, precisam ser discutidas com representes do Conselho Nacional de Recursos Hídricos. Nesse sentido o Márcio está empenhado conferir a agenda do Conselho e fazer um pré-agendamento, na primeira semana de dezembro ou no primeiro bimestre de 2022, para que o ICMBio/CEPAM, em seguida, possa oficializar a reunião e solicitando a participação dos atores relevantes ao PAN Peixes Amazônicos, atuantes no Conselho Nacional de Recursos Hídricos, atuantes no Conselho Nacional de Recursos Hídricos</t>
  </si>
  <si>
    <t>Dificuldade de articulação com o Conselho Nacional de Recursos Hídricos.</t>
  </si>
  <si>
    <t>Manuel Lima e Márcio Araújo</t>
  </si>
  <si>
    <t>Demandar do CNRH para que as bacias prioritárias (citadas anteriormente) tenham os seus respectivos planos de recursos hídricos, e os que já tem, que incorporem as demandas de conservação das espécies alvo do PAN. Proposta é que haja uma reunião entre GAT e CNRH para apresentar a proposta. Proposta de levar essa demanda para uma reunião do CNRH. Proposta de entrar em contato com o Conselho Estadual de RR, AM, PA.</t>
  </si>
  <si>
    <t>Projeto iniciado. Estamos propondo novas metodologias de coleta, uma aluna de mestrado trabalhando com senso visual de imagens no Rio Tocantins, comparando os resultados com metodologias tradicionais x vídeos subaquáticos</t>
  </si>
  <si>
    <t>A ação foi agrupada com a 1.3, já que são parecidas, com os mesmos produtos e articulador.</t>
  </si>
  <si>
    <t>Ação agrupada com a 2.3 na Monitorial Anual 1</t>
  </si>
  <si>
    <t>Manuel informou que conversou com o Marcelo Raseira, ponto focal do ICMBio/CEPAM junto ao GEF Paisagens Sustentáveis, para definir uma metodologia de construção de um TDR que possibilite propor junto ao GEF Paisagens a contratação de uma consultoria para elaborar um relatório técnico, conforme previsto na ação. O TDR deverá prevê que o processo de elaboração do relatório técnico contemple reuniões com pesquisadores, compilação e análise de informações existentes (estudos do WWF, TNC, EIA/RIMAS, ICMBio/PRIMs). Manuel e Marcelo acreditam que para construção do TDR é primordial coletar subsídios técnicos e, nesse sentido, faz-se necessário uma reunião com especialistas, cuja data resultará de sugestões do GAT, na Segunda Monitoria do PAN.</t>
  </si>
  <si>
    <t>Dificuldades de articulação pela complexidade da ação.</t>
  </si>
  <si>
    <t xml:space="preserve">
Necessário repactuar o prazo da ação.</t>
  </si>
  <si>
    <t>Julho de 2024</t>
  </si>
  <si>
    <t xml:space="preserve">Guillermo se dispôs a elaborar uma proposta via WCS, em conjunto com alguns colaboradores do PAN, para subsidiar as ações que necessitam captação de recursos (consultorias, por ex.). Indicativo de reunião (CEPAM / WCS / Quem mais?) para outubro (Manuel dará um retorno sobre data). Mariana ressalta a necessidade de mapas, orientações e protocolos atualizados para subsidiar os estudos da EPE. </t>
  </si>
  <si>
    <t>Ação concluída e avaliada na monitoria anual 1_2020</t>
  </si>
  <si>
    <t>Definição de valor mínimo de manutenção ex situ para as espécies deste PAN.</t>
  </si>
  <si>
    <t>Sem atividades no período.</t>
  </si>
  <si>
    <t>Sem produtos no momento.</t>
  </si>
  <si>
    <t>Animais ainda não foram recebidos pelas instituições, para que tais pesquisas possam ser desenvolvidas.</t>
  </si>
  <si>
    <t>Helen</t>
  </si>
  <si>
    <t xml:space="preserve">Existe um artigo publicado (Pererira &amp; Henriques, 2019) onde foi estimado os custos básicos para manutenção de H. zebra em cativeiro (porém os custos podem estar superestimados). Há outro artigo (Sousa et al., 2021) com custos por unidade mais próximos da nossa realidade. Júlio (IBAMA) disse que há uma parceria entre Aeroporto de GRU e  Aquário de SP, para que apreensões de peixes ornamentais sejam destinadas mais rapidamente para locais adequados. Coordenação do PAN vai agendar uma reunião para discutir a implementação dessa e demais ações do PAN associadas à conservação ex situ. </t>
  </si>
  <si>
    <t xml:space="preserve">Dimensionar, acuradamente, os custos socioambientais para a conservação ex-situ das espécies-alvo do PAN, incluindo a estrutura legal e institucional, em conseqüência de impactos de empreendimentos hidrelétricos e hidrovias. </t>
  </si>
  <si>
    <t>Relatório com planilha de custos estimados para grupos de espécies representativas, para o período de concessão dos empreendimentos. Estudo técnico contemplando as demandas das ações.</t>
  </si>
  <si>
    <t>Leandro Sousa indicou que, caso haja um aluno (Economia/Engenharia de Pesca/Aquicultura) disponível, ele poderia orientar um estudo para levantar esses custos e demais necessidades da ação. PIBIC ICMBio como possibilidade. Pautar isso na próxima reunião do PAN PEIXES (Manuel). Contactar a Helen para afinar essa ação.</t>
  </si>
  <si>
    <r>
      <t>Mariana Pinheiro (EPE), Fernanda Werneck, Márcio (ANA),</t>
    </r>
    <r>
      <rPr>
        <sz val="12"/>
        <color rgb="FFFF0000"/>
        <rFont val="Calibri"/>
        <charset val="134"/>
      </rPr>
      <t xml:space="preserve"> </t>
    </r>
    <r>
      <rPr>
        <sz val="12"/>
        <color rgb="FF000000"/>
        <rFont val="Calibri"/>
        <charset val="134"/>
      </rPr>
      <t>MPE,MPF; Leandro Sousa (UFPA - Altamira); Jansen Zuanon (INPA); Ana Albernaz (MPEG); Guillermo Estupiñán (WCS); Fabricio Resende (EMBRAPA - TO); Tatiana Chaves (ICMBio/COMOB);  Diogo Lagroteria (ICMBio/CEPAM); Rafaela Vicentini (ICMBio/CEPAM).</t>
    </r>
  </si>
  <si>
    <t>Informo que não houve avanços significativos ao andamento das ações.</t>
  </si>
  <si>
    <t>Dificuldades advindas da impossibilidade de reuniões presenciais junto aos órgãos de fomentos públicos.</t>
  </si>
  <si>
    <t>Tentar uma reunião com a FAPEAM, para apresentar o PAN e ver a possibilidade de apoio financeiro para projetos. O mesmo com os órgãos de fomento do PA, RR. Elaborar um documento padrão do PAN, com as linhas de pesquisa que o PAN necessita apoio (colocar isso na pauta da reunião com a WCS e colaboradores).</t>
  </si>
  <si>
    <t>Está sendo finalizada a apresentação do PAN a ser apresentada às instituições. Nenhuma apresentação oficial foi realizada até então.</t>
  </si>
  <si>
    <t>Apresentação do PAN em fase de finalização.</t>
  </si>
  <si>
    <t>Interrupção de atividades e calendários academicos devido a pandemia.</t>
  </si>
  <si>
    <t>Rafaela V.</t>
  </si>
  <si>
    <t>Há contato sendo estabelecido com professores da UFAM para a realização de apresentação.</t>
  </si>
  <si>
    <t>Considerações do Adauto (SEMA-PA) &gt; Locais para divulgar: Programa de Ecologia e Programa de Ecologia Áquática e Pesca (Dr. Lee) da UFPA. Luciano Montag (UFPA). Compartilhar essa apresentação com os demais colaboradores do PAN que atuam com pesquisa (Jansen, Leandro, Akama, etc.). Além disso, é necessário uma articulação/contato mais direto com os potenciais pesquisadores, para divulgar o PAN e as ações de pesquisa (Considerações do Diogo). Necessidade de traçar uma estratégia macro, envolvendo COPAN e CEPAM, para pensar numa forma mais estruturada de divulgar o PAN junto aos potenciais parceiros (Considerações do Akama). COPAN está realizando uma análise sobre as ações que tem sobreposição em diferentes PANS Amazônicos.</t>
  </si>
  <si>
    <t>Formada rede de manutenção ex-situ para manutenção do cascudo-zebra (Hypancistrus zebra)</t>
  </si>
  <si>
    <t>Reuniões e lives sobre o tema, para preparo dos envolvidos.</t>
  </si>
  <si>
    <t>Animais ainda não foram recebidos pelas instituições, para que este objetivo continue a ser desenvolvido.</t>
  </si>
  <si>
    <t xml:space="preserve">Sugestão do Manuel é propor uma reunião específica sobre esse tema, inclusive para tentar facilitar alguns trâmites (licenças, transporte, etc.), incluir todos os atores envolvidos (CEPAM vai organizar isso). Áquario de SP já está "habilitado" para receber H. zebra e é o local focal para receber animais apreendidos. </t>
  </si>
  <si>
    <t xml:space="preserve">Divulgação e popularização cientifica sobre as espécies do PAN,  por meio dos projeto “Pergunta que o CEPAM responde”,  ainda a ser vinculados nas redes e duvilgaados entre os integrantes do PAN. Neste projeto pesquisadores falam sobre características biológicas, ameaçadas e estratégias para conservação de espécies ameaçadas inseridas no PAN peixes Amazônicos. Apoio de instituições integrates do PAN (Laboratório IctioXingu – UFPA e Auário de São Paulo). </t>
  </si>
  <si>
    <t>Links disponiveis com Núcleo de Comunicação do CEPAM (arquivos muito pesados para o envio por email)</t>
  </si>
  <si>
    <t>Interrupção de atividades devido a pandemia.</t>
  </si>
  <si>
    <t>Íris</t>
  </si>
  <si>
    <t>Promover, apoiar, consorciar e executar projetos e atividades de educação ambiental que envolvam as espécies-alvo do PAN e seus habitats.</t>
  </si>
  <si>
    <t>Diogo Lagroteria</t>
  </si>
  <si>
    <t>Guia com espécies que são permitidas, proibidas e as que se confundem umas com as outras</t>
  </si>
  <si>
    <r>
      <t xml:space="preserve">Marcelo Raseira (ICMBio/CEPAM); </t>
    </r>
    <r>
      <rPr>
        <sz val="12"/>
        <color rgb="FFFF0000"/>
        <rFont val="Calibri"/>
        <charset val="134"/>
      </rPr>
      <t xml:space="preserve"> </t>
    </r>
    <r>
      <rPr>
        <sz val="12"/>
        <color rgb="FF000000"/>
        <rFont val="Calibri"/>
        <charset val="134"/>
      </rPr>
      <t>Andrea Varella (MMA); Anne Pantoja (SEMAS/PA);</t>
    </r>
    <r>
      <rPr>
        <sz val="12"/>
        <color rgb="FFFF0000"/>
        <rFont val="Calibri"/>
        <charset val="134"/>
      </rPr>
      <t xml:space="preserve"> </t>
    </r>
    <r>
      <rPr>
        <sz val="12"/>
        <color rgb="FF000000"/>
        <rFont val="Calibri"/>
        <charset val="134"/>
      </rPr>
      <t xml:space="preserve">  Danyelton Dantas (ICMBio/CEPAM); Jeanne Gomes (IPÊ).</t>
    </r>
  </si>
  <si>
    <t>Não houve avanço.</t>
  </si>
  <si>
    <t>Catálogo de imagens disponível.</t>
  </si>
  <si>
    <t>Podemos pensar em incluir essa ação entre as que necessitam de recursos finenceiros (para contratação de consultoria) a ser elaborado em conjunto com a WCS (reunião de outubro com Guillermo). Tentar articular com o PAT Xingu (essa e outras ações). Manuel Lima informou que conversou com a servidora do IderflorBio, Nivia Gláucia, coordenadora do Plano de Ação Territorial para a Conservação de Espécies Ameaçadas de Extinção do Território Xingu – PAT Xingu, considerando que essa ação possui interface com a ação 4.1 do PAT Xingu (produzir material de divulgação das espécies alvo do PAT, incluindo manual de identificação para apoiar o trabalho de fiscalização no Território). Manuel propôs contemplar, no produto da ação 4.1 do PAT Xingu, espécies do PAN Peixes, incidentes no território do PAT Xingu, como beneficiárias deste</t>
  </si>
  <si>
    <t>Foi feita a articulação com o WWF no âmbito do Pro Espécies para expedições de coleta de algumas espécies na região afetada pela hidreletrica de Balbina.</t>
  </si>
  <si>
    <t>Ainda aguarda nova reunião pós pandemia para discutir as ações no âmbito do projeto.</t>
  </si>
  <si>
    <t xml:space="preserve">Há previsão de 1 ou 2 oficinas em Altamira com os atores locais. </t>
  </si>
  <si>
    <t xml:space="preserve">Ação foi bem afetada pela restrição de encontros presenciais (pandemia). As 4 oficinas previstas para 2021 foram canceladaqs. </t>
  </si>
  <si>
    <t>Leandro ressalta que a ação pode ser "inócua", tendo em vista que há restrições legais para o extrativismo ou mesmo criação comercial das espécies do PAN (por serem espécies ameaçadas). É necessário averiguar se mantemos essa ação ou se ela deve ser excluída.</t>
  </si>
  <si>
    <t>Diante da ressalva do articulador, considerando os encaminhamentos sobre a necessidade de reuniões específicas para tratar das ações 3.3 e 5.1, recomendou-se discutir a viabilidade de manutenção desta ação na Terceira Monitoria.</t>
  </si>
  <si>
    <t>Lara Gomes (ICMBio/RAN); Teresa Pires (MPEG); Alberto Akama (MPEG); Danyhelton Dantas (ICMBio/CEPAM); Lucia Rapp (INPA); Efrem Ferreira (INPA); Leandro Sousa (UFPA-Altamira); Neusa Arenhat (SEMA - MT); Guillermo Estupiñán (WCS); Mayra Pimenta (ICMBio/COESP); Thomas Christensen (ICMBio/COESP); Mariana Espécie (EPE); Rafaela Vicentini (ICMBio/CEPAM); Graziela Balassa (ICMBio/CEPAM); Fernanda Werneck (INPA - para o G. tapanonicus); Leandro Moraes (INPA - para o G. tapanonicus).</t>
  </si>
  <si>
    <t>Informo que conversei com o Flávio Bocardi, analista ambiental do ICMBio/CEPAM, que voltou recentemente do douramento e que possui treinamento e conhecimentos técnicos em geo-referenciamento. Flávio assumiu a articulação da ação 3.8 do PAN Peixes Amazônicos e considerando a interface entre a ação 3.8 e a ação 3.9. Nesse sentido conversei com o Flavio sobre a possibilidade de contribuir com sugestões sobre metodologia para viabilizar a execução dessa ação. Diante das nossas dúvidas sobre como proceder, convidei o Flávio para participar da Segunda Monitoria e discutir com especialistas integrantes do GAT para colher sugestões para viabilizar a execução da ação.</t>
  </si>
  <si>
    <t xml:space="preserve">A ausência de  articulador dificultou o andamento da ação quanto a elaboração de mapas com a caracterização dos habitat. Entretanto,considerando o andamento do processo de avaliação das especies alvo deste PAN, onde houve a validação dos registro e elaboração dos mapas de ocorrencia no Programa Salve, considerou-se a ação como "em andamento com problemas". </t>
  </si>
  <si>
    <t>Elaborar mapas de ocorrência, de caracterização dos habitats e das ameaças as espécies alvo do PAN peixes amazônicos.</t>
  </si>
  <si>
    <t>Flávio Bocarde</t>
  </si>
  <si>
    <t>Flávio trouxe uma série de dúvidas para o grupo. Akama informou que não se trata de modelagem, e sim coletar espécimes e definir os seus pontos de ocorrência. Já há previsão de recursos e expedições previstas para os locais prioritários.
A localização das ameaças foi incorporada a esta ação, conforme analise da ação subsequente.</t>
  </si>
  <si>
    <t>Não houve andamento da ação.</t>
  </si>
  <si>
    <t xml:space="preserve">O grupo entende que é uma ação complexa, que extrapolaria enclusive o tempo previsto para o PAN. </t>
  </si>
  <si>
    <t>A localização das ameaças poderiam ser agrupadas à ação 3.8.</t>
  </si>
  <si>
    <t>Foram realizadas 2 reuniões, em 2021, com a Coordenação do “Projeto Amazonas: Ação Regional na Área de Recursos Hídricos”. A Segunda Fase desse projeto é uma iniciativa da Agência Nacional de Águas e Saneamento Básico (ANA), da Organização do Tratado de Cooperação Amazônica (OTCA), da Agência Brasileira de Cooperação (ABC/MRE) e do Departamento de América do Sul do Ministério das Relações Exteriores (DAS/MRE).
Este Projeto foi assinado em dezembro de 2016 e dá continuidade às atividades desenvolvidas na fase I do Projeto Amazonas (2012 a 2017) que contribuiu para o fortalecimento da articulação e cooperação técnica entre os Países Membros da OTCA.
O objetivo desta Segunda Fase do Projeto Amazonas é contribuir para a promoção da gestão compartilhada e sustentável dos recursos hídricos na Bacia Amazônica, traduzida por meio da implementação de redes compartilhadas de monitoramento hidrometeorológico e de qualidade de água, na estruturação de um banco de dados sobre recursos hídricos e mudanças climáticas, na disseminação de conhecimento sobre a realidade amazônica e em ações de capacitação técnica junto aos servidores das instituições envolvidas com os recursos hídricos dos Países Membros da OTCA.
As ações de cooperação técnica na área de recursos hídricos na região amazônica se traduzem como uma das prioridades da ação regional, em face da relevância geopolítica desses recursos, e que as mesmas integram a Agenda Estratégica de Cooperação Amazônica (AECA) aprovada pelos Países Membros da OTCA.  Nesse sentido, o Projeto Amazonas vem ao encontro dos objetivos estratégicos colocados na referida Agenda, notadamente no que diz respeito a "fomentar ações tendentes à preservação, proteção, conservação e aproveitamento sustentável dos bosques, da biodiversidade e dos recursos hídricos da Amazônia".</t>
  </si>
  <si>
    <t>Articulação de reuniões com a presença da Coordenação do PAN.</t>
  </si>
  <si>
    <t>Articulação de reuniões com a presença da Coordenação do PAN. A ação deve ter uma avaliação mais pormenorizada na próxima monitoria.</t>
  </si>
  <si>
    <t>A articuladora informou que houve reprogramação dos trabalhos de campo devido a pandemia, contudo  G. tapajonicus foi reavaliado durante a  oficina de "Avaliação do Risco de Extinção de Lagartos e Anfisbenas" e como resultado (ainda a ser validado) houve mudança de sua categoria de ameaçado  - em Perigo (EN)  - para Quase Ameaçado (NT), em razão do aumento de registros de ocorrêcia, de não haver evidências de declínio populacional e não ser possível afirmar que sua população esteja severamente fragmentada.</t>
  </si>
  <si>
    <t>Relatorio do resultado da avaliação, disponivel aos usuários do SALVE.</t>
  </si>
  <si>
    <t>Dificuldade de aporte financeiros para os projetos e ações de monitoramento. Restrição de atividades de campo devido a pandemia.</t>
  </si>
  <si>
    <t>Em Abril/2021 foi realizada Oficina de Avaliação do risco de extinção de lagartos e anfisbenas - N e NE (organizada pelo RAN/ICMBio), na qual a Dra. Fernanda Werneck participou junto a demais colegas especialistas. Como resultado (ainda a ser validado) o lagarto Gonatodes tapajonicus foi recomendado passar da categoria atual de Em Perigo B1ab(iii) para NT aproximando-se da categoria Vulnerável (VU) B1b(iii) em razão de ter mais de dez registros de ocorrêcia, de não haver evidências de declínio populacional e não ser possível afirmar que sua população esteja severamente fragmentada.</t>
  </si>
  <si>
    <t>Previsão de uma expedição em conjunto com o Dr. Akama em 2022, onde será possível coletar na área de ocorência da espécie. Sem recursos específicos para monitoramento da espécie.</t>
  </si>
  <si>
    <t>Ação ainda não iniciada. Conforme o planejamento, está prevista para início em agosto de 2023.</t>
  </si>
  <si>
    <t>Nenhum avanço no período em razão da precarização na fiscalização no IBAMA.</t>
  </si>
  <si>
    <t>Houve uma relativa desestruturação de mecanismos de fiscalização em regiões importantes (Manaus tem pouco fiscais por ex., Belém está com problemas parecidos). Dificuldade de articulação entre as instituições.  Equipes de fiscalização em localidades estratégicas foram desfeitas.</t>
  </si>
  <si>
    <t>Igor B. de Silva/ Albarelli</t>
  </si>
  <si>
    <t xml:space="preserve">Um ACT com os entes estaduais e com o MAPA (controle das Guias de Trânsito Animal) para o acesso às informações (Albarelli). Necessário uma articulação com autoridades de fronteira, MAPA, para elaborar e disponibilizar protocolos (Guillermo). Diogo sugeriu uma rede "informal", por meio de ferramentas digitais, para conectar atores que estão relacionados com a fiscalização de peixes ornamentais. </t>
  </si>
  <si>
    <t xml:space="preserve">Nenhum avanço no período em razão da precarização na fiscalização no IBAMA. </t>
  </si>
  <si>
    <t>Houve uma relativa desestruturação de mecanismos de fiscalização em regiões importantes. A ação "regrediu". A ameaça que a ação visava combater aumentou, tendo em vista a precarização da fiscalização de demais problemas citados.</t>
  </si>
  <si>
    <t>Sugestão do Albarelli é realizar um diagnóstico da fiscalização realizada pelo IBAMA com peixes ornamentais nos últimos 5 anos.</t>
  </si>
  <si>
    <t>Combate ao tráfico internacional de  Hypancistrus zebra.</t>
  </si>
  <si>
    <t>Roberto Ribas Gallucci (MMA)</t>
  </si>
  <si>
    <t>Foi feita uma reunião on-line em 23/01/2021 com Leandro Sousa - UFPA/Altamira; Guillermo Estupiñán e Rafael Leite - WCS;  IBAMA/DBFlo e MMA/DESP para tratar das atividades necessárias visando a alteração do zebrinha do apência III para o apêndice II ou I da CITES, e sobre a regulamentação da autorização de cultivo e comercialização. Não houveram avanços em relação a proposta CITES, é preciso buscar o envolvimento do ICMBio, nem da proposta de regulamentação da criação e comércio da espécie por parte do IBAMA.</t>
  </si>
  <si>
    <t>Produtos intermediários na de forma de memória da reunião realizada e proposta em estruturação.</t>
  </si>
  <si>
    <t>É recomendado melhorar as articulações internas e anuências para dar andamento às propostas</t>
  </si>
  <si>
    <t xml:space="preserve">Nota técnica conjunta a ser apresentada na COP - 2022, solicitando a recategorização das espécies. </t>
  </si>
  <si>
    <t>Igor/Albarelli</t>
  </si>
  <si>
    <t xml:space="preserve">Existe uma articulação entre WCS, ICMBio/CEPAM, IBAMA e MMA, para estruturar uma proposta de recategorização do H. zebra na lista CITES (de III para I). Também há a indicação de elaborar uma proposta para mudar as arraias de água doce do apêndice III para o II da lista CITES. A elaboração das propostas técnicas estào sendo articuladas com o ICMBio/CEPAM para  aCoPCites de 2022 (Guillermo). Igor pode articular com a DBFLO apoio na elaboração da proposta CITES. Albarelli ressalta que a criação comercial não necessariamente irá ajudar a reduzir a pressão de captura sobre a espécie. </t>
  </si>
  <si>
    <t>AZAB; Jansen Zuanon  (INPA); Natalia Lima (IBAMA/Manaus); Marcelo Raseira (ICMBio/CEPAM); Jaydione Luiz Marcon (UFAM)</t>
  </si>
  <si>
    <t xml:space="preserve">A viabiliadade da ação foi confirmada e iniciada as tratativas junto a DBFLOR. Quanto aos custos, a partir do desenvolvimento do projeto, conforme as possiblidades, é que será possivel mensurá-los.
Integrar com a ação de rede de manutenção ex-situ. Existe a possibilidade do IBAMA (Manaus) apresentar um projeto nos moldes dos containers do INPA, para ser instalado no CETAS - Manaus. </t>
  </si>
  <si>
    <t xml:space="preserve">Poucos avanços. Ação anda em paralelo com a 4.2. Iniciativa inicial no CETAS do IBAMA/AM, com a implementação de aquários.  Há perspectiva de levantar as necessidades dos CETAS. </t>
  </si>
  <si>
    <t>Mesmas dificuldades da ação 4.1 e 4.2. Se houvesse a viabilização de transporte de Tabatinga para outra localidade com estrutura para recepcionar tais espécimes também seria muito benéfico</t>
  </si>
  <si>
    <t>Expandir para outras potenciais instituições parceiras, além dos CETAS.</t>
  </si>
  <si>
    <t>Janeiro de 2024</t>
  </si>
  <si>
    <t>As discussões sobre medidas de ordenamento que afetam as espécies do PAN foram descontinuadas no CPG Norte devido a sua extinção pelo Decreto nº 9.759, de 11 de abril de 2019 (que extinguiu colegiados federais). Porém, o Decreto nº 10.736, de 29 de junho de 2021 voltou a resinstituir esse e outros CPGs, ao estabelecer uma Rede Nacional Colaborativa para a Gestão Sustentável dos Recursos Pesqueiros – Rede Pesca Brasil, a qual prevê a instituição de 10 comitês, incluindo o CPG Norte e um novo para recursos ornamentais (marinhos e continentais), restando aguardar sua regulamentação e o cronograma de reuniões. Além do CPG, medidas de ordenamento para espécies ameaçadas podem ser debatidas mediante planos de recuperação sob a coordenação do MMA, existindo atualmente 1 plano vigente para 7 espécies incluidas no PAN</t>
  </si>
  <si>
    <t>Plano de recuperação vigente, sob a coordenação do MMA, que inclui  7 espécies desse PAN.</t>
  </si>
  <si>
    <t xml:space="preserve">Discutir medidas de  controle do comércio junto ao IBAMA, as quais estão em andamento, e de outras medidas. O uso das 7 espécies ameaçadas* estava condicionado às regras da IN MPA/MMA nº 1 de 2012, a qual foi substituida pelas  IN MAPA nº 10 de 2020 e da Portaria SAP/MAPA nº 17 de 2021, sendo necessário avaliar se as medidas ali contidas são suficientes ou devem ser alteradas. *Peixes das Bacias do Xingu e Tapajós (Parancistrus nudiventris, Scobinancistrus aureatus, Scobinancistrus pariolispos, Leporacanthicus joselimai, Peckoltia compta, Peckoltia snethlageae e Teleocichla prionogenys). </t>
  </si>
  <si>
    <t>Gallucci sugere uma discussão em paralelo para revisar e discutir essas medidas de ordenamento, especificamente para as espécies ameaçadas. Leandro sugere que as espécies ameaçadas poderiam ser autorizadas de serem criadas em cativeiro, porém isso precisa de autorização, inclusive para captura das matrizes em vida livre (outra possibilidade é que espécimes nascidos em cativeiro, F1, possam ser destinados para criadores, como matrizes). Sugestão é uma reunião específica para tratar desse assunto (no final do mês de novembro). Incluir os colegas da SEMAS/PA na discussão (Adauto), pois já há normativas estaduais (PA) que tratam desse assunto.</t>
  </si>
  <si>
    <t>Não houve andamento da ação, considerando que o coordenador do PAN responsabilizou-se pela ação enquanto identificava um articulador com atuação junto as Ucs onde existem processos de ordenamento pesqueiro.</t>
  </si>
  <si>
    <t>Ação ainda carece de um articulador.</t>
  </si>
  <si>
    <t>Subsidiar o ordenamento pesqueiro nas UCs com ocorrência das espécies ornamentais alvo do PAN, mediante o envio de informações pertinentes aos gestores das UCs.</t>
  </si>
  <si>
    <t>Sergio Sá (CEPAM/ICMBio)</t>
  </si>
  <si>
    <t xml:space="preserve">Dentre elas: Leporacanthicus joselimai; Parancistrus nudiventris; Peckoltia compta; Peckoltia snethlageae; Scobinancistrus aureatus; Scobinancistrus pariolispos e Teleocichla prionogenys
</t>
  </si>
  <si>
    <t>Não houve andamento da ação, porque a articuladora da ação foi exonerada do quadro de funcionarios da SEMAS-PA.</t>
  </si>
  <si>
    <t>Não houve andamento da ação, pois a articuladora saiu do quadro da SEMAS, sem repasse para seu substituto.</t>
  </si>
  <si>
    <t>Adauto Mello (SEMAS-PA)</t>
  </si>
  <si>
    <t>Demanda repassada recentemente à SEMAS-PA. Já houveram conversas iniciais com a gerência da Fauna/PA para avaliar isso. O sistema tem algumas limitações sobre a exportação de dados. No momento essa consulta precisaria ser "manual". SEMAS-PA pretende disponibilizar um relatório sobre as espécies ameaçadas (2019-2021).</t>
  </si>
  <si>
    <t xml:space="preserve">A SEPA/SEPROR solicitou a participação em um GT criado para alavancar um sistema de monitoramento da pesca no estado do Amazonas, que além de monitorar o desembarque pesqueiro, pesca esportiva, pesca de subsistência, produção da aquicultura, também iria monitorar a pesca de peixes ornamentais. Houve apenas uma reunião até o momento, mas há estreita relação com um produto de consultoria no âmbito do Projeto Paisagens Sustentáveis da Amazônia, para propor um monitoramento da pesca em Manaus e Santarém. Sugeriu-se também entrarem em contato para avaliarem o sistema de monitoramento de peixes ornamentais que vem sendo usado no Pará. </t>
  </si>
  <si>
    <t>sem produtos no momento.</t>
  </si>
  <si>
    <t>Com a pandemia, as articulações cessaram e não houveram mais reuniões do GT de monitoramento da pesca do estado do Amazonas.</t>
  </si>
  <si>
    <t>Marcelo Raseira (CEPAM)</t>
  </si>
  <si>
    <t>Aguardar a retomada de atividades do GT.</t>
  </si>
  <si>
    <t>16/11/2022 - 18/11/2022 (virtual)</t>
  </si>
  <si>
    <t>Indicar medidas de mitigação de impactos de atividades minerária e agropecuária aos órgãos licenciadores e ao setor produtivo</t>
  </si>
  <si>
    <t>Manual e folders com indicações de boas práticas e medidas de mitigação entregue</t>
  </si>
  <si>
    <t>Alberto Akama
(MPEG)</t>
  </si>
  <si>
    <t>Manuel Lima (ICMBio/CEPAM); Marcio Souza (ANA); Marcelo Garcia (SEMA/IPAAM); Mariana Lima (FEMARH); Neusa Arenhat (SEMA-MT); Guillermo Estupiñán (WCS); Daniel Raíces (ICMBio/COESP)</t>
  </si>
  <si>
    <t>Depende da ação de mapeamento degradação de habitat. 
Impactos do setor agropecuário, na prática, é seguir o Código Florestal/legislação vigente. Boas praticas para garimpo é questionável.</t>
  </si>
  <si>
    <t>Ação com cronograma de início para Janeiro de 2023</t>
  </si>
  <si>
    <t>Mariana Lima (FEMARH); Neusa Arenhat (SEMA-MT); Manuel Lima (ICMBio/CEPAM)</t>
  </si>
  <si>
    <t xml:space="preserve">Analisar a interface com outros PANS (Integra PANs Amazônicos) e com o PRIM. 
</t>
  </si>
  <si>
    <t>Informo que o ICMBio/CEPAM, incluiu no conjunto de cinco ações do PAN Peixes Amazônicas, submetidas à Chamada para seleção de propostas para implementação de PANs em 2022, iniciada pela ICMBio/COPAN, 17/12/2021, uma proposta fundamentada na ação 1.2, objetivando a contratação de serviço especializado de consultoria jurídica para elaborar um diagnóstico jurídico-administrativo, identificando os dispositivos legais existentes, assim como as lacunas normativas, para inclusão das espécies ameaçadas de extinção da fauna brasileira, nos processos de Licenciamento Ambiental conduzidos pelo IBAMA e os órgãos responsáveis pelo licenciamento ambiental nos estados da Região Norte, acompanhado de proposições normativas que se mostrem necessárias e adequadas para possibilitar a inclusão das referidas espécies contemplas em Planos de Ação, assim como outros instrumentos de políticas públicas voltados à conservação da fauna silvestre. Nesse sentido, o diagnóstico jurídico-administrativo (produto da consultoria) deve subsidiar o diálogo interinstitucional entre o seguimento (proponentes e executores dos PAN’s) e os órgãos responsáveis pelos processos de licenciamento ambiental (estaduais e o IBAMA), mediante reuniões técnicas, tendo como meta o aperfeiçoamento e entrega, aos órgãos dos poderes executivos e legislativos competentes para tramitação e inclusão no ordenamento jurídico, das proposições para internalizar ações dos PAN(s) no licenciamento ambiental, conforme previsto nas mencionadas ações dos PAN com escopo geográfico no bioma Amazônia. A proposta do ICMBio/CEPAM foi aprovada, conforme Despacho Interlocutório da COPAN, datado em 19/04/2022, para ser executada com recursos financeiros provenientes do GEF-Pró-Espécies. No dia 06/10, a COPAN, assinalando está “de acordo” despachou à Coordenação Geral de Estratégias para a Conservação – CGCON, que por sua vez, no dia 07/10, também manifestou está “de acordo” e enviou para a Divisão de Projetos e Parcerias – DPES para análise e providências. A DPES, no dia 27/10 manifestou concordância e enviou à Coordenação Geral de Planejamento – CGPLAN para esta providenciar a contratação. Portanto, o CEPAM está aguardando pelo certame para contratação da pessoa jurídica. Ressalta-se que o resultado esperado, mediante o referido serviço, é a entrega de propostas normativas aos órgãos de licenciamento ambiental, assim como às instâncias pertinentes dos poderes executivos e legislativos, objetivando internalizar as ações do PAN no licenciamento ambiental, nos níveis estadual e federal.</t>
  </si>
  <si>
    <t xml:space="preserve">Manuel Lima </t>
  </si>
  <si>
    <t>Manter o GAT informado sobre o andamento da contratação e sobre as etapas vindouras, na fase de elaboração do diagnóstico.
Akama sugere alterar o articulador da ação, tendo em vista a dificuldade de diálogo com Marcelo Garcia (não acatado pelo GAT, que achou mais pertinente manter o Marcelo Garcia).</t>
  </si>
  <si>
    <t>Diogo Lagroteria, Graziela Balassa, Hélio dos Anjos (CEPAM).</t>
  </si>
  <si>
    <t>Protocolos de levantamento e monitoramento por tipo de empreendimento, protocolo para conservação criogênica da biodiversidade. Protocolos elaborados e distribuídos</t>
  </si>
  <si>
    <t>Adesão dos protocolos pelos órgãos licenciadores</t>
  </si>
  <si>
    <t>Jansen Zuanon (INPA); Teresa Pires (MPEG); Alberto Akama (MPEG); Juliana Masirone (IBAMA/DILIC); Marília da Gama (IBAMA/DILIC); Fernanda Werneck (INPA)</t>
  </si>
  <si>
    <t>Necessidade de articular com a EPE e com IBAMA/DILIC para implementar os protocolos. Idealmente incluir coleta de amostras ambientais (e.g., agua, solo) para criopreservação, pensando em estudos futuros de DNA ambiental.</t>
  </si>
  <si>
    <t>Iniciamos o processo de instalação do sistema de criogenia do Museu Goeldi. Com isso teremos capacidade para armazenar mais de 80 mil amostras a partir de 2023.</t>
  </si>
  <si>
    <t>Há uma dificuldade em firmar essa ação como medida nos TRs de EIAs.
Portanto, deve-se firmar (ou articular) com a DILIC e demais órgão licenciadores a necessidade de preservação criogenica. Além disso é necessária uma articulação com os órgãos licenciadores para que as especificidades de cada empreendimento sejam levadas em consideração no momento de estipular os protocolos.</t>
  </si>
  <si>
    <t>Os protocolos são complexos e relacionados a cada tipo de empreendimento/intervenção. É necessário um protocolo mínimo, mas para cada tipo de empreendimento deve haver um protocolo específico, de acordo com as intervenções necessárias em cada caso.</t>
  </si>
  <si>
    <t>Ação agrupada durante a Monitoria Anual 1</t>
  </si>
  <si>
    <t>Marcio de Araújo Silva
(ANA)</t>
  </si>
  <si>
    <t>Nívia Pereira (Ideflor-bio); Marcelo Garcia (SEMA/IPAAM-AM); Mariana Lima (FEMARH); Neusa Arenhat (SEMA-MT); Guillermo Estupiñán (WCS Brasil); Marcio Souza (ANA); Manuel Lima (ICMbio/CEPAM)</t>
  </si>
  <si>
    <t>rios: Branco, Tapajós (médio e Juruena), Xingu (cabeceiras e TVR) e Iriri.</t>
  </si>
  <si>
    <t>Ação dependente da ação 2.4.
Demandar do CNRH para que as bacias prioritárias tenham os seus respectivos Planos de Recursos Hídricos, e os que já tem, que incorporem as demandas de conservação das espécies alvo do PAN.</t>
  </si>
  <si>
    <t>Sem avanços significativos após a segunda monitoria. No entanto, seria importante avançar nas seguintes estratégias (Ações 2.2; 2.4 e 3.10): a) Encaminhar ofício para a Superintendência de Planos, Programas e Projetos da ANA solicitando a incorporação das áreas estratégicas do PAN nos estudos previstos para a região hidrográfica, atendendo o Art. 3º da Lei 9433 (Lei 9433/97- Art. 3º Constituem diretrizes gerais de ação para implementação da Política Nacional de Recursos Hídricos: III - a integração da gestão de recursos hídricos com a gestão ambiental); b) 2- Encaminhar as áreas estratégicas do PAN para a Câmara Técnica de Planejamento do CNRH solicitando a inclusão das mesmas nos possíveis processos de planejamentos de recursos hídricos da Região Hidrográfica, atendendo o Art. 3º da Lei 9433 (Lei 9433/97- Art. 3º Constituem diretrizes gerais de ação para implementação da Política Nacional de Recursos Hídricos: III - a integração da gestão de recursos hídricos com a gestão ambiental).</t>
  </si>
  <si>
    <t>Falta de uma estratégia conjunta para a executar a ação. Dúvidas quanto a definição de quais são as áreas estratégicas para a conservação dos peixes amazonicos.</t>
  </si>
  <si>
    <t>Márcio de Araújo Silva</t>
  </si>
  <si>
    <t>Editar ofícios com a coordenação do PAN. Sugestão é uma ação conjunta (ação 2.2 e 2.4). Manuel questiona quais as áreas estratégicas para conservação dos peixes amazônicos (são as sub-bacias?). Akama sugere que as áreas estratégicas sejam sugeridas como sítios RAMSAR. Márcio sugere uma reunião com a apresentação do PAN com a superintendência da ANA. Manuel sugere elaborar e encaminhar o ofício ainda esse ano. Encaminhamento: organizar uma reunião com a superintendente da ANA, por meio de um ofício, onde ressaltaremos a importância do PAN e a necessidade de indicar as áreas prioritárias para conservação dos peixes amazônicos. Sugestão de data é na primeira semana de dezembro, para elaborar o ofício e solicitar reunião com ANA (incluir ação 2.3 e 2.4).</t>
  </si>
  <si>
    <t>Rafaela Vicentini (ICMBio/CEPAM); Alberto Akama (MPEG); Leandro Sousa (UFPA-Altamira); Luiz Paulo de Castro (IBAMA -PA); Guillermo Estupiñán (WCS); Marcio Souza (ANA); Diogo Lagroteria (ICMBio/CEPAM); Daniel Raíces (ICMBio/COESP)</t>
  </si>
  <si>
    <t>Divulgar o Sumário Executivo do PAN Peixes Amazõnicos junto as instituições.</t>
  </si>
  <si>
    <t>Akama: No caso da Hidrovia do Tocantins estamos com um descompasso. LP foi emitida pelo Presidente do IBAMA à revelia da DILIC. Manuel Lima: Não houve avanços posteriores ao que foi relatado na Segunda Monitoria. Os documentos técnicos do PAN que possuimos, até o momento, são a Matriz de Planejamento, o Sumário Executivo e uma Apresentação sobre o PAN, para ser usada em eventos e na divulgação do PAN. Contudo, está em curso uma discussão conduzida pela COPAN para integrar ações de PAN para possibilitar que OEMAS e órgãos licenciadores sejam alvos de articulação para o conjunto de PANs amazônicos, evitando assim articulação individual, ou seja, concluiu-se que discussões no varejo mostram-se pouco eficientes do que uma articulação no atacado, envovlvendo ações de diversos PANs como as mesmas temáticas à conservação de espécies ameaçadas. Nessa perspectiva considero adequado esperar o desdobramento da discussão proposta pela COPAN, que contempla como interlocuor a Associação Brasileira das Secretarais de Meio Ambiente - ABEMA. Caso não propsere a referida discussão, creio que no início do próximo ano seja possível estabelecer contatos com cada OEMA e órgão licenciador e, mediante os resultados desse contato, enviar subsídios (documentos do PAN) para essas instituições.</t>
  </si>
  <si>
    <t>Grande volume de atividades e a demora na conduação da estratégia de integração de ações de PAN visando facilitar a articulação coms os órgãos tomadores de decisões elencados na redação da ação.</t>
  </si>
  <si>
    <t>Alberto Akama e Manuel Lima</t>
  </si>
  <si>
    <t>Realizar uma reunião interna da equipe PAN do CEPAM, para avaliar o andamento da inciativa "integra PAN" e, se for o caso, planejar e identificar melhor estratégia para fazer uma entrega de "documentos técnicos do PAN".</t>
  </si>
  <si>
    <t>Documento técnico contemplando o levantamento das áreas de ocorrencia das especies do PAN, que necessitam de elaboração de Planos de Recursos Hidrícos.</t>
  </si>
  <si>
    <t>Rafaela Vicentini (ICMBio/CEPAM); Marcio Silva (ANA); Guillermo Estupiñán (WCS); Mariana Napolitano (WWF); Paulo Petry (TNC)</t>
  </si>
  <si>
    <t>Iniciar com o levantamento das áreas de conflitos de uso da água; seguido da identificação de atores relevantes para apoiar na elaboração do Plano de Recursos Hídricos. Proposta de entrar em contato com o Conselho Estadual de RR, AM, PA.</t>
  </si>
  <si>
    <t>Não houve avanços significativos após a Segunda Monitoria, considerando as observações e recomedações da Segunda Monitoria, ou seja: Iniciar com o levantamento das áreas de conflitos de uso da água; seguido da identificação de atores relevantes para apoiar na elaboração do Plano de Recursos Hídricos. Proposta de entrar em contato com o Conselho Estadual de RR, AM, PA".</t>
  </si>
  <si>
    <t>Superar grande demanda de atividades dos articualdores desta ação e da ação 2.2.</t>
  </si>
  <si>
    <t>Alterar o término da ação para Jul/24. Manuel Lima: planejar com o Márcio Silva, a melhor forma de executar (subsidirar) o Conselho Nacional dos Recursos Hídricos. Guillermo ressalta a importância dos mapas, georeferenciados, com as áreas prioritárias e ameaças, para subsidiar essa e outras ações (ação 3.8). Articular essa ação com a ação 2.2 (Márcio). Há a previsão de uma reunião com Márcio na primeira semana de dezembro.</t>
  </si>
  <si>
    <t>Ação agrupada durante a Monitoria Anual 2</t>
  </si>
  <si>
    <t>Relatórios, publicações</t>
  </si>
  <si>
    <t>Jansen Zuanon (INPA); Leandro Sousa (UFPA - Altamira); Marcelo Oliveira (WWF); Paulo Petry (TNC); Mayra Pimenta (ICMBio/COESP) e Thomas Christensen (ICMBio/COESP); Guillermo Estupiñán (WCS)</t>
  </si>
  <si>
    <t>Elaboração de uma proposta via WCS, em conjunto com alguns colaboradores do PAN, para subsidiar as ações que necessitam captação de recursos (consultorias, por ex.). Necessidade ter como produto: mapas, orientações e protocolos atualizados, a fim de subsidiar os estudos da EPE.</t>
  </si>
  <si>
    <t>Não houve avanços significativos após a Segunda Monitoria.</t>
  </si>
  <si>
    <t>Para elaborar um proposta básica do quê se espera com essa ação, de modo que possa orientar um TDR, ou um projeto especifico para se buscar a execução da ação. Uma das propostas é submeter para o edital COPAN 2022.</t>
  </si>
  <si>
    <t>Elaborar um escopo de TDR que possa ser compartilhado com o GAT. Agendar uma reunião com o GAT e colaboradores tentando viabilizar uma proposta a ser submetida para editais.</t>
  </si>
  <si>
    <t>Nota Técnica sobre os riscos da adoção do Hidrograma de “Consenso”, com propostas de alternativas que assegurem a conservação das espécies-alvo do PAN</t>
  </si>
  <si>
    <t>Assegurar a conservação das espécies-alvo do PAN</t>
  </si>
  <si>
    <t>Leandro Sousa 
(UFPA - Altamira)</t>
  </si>
  <si>
    <t>Carolina Reis (ISA-Altamira); Juliana Masirone (IBAMA/COHID)</t>
  </si>
  <si>
    <t>Ação concluída em 2020.</t>
  </si>
  <si>
    <t>Publicado o artigo por Janzen Zuanon e colaboradores: "Condições para a manutenção da dinâmica sazonal de inundação, a conservação do ecossistema aquático e manutenção dos modos de vida dos povos da volta grande do Xingu". 2020. In: PAPERS DO NAEA (UFPA), v.28, 20-62. Embora não tenha sido produzida a nota técnica prevista como produto, o referido artigo atende aos objetivos desta ação.(Texto monitoria 1)</t>
  </si>
  <si>
    <t>Dimensionar, acuradamente, os custos socioambientais para a conservação ex-situ das espécies-alvo do PAN, incluindo a estrutura legal e institucional, em conseqüência de impactos de empreendimentos hidrelétricos e hidrovias.</t>
  </si>
  <si>
    <r>
      <rPr>
        <sz val="12"/>
        <color rgb="FF000000"/>
        <rFont val="Calibri"/>
        <charset val="134"/>
      </rPr>
      <t xml:space="preserve">Definição de valor mínimo de manutenção </t>
    </r>
    <r>
      <rPr>
        <sz val="12"/>
        <color rgb="FF000000"/>
        <rFont val="Calibri"/>
        <charset val="134"/>
      </rPr>
      <t>ex situ</t>
    </r>
    <r>
      <rPr>
        <sz val="12"/>
        <color rgb="FF000000"/>
        <rFont val="Calibri"/>
        <charset val="134"/>
      </rPr>
      <t xml:space="preserve"> para as espécies deste PAN.</t>
    </r>
  </si>
  <si>
    <t>Leandro Sousa (UFPA - Altamira)</t>
  </si>
  <si>
    <t>Possibilidade de orientação de pesquisa com a temática, com prof.Dr.Leandro Souza, UFPA/Altamira. Necessidade de reunir coordenação do PAN, AZAB e UFPA/Altamira para tratar de parcerias.</t>
  </si>
  <si>
    <t>Em dezembro de 2021, a equipe técnica do CEPAM encaminhou a Coordenação de Planos de Ação - COPAN/ICMBio uma minuta de Carta-Convite para um edital do Programa GEF Pró-espécies, visando a contratação de serviço de Pessoa Física (PF) para elaborar um estudo técnico contendo uma estratégia de conservação ex-situ para algumas espécies representativas do PAN Peixes Amazônicos. Sendo elas (família-espécie): 
Apterodontidae, Sternarchorhynchus kokraimoro; 
Loricariidae, Hypancistrus zebra; 
Cichlidae, Crenicichla urosema; 
Serrasalmidae, Ossubtus xinguense; 
Prochilodontidae, Prochilodus britskii; 
Potamotrygonidae, Potamotrygon leopoldi. 
Como produtos, o estudo deverá contemplar o detalhamento dos custos e operacionalização das coletas de campo e de custos para armazenamento, manejo e monitoramento em laboratório. Também deverão ser levados em consideração os custos para a reposição de exemplares ao longo do tempo, em vista da necessidade da manutenção da diversidade genética. Cabe ressaltar que para o estabelecimento dos produtos e escolha das especies representativas, contou-se com o apoio dos especialistas: Leandro Sousa (UFPA) e Douglas Bastos (ICMBio/CEPAM).
No segundo semestre de 2022, foi encaminhado à COPAN a proposta da Carta-convite para contratação de serviço de PF, a princípio no valor de R$ 20.000,00. Atualmente, encontra-se aprovada pela COPAM e outras instancias dentro do ICMBio. Há a perspectiva que a carta convite seja publicada ainda no final do ano de 2022 ou início do ano de 2023.</t>
  </si>
  <si>
    <t>Elaborada a carta convite para contratação de consultoria PF.</t>
  </si>
  <si>
    <t>Graziela Balassa</t>
  </si>
  <si>
    <t>Akama: Prochilodus britskii e Sternarchorhynchus kokraimoro são espécies migratória (a primeira) e de difícil manutenção em cativeiro, talvez não seja viável a conservação ex situ para essas espécies. A espécie de raia (Potamotrygon leopoldi) talvez não entre no próximo ciclo, tendo em vista o status de conservação da espécie. Rafaela informa que incluir essas espécies "difíceis" foi feita de forma proposital, tendo em vista que os impactos nos grupos dessas espécies é importante para mostrar o quão difícil e caro é a manutenção dessas espécies em cativeiro e subsidiar a tomada de decisão dos órgãos licenciadores, no momento de estipular as medidas (e custos) mitigadoras e compensatórias. Importante deixar claro no TDR ou plano de trabalho essas particularidades.</t>
  </si>
  <si>
    <t>Diogo Lagroteria, Manuel Lima, Graziela Balassa e Hélio dos Anjos</t>
  </si>
  <si>
    <t>Foi alterado o articulador dessa ação.</t>
  </si>
  <si>
    <t>Mariana Pinheiro (EPE); Fernanda Werneck (INPA); Márcio (ANA), MPE,MPF; Leandro Sousa (UFPA - Altamira); Jansen Zuanon (INPA); Ana Albernaz (MPEG); Guillermo Estupiñán (WCS); Fabricio Resende (EMBRAPA - TO); Diogo Lagroteria (ICMBio/CEPAM); Rafaela Vicentini (ICMBio/CEPAM)</t>
  </si>
  <si>
    <t>Articular reuniões com os orgãos de fomento à pesquisa dos estados. Elaborar documento padrão do PAN, com as linhas de pesquisa que o PAN necessita apoio.</t>
  </si>
  <si>
    <t>Não houve avanços significativos após a Segunda Monitoria. Esta é uma ação que se encaixa na estratégia de "integração de ações" conduzida pela COPAN.</t>
  </si>
  <si>
    <t>Dificuldades institucionais para dialogar com outros órgãos. Apesar que a iniciativa de "integrar ações" da COPAN ser uma ótima estratégica, não vem sendo adequadamente célere e, ao mesmo tempo, gerou uma expectativa de que poderia alavancar ações desse tipo, uma vez que outros PANs posssuem ação semelhante.</t>
  </si>
  <si>
    <t>Dialogar com a COPAN sobre a "integração de ações" e, caso não ocorra uma resposta tempestiva, fazer contatos com as citadas agências de fomento.</t>
  </si>
  <si>
    <t>O articulador deve consultar a COPAN para saber se há avanços nessa articulação (isso deve ser feito antes da rodada virtual).</t>
  </si>
  <si>
    <t>Instituições e programas de pós-graduação desenvolvendo pesquisas contemplando espécies-alvo do PAN e seus habitats.</t>
  </si>
  <si>
    <t>jul.-24</t>
  </si>
  <si>
    <t>Manuel Lima (ICMBio/CEPAM); Marcelo Raseira (ICMBio/CEPAM); Guillermo Estupiñán (WCS Brasil); Diogo Lagroteria (ICMBio/CEPAM)</t>
  </si>
  <si>
    <t>Necessidade de traçar uma estratégia macro e estruturada de divulgar o PAN junto aos potenciais parceiros. O ICMBio/COPAN está realizando uma análise sobre as ações que tem sobreposição em diferentes PANS - Integra PANs Amazônicos.</t>
  </si>
  <si>
    <t>- Apresentação realizada para alunos da Pós-graduação do curso de biologia da UFAM em novembro de 2021.
- Proposta de apresentação padrão do PAN Peixes elaborada. Aguardando definições quanto à padronização da imagem visual dos PANs que está sendo estruturada pela COPAN para posteriores adequações.</t>
  </si>
  <si>
    <t>Dificuldades na elaboração e padronização de uma estratégia de efetividade para a ação (associar a ação 3.1 e 3.2).</t>
  </si>
  <si>
    <t>Rafaela Vicentini</t>
  </si>
  <si>
    <t>Leandro e Akama</t>
  </si>
  <si>
    <t>Encaminhar a apresentação para os colaboradores do PAN APÓS a parte da identidade visual dos PANs ser resolvida (Rafaela). Necessário associar a ação 3.1 e 3.2, e tentar uma estratégia de efetividade de forma macro (COPAN). Tentar preparar um vídeo de apresentação do pan e as necessidades de pesquisa para divulgação nos grupos de estudos e afins (com apoio dos voluntários de comunicação do CEPAM).</t>
  </si>
  <si>
    <t>Relatório periódico indicando o número de espécimes em cada instituição componente da rede, Protocolos de manutenção e reprodução;</t>
  </si>
  <si>
    <t>Espécimes mantidos em cada instituição componente da rede, protocolos de manutenção e reprodução implementados, manejo ex-situ como forma de conservação, troca de matrizes entres as instituições.</t>
  </si>
  <si>
    <t>Marcelo Raseira (ICMBio/CEPAM);Thomas Christensen (ICMBio/COESP); Leandro Sousa (UFPA - Altamira); Fabricio Resende (EMBRAPA - TO); Jansen Zuanon (INPA); Rajanta (BELLENZ); Augusto Souza (IFPA-Abaetetuba/PA); Jaydione Luiz Marcon (UFAM); Jôsie Caldas (UNINILTONLINS); Diogo Lagroteria (ICMBio/CEPAM)</t>
  </si>
  <si>
    <t>Atrelar as tratativas da ação 2.9</t>
  </si>
  <si>
    <r>
      <rPr>
        <sz val="12"/>
        <color rgb="FF000000"/>
        <rFont val="Calibri"/>
        <charset val="134"/>
      </rPr>
      <t xml:space="preserve">Os protocolos estão avançando, com TCCs e resumos de consgresso sendo apresentados ao longo de 2022. Ao mesmo tempo, conversas estão sendo feitas com AZAB e zôos associados para formar a rede de manutenção </t>
    </r>
    <r>
      <rPr>
        <sz val="12"/>
        <color rgb="FF000000"/>
        <rFont val="Calibri"/>
        <charset val="134"/>
      </rPr>
      <t>ex situ</t>
    </r>
    <r>
      <rPr>
        <sz val="12"/>
        <color rgb="FF000000"/>
        <rFont val="Calibri"/>
        <charset val="134"/>
      </rPr>
      <t xml:space="preserve"> para </t>
    </r>
    <r>
      <rPr>
        <sz val="12"/>
        <color rgb="FF000000"/>
        <rFont val="Calibri"/>
        <charset val="134"/>
      </rPr>
      <t>H. zebra.</t>
    </r>
  </si>
  <si>
    <t>Taís (AZAB).</t>
  </si>
  <si>
    <r>
      <rPr>
        <sz val="12"/>
        <color rgb="FF000000"/>
        <rFont val="Calibri"/>
        <charset val="134"/>
      </rPr>
      <t xml:space="preserve">Leandro Sousa pediu para participar da reunião com a AZAB e sugeriu que a Taís (AZAB) seja convidada para assumir as ações que estavam sob responsabilidade da Helen. Leandro informa que há protocolos feitos e em elaboração (resumos sobre protocolos de reproduçào de Loricaridae), e outros resumos e TCCs. Há perspectiva que alguns aquários (SP e Minas) recebam espécimes de </t>
    </r>
    <r>
      <rPr>
        <sz val="12"/>
        <color rgb="FF000000"/>
        <rFont val="Calibri"/>
        <charset val="134"/>
      </rPr>
      <t>H. zebra</t>
    </r>
    <r>
      <rPr>
        <sz val="12"/>
        <color rgb="FF000000"/>
        <rFont val="Calibri"/>
        <charset val="134"/>
      </rPr>
      <t xml:space="preserve">. A coordenação do PAN vai informar a Ana Raquel para incluir o Leandro nessa reunião da AZAB e convidar a Taís para fazer parte do PAN e se tiver interesse, assumir a articulação das ações que eram da Helen. Checar a necessidade de oficializar com a Taís/AZAB a participaçào dela no PAN. </t>
    </r>
  </si>
  <si>
    <t>Diogo Lagroteria
(ICMBio/CEPAM)</t>
  </si>
  <si>
    <t>Helen Colbachini (AZAB); Leandro Sousa (UFPA - Altamira); Guillermo Estupiñán (WCS); Museu Goeldi; Aline Moraes (IBAMA/NEA-PA); Manuel Lima (ICMBio/CEPAM); Diogo Lagroteria (ICMBio/CEPAM)</t>
  </si>
  <si>
    <t>Tendo em vista ainda, os efeitos da pandemia, o CEPAM centrou esforços em divulgar informações sobre os peixes e arraias ameaçadas de extinção na amazônia, por meio de suas redes sociais. Foram 14 inserções com essa temática nas midias sociais do CEPAM, entre novembro de 2021 e outubro de 2022. Além disso, em dezembro de 2021, a equipe técnica do CEPAM encaminhou ao ICMBio/COPAN, uma proposta para um edital do GEF Pró-espécies visando a contratação de serviço de PJ para elaboração, diagramação e impressão de material didático de educação ambiental e guia de identificação de espécies, para apoio às ações do PAN Peixes Amazônicos, contemplando as ações 3.4 e 3.5.Também foram realizadas reuniões com a COPAN para dirimir dúvidas sobre a implementação da ação. No segundo semestre, foi encaminhado à COPAN proposta de Carta convite para contratação de serviço de PJ, a princípio no valor de R$ 50.000,00. A carta convite e demais documentos relacionados estão sendo avaliados pelas instâncias superiores do ICMBio, sendo já aprovada pela COPAN, CGCON E COTAB. Há a perspectiva que a carta consulta seja publicada ainda no final do ano de 2022 ou início do ano de 2023.</t>
  </si>
  <si>
    <t>A minuta da carta consulta está disponibilizada no servidor do CEPAM.</t>
  </si>
  <si>
    <t>Há algumas dificuldades relacionadas às especificações técnicas dos produtos a serem produzidos e impressos. Isso demandou muito esforço dos servidores do CEPAM para elaborar uma carta consulta que contemplasse essas especificidades. De toda forma, até o momento, isto não comprometeu o andamento da ação.
Essa proposta visa atender, além da ação 3.4, a ação 3.5, em uma contratação única</t>
  </si>
  <si>
    <t>Estamos retomando as conversas com a SEMED para retomar a implementar o curso de multiplicadores ambientais junto aos professores da rede pública de ensino de Manaus. Há perspectiva que, após a produção do material de EA, haja uma articulação com os colaboradores do PAN para dar capilaridade às ações de EA nos demais estados que fazem parte do PAN.</t>
  </si>
  <si>
    <t>Guia com espécies que são permitidas, proibidas e as que se confundem umas com as outras).</t>
  </si>
  <si>
    <t>Marcelo Raseira (ICMBio/CEPAM); Jeanne Gomes</t>
  </si>
  <si>
    <t>Atrelar as tratativas da ação 2.7 junto a WCS. 
Interface com o Plano de Ação Territorial para a Conservação de Espécies Ameaçadas de Extinção do Território Xingu – PAT Xingu, na ação 4.1 do PAT Xingu (produzir material de divulgação das espécies alvo do PAT, incluindo manual de identificação para apoiar o trabalho de fiscalização no Território)</t>
  </si>
  <si>
    <t>Em Dezembro 2021, a equipe técnica do PAN Peixes/CEPAM, encaminhou ao COPAN/ICMBio, proposta para um edital do GEF Pró-espécies visando a contratação de serviço de PJ para elaboração, diagramação e impressão de um Guia de identificação das espécies de peixes alvo do PAN, que servirá para a divulgação científica, suporte aos agentes de fiscalização na identificação das espécies ameaçadas de extinção, e contemplar atividades de educação ambiental da Ação 3.4, além de fortalecer a disseminação de conhecimento e informações relevantes a implementação de outras Ações do PAN Peixes (ex. Ações 3.7 e 5.2). Como produto, o Guia de fácil manuseio e instrutivo deverá otimizar o trabalho de fiscalização em campo, e auxiliar as instituições que participam dos esforços para a conservação das espécies ameaçadas (OEMAs, OMMAs, UCs, ONGs e Universidades) e educação ambiental de professores e alunos. No segundo semestre do corrente ano, foi elaborado e encaminhado à COPAN proposta de Carta convite para contratação de serviço de PJ para o desenvolvimento do Guia de espécies. Atualmente os documentos relacionados a contratação estão sendo avaliados pelas instâncias superiores do ICMBio, sendo já aprovada pela COPAN, CGCON E COTAB. Há a perspectiva que a carta consulta seja publicada ainda no final do ano de 2022 ou início do ano de 2023.</t>
  </si>
  <si>
    <t>Hélio Beltrão</t>
  </si>
  <si>
    <t>A ação 3.5 está unida à ação 3.4</t>
  </si>
  <si>
    <t>Leandro Sousa (UFPA - Altamira); Danyhelton Dantas (ICMBIO/CEPAM); Jansen Zuanon (INPA); Lucia Rapp (INPA); Guillermo Estupiñán (WCS); Leandro Ciotti (ICMBio/UNA-Itaituba); Nivia Pereira (IDEFLOR - PA); Claudia Gualberto (ICMBio/CEPAM); Jeanne Gomes</t>
  </si>
  <si>
    <t>Ênfase nas espécies de corredeiras. Atrelar com as ações 2.3 e 3.5. Custo estimado: R$ 10.000,00 por expedição de monitoamento, considerando 1 por ano. O custo total depende do numero de UCs, aqui estimado em 6 localidades.</t>
  </si>
  <si>
    <t>O articulador informou qye não houve demandas para a implantação de monitoramento das espécies-alvo em UCs Federais.</t>
  </si>
  <si>
    <t>Consorciar essa ação com a ação 5.2. Ajustar o questionário da ação 5.2 para incluir essa ação no seu escopo. Investigar se existe monitoramento em andamento nas UCS (independente do monitora) e se há a ocorrência das espécies alvo do pan nas UCs. Manuel ressalta que esse monitoramento pode ocorrer independentemente do Programa Monitora.</t>
  </si>
  <si>
    <t>Luiz Paulo de Castro (IBAMA - PA); Fabricio Resende (EMBRAPA - TO); Mariana Lima (FEMARH); Neusa Arenhat (SEMA-MT); Marcelo Garcia (SEMA/IPAAM); Jaydione Luiz Marcon (UFAM)</t>
  </si>
  <si>
    <t>A ação pode ser "inócua", tendo em vista que há restrições legais para o extrativismo ou mesmo criação comercial das espécies do PAN (por serem espécies ameaçadas). É necessário averiguar se mantemos essa ação ou se ela deve ser excluída na Terceira Monitoria. Atrelar as tratativas da ação 2.9, 3.3 e 5.1.</t>
  </si>
  <si>
    <t>Seguindo as observações da monitoria anterior, a ação foi considerada  "inócua", tendo em vista que há restrições legais para o extrativismo ou mesmo criação comercial das espécies do PAN (por serem espécies ameaçadas).</t>
  </si>
  <si>
    <t>A sugestão do Leandro e do Akama é que a ação seja excluída, tendo em vista uma restrição "legal" em relação a ação, já que a legislação veda a captura e/ou comercialização de espécies ornamentais ameaçadas de extinção. Há uma Portaria do MAPA (n. 17 de 2021) e também uma Portaria do MMA que indicam essa restrição de comercialização de espécies que constam na lista de espécies ameaçadas. Gallucci (MMA) informa que o MAPA replicou a Portaria do MMA que indica que espécies ameaçadas devem ser protegidas de forma integral. O grupo concordou com a exclusão e assim foi feito.</t>
  </si>
  <si>
    <t>Mapa Elaborado/Relatórios com áreas prioritárias</t>
  </si>
  <si>
    <t>Flávio Bocarde
(ICMBio/CEPAM)</t>
  </si>
  <si>
    <t>Lara Gomes (ICMBio/RAN); Teresa Pires (MPEG); Alberto Akama (MPEG); Leandro Sousa (UFPA-Altamira); Neusa Arenhat (SEMA - MT); Guillermo Estupiñán (WCS); Mayra Pimenta (ICMBio/COESP); Thomas Christensen (ICMBio/COESP); Rafaela Vicentini (ICMBio/CEPAM); Graziela Balassa (ICMBio/CEPAM); Fernanda Werneck (INPA - para o G. tapanonicus); Leandro Moraes (INPA - para o G. tapanonicus)</t>
  </si>
  <si>
    <t>rios: Branco, Tapajós (médio e Juruena), Xingu e Iriri.</t>
  </si>
  <si>
    <t>Não se trata de modelagem. Já há previsão de recursos e expedições previstas para os locais prioritários.</t>
  </si>
  <si>
    <t>Foi feito um levantamento das novas ocorrências das espécies alvo do Pan Peixes Amazonicos, na base de dados do Programa SALVE, conforme 2o ciclo de avaliação. Foi realizada a adequação de equipamentos disponíveis no CEPAM para o trabalho com Sistemas de Informação Geográfica. Também iniciou-se a criação de um banco de dados com informações geográficas adequadas à política de geoinformação do ICMBio, no qual constam possíveis camadas de shapefiles, de diferentes instituições, que poderão servir para a confecção dos mapas dessa ação através do programa QGIS.</t>
  </si>
  <si>
    <t>Problemas quanto a definição da metodologia para executar a ação.</t>
  </si>
  <si>
    <t>Flávio Bocarde, Graziela Balassa</t>
  </si>
  <si>
    <t>A equipe do CEPAM tentará viabilizar a ação com apoio do Departamento de Geografia da UFAM. Manuel questiona se o resultado dessa ação servem para determinar as áreas prioritárias para a conservação das espécies. Akama informa que sim, as áreas de ocorrências das espécies com a caracterização dos habitats, por si só, já indicam as áreas prioritárias para a conservação das espécies.</t>
  </si>
  <si>
    <t>Ação excluída durante a Monitoria Anual 2</t>
  </si>
  <si>
    <t>Estabelecer rede de monitoramento hídrico adequada às necessidades do PAN, utilizando Sistema de Informação de Recursos Hídricos (SNIRH) disponibilizado pela ANA.</t>
  </si>
  <si>
    <t>Relatório de monitoramento e balanço hídrico (quantitativo e qualitativo)/Atas de reuniões/Nota técnica visando a escolha de localidades para implementação/adequação da rede de monitoramento de qualidade de água.</t>
  </si>
  <si>
    <t>Mariana Lima (FEMARH); Manuel Lima (ICMBio/CEPAM); Neusa Arenhat (SEMA-MT)</t>
  </si>
  <si>
    <t>Roraima, Amazonas, Pará, Juruena</t>
  </si>
  <si>
    <t>Roraima, Amazonas, Acre, Pará Tocantins, Rondônia, Juruena</t>
  </si>
  <si>
    <t>Articulação de reuniões com a presença da Coordenação do PAN. A ação deve ter uma avaliação mais pormenorizada na próxima monitoria. Atrelar as trataivas e reunioes das ações 2.2 e 2.4.</t>
  </si>
  <si>
    <t>Sem avanços significativos após a segunda monitoria. No entanto, seria importante avançar nas seguintes estratégias (Ações 2.2; 2.4 e 3.10): a) Encaminhar ofício para a Superintendência de Planos, Programas e Projetos da ANA solicitando a incorporação das áreas estratégicas do PAN nos estudos previstos para a região hidrográfica, atendendo o Art. 3º da Lei 9433 (Lei 9433/97- Art. 3º Constituem diretrizes gerais de ação para implementação da Política Nacional de Recursos Hídricos: III - a integração da gestão de recursos hídricos com a gestão ambiental); b) 2-Encaminhar as áreas estratégicas do PAN para a Câmara Técnica de Planejamento do CNRH solicitando a inclusão das mesmas nos possíveis processos de planejamentos de recursos hídricos da Região Hidrográfica, atendendo o Art. 3º da Lei 9433 (Lei 9433/97- Art. 3º Constituem diretrizes gerais de ação para implementação da Política Nacional de Recursos Hídricos: III - a integração da gestão de recursos hídricos com a gestão ambiental).</t>
  </si>
  <si>
    <t>A ação necessita do avanço na elaboração dos Planos de Recursos Hídricos.</t>
  </si>
  <si>
    <t>Ajustar ofício com a coordenação do PAN.,</t>
  </si>
  <si>
    <t>Ação em conjunto com as ações 2.2 e 2.4 (consultar as recomendações dessa ação). Ver a possibilidade de articular com o GEF Paisagens a implementação dessa ação. Entrar em contato com Mauro Rufino para alinhar essa possibilidade (rede de monitoramento hídrico)</t>
  </si>
  <si>
    <r>
      <rPr>
        <sz val="12"/>
        <color rgb="FF000000"/>
        <rFont val="Calibri"/>
        <charset val="134"/>
      </rPr>
      <t>Monitorar populações do lagarto (</t>
    </r>
    <r>
      <rPr>
        <sz val="12"/>
        <color rgb="FF000000"/>
        <rFont val="Calibri"/>
        <charset val="134"/>
      </rPr>
      <t>Gonatodes tapajonicus</t>
    </r>
    <r>
      <rPr>
        <sz val="12"/>
        <color rgb="FF000000"/>
        <rFont val="Calibri"/>
        <charset val="134"/>
      </rPr>
      <t>) nas áreas de ocorrência conhecidas.</t>
    </r>
  </si>
  <si>
    <t>Carlos Abrãao (ICMBio/RAN); Hugo Bonfim (ICMBio/RAN); Marcelo Sturaro (UNIFESP); Miguel Rodrigues (USP-SP); Lara Gomes (ICMBio/RAN); Fernanda Werneck (INPA); Leandro Moraes (INPA)</t>
  </si>
  <si>
    <t>Previsão de uma expedição em conjunto em 2022 (INPA/MPEG/UFPA), onde será possível coletar na área de ocorência da espécie.</t>
  </si>
  <si>
    <t>Não houve evanços, já que não foi possível a realização de atividades de campo. Há a previsão de uma expedição de campo para 2023, em parceria com Dr. Akama.</t>
  </si>
  <si>
    <t>Luiz Paulo de Castro (IBAMA - PA); Igor Silva (IBAMA - Sede); Nivea Pereira (IDEFLOR-Bio); Marcelo Garcia (SEMA/IPAAM); Mariana Lima (FEMARH); Neusa Arenhat (SEMA-MT); André Alamino (ICMBio/COFIS); Luiz Felipe de Souza (ICMBio/CGPRO); Marcelo Raseira (ICMBIO/CEPAM)</t>
  </si>
  <si>
    <t>Esta ação depende do resultado da ação 3.8</t>
  </si>
  <si>
    <t>Diogo, Lagroteria (ICMBIO/CEPAM), Marcus Holanda (PF); Luiz Paulo de Castro (IBAMA-PA); Ronildon Miranda dos Santos (COE/PRF); Neusa Arenhat (SEMA-MT); Mariana Lima (FEMARH)</t>
  </si>
  <si>
    <t>Sugestões: 1. Criação de uma rede "informal", por meio de ferramentas digitais, para conectar atores que estão relacionados com a fiscalização de peixes ornamentais; 2. Um ACT com os entes estaduais e com o MAPA (controle das Guias de Trânsito Animal) para o acesso às informações; 3. Necessário uma articulação com autoridades de fronteira, MAPA, para elaborar e disponibilizar protocolos.</t>
  </si>
  <si>
    <t>Foi feito um contato via telefone com o articulador, que informou que teve dificuldades em implementar a rede. Foi feito uma aproximação com alguns órgãos de fiscalização na região norte, porém ainda incipiente. Manuel Lima sugere ao grupo, tendo em vista as dificuldades de implementação, informações do articulador e pouco retorno previsto da ação, que a mesma seja excluída.</t>
  </si>
  <si>
    <t>Tendo em vista as dificuldades de implementação, informações do articulador e pouco retorno previsto da ação, o grupo concondou em excluí-la.</t>
  </si>
  <si>
    <t>O grupo acatou a sugestão do coordenador do PAN e optou por excluir essa ação.</t>
  </si>
  <si>
    <t>Ampliação de resultados de combate à infrações ambientais relacionadas às espécies deste PAN provenientes de ações integradas.</t>
  </si>
  <si>
    <t>Natalia Lima (IBAMA/Manaus); Luiz Paulo de Castro (IBAMA-PA); MP; Neusa Arenhat (SEMA-MT); Mariana Lima (FEMARH)</t>
  </si>
  <si>
    <t>Sugestão de realizar um diagnóstico da fiscalização realizada pelo IBAMA com peixes ornamentais nos últimos 5 anos</t>
  </si>
  <si>
    <r>
      <rPr>
        <sz val="12"/>
        <color rgb="FF000000"/>
        <rFont val="Calibri"/>
        <charset val="134"/>
      </rPr>
      <t xml:space="preserve">Em novembro de 2021, os coordenadores dos PANs com atuação no bioma amazônico (PAN Peixes Amazônicos, PAN Aves da Amazônia, PAN Mamíferos Aquáticos Amazônicos, PAN Primatas Amazônicos) por meio da iniciativa Integra PANs Amazônicos, elaboraram uma Nota Técnica com a finalidade de subsidiar, com as necessidades indicadas nos PANs, o planejamento de operações de fiscalização e inteligência dos órgãos federais e estaduais de meio ambiente com atuação no bioma.
Dessa forma, o PAN Peixes Amazônicos indicou como locais prioritários para fortalecer a fiscalização, voltadas principalmente ao </t>
    </r>
    <r>
      <rPr>
        <sz val="12"/>
        <color rgb="FF000000"/>
        <rFont val="Calibri"/>
        <charset val="134"/>
      </rPr>
      <t>Hypancistrus zebra, sendo elas</t>
    </r>
    <r>
      <rPr>
        <sz val="12"/>
        <color rgb="FF000000"/>
        <rFont val="Calibri"/>
        <charset val="134"/>
      </rPr>
      <t>:
1) Aeroporto de Altamira/PA;
2) Aeroporto de Manaus/AM;
3) Trecho de Transposição de Embarcações (TTE), mais precisamente no Sítio Pimental no Reservatório da UHE de Belo Monte, na Volta Grande do rio Xingu/PA. Esse local (TTE) tem
um potencial estratégico para servir como local de fiscalização, já que todas embarcações navais que queiram se deslocar entre os trechos a montante e a jusante da
Barragem pimental, obrigatoriamente devem fazer uso dessa estrutura;
4) Município de Santo Antônio do Iça (Rio Solimões);
5) Município de Tabatinga (fronteira com Colômbia).
A NT foi encaminhada à: 
Diretoria de Proteção Ambiental (DIPRO/IBAMA);
Instituto de Proteção Ambiental do Amazonas - IPAAM;
Secretaria de Estado do Meio Ambiente do Amazonas - SEMA; 
Secretaria de Estado de Meio Ambiente e Sustentabilidade do Pará - SEMAS;</t>
    </r>
  </si>
  <si>
    <t>Elaborada NT e encaminhada para IBAMA e OEMAS</t>
  </si>
  <si>
    <t>Não ter um retorno das instituições para saber se os locais indicados foram incorporados ao planejamento das ações de fiscalização.</t>
  </si>
  <si>
    <t>Guillermo questiona se as Polícias (PF, Civil e Militar) foram informadas sobre essa demanda, e ressalta a importância de orientações técnicas sobre manejo de espécimes apreendidas, evitando, por exemplo, a soltura de indivíduos apreendidos, fora de sua área de ocorrência. Diogo informa a necessidade de orientar os órgãos de fiscalização e polícia, sobre a necessidade de consultar os especialistas antes de decidir pela destinação de animais apreendidos, evitando por exemplo, a soltura de animais fora de sua área de ocorrência.</t>
  </si>
  <si>
    <t>Manuel sugere que os produtos sejam alterados para relatórios internos do GAT sobre as nossas articulações institucionais para fortalecer a fiscalização, e não relatórios das agências de fiscalização (mais difíceis de obter).</t>
  </si>
  <si>
    <r>
      <rPr>
        <sz val="12"/>
        <color rgb="FF000000"/>
        <rFont val="Calibri"/>
        <charset val="134"/>
      </rPr>
      <t xml:space="preserve">Articular com o MMA e MRE a elaboração de uma estratégia de negociação com USFW-EUA/CFIA-Canadá, no intuito de reduzir a demanda por </t>
    </r>
    <r>
      <rPr>
        <sz val="12"/>
        <color rgb="FF000000"/>
        <rFont val="Calibri"/>
        <charset val="134"/>
      </rPr>
      <t xml:space="preserve">Hypancistrus zebra </t>
    </r>
    <r>
      <rPr>
        <sz val="12"/>
        <color rgb="FF000000"/>
        <rFont val="Calibri"/>
        <charset val="134"/>
      </rPr>
      <t xml:space="preserve">no mercado internacional. </t>
    </r>
  </si>
  <si>
    <t>Nota técnica conjunta a ser apresentada na COP - 2022, solicitando a recategorização das espécies.</t>
  </si>
  <si>
    <r>
      <rPr>
        <sz val="12"/>
        <color rgb="FF000000"/>
        <rFont val="Calibri"/>
        <charset val="134"/>
      </rPr>
      <t xml:space="preserve">Combate ao tráfico internacional de </t>
    </r>
    <r>
      <rPr>
        <sz val="12"/>
        <color rgb="FF000000"/>
        <rFont val="Calibri"/>
        <charset val="134"/>
      </rPr>
      <t>Hypancistrus zebra.</t>
    </r>
  </si>
  <si>
    <t>Leandro Sousa (UFPA - Altamira); Igor Silva
(IBAMA/DIPRO); Guillermo Estupiñán (WCS); Otávio Valente (IBAMA/CITES)</t>
  </si>
  <si>
    <r>
      <rPr>
        <sz val="12"/>
        <color rgb="FF000000"/>
        <rFont val="Calibri"/>
        <charset val="134"/>
      </rPr>
      <t xml:space="preserve">Há uma articulação entre WCS, ICMBio/CEPAM, IBAMA e MMA, para estruturar uma proposta de recategorização do </t>
    </r>
    <r>
      <rPr>
        <sz val="12"/>
        <color rgb="FF000000"/>
        <rFont val="Calibri"/>
        <charset val="134"/>
      </rPr>
      <t>H. zebra</t>
    </r>
    <r>
      <rPr>
        <sz val="12"/>
        <color rgb="FF000000"/>
        <rFont val="Calibri"/>
        <charset val="134"/>
      </rPr>
      <t xml:space="preserve"> na lista CITES (de III para I). Também há a indicação de elaborar uma proposta para mudar as arraias de água doce do apêndice III para o II da lista CITES. A elaboração das propostas técnicas estào sendo articuladas com o ICMBio/CEPAM para a COP-Cites/2022</t>
    </r>
  </si>
  <si>
    <r>
      <rPr>
        <sz val="12"/>
        <color rgb="FF000000"/>
        <rFont val="Calibri"/>
        <charset val="1"/>
      </rPr>
      <t xml:space="preserve">O CEPAM, com o apoio de pesquisadores especialistas, IBAMA e WCS, elaborou e encaminhou a proposta de alteração do apêndice III para o Apêndice I da espécie </t>
    </r>
    <r>
      <rPr>
        <sz val="12"/>
        <color rgb="FF000000"/>
        <rFont val="Calibri"/>
        <charset val="1"/>
      </rPr>
      <t xml:space="preserve">Hypancistrus zebra, </t>
    </r>
    <r>
      <rPr>
        <sz val="12"/>
        <color rgb="FF000000"/>
        <rFont val="Calibri"/>
        <charset val="1"/>
      </rPr>
      <t xml:space="preserve">para a COP, assim como as respostas aos questionamentos subsequentes, por meio de elaboração de uma Nota Técnica.
O IBAMA elaborou e encaminhou a proposta de inclusão no Apêndice II da espécie </t>
    </r>
    <r>
      <rPr>
        <sz val="12"/>
        <color rgb="FF000000"/>
        <rFont val="Calibri"/>
        <charset val="1"/>
      </rPr>
      <t>Potamotrygon leopoldi</t>
    </r>
    <r>
      <rPr>
        <sz val="12"/>
        <color rgb="FF000000"/>
        <rFont val="Calibri"/>
        <charset val="1"/>
      </rPr>
      <t xml:space="preserve"> (Castex &amp; Castello, 1970), assim como da espécie </t>
    </r>
    <r>
      <rPr>
        <sz val="12"/>
        <color rgb="FF000000"/>
        <rFont val="Calibri"/>
        <charset val="1"/>
      </rPr>
      <t>Potamotrygon wallacei</t>
    </r>
    <r>
      <rPr>
        <sz val="12"/>
        <color rgb="FF000000"/>
        <rFont val="Calibri"/>
        <charset val="1"/>
      </rPr>
      <t xml:space="preserve"> (Carvalho, Rosa &amp; Araújo, 2016). 
</t>
    </r>
  </si>
  <si>
    <r>
      <rPr>
        <sz val="12"/>
        <color rgb="FF000000"/>
        <rFont val="Calibri"/>
        <charset val="134"/>
      </rPr>
      <t xml:space="preserve">Incluídas no link a proposta CITES do </t>
    </r>
    <r>
      <rPr>
        <sz val="12"/>
        <color rgb="FF000000"/>
        <rFont val="Calibri"/>
        <charset val="134"/>
      </rPr>
      <t>H. zebra</t>
    </r>
    <r>
      <rPr>
        <sz val="12"/>
        <color rgb="FF000000"/>
        <rFont val="Calibri"/>
        <charset val="134"/>
      </rPr>
      <t xml:space="preserve"> e a Nota Técnica encaminhadas pelo CEPAM.</t>
    </r>
  </si>
  <si>
    <t xml:space="preserve">Inclusão dos colaboradores que trabalharam na proposta: 
Rafaela Vicentini (ICMBio/CEPAM), 
Manuel Lima (ICMBio/CEPAM), 
Marcelo Raseira (ICMBio/CEPAM),
Diogo Lagroteria (ICMBio/CEPAM).
Dificuldades enfrentadas durante o desenvolvimento da ação:
1. Nivelamento do entendimento entre o GAT e os especialistas de que esta seria a melhor estratégia para reduzir a demanda por Hypancistrus zebra no mercado internacional;
2. Falta de dados populacionais, dificultando o preenchimento da proposta e elaboração das respostas aos questionamentos da Comissão Européia. 
</t>
  </si>
  <si>
    <r>
      <rPr>
        <sz val="12"/>
        <color rgb="FF000000"/>
        <rFont val="Calibri"/>
        <charset val="1"/>
      </rPr>
      <t xml:space="preserve">Articular com o MMA, IBAMA e ICMBio, a alteração do apêndice da CITES, das espécies </t>
    </r>
    <r>
      <rPr>
        <sz val="12"/>
        <color rgb="FF000000"/>
        <rFont val="Calibri"/>
        <charset val="1"/>
      </rPr>
      <t>Hypancistrus zebra</t>
    </r>
    <r>
      <rPr>
        <sz val="12"/>
        <color rgb="FF000000"/>
        <rFont val="Calibri"/>
        <charset val="1"/>
      </rPr>
      <t xml:space="preserve">, </t>
    </r>
    <r>
      <rPr>
        <sz val="12"/>
        <color rgb="FF000000"/>
        <rFont val="Calibri"/>
        <charset val="1"/>
      </rPr>
      <t>Potamotrygon leopoldi</t>
    </r>
    <r>
      <rPr>
        <sz val="12"/>
        <color rgb="FF000000"/>
        <rFont val="Calibri"/>
        <charset val="1"/>
      </rPr>
      <t xml:space="preserve"> e </t>
    </r>
    <r>
      <rPr>
        <sz val="12"/>
        <color rgb="FF000000"/>
        <rFont val="Calibri"/>
        <charset val="1"/>
      </rPr>
      <t>Potamotrygon wallacei</t>
    </r>
    <r>
      <rPr>
        <sz val="12"/>
        <color rgb="FF000000"/>
        <rFont val="Calibri"/>
        <charset val="1"/>
      </rPr>
      <t>, com o intuito de aumentar o nível de proteção das espécies.</t>
    </r>
  </si>
  <si>
    <t>Rafaela Vicentini (ICMBio/CEPAM), Manuel Lima (ICMBio/CEPAM),  Diogo Lagroteria (ICMBio/CEPAM).</t>
  </si>
  <si>
    <t>Leandro informa que pode ser contra produtivo essa mudança de status, já que pode aumentar a pressão por espécimes provenientes do mercado ilegal. Faz sentido manter no apêndice 3, pelo meno até que haja mais estudos populacionais sobre a espécie. Seria interessante fomentar a produção no mercado nacional, sendo necessário para isso ajustes na legislação nacional. Rafaela informa que a proposta está sendo analisada na COP, e que a primeira análise recomendou a NÃO MUDANÇA de status. Foi feita uma nova proposta para defender a ideia original e que será analisada entre esses dias. Manuel ressalta a necessidade de consultar a COPAN se podemos deixar a ação como concluída, mediante a alteração da redação da ação.</t>
  </si>
  <si>
    <t>Oficios e outros meios de verificação das demandas protocolizadas</t>
  </si>
  <si>
    <t>Diogo, Lagroteria (ICMBIO/CEPAM), AZAB; Natalia Lima (IBAMA/Manaus); Jaydione Luiz Marcon (UFAM)</t>
  </si>
  <si>
    <t>Em dezembro de 2021, a equipe técnica do CEPAM encaminhou ao ICMBio/COPAN, uma proposta para um edital do GEF Pró-espécies visando obter recursos para a realização dessa ação. A proposta foi contemplada e no primeiro semestre de 2022, iniciaram-se os trâmites para a realização da ação. Foram realizadas reuniões com técnicos da UFAM (prof. Kedma Yamamoto) e da UFPA-Altamira (Leandro Souza) visando planejar as condições necessárias para implantar a estrutura básica para recebimento de espécimes de peixes apreendidos. A princípio, ficou decidido que o ICMBio/CEPAM iria disponibilizar um local físico, na sua sede, para a implantação dos aquários. Também foram realizadas reuniões com a COPAN para dirimir dúvidas sobre a implementação da ação. No segundo semestre, foi encaminhado à COPAN proposta de Carta convite para contratação de serviço de PJ, a princípio no valor de R$ 35.000,00. A carta convite e demais documentos relacionados estão sendo avaliados pelas instâncias superiores do ICMBio, sendo já aprovada pela COPAN, CGCON E COTAB. Há a perspectiva que a carta consulta seja publicada ainda no final do ano de 2022 ou início do ano de 2023.</t>
  </si>
  <si>
    <t>Feito (minuta da carta convite).</t>
  </si>
  <si>
    <t>Houve uma certa dificuldade para levantar as informações técnicas relacionadas aos aquários, equipamentos e itens necessários para implementar essa estrutura. Também há alguns trâmites internos no ICMBio que precisam ser superados, e que por vezes delongam um pouco o prazo previsto.</t>
  </si>
  <si>
    <t>Demandar a adequação de um local (projeto piloto) para recebimento de espécies-alvo do PAN, mediante protocolo adequado.</t>
  </si>
  <si>
    <t>Rafaela Vicentini (ICMBio/CEPAM), Manuel Lima (ICMBio/CEPAM), Nívia (Ideflor-bio), Adauto Melo (SEMA-PA)</t>
  </si>
  <si>
    <t>Guillermo informa que o IFAM (Tabatinga) estava apoiando o recebimento de espécimes apreendidas na região de Tabatinga, mas que por problemas estruturais, deixou de receber esses animais. informa que seria interessante contatar o servidor do IFAM em Tabatinga (Fabiano Waldez) para ver a possibilidade de reestabelecer essa parceria. Manuel e Nívia informam que não é interessante nesse momento mudar a redação dessa ação. Manuel sugere manter essa ação da forma como está, e depois explicar aos órgãos interessados (IBAMA e OEMAS) sobre esse projeto piloto. O GAT concordou em alterar o articulador da ação, porém não concordou em alterar a redação da mesma.</t>
  </si>
  <si>
    <t>Propor a revisão das normas de ordenamento pesqueiro, considerando as especies do PAN, mediante a proposição de pauta ao CPG Norte e dar início no processo normativo, se for o caso.</t>
  </si>
  <si>
    <t>Igor Silva (IBAMA/DEPRO); Luiz Paulo (IBAMA-PA); Jansen Zuanon (INPA); Leandro Sousa (UFPA - Altamira); Fabricio Resende (EMBRAPA - TO); Augusto Souza (IFPA); José Renato (MMA); SEAP; Alberto Akama (MPEG); Jeanne Gomes</t>
  </si>
  <si>
    <t>Sugestão de discussão em paralelo para revisar as medidas de ordenamento, especificamente para as espécies ameaçadas.As espécies ameaçadas poderiam ser autorizadas de serem criadas em cativeiro, porém isso precisa de autorização, inclusive para captura das matrizes em vida livre (outra possibilidade é que espécimes nascidos em cativeiro, F1, possam ser destinados para criadores, como matrizes). Incluir a SEMAS/PA na discussão, pois já há normativas estaduais (PA) que tratam desse assunto.</t>
  </si>
  <si>
    <r>
      <rPr>
        <sz val="12"/>
        <color rgb="FF000000"/>
        <rFont val="Calibri"/>
        <charset val="134"/>
      </rPr>
      <t xml:space="preserve">O IBAMA editou a PORTARIA 102, de 20 de setembro de 2022, contendo regras para a importação e exportação de peixes ornamentais. Essas medidas complementam aquelas editadas pela PORTARIA SAP/MAPA Nº 17/2021, que estabelece normas, critérios e padrões para o uso sustentável de peixes nativos de águas continentais, marinhas e estuarinas, com finalidade ornamental e de aquariofilia. Além disso, com o novo ciclo de avaliação coordenado pelo ICMBio e a edição da Portaria MMA 148/2022, algumas espécies do Plano de Recuperação dos Peixes das Bacias do Xingu e do Tapajós, reconhecido pela Portaria MMA nº 130 de 2018, mudaram de status e saíram da lista de ameaçadas, caso de </t>
    </r>
    <r>
      <rPr>
        <sz val="12"/>
        <color rgb="FF000000"/>
        <rFont val="Calibri"/>
        <charset val="134"/>
      </rPr>
      <t xml:space="preserve">Peckoltia compta </t>
    </r>
    <r>
      <rPr>
        <sz val="12"/>
        <color rgb="FF000000"/>
        <rFont val="Calibri"/>
        <charset val="134"/>
      </rPr>
      <t>e</t>
    </r>
    <r>
      <rPr>
        <sz val="12"/>
        <color rgb="FF000000"/>
        <rFont val="Calibri"/>
        <charset val="134"/>
      </rPr>
      <t xml:space="preserve"> Peckoltia snethlageae </t>
    </r>
    <r>
      <rPr>
        <sz val="12"/>
        <color rgb="FF000000"/>
        <rFont val="Calibri"/>
        <charset val="134"/>
      </rPr>
      <t>(</t>
    </r>
    <r>
      <rPr>
        <sz val="12"/>
        <color rgb="FF000000"/>
        <rFont val="Calibri"/>
        <charset val="134"/>
      </rPr>
      <t>Ancistomus snethlageae</t>
    </r>
    <r>
      <rPr>
        <sz val="12"/>
        <color rgb="FF000000"/>
        <rFont val="Calibri"/>
        <charset val="134"/>
      </rPr>
      <t xml:space="preserve">), permanecendo na lista vermelha </t>
    </r>
    <r>
      <rPr>
        <sz val="12"/>
        <color rgb="FF000000"/>
        <rFont val="Calibri"/>
        <charset val="134"/>
      </rPr>
      <t>Parancistrus nudiventris</t>
    </r>
    <r>
      <rPr>
        <sz val="12"/>
        <color rgb="FF000000"/>
        <rFont val="Calibri"/>
        <charset val="134"/>
      </rPr>
      <t xml:space="preserve">, </t>
    </r>
    <r>
      <rPr>
        <sz val="12"/>
        <color rgb="FF000000"/>
        <rFont val="Calibri"/>
        <charset val="134"/>
      </rPr>
      <t>Scobinancistrus aureatus</t>
    </r>
    <r>
      <rPr>
        <sz val="12"/>
        <color rgb="FF000000"/>
        <rFont val="Calibri"/>
        <charset val="134"/>
      </rPr>
      <t xml:space="preserve">, </t>
    </r>
    <r>
      <rPr>
        <sz val="12"/>
        <color rgb="FF000000"/>
        <rFont val="Calibri"/>
        <charset val="134"/>
      </rPr>
      <t>Scobinancistrus pariolispos</t>
    </r>
    <r>
      <rPr>
        <sz val="12"/>
        <color rgb="FF000000"/>
        <rFont val="Calibri"/>
        <charset val="134"/>
      </rPr>
      <t xml:space="preserve">, </t>
    </r>
    <r>
      <rPr>
        <sz val="12"/>
        <color rgb="FF000000"/>
        <rFont val="Calibri"/>
        <charset val="134"/>
      </rPr>
      <t>Leporacanthicus joselimai</t>
    </r>
    <r>
      <rPr>
        <sz val="12"/>
        <color rgb="FF000000"/>
        <rFont val="Calibri"/>
        <charset val="134"/>
      </rPr>
      <t xml:space="preserve"> e</t>
    </r>
    <r>
      <rPr>
        <sz val="12"/>
        <color rgb="FF000000"/>
        <rFont val="Calibri"/>
        <charset val="134"/>
      </rPr>
      <t xml:space="preserve"> Teleocichla prionogenys</t>
    </r>
    <r>
      <rPr>
        <sz val="12"/>
        <color rgb="FF000000"/>
        <rFont val="Calibri"/>
        <charset val="134"/>
      </rPr>
      <t>. Por fim, houve questionamentos da SAP e do setor em relação à Portaria 102/2022 que foram debatidos na reunião do CPG Bacia Norte, em 06 e 07/10/2021, e poderão ser retomados na Reunião do CPG Ornamentais, agendada para 29 e 30 de novembro.</t>
    </r>
  </si>
  <si>
    <t>https://www.in.gov.br/en/web/dou/-/portaria-n-102-de-20-de-setembro-de-2022-430816182</t>
  </si>
  <si>
    <t>Em uma análise técnica recente sobre os efeitos da Portaria SAP 17/2021, se constatou que 9% de espécies continentais e 7% de espécies marinhas estariam altualmente com a explotação proibidas, resultando respectivamente em 91% e 93% de espécies nativas de uso permitido, considerando a riqueza nacional de 3.131 espécies de peixes de água doce (incluindo 17 raias) e 1.376 de peixes marinhos (da avaliação de 2014). Esses números contrastam com os 23% da biodiversidade total de peixes continentais e 10% de peixes marinhos que tinham a explotação ornamental permitida mediante as normas do Ibama, MMA e MPA, vigentes até março de 2020, sendo que a grande ampliação da captura permitida poderá agravar a situação das espécies NT, DD e LC. Em pararelo, existe uma demanda pela avaliação de regras de permitam a criação ex-situ de sp ameaçadas e sua permuta com instituições credenciadas ou comercialização, especialmente para H. zebra.</t>
  </si>
  <si>
    <t>CPG (Comitê Permente de Gestão), de peixes ornamentais foi recentemente criado (com a presença de IBAMA, ICMBio e MMA) e informa que talvez alguns temas do PAN podem ser tratados nessa instância. Está previsto uma reunião em Brasília (dezembro) e seria interessante falar com os membros (ICMBio: Titular Luis Sergio Ferreira Martins, Suplente Pedro Luiz Nigliari). Nivia informa que no PA, há a previsão de criação de um centro de triagem, com a previsão de ter um local específico para recebimento de peixes ornamentais. Assinatura do termo de compromisso para construção do centro previsto para o ano que vem. Guillermo informa que o CPG pode ser um local interessante para divulgar o PAN e articular a implementação de ações do PAN. Galluci informa que discussões estão sendo realizadas no âmbito do CPG, inclusive sobre cotas para espécies que constam na lista de espécies ameaçadas. Gallucci informa a necessidade de regras adicionais (cotas, por exemplo) para assegurar a conservação de espécies que atualmente são passíveis de exploração. Manuel cita que a proposição e revisão das normas, atualmente, são difíceis, já que extrapola as possibilidades do PAN. Porém, a participação nesse fórum deve ser mantida.</t>
  </si>
  <si>
    <t>Documentos de gestão de recursos pesqueiros (acordos de pesca, planos de manejo de pesca em UCs federais e estaduais, termos de compromisso) ou Plano de Manejo/Gestão das UCs (estaduais e federais) elaborados e/ou revisados com medidas de ordenamento pesqueiro que contemple as espécies de ornamentais alvo do PAN.</t>
  </si>
  <si>
    <t>Sérgio Sá
(ICMBio/CEPAM)</t>
  </si>
  <si>
    <t>Leandro Ciotti (ICMBio/UNA-Itaituba); Nivia Glaucia (Ideflor-bio-PA); Jeanne Gomes; Manuel Lima (ICMBio/CEPAM); Guillermo Estupiñán (WCS Brasil)</t>
  </si>
  <si>
    <t>Custo calculado mensurando em 3 blocos de UC (Xingu, Tapajos e Branco/Negro) ao custo de R$60.000,00 cada. Iniciar com o ICMBio/NGI - Terra do Meio.</t>
  </si>
  <si>
    <t>Custo calculado mensurando 3 blocos de UC (Xingu, Tapajos e Branco/Negro) ao custo de R$60.000,00 cada. Iniciar com o ICMBio/NGI - Terra do Meio.</t>
  </si>
  <si>
    <t>Foi feito um levantamento das espécies-alvo do Pan Peixes Amazônicos com registros de ocorrência nas nas Unidades de Conservação Federais e Estaduais, conforme os dados do 2o. Ciclo de Avaliação, utilizando o banco de dados do sistema SALVE do ICMBio. Também foi elaborado um questionário semi-estruturado que será enviado aos gestores das UCs federais, estaduais e Núcleos de Gestão Integradas - NGIs, buscando um melhor entendimento da pesca ornamental nessas unidades, existência ou não de instrumentos de gestão da pesca, potencial como cadeia produtiva, impactos e demandas de pesquisa e/ou monitoramento. 
Com essas informações esperamos obter uma visão geral da pesca ornamental nessas unidades e, com isso, seguir na elaboração dos produtos esperados para a ação: relatórios técnicos e outros documentos que auxiliem os gestores nas discussões referentes ao ordenamento pesqueiro (Acordos de Pesca, Planos de manejo de pesca, Termos de Compromisso, Plano de Manejo elaborados e/ou revisados com medidas de ordenamento que contemplem as espécies ornamentais alvos do PAN Peixes Amazônicos).</t>
  </si>
  <si>
    <t>Dificuldade em definir a estratégia de abordagem dessa ação.</t>
  </si>
  <si>
    <t>Graziela Balassa e Hélio Beltrão</t>
  </si>
  <si>
    <t>Ajustar o questionário em revisão, de forma a incorporar questões relacionadas à ação 3.6.</t>
  </si>
  <si>
    <r>
      <rPr>
        <sz val="12"/>
        <color rgb="FF000000"/>
        <rFont val="Calibri"/>
        <charset val="134"/>
      </rPr>
      <t>Monitorar, a partir dos dados do Sistema de Controle de Fauna, Aquicultura e Pesca (SISFAP-SEMAS-PA), a cadeia produtiva</t>
    </r>
    <r>
      <rPr>
        <sz val="12"/>
        <color rgb="FFFF0000"/>
        <rFont val="Calibri"/>
        <charset val="134"/>
      </rPr>
      <t xml:space="preserve"> </t>
    </r>
    <r>
      <rPr>
        <sz val="12"/>
        <color rgb="FF000000"/>
        <rFont val="Calibri"/>
        <charset val="134"/>
      </rPr>
      <t>das espécies ameaçadas ornamentais com uso permitido dentro do escopo do PAN.</t>
    </r>
  </si>
  <si>
    <t>Relatório anual sobre o fluxo de comercialização de espécies ornamentais</t>
  </si>
  <si>
    <t>Adauto Mello
(SEMAS-PA)</t>
  </si>
  <si>
    <t>O sistema tem algumas limitações sobre a exportação de dados. No momento essa consulta precisaria ser "manual". SEMAS-PA pretende disponibilizar um relatório sobre as espécies ameaçadas (2019-2021).</t>
  </si>
  <si>
    <r>
      <rPr>
        <sz val="12"/>
        <color rgb="FF000000"/>
        <rFont val="Calibri"/>
        <charset val="134"/>
      </rPr>
      <t xml:space="preserve">Estão sendo realizadas reuniões com o setor de informação, para acessar os dados para gerar o relatório necessário. O sistema apresenta algumas limitações, mas algumas informações sobre origem, destino e espécies já estão sendo acessadas, para gerar o relatório </t>
    </r>
    <r>
      <rPr>
        <sz val="12"/>
        <color rgb="FF000000"/>
        <rFont val="Calibri"/>
        <charset val="134"/>
      </rPr>
      <t>(com infos dos últimos 5 anos).</t>
    </r>
    <r>
      <rPr>
        <sz val="12"/>
        <color rgb="FF000000"/>
        <rFont val="Calibri"/>
        <charset val="134"/>
      </rPr>
      <t xml:space="preserve"> Há previsão que o reatório pode estar disponível no final de março de 2023.</t>
    </r>
  </si>
  <si>
    <t>Houve também uma troca de empresa responsável pela gestão do sistema. Limitações do atual sistema de informação, que não tem as informações necessárias disponibilizadas de forma organizada.</t>
  </si>
  <si>
    <t>Adauto Mello</t>
  </si>
  <si>
    <t>Gerente de Fauna, Aquicultura e Pesca, da SEMAS/PA: Igor Barata; Técnico efetivo da Gerência: Kléber Paiva. gefap@semas.pa.gov.br (email institucional). Telefone (91) 98441-5962. O email institucional é o melhor canal de comunicação.</t>
  </si>
  <si>
    <t>Interessante formalizar a necessidade do relatório por via de um Ofício encaminhado ao secretário da SEMAS, informando que essa ação está sob articulação do Adauto Mello.</t>
  </si>
  <si>
    <r>
      <rPr>
        <sz val="12"/>
        <color rgb="FF000000"/>
        <rFont val="Calibri"/>
        <charset val="134"/>
      </rPr>
      <t>Articular estratégias de controle e monitoramento da cadeia produtiva</t>
    </r>
    <r>
      <rPr>
        <sz val="12"/>
        <color rgb="FFFF0000"/>
        <rFont val="Calibri"/>
        <charset val="134"/>
      </rPr>
      <t xml:space="preserve"> </t>
    </r>
    <r>
      <rPr>
        <sz val="12"/>
        <color rgb="FF000000"/>
        <rFont val="Calibri"/>
        <charset val="134"/>
      </rPr>
      <t>das espécies ornamentais nos Estados dentro do escopo do PAN.</t>
    </r>
  </si>
  <si>
    <t>Proposta de estratégia de controle e monitoramento do comércio de peixes ornamentais com os estados elaborada.</t>
  </si>
  <si>
    <t>Sistema de controle e monitoramento da cadeia das espécies ornamentais Estaduais.</t>
  </si>
  <si>
    <t>Igor Silva (IBAMA/DPRO); Jansen Zuanon (INPA); Alberto Akama (MPEG); Leandro Sousa (UFPA - Altamira); Fabricio Resende (EMBRAPA - TO); Mariana Lima (FEMARH); Neusa Arenhat (SEMA-MT); Marcelo Garcia (SEMA/IPAAM-AM); Rafaela Vicentini (ICMBio/CEPAM); Jaydione Luiz Marcon (UFAM); Guillermo Estupiñán (WCS Brasil)</t>
  </si>
  <si>
    <t>Aguardar a retomada de atividades do GT (SEPA/SEPROR) criado para alavancar um sistema de monitoramento da pesca no estado do Amazonas, que além de monitorar o desembarque pesqueiro, pesca esportiva, pesca de subsistência, produção da aquicultura, também iria monitorar a pesca de peixes ornamentais.</t>
  </si>
  <si>
    <t>O único avanço em relação ao tema foi a "recriação" do CPG Norte, onde um dos temas considerados importantes para a gestão da pesca é o monitoramento. No entanto, foi realizada apenas uma reunião até o momento.</t>
  </si>
  <si>
    <t>O monitoramento deve ser uma política de estado e não de governo, até o momento pouco se avançou para uma proposta concreta de monitoramento da pesca.</t>
  </si>
  <si>
    <t>Guillermo informa que o CPG Ornamentais é o melhor canal para avançar com essa ação. Manuel sugere que Roberto Gallucci leve essa demanda para a próxima reunião do CPG Ornamentais. Gallucci informa que alguns temas já estão na pauta do CPG Ornamentais. Manuel informa que o CEPAM leve essa demanda para as reuniões do CPG, informando sobre as espécies contempladas no PAN e que necessitam de monitoramento da cadeia produtiva.</t>
  </si>
  <si>
    <t>4.5</t>
  </si>
  <si>
    <r>
      <rPr>
        <sz val="12"/>
        <color rgb="FF000000"/>
        <rFont val="Calibri"/>
        <charset val="1"/>
      </rPr>
      <t xml:space="preserve">Articular junto ao MMA, IBAMA e demais órgãos competentes, uma proposta para regulamentar a criação em cativeiro com fins comerciais de </t>
    </r>
    <r>
      <rPr>
        <sz val="12"/>
        <color rgb="FF000000"/>
        <rFont val="Calibri"/>
        <charset val="1"/>
      </rPr>
      <t>H. zebra</t>
    </r>
    <r>
      <rPr>
        <sz val="12"/>
        <color rgb="FF000000"/>
        <rFont val="Calibri"/>
        <charset val="1"/>
      </rPr>
      <t xml:space="preserve">. </t>
    </r>
  </si>
  <si>
    <t>Nota Técnica e Minuta de normativa.</t>
  </si>
  <si>
    <t>Propiciar a existência de animais legalizados no comércio nacional nascidos em cativeiro; Diminuir a demanda de captura de animais silvestres.</t>
  </si>
  <si>
    <t>Equipe CEPAM</t>
  </si>
  <si>
    <t>Leandro Sousa informa que já está elaborando documento técnico para subsidiar essa ação.</t>
  </si>
  <si>
    <t>SITUAÇÃO ATUAL DAS AÇÕES - 3ª MONITORIA (2022)</t>
  </si>
  <si>
    <t>06/11/2023 a 01/11/2023</t>
  </si>
  <si>
    <t>Recomendações ou Observações</t>
  </si>
  <si>
    <t>Não iniciada pois ela é dependente de ações prévias, de elaboração de material com as indicações e recomendações de boas práticas e medidas mitigadoras.</t>
  </si>
  <si>
    <t>Ainda não temos produtos.</t>
  </si>
  <si>
    <t>Os produtos que precedem a execução da ação não foram elaborados.</t>
  </si>
  <si>
    <t>Os documentos estão em processo de elaboração com previsão de entrega no final de fevereiro. Em março o GAT se reunirá de forma virtual para revisar os produtos. Os ajustes necessários serão feitos ainda em março. Em abril os produtos finais serão encaminhados aos atores alvo dessa ação.</t>
  </si>
  <si>
    <t>Essa ação foi contemplada em edital da COPAN 2021/22 e em 15 de março de 2022 foi publicado TdR para contratação de consultoria técnica. Em maio o CEPAM recebeu a proposta recebida pela WWF e em junho/23 apresentou o formulário à WWF aprovando a proposta. Porém, desde julho não houve mais avanços nessa ação.</t>
  </si>
  <si>
    <t>TdR para contratação de consultoria jurídica elaborada e publicada.</t>
  </si>
  <si>
    <t>Houve dificuldades orçamentárias com a WWF, que informou que os recursos para essa ação foram contingenciados.</t>
  </si>
  <si>
    <t>Manuel  Lima e Rafaela Vicentini.</t>
  </si>
  <si>
    <t>As tratativas com a COPAN e WWF devem continuar. Como alternativa é proposto realizar esforços junto aos órgãos licenciadores ambientais, visando realizar evento/reunião para debater meios jurídicos e adminsitrativos para inclusão das ações do PAN no licenciamento ambiental dos estados.</t>
  </si>
  <si>
    <t>O articulador informou que houve um estudo de caso na Hidrovia Tocantins-Araguaia, onde o órgão licenciador exigiu que para obtenção da LI, fossem adotadas medidas de monitoramento de fauna que contemplassem técnicas de mergulho.</t>
  </si>
  <si>
    <t>Leandro Sousa e Alberto Akama.</t>
  </si>
  <si>
    <t>O GAT propõe a elaboração e encaminhamento de uma recomendação técnica, a ser encaminhada aos órgãos licenciadores, para que sejam adotados nos processos de licenciamento, técnicas de mergulho para monitoramento de fauna nas áreas de pedrais e corredeiras. Indicação de prazo: 17/11/23. Dr. Leandro enviará uma versão final. Equipe do CEPAM irá encaminhar aos órgãos licenciadores.</t>
  </si>
  <si>
    <t>O Pacto pela Governança da Água tem por objetivo a colaboração entre a ANA e os Governos dos Estados visando a cooperação para o aprimoramento da gestão de recursos hídricos, da regulação dos serviços de saneamento e segurança de barragens.
A Nota Técnica Conjunta com os estados, formalizando o plano de ações, destaca a necessidade de integração da gestão de recursos hídricos com a gestão ambiental, reforçando a importância dos planos de recursos hídricos considerarem as áreas estratégicas do PAN, com o objetivo de proporcionar os usos múltiplos das águas (Minuta de Nota Técnica). Faltam três estados (Rondônia, Roraima e Acre) na área do Pan aderirem ao pacto pela governança da água. A expectativa é que até dezembro a NT seja assinada com os estados. 
https://www.gov.br/ana/pt-br/acesso-a-informacao/governanca%20e%20gestao%20estrategica/pacto-pela-agua</t>
  </si>
  <si>
    <t>Nota Técnica Conjunta ANA/Estados</t>
  </si>
  <si>
    <t>Márcio Silva</t>
  </si>
  <si>
    <t>O GAT propõe encaminhar o estudo das áreas prioritárias das espécies do PAN para a COCUC (incluindo a Oficina de Criação de UCs do MMA, em Jan/Fev 2024).</t>
  </si>
  <si>
    <t>Houve discussões no âmbito da ABEMA e COPAN, porém com poucos avanços.</t>
  </si>
  <si>
    <t>Problemas e mudanças na estrutura da COPAN, incluindo remanejamento de equipe. Discontinuidade nas discussões com a ABEMA.</t>
  </si>
  <si>
    <t>O GAT propõe ncaminhar os mapas e demais documentos que estão em fase final de elaboração, junto com os documentos já existentes, aos órgãos federais e estaduais relevantes para a conservação das espécies alvo do PAN.</t>
  </si>
  <si>
    <t>Estamos desde 2022 sem o Conselho Nacional de Recursos Hídricos.</t>
  </si>
  <si>
    <t>CNRH não está em atividade. Minuta de decreto com a nova composição do CNRH  ainda sendo discutido.</t>
  </si>
  <si>
    <t>O articulador vai conferir juntamente com Márcio Silva o status de composição do CNRH e certificar-se junto à DIBIO sobre possibilidade de encaminhar um Ofício sobre a necessidade de elaboração de Planos de RH em bacias estratégicas para o PAN.</t>
  </si>
  <si>
    <t>A ação não teve avanços.</t>
  </si>
  <si>
    <t>Expectaiva de fonte de recursos financeiros, via GÉF-Paisagens não prosperou. Os documentos necessários para subsidiar a ação ainda estão em fase de elaboração.</t>
  </si>
  <si>
    <t>A partir da mobilização do CNRH (ação 2.4) propoem-se a indicação da necessidade de considerar os efeitos sinérgicos/cumulativos nos Planos de Bacias, assim como nos Planejamentos dos empreendimentos hidrelétricos conduzidos pela EPE.</t>
  </si>
  <si>
    <t>Ação classificada como concluída durante a monitoria 1</t>
  </si>
  <si>
    <t>Ao longo de 2022/23 elaboramos uma Carta Convite para contratação de um consultor para executar a ação e em março de 2023 a chamada foi publicada no site do Pró-especies.  Encerrado o periodo da chamada, já com uma prorrogação do prazo, apenas uma proposta foi recebida.  Após análise técnica da proposta, a mesma não atingiu os requisitos para sua execução. A Carta Convite seguiu novamente para publicação, mas ao que parece, não há mais recurso disponível. Ainda há tratativas entre CEPAM, COPAN e WWF, para tentar viabilizar a contratação de consultoria para essa ação.</t>
  </si>
  <si>
    <t>Carta Convite  para contratação de um consultor (PF), para executar a ação</t>
  </si>
  <si>
    <t>Na primeira publicação da carta convite, não recebemos proposta que contemplasse a contento o estudo/produto. Falta de recursos e retorno do FUNBio e WWF sob o andamento da contratação.</t>
  </si>
  <si>
    <t>Continuar as tratativas junto à COPAN e WWF para tentar viabilizar a consultoria. Tentar novas formas de viabilizar o estudo, talvez com um bolsista de mestrado ou doutorado.</t>
  </si>
  <si>
    <t>Dificuldade em encontrar os caminhos institucionais mais adequados para contatar as agências de fomento.</t>
  </si>
  <si>
    <t>Tentar uma conversa com pesquisadores da UFAM para melhor entender com proceder sobre esse tema com a FAPEAM.</t>
  </si>
  <si>
    <t>Manuel Lima (ICMBio/CEPAM); Marcelo Raseira (ICMBio/CEPAM); Guillermo Estupiñán (WCS Brasil); Diogo Lagroteria (ICMBio/CEPAM), Leandro Sousa (UFPA), Akama (MPEG)</t>
  </si>
  <si>
    <t>Não houve a iniciativa macro de análise sobre as ações que tem sobreposição em diferentes PANS - Integra PANs Amazônicos, direcionada à pesquisa, conforme a expectativa apontada na
monitoria  anterior.  O que houve foi a iniciativa de um bolsista do CEPAM (Douglas Bastos) que foi desligado para realizar projeto de Pós Doutorado pelo INPA, com o objetivo de avaliar o status de conservação das espécies reofilicas após 35 anos da construção da barragem de Balbina, no rio Uatumã, que contempla 5 espécies alvo do PAN. O Projeto tem execução de 18.07.2023 a 28.06.2025.</t>
  </si>
  <si>
    <t>Projeto de Pós-Doutorado no INPA  em andamento.</t>
  </si>
  <si>
    <t>Não houve a iniciativa macro de análise sobre as ações que tem sobreposição em diferentes PANS - Integra PANs Amazônicos, direcionada à pesquisa, conforme a expectativa apontada na monitoria  anterior.</t>
  </si>
  <si>
    <t>Atualizar a apresentação institucional do PAN, incluindo a nova identidade visual, onde estão indicadas as principais linhas de pesquisa necessárias para as espécies alvo do PAN (Rafaela). Sugestão de contatar a Fundação Boticário para apresentar as demandas de pesquisa do PAN (Nívia). Sugestão de contatar a Superintendência (ANA) que apoia programas de capacitação e educação ambiental para apresentar as demandas do PAN.</t>
  </si>
  <si>
    <t>Houve uma reunião com uma representante do aquário de SP e da AZAB (Fabiana Padilha), para discutir a possibilidade do Aquário receber espécimes de H. zebra. Para isso, deveria ter um entendimento com o IBAMA e PF, já que são animais apreendidos em operações de fiscalização e nascidos em cativeiro.</t>
  </si>
  <si>
    <t>Término do Acordo de Cooperação Técnica entre ICMBio E AZAB. Dificuldades legais em destinar espécimes apreendidos e que estão na condição de depositados (fiel depositário).</t>
  </si>
  <si>
    <t>Diogo Lagroteria e Leandro Sousa</t>
  </si>
  <si>
    <t>Contatar a COFIS (IBAMA) para ver como proceder no caso “ fiel depositário”. Contatar a AZAB (Tays Daia) para ver como a AZAB pode ajudara nessa ação.</t>
  </si>
  <si>
    <t>Essa ação encontra dificuldades já que há um imbróglio para liberação dos recursos do GEF Pró-espécies. Ainda em 2021, submetemos um projeto (que foi aprovado) para elaboração de material de EA. Ao longo de 2022/23 elaboramos uma TdR para contratação de profissionais para produção desse material. O Tdr segue sob análise do FUNBio para publicação. Da mesma forma, temos um projeto aprovado para percorrer as secretarias de meio ambiente e educação dos estados da região norte, para avançar nessa ação. Porém, essas atividades são dependentes da produção prévia do material de EA.</t>
  </si>
  <si>
    <t>TdR para contratação de profissionais para elaborar material de EA.</t>
  </si>
  <si>
    <t>Falta de recursos e retorno do FUNBio e WWF sob o andamento da contratação (Diogo). Dificuldades operacionais que impossibiltaram o andamento da ação (Manuel).</t>
  </si>
  <si>
    <t>Diogo Lagroteria e Manuel Lima</t>
  </si>
  <si>
    <t>Os projetos estão elaborados. No entanto, faltam recursos para implementá-los. Uma alternativa é buscar instituições internacionais que possam apoiar as ações de educação ambiental e queiram apoiar financeiramente as nossas ações.</t>
  </si>
  <si>
    <t>A ação está sendo desenvolvida em conjunto pela equipe do CEPAM e colaboradores. Há uma versão preliminar do Guia, apresentada na presente monitoria, que está em fase de revisão.</t>
  </si>
  <si>
    <t>Versão preliminar do Guia em PDF.</t>
  </si>
  <si>
    <t>Diogo Lagroteria e Hélio Beltrão</t>
  </si>
  <si>
    <t>Há a previsão de recursos do GEF Pró-espécies para diagramar, imprimir e divulgar o Guia.</t>
  </si>
  <si>
    <t>Em monitorias anteriores, ficou decidido que essa ação seria “sob demanda”, como não houve demanda, não houve avanços. O questiónario da ação 5.2 trará informações para subsidiar esta ação.</t>
  </si>
  <si>
    <t>Questionário para diagnostico das especies-alvo nas UCs</t>
  </si>
  <si>
    <t>Ação excluída durante a Monitoria Anual 3</t>
  </si>
  <si>
    <t>Os mapas de caracterização de habitat e das ameaças conhecidas para as espécies alvo do PAN peixes amazônicos estão em fase de elaboração, com o apoio de um aluno de geografia da UFAM sob orientação dos  analistas do CEPAM, com previsão de finalização em março de 2024.</t>
  </si>
  <si>
    <t>Mapas modelo (preliminares) de ocorrência das espécies e de localização das ameaças e caracterização de habitat a ser submetido à avaliação do grupo.</t>
  </si>
  <si>
    <t>Flávio Bocarde e Diogo Lagroteria</t>
  </si>
  <si>
    <r>
      <rPr>
        <sz val="11"/>
        <color rgb="FF000000"/>
        <rFont val="Calibri"/>
        <charset val="134"/>
      </rPr>
      <t xml:space="preserve">Discutir áreas prioritárias compatíveis aos esforços de pesquisas desenvolvidos e ou mobilizados pelo grupo do PAN; Discutir os critérios para definir as áreas prioritárias; Avaliar a necessidade e a viabilidade de caracterizações de habitats associadas as práticas de pesquisa em andamento; Debater sobre a escala mais adequada para representação dos habitats em mapas focados sobre as áreas prioritárias, uma vez que na escala do PAN Peixes Amazônicos resta impossível representações dos referidos habitats aquáticos. </t>
    </r>
    <r>
      <rPr>
        <sz val="11"/>
        <color rgb="FF000000"/>
        <rFont val="Calibri"/>
        <charset val="134"/>
      </rPr>
      <t>Dispomos de uma breve e simplificada caracterizações de habitat para as espécies que serão dificilmente discerníveis na escala dos mapas elaborados para o PAN Peixes.</t>
    </r>
  </si>
  <si>
    <t>Elaborar mapas: de ocorrência e das macroameaças às espécies alvo do PAN peixes amazônicos; de caracterização de habitats para as aréas definidas como prioritárias.</t>
  </si>
  <si>
    <t>Estratégia necessita do avanço na elaboração dos Planos de Recursos Hídricos.</t>
  </si>
  <si>
    <t>Termo de Referência para elaboração dos planos destacando a necessidade de pensar a rede de monitoramento considerando as demandas do PAN.</t>
  </si>
  <si>
    <t>Falta de avanço na elaboração dos Planos de Recursos Hídricos.</t>
  </si>
  <si>
    <t>Considerar a possibilidade dessa ação se tornar uma experiência piloto, em uma bacia específica de uma área relevante para a conservação das espécies do PAN.</t>
  </si>
  <si>
    <t>Em agosto de 2023, uma expedição de campo foi realizada com objetivo de registrar e monitorar as populações da espécie. A expedição foi liderada pelo grupo de pesquisas da Dra. Fernanda Werneck (INPA; licença SISBIO 89829/1) e contou com o apoio logístico e recursos do Dr. Akama do MPEG (Projeto Fundo de Direitos Difusos-FDD) e projeto CNPq coordenado pela Dra. Werneck (CNPq Processo: 406239/2022-3). Participaram das coletas em campo dois pesquisadores doutorandos: Leandro João Carneiro de Lima Moraes (doutorando USP) e Erasmo Andrade da Silva (doutorando UFAM).
Desconsiderando o período de deslocamento (saída e retorno de Santarém, Pará, por via fluvial), as buscas efetivas pela espécie foram realizadas em quatro dias. A definição da localidade prioritária para amostragem se deu por experiência prévia da equipe em levantamento da herpetofauna na região. A localidade selecionada, no Rio Jamanxim, corresponde a uma trilha em formato RAPELD que foi amostrada de maneira padronizada em 2012-2013, e abrigava uma das maiores densidades da espécie no levantamento realizado. Três dias de amostragem por procura ativa foram realizados nesta localidade, abrangendo os períodos diurno e noturno. Sete indivíduos da espécie foram registrados, sendo machos e fêmeas, subadultos e adultos. Tais indivíduos estavam, em sua ampla maioria, restritos espacialmente aos açaizais. Esta taxa de encontro da espécie (2,3 indivíduos por dia) é menor mas similar à encontrada considerando a amostragem total nesta mesma localidade há 10 anos (2,8 indivíduos por dia; 56 indivíduos em 20 dias). De maneira inédita, dados eco-fisiológicos termais foram obtidos destes indivíduos (e.g. temperaturas preferenciais, limites críticos mínimo e máximo de temperatura e performance do desempenho locomotor em diferentes temperaturas), assim como amostras biológicas frescas preservadas para estudos de genômica populacional. Tais dados permitirão estimativas mais refinadas envolvendo a distribuição potencial e vulnerabilidade climática da espécie. No quarto e último dia de amostragem, buscas diurnas e noturnas foram direcionadas à região da localidade-tipo da espécie (registros de 1979), mas novos indivíduos não foram encontrados. Diversos impactos humanos negativos, diretos e indiretos, foram observados ao longo da expedição. Dentre estes, ressaltam-se o extrativismo insustentável dos açaizais (que até mesmo suprimiu um dos grandes açaizais amostrados nos levantamentos de 2012-2013), a elevada turbidez dos grandes rios devido ao garimpo ilegal, e incêndios florestais. Idealmente, o futuro deste processo deve incluir um monitoramento contínuo destes impactos para uma melhor compreensão das suas influências sobre a espécie, bem como novas expedições de campo focadas em períodos adicionais do ciclo sazonal climático na região.</t>
  </si>
  <si>
    <t>Ação ainda não iniciada. Conforme o planejamento, estava prevista para início em agosto de 2023, contudo ainda aguarda a entrega da ação 3.8.</t>
  </si>
  <si>
    <t>Mapas preliminares com a indicação das ocorrências das espécies e das ameaças.</t>
  </si>
  <si>
    <t>Após a validação dos mapas da ação 3.8, encaminhar aos órgãos de fiscalização (IBAMA e OEMAS), com a indicação das áreas prioritárias para fiscalização.</t>
  </si>
  <si>
    <t>Relatórios internos do GAT sobre as nossas articulações institucionais para fortalecer a fiscalização, inclusão de ações de fiscalização das espécies do PAN no PNAPPA (Ibama), PLANAF (ICMBio).</t>
  </si>
  <si>
    <t>Como articulador da referida ação não vislumbro perspectiva de executá-la. Considerando que o IBAMA não tem ingerência sobre operações de outros órgãos e que não tem conhecimento de operações regulares de outras instituições, não reconheço nem objeto de discussão nem entes a serem integrados por uma rede (Igor/IBAMA). Algumas ações pontuais tem ocorrido em aeroportos (Guarulhos/22, Manaus/23).</t>
  </si>
  <si>
    <t>Não houve um retorno das instituições para saber se os locais indicados foram incorporados ao planejamento das ações de fiscalização (2022). Falta de novas tratativas para o período.</t>
  </si>
  <si>
    <t>Igor Silva e Diogo Lagroteria</t>
  </si>
  <si>
    <t>Dialogar com o Superintendente do IBAMA (Joel Bentes) para tentar uma operação no aeroporto de Manaus. Tentar um diálogo (Nívia vai tentar) com o Setor de Fiscalição da SEMA/PA (Tobias). Concomitantemente, continuar as tratativas com a WCS (Antônio).</t>
  </si>
  <si>
    <t>Diogo Lagroteria (CEPAM/ICMBio)</t>
  </si>
  <si>
    <t>Nívia Pereira (SEMA/PA)</t>
  </si>
  <si>
    <t>Priorizar os aeroportos de Manaus, Belém, Altamira (PA) e Tabatinga (AM).</t>
  </si>
  <si>
    <r>
      <rPr>
        <sz val="12"/>
        <color rgb="FF000000"/>
        <rFont val="Calibri"/>
        <charset val="134"/>
      </rPr>
      <t xml:space="preserve">Leandro Sousa (UFPA - Altamira); Guillermo Estupiñán (WCS); Rafaela Vicentini (CEPAM/ICMBio); </t>
    </r>
    <r>
      <rPr>
        <sz val="12"/>
        <color rgb="FF000000"/>
        <rFont val="Calibri"/>
        <charset val="134"/>
      </rPr>
      <t xml:space="preserve">Manuel Lima (ICMBio/CEPAM); </t>
    </r>
    <r>
      <rPr>
        <sz val="12"/>
        <color rgb="FF000000"/>
        <rFont val="Calibri"/>
        <charset val="134"/>
      </rPr>
      <t>Diogo Lagroteria (CEPAM/ICMBio)</t>
    </r>
  </si>
  <si>
    <t>Ação classificada como concluída durante a monitoria 3</t>
  </si>
  <si>
    <t>Diogo, Lagroteria (ICMBio/CEPAM), AZAB; Natalia Lima (IBAMA/Manaus); Jaydione Luiz Marcon (UFAM), Rafaela Vicentini (ICMBio/CEPAM), Nívia (Ideflor-bio), Adauto Melo (SEMA-PA)</t>
  </si>
  <si>
    <t>Essa ação encontra dificuldades já que há um imbróglio para liberação dos recursos do GEF Pró-espécies previstos para essa ação, assim como dificuldades administrativas relacionadas ao local onde o projeto piloto será implantado. Ainda em 2022, submetemos um projeto (que foi aprovado) para contratação de empresa que montaria esse projeto piloto nas dependências do CEPAM. Ao longo de 2022/23 elaboramos um TdR para contratação dessa empresa, porém o TdR segue sob análise do FUNBio para publicação e ao que parece, não há mais recurso disponível. Da mesma forma, temos um projeto aprovado para compra de materiais e suprimentos para manter a estrutura do projeto piloto em funcionamento, porém essas atividades são dependentes da montagem da estrutura de aquários. Também há dificuldades relacionadas ao entendimento que o ICMBio não deve receber espécimes para manutenção ex situ.</t>
  </si>
  <si>
    <t>TdR para contratação da empresa, com todas as especificações técnicas da estrutura do projeto piloto.</t>
  </si>
  <si>
    <t>Falta de recursos e retorno do FUNBio e WWF sob o andamento da contratação. Falta de consenso no ICMBio se há possibilidade de montar essa estrutura nas dependências do CEPAM.</t>
  </si>
  <si>
    <t>Diogo Lagroteria e Rafaela Vicentini</t>
  </si>
  <si>
    <t>Os projetos estão elaborados. No entanto, faltam recursos para implementá-los. Uma alternativa é buscar locais alternativos para montar essa estrutura (IBAMA, UFAM, INPA). Buscar tratativas com a superintendênia do IBAMA no AM para averiguar essa possibilidade.</t>
  </si>
  <si>
    <r>
      <rPr>
        <sz val="12"/>
        <color rgb="FF000000"/>
        <rFont val="Calibri"/>
        <charset val="1"/>
      </rPr>
      <t xml:space="preserve">Articular junto ao MMA, IBAMA e demais órgãos competentes, uma proposta para regulamentar a criação em cativeiro com fins comerciais de </t>
    </r>
    <r>
      <rPr>
        <sz val="12"/>
        <color rgb="FF000000"/>
        <rFont val="Calibri"/>
        <charset val="1"/>
      </rPr>
      <t>H. zebra</t>
    </r>
    <r>
      <rPr>
        <sz val="12"/>
        <color rgb="FF000000"/>
        <rFont val="Calibri"/>
        <charset val="1"/>
      </rPr>
      <t>.</t>
    </r>
  </si>
  <si>
    <t>Leandro Sousa (UFPA)</t>
  </si>
  <si>
    <t>Diogo, Lagroteria (ICMBio/CEPAM),  Rafaela Vicentini (ICMBio/CEPAM), Manuel Lima (ICMBio/CEPAM)</t>
  </si>
  <si>
    <t>A ação não teve avanços. Leandro informa que teve algumas reuniões sobre o tema, mas que não há boa receptividade dos órgãos responsáveis pelo tema em avançar nesse tema.</t>
  </si>
  <si>
    <t>Dificuldadades nas tratativas e na aceitação da discussão da ação junto aos atores/orgãos responsáveis.</t>
  </si>
  <si>
    <t>Conversar com Roberto Gallucci para tentar organizar uma reunião para discutir esse tema com MMA, Leandro Sousa, CEPAM e IBAMA Brasília (Manuel vai fazer essa conversa inicial ainda em 2023). Checar quais coordenações ou diretorias do IBAMA tem relação com esse tema e convidá-los para a reunião (previsão de reunião em Fev de 2024).</t>
  </si>
  <si>
    <t>Documento consolidando as análises do sub comitê científico, encaminhado ao CPG Norte para avaliação e encaminhamentos.</t>
  </si>
  <si>
    <t>A ação não teve avanços. Porém foi elaborado um formulário com a finalidade de obter dados para realizar um diagnóstico da realidade das Ucs (ocorrência de pesca, instrumentos de gestão, tipos de uso, etc.). O formulário foi revisado e será encaminhado ainda em 2023 para os gestores das UCs onde há ocorrência das espécies do PAN.</t>
  </si>
  <si>
    <t>Formulário para diagnóstico.</t>
  </si>
  <si>
    <t>Não tivemos retorno sobre o andamento da ação. Nívia Pereira vai contatar o articulador para ver o andamento da ação.</t>
  </si>
  <si>
    <t>O articulador não deu retorno aos contatos feitos pelo equipe do CEPAM, sobre o andamento desta ação.</t>
  </si>
  <si>
    <t>Manuel Silva e Nivia Pereira</t>
  </si>
  <si>
    <t>Nivia vai checar se há algum técnico que pode articular essa ação na SEM/PA.A</t>
  </si>
  <si>
    <t>Tentou-se uma articulação com o governo do estado (AM) para tentar uma forma de desenvolver um sistema, semelhante com o sistema existente no PA, para fazer esse monitoramento. Agora, com a recriação do MPA, houve uma reunião em 2023 e agora existe a perspectiva que essa ação possa ser desenvolvida no âmbito federal.</t>
  </si>
  <si>
    <t>Ação com baixa capacidade de governança por parte dos colaboradores do PAN.</t>
  </si>
  <si>
    <t>Tentar uma articulação com MPA, com apoio do MMA (Mais um trema a ser tratado em reunião com Roberto Gallucci).</t>
  </si>
  <si>
    <t>SITUAÇÃO ATUAL DAS AÇÕES - 4ª MONITORIA (2023)</t>
  </si>
  <si>
    <t>Inserir nome do PAN - completo e resumido, ex: "Plano de Ação Nacional para a Conservação dos Ambientes Coralíneos - PAN Corais"</t>
  </si>
  <si>
    <t>Salvar o</t>
  </si>
  <si>
    <t>01/10/2016 - 04/10/2016 (virtual)</t>
  </si>
  <si>
    <t>Ação iniciada e não concluída no período previsto</t>
  </si>
  <si>
    <t>Texto objetivo 1</t>
  </si>
  <si>
    <t>1.4</t>
  </si>
  <si>
    <t>1.5</t>
  </si>
  <si>
    <t>1.6</t>
  </si>
  <si>
    <t>1.7</t>
  </si>
  <si>
    <t>1.8</t>
  </si>
  <si>
    <t>1.9</t>
  </si>
  <si>
    <t>1.10</t>
  </si>
  <si>
    <t>1.11</t>
  </si>
  <si>
    <t>1.12</t>
  </si>
  <si>
    <t>1.13</t>
  </si>
  <si>
    <t>1.14</t>
  </si>
  <si>
    <t>1.15</t>
  </si>
  <si>
    <t>Texto objetivo 2</t>
  </si>
  <si>
    <t>2.10</t>
  </si>
  <si>
    <t>2.11</t>
  </si>
  <si>
    <t>2.12</t>
  </si>
  <si>
    <t>2.13</t>
  </si>
  <si>
    <t>2.14</t>
  </si>
  <si>
    <t>2.15</t>
  </si>
  <si>
    <t>Texto objetivo 3</t>
  </si>
  <si>
    <t>ação 3</t>
  </si>
  <si>
    <t>3.13</t>
  </si>
  <si>
    <t>3.14</t>
  </si>
  <si>
    <t>3.15</t>
  </si>
  <si>
    <t>Texto objetivo 4</t>
  </si>
  <si>
    <t>ação 4</t>
  </si>
  <si>
    <t>4.6</t>
  </si>
  <si>
    <t>4.7</t>
  </si>
  <si>
    <t>4.8</t>
  </si>
  <si>
    <t>4.9</t>
  </si>
  <si>
    <t>4.10</t>
  </si>
  <si>
    <t>4.11</t>
  </si>
  <si>
    <t>4.12</t>
  </si>
  <si>
    <t>4.13</t>
  </si>
  <si>
    <t>4.14</t>
  </si>
  <si>
    <t>4.15</t>
  </si>
  <si>
    <t>Texto objetivo 5</t>
  </si>
  <si>
    <t>ação 5</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</si>
  <si>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</si>
  <si>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</si>
  <si>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</si>
  <si>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</si>
  <si>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</si>
  <si>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</si>
  <si>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</si>
  <si>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</si>
  <si>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</si>
  <si>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</si>
  <si>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</si>
  <si>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</si>
  <si>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</si>
  <si>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</si>
  <si>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</si>
  <si>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</si>
  <si>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</si>
  <si>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</si>
  <si>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</si>
  <si>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</si>
  <si>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</si>
  <si>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</si>
  <si>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</si>
  <si>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</si>
  <si>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</si>
  <si>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</si>
  <si>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</si>
  <si>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</si>
  <si>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</si>
  <si>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</si>
  <si>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</si>
  <si>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</si>
  <si>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</si>
  <si>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</si>
  <si>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</si>
  <si>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</si>
  <si>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</si>
  <si>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</si>
  <si>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</si>
  <si>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</si>
  <si>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</si>
  <si>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</si>
  <si>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</si>
  <si>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</si>
  <si>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</si>
  <si>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</si>
  <si>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</si>
  <si>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</si>
  <si>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</si>
  <si>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</si>
  <si>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</si>
  <si>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</si>
  <si>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</si>
  <si>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</si>
  <si>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</si>
  <si>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</si>
  <si>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</si>
  <si>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</si>
  <si>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</si>
  <si>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</si>
  <si>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</si>
  <si>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</si>
  <si>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</si>
  <si>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</si>
  <si>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</si>
  <si>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</si>
  <si>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</si>
  <si>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</si>
  <si>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</si>
  <si>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</si>
  <si>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</si>
  <si>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</si>
  <si>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</si>
  <si>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</si>
  <si>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</si>
  <si>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</si>
  <si>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</si>
  <si>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</si>
  <si>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</si>
  <si>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</si>
  <si>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</si>
  <si>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</si>
  <si>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</si>
  <si>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</si>
  <si>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</si>
  <si>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</si>
  <si>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</si>
  <si>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</si>
  <si>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</si>
  <si>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</si>
  <si>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</si>
  <si>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</si>
  <si>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</si>
  <si>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</si>
  <si>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</si>
  <si>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</si>
  <si>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MONITORIA FINAL (2017)</t>
  </si>
  <si>
    <t>Não iniciada ou não concluída</t>
  </si>
  <si>
    <t>Iniciada e não concluída no período previsto</t>
  </si>
  <si>
    <t>Concluída</t>
  </si>
  <si>
    <t>TOTAL DE AÇÕES DO PAN</t>
  </si>
  <si>
    <t>OBJETIVO 6</t>
  </si>
  <si>
    <t>OBJETIVO 7</t>
  </si>
  <si>
    <t>OBJETIVO 8</t>
  </si>
  <si>
    <t>OBJETIVO 9</t>
  </si>
  <si>
    <t>OBJETIVO 10</t>
  </si>
  <si>
    <r>
      <t>Existe uma ação semelhante focada em hidrelétricas e hidrovias. 
O custo maior para realizar essa ação, seria para os Gimnotiformes</t>
    </r>
    <r>
      <rPr>
        <sz val="12"/>
        <color rgb="FFFF0000"/>
        <rFont val="Calibri"/>
        <family val="2"/>
      </rPr>
      <t xml:space="preserve"> </t>
    </r>
    <r>
      <rPr>
        <sz val="12"/>
        <color rgb="FF000000"/>
        <rFont val="Calibri"/>
        <family val="2"/>
      </rPr>
      <t>(cerca de 200 mil) para  criar protocolo de identificação: um software e aplicativo que usa sinais para  identificação.  Para os Loricarideos e Lebiasinas é possível adaptar o protocolo de igarape, o que teria um menor custo (cerca de 100 mil reais p/ excursao de validação). A Alany seria a colaboradora p/ os Loricarideos e Vitor para Gimnotiformes.  
Pode ser incorporado ao MONITORA.</t>
    </r>
  </si>
  <si>
    <r>
      <t xml:space="preserve"> Rafaela Vicentini (ICMBio/CEPAM); Marcio Silva (ANA); Naziano Filizola (UFAM); Bruce Forsberg (INPA); Graziela Balassa (ICMBio/CEPAM);Guillermo Estupiñán (WCS);</t>
    </r>
    <r>
      <rPr>
        <sz val="12"/>
        <color rgb="FFFF0000"/>
        <rFont val="Calibri"/>
        <family val="2"/>
      </rPr>
      <t xml:space="preserve"> </t>
    </r>
    <r>
      <rPr>
        <sz val="12"/>
        <color rgb="FF000000"/>
        <rFont val="Calibri"/>
        <family val="2"/>
      </rPr>
      <t>Mariana Napolitano (WWF); Paulo Petry (TNC).</t>
    </r>
  </si>
  <si>
    <r>
      <t xml:space="preserve">Marcelo Raseira (ICMBio/CEPAM); </t>
    </r>
    <r>
      <rPr>
        <sz val="12"/>
        <color rgb="FFFF0000"/>
        <rFont val="Calibri"/>
        <family val="2"/>
      </rPr>
      <t xml:space="preserve"> </t>
    </r>
    <r>
      <rPr>
        <sz val="12"/>
        <color rgb="FF000000"/>
        <rFont val="Calibri"/>
        <family val="2"/>
      </rPr>
      <t>Andrea Varella (MMA); Anne Pantoja (SEMAS/PA);</t>
    </r>
    <r>
      <rPr>
        <sz val="12"/>
        <color rgb="FFFF0000"/>
        <rFont val="Calibri"/>
        <family val="2"/>
      </rPr>
      <t xml:space="preserve"> </t>
    </r>
    <r>
      <rPr>
        <sz val="12"/>
        <color rgb="FF000000"/>
        <rFont val="Calibri"/>
        <family val="2"/>
      </rPr>
      <t xml:space="preserve">  Danyelton Dantas (ICMBio/CEPAM); Jeanne Gomes (IPÊ).</t>
    </r>
  </si>
  <si>
    <r>
      <t>Recursos finaceiros necessários para realizar a as ações de monitoramento populacional previstas. Recomendo alterar a data de injcio para a ação para o ano de 2021, pois em função da falta de recursos nao foi possivel iniciar em 2019 e 2020. Os custos estimados de R$ 14.260,00 por ano provavelmente se encontram defasados. Registros novos de ocorrencia atualizados para o 2o. ciclo da avaliação.</t>
    </r>
    <r>
      <rPr>
        <sz val="12"/>
        <color rgb="FFFF0000"/>
        <rFont val="Calibri"/>
        <family val="2"/>
      </rPr>
      <t xml:space="preserve"> Possível parceria com Akama para expedição de campo (entre jul. a out/21).</t>
    </r>
  </si>
  <si>
    <t>SITUAÇÃO ATUAL DAS AÇÕES - 1ª MONITORIA (2020)</t>
  </si>
  <si>
    <t>SITUAÇÃO ATUAL DAS AÇÕES - 1ª MONITORIA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</si>
</sst>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yy"/>
    <numFmt numFmtId="165" formatCode="[$-416]mmmm\-yy"/>
    <numFmt numFmtId="166" formatCode="mmmm/yyyy"/>
    <numFmt numFmtId="167" formatCode="&quot;R$&quot;#,##0.00"/>
    <numFmt numFmtId="168" formatCode="&quot;R$ &quot;#.##000"/>
    <numFmt numFmtId="169" formatCode="&quot;R$ &quot;#.##0000"/>
  </numFmts>
  <fonts count="55">
    <font>
      <sz val="11"/>
      <color rgb="FF000000"/>
      <name val="Arial"/>
      <charset val="134"/>
    </font>
    <font>
      <sz val="11"/>
      <color rgb="FF000000"/>
      <name val="Calibri"/>
      <charset val="134"/>
    </font>
    <font>
      <sz val="11"/>
      <color rgb="FFFFFFFF"/>
      <name val="Calibri"/>
      <charset val="134"/>
    </font>
    <font>
      <b/>
      <sz val="16"/>
      <color rgb="FFFFFFFF"/>
      <name val="Calibri"/>
      <charset val="134"/>
    </font>
    <font>
      <b/>
      <sz val="16"/>
      <color rgb="FF000000"/>
      <name val="Calibri"/>
      <charset val="134"/>
    </font>
    <font>
      <b/>
      <sz val="11"/>
      <color rgb="FFFFFFFF"/>
      <name val="Calibri"/>
      <charset val="134"/>
    </font>
    <font>
      <sz val="14"/>
      <color rgb="FF000000"/>
      <name val="Calibri"/>
      <charset val="134"/>
    </font>
    <font>
      <sz val="12"/>
      <color rgb="FF000000"/>
      <name val="Calibri"/>
      <charset val="134"/>
    </font>
    <font>
      <sz val="11"/>
      <color rgb="FFFF0000"/>
      <name val="Calibri"/>
      <charset val="134"/>
    </font>
    <font>
      <b/>
      <sz val="11"/>
      <color rgb="FFFF0000"/>
      <name val="Calibri"/>
      <charset val="134"/>
    </font>
    <font>
      <b/>
      <sz val="14"/>
      <color rgb="FFFFFFFF"/>
      <name val="Calibri"/>
      <charset val="134"/>
    </font>
    <font>
      <sz val="12"/>
      <color rgb="FFFFFFFF"/>
      <name val="Calibri"/>
      <charset val="134"/>
    </font>
    <font>
      <b/>
      <sz val="11"/>
      <color rgb="FF000000"/>
      <name val="Calibri"/>
      <charset val="134"/>
    </font>
    <font>
      <b/>
      <sz val="12"/>
      <color rgb="FFFFFFFF"/>
      <name val="Calibri"/>
      <charset val="134"/>
    </font>
    <font>
      <sz val="11"/>
      <color rgb="FFC00000"/>
      <name val="Calibri"/>
      <charset val="134"/>
    </font>
    <font>
      <b/>
      <sz val="12"/>
      <color rgb="FF000000"/>
      <name val="Calibri"/>
      <charset val="134"/>
    </font>
    <font>
      <b/>
      <sz val="14"/>
      <color rgb="FF000000"/>
      <name val="Calibri"/>
      <charset val="134"/>
    </font>
    <font>
      <sz val="12"/>
      <color rgb="FF000000"/>
      <name val="Arial"/>
      <charset val="134"/>
    </font>
    <font>
      <sz val="12"/>
      <name val="Calibri"/>
      <charset val="134"/>
    </font>
    <font>
      <sz val="12"/>
      <color rgb="FF000000"/>
      <name val="Calibri"/>
      <charset val="1"/>
    </font>
    <font>
      <b/>
      <sz val="18"/>
      <color rgb="FF000000"/>
      <name val="Calibri"/>
      <charset val="134"/>
    </font>
    <font>
      <sz val="10"/>
      <color rgb="FF000000"/>
      <name val="Calibri"/>
      <charset val="1"/>
    </font>
    <font>
      <sz val="11"/>
      <color rgb="FF000000"/>
      <name val="Calibri"/>
      <charset val="1"/>
    </font>
    <font>
      <sz val="11"/>
      <name val="Arial"/>
      <charset val="134"/>
    </font>
    <font>
      <strike/>
      <sz val="12"/>
      <color rgb="FF000000"/>
      <name val="Calibri"/>
      <charset val="1"/>
    </font>
    <font>
      <u/>
      <sz val="12"/>
      <color rgb="FF0000FF"/>
      <name val="Calibri"/>
      <charset val="134"/>
    </font>
    <font>
      <strike/>
      <sz val="12"/>
      <color rgb="FF000000"/>
      <name val="Calibri"/>
      <charset val="134"/>
    </font>
    <font>
      <sz val="12"/>
      <color rgb="FFFF0000"/>
      <name val="Calibri"/>
      <charset val="134"/>
    </font>
    <font>
      <sz val="12"/>
      <name val="Arial"/>
      <charset val="134"/>
    </font>
    <font>
      <sz val="12"/>
      <color rgb="FF1155CC"/>
      <name val="Calibri"/>
      <charset val="134"/>
    </font>
    <font>
      <strike/>
      <sz val="12"/>
      <color rgb="FFFF0000"/>
      <name val="Calibri"/>
      <charset val="134"/>
    </font>
    <font>
      <sz val="12"/>
      <color rgb="FFDD0806"/>
      <name val="Calibri"/>
      <charset val="134"/>
    </font>
    <font>
      <b/>
      <sz val="12"/>
      <color rgb="FF000000"/>
      <name val="Calibri"/>
      <family val="2"/>
    </font>
    <font>
      <sz val="12"/>
      <name val="Arial"/>
      <family val="2"/>
    </font>
    <font>
      <sz val="12"/>
      <color rgb="FF000000"/>
      <name val="Arial"/>
      <family val="2"/>
    </font>
    <font>
      <sz val="12"/>
      <color rgb="FF000000"/>
      <name val="Calibri"/>
      <family val="2"/>
    </font>
    <font>
      <sz val="12"/>
      <color rgb="FF202124"/>
      <name val="Calibri"/>
      <family val="2"/>
    </font>
    <font>
      <sz val="12"/>
      <color rgb="FFFF0000"/>
      <name val="Calibri"/>
      <family val="2"/>
    </font>
    <font>
      <sz val="12"/>
      <color rgb="FF202124"/>
      <name val="Arial"/>
      <family val="2"/>
    </font>
    <font>
      <strike/>
      <sz val="12"/>
      <color rgb="FF202124"/>
      <name val="Calibri"/>
      <family val="2"/>
    </font>
    <font>
      <sz val="12"/>
      <color rgb="FF1155CC"/>
      <name val="Calibri"/>
      <family val="2"/>
    </font>
    <font>
      <strike/>
      <sz val="12"/>
      <color rgb="FFFF0000"/>
      <name val="Calibri"/>
      <family val="2"/>
    </font>
    <font>
      <sz val="12"/>
      <color rgb="FFDD0806"/>
      <name val="Calibri"/>
      <family val="2"/>
    </font>
    <font>
      <b/>
      <sz val="16"/>
      <color rgb="FF000000"/>
      <name val="Calibri"/>
      <family val="2"/>
    </font>
    <font>
      <b/>
      <sz val="14"/>
      <color rgb="FFFFFFFF"/>
      <name val="Calibri"/>
      <family val="2"/>
    </font>
    <font>
      <sz val="14"/>
      <color rgb="FF000000"/>
      <name val="Calibri"/>
      <family val="2"/>
    </font>
    <font>
      <sz val="14"/>
      <color rgb="FF000000"/>
      <name val="Arial"/>
      <family val="2"/>
    </font>
    <font>
      <b/>
      <sz val="16"/>
      <color rgb="FFFFFFFF"/>
      <name val="Calibri"/>
      <family val="2"/>
    </font>
    <font>
      <sz val="16"/>
      <color rgb="FF000000"/>
      <name val="Calibri"/>
      <family val="2"/>
    </font>
    <font>
      <sz val="16"/>
      <color rgb="FF000000"/>
      <name val="Arial"/>
      <family val="2"/>
    </font>
    <font>
      <sz val="16"/>
      <name val="Arial"/>
      <family val="2"/>
    </font>
    <font>
      <sz val="16"/>
      <color rgb="FFFFFFFF"/>
      <name val="Calibri"/>
      <family val="2"/>
    </font>
    <font>
      <b/>
      <sz val="16"/>
      <color rgb="FF444444"/>
      <name val="Calibri"/>
      <family val="2"/>
    </font>
    <font>
      <b/>
      <sz val="14"/>
      <name val="Calibri"/>
      <family val="2"/>
    </font>
    <font>
      <sz val="14"/>
      <name val="Calibri"/>
      <family val="2"/>
    </font>
  </fonts>
  <fills count="27">
    <fill>
      <patternFill patternType="none"/>
    </fill>
    <fill>
      <patternFill patternType="gray125"/>
    </fill>
    <fill>
      <patternFill patternType="solid">
        <fgColor rgb="FF006600"/>
        <bgColor rgb="FF444444"/>
      </patternFill>
    </fill>
    <fill>
      <patternFill patternType="solid">
        <fgColor rgb="FF00B050"/>
        <bgColor rgb="FF4BACC6"/>
      </patternFill>
    </fill>
    <fill>
      <patternFill patternType="solid">
        <fgColor rgb="FFFF0000"/>
        <bgColor rgb="FFDD0806"/>
      </patternFill>
    </fill>
    <fill>
      <patternFill patternType="solid">
        <fgColor rgb="FF7030A0"/>
        <bgColor rgb="FF800080"/>
      </patternFill>
    </fill>
    <fill>
      <patternFill patternType="solid">
        <fgColor rgb="FF0070C0"/>
        <bgColor rgb="FF1155CC"/>
      </patternFill>
    </fill>
    <fill>
      <patternFill patternType="solid">
        <fgColor rgb="FF366092"/>
        <bgColor rgb="FF1155CC"/>
      </patternFill>
    </fill>
    <fill>
      <patternFill patternType="solid">
        <fgColor rgb="FFF2F2F2"/>
        <bgColor rgb="FFEEECE1"/>
      </patternFill>
    </fill>
    <fill>
      <patternFill patternType="solid">
        <fgColor rgb="FFC2D69B"/>
        <bgColor rgb="FFC3D69B"/>
      </patternFill>
    </fill>
    <fill>
      <patternFill patternType="solid">
        <fgColor rgb="FF92CDDC"/>
        <bgColor rgb="FFB7B7B7"/>
      </patternFill>
    </fill>
    <fill>
      <patternFill patternType="solid">
        <fgColor rgb="FFDAEEF3"/>
        <bgColor rgb="FFDBEEF4"/>
      </patternFill>
    </fill>
    <fill>
      <patternFill patternType="solid">
        <fgColor rgb="FFB15407"/>
        <bgColor rgb="FF984807"/>
      </patternFill>
    </fill>
    <fill>
      <patternFill patternType="solid">
        <fgColor rgb="FFA5A5A5"/>
        <bgColor rgb="FFA6A6A6"/>
      </patternFill>
    </fill>
    <fill>
      <patternFill patternType="solid">
        <fgColor rgb="FFFFC000"/>
        <bgColor rgb="FFFFFF00"/>
      </patternFill>
    </fill>
    <fill>
      <patternFill patternType="solid">
        <fgColor rgb="FF92D050"/>
        <bgColor rgb="FF9BBB59"/>
      </patternFill>
    </fill>
    <fill>
      <patternFill patternType="solid">
        <fgColor rgb="FFFF99CC"/>
        <bgColor rgb="FFFBD4B4"/>
      </patternFill>
    </fill>
    <fill>
      <patternFill patternType="solid">
        <fgColor rgb="FFFFFFFF"/>
        <bgColor rgb="FFF2F2F2"/>
      </patternFill>
    </fill>
    <fill>
      <patternFill patternType="solid">
        <fgColor rgb="FFFBD4B4"/>
        <bgColor rgb="FFFFD7D7"/>
      </patternFill>
    </fill>
    <fill>
      <patternFill patternType="solid">
        <fgColor rgb="FFFFD7D7"/>
        <bgColor rgb="FFFCE4D6"/>
      </patternFill>
    </fill>
    <fill>
      <patternFill patternType="solid">
        <fgColor rgb="FFFDE9D9"/>
        <bgColor rgb="FFFCE4D6"/>
      </patternFill>
    </fill>
    <fill>
      <patternFill patternType="solid">
        <fgColor rgb="FFFCE4D6"/>
        <bgColor rgb="FFFDE9D9"/>
      </patternFill>
    </fill>
    <fill>
      <patternFill patternType="solid">
        <fgColor rgb="FF92D050"/>
        <bgColor indexed="64"/>
      </patternFill>
    </fill>
    <fill>
      <patternFill patternType="solid">
        <fgColor theme="9" tint="0.59999389629810485"/>
        <bgColor indexed="64"/>
      </patternFill>
    </fill>
    <fill>
      <patternFill patternType="solid">
        <fgColor theme="0"/>
        <bgColor indexed="64"/>
      </patternFill>
    </fill>
    <fill>
      <patternFill patternType="solid">
        <fgColor theme="0"/>
        <bgColor rgb="FFFDE9D9"/>
      </patternFill>
    </fill>
    <fill>
      <patternFill patternType="solid">
        <fgColor theme="0"/>
        <bgColor rgb="FF444444"/>
      </patternFill>
    </fill>
  </fills>
  <borders count="54">
    <border>
      <left/>
      <right/>
      <top/>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double">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style="thin">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right style="thin">
        <color auto="1"/>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medium">
        <color auto="1"/>
      </top>
      <bottom/>
      <diagonal/>
    </border>
    <border>
      <left/>
      <right style="thin">
        <color indexed="64"/>
      </right>
      <top/>
      <bottom/>
      <diagonal/>
    </border>
    <border>
      <left/>
      <right/>
      <top style="thin">
        <color auto="1"/>
      </top>
      <bottom/>
      <diagonal/>
    </border>
  </borders>
  <cellStyleXfs count="1">
    <xf numFmtId="0" fontId="0" fillId="0" borderId="0"/>
  </cellStyleXfs>
  <cellXfs count="503">
    <xf numFmtId="0" fontId="0" fillId="0" borderId="0" xfId="0"/>
    <xf numFmtId="0" fontId="1" fillId="0" borderId="0" xfId="0" applyFont="1"/>
    <xf numFmtId="0" fontId="1" fillId="0" borderId="0" xfId="0" applyFont="1" applyAlignment="1">
      <alignment wrapText="1"/>
    </xf>
    <xf numFmtId="0" fontId="1" fillId="2" borderId="0" xfId="0" applyFont="1" applyFill="1" applyAlignment="1">
      <alignment vertical="center"/>
    </xf>
    <xf numFmtId="0" fontId="8" fillId="0" borderId="0" xfId="0" applyFont="1"/>
    <xf numFmtId="0" fontId="7" fillId="0" borderId="2" xfId="0" applyFont="1" applyBorder="1" applyAlignment="1">
      <alignment horizontal="center" vertical="center"/>
    </xf>
    <xf numFmtId="0" fontId="7" fillId="0" borderId="0" xfId="0" applyFont="1" applyAlignment="1">
      <alignment vertical="center"/>
    </xf>
    <xf numFmtId="0" fontId="9" fillId="0" borderId="0" xfId="0" applyFont="1" applyAlignment="1">
      <alignment horizontal="center"/>
    </xf>
    <xf numFmtId="0" fontId="8" fillId="0" borderId="0" xfId="0" applyFont="1" applyAlignment="1">
      <alignment horizontal="center" wrapText="1"/>
    </xf>
    <xf numFmtId="0" fontId="1" fillId="0" borderId="0" xfId="0" applyFont="1" applyAlignment="1">
      <alignmen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xf>
    <xf numFmtId="0" fontId="5" fillId="0" borderId="0" xfId="0" applyFont="1" applyAlignment="1">
      <alignment horizontal="center" vertical="center"/>
    </xf>
    <xf numFmtId="0" fontId="1" fillId="4" borderId="7" xfId="0" applyFont="1" applyFill="1" applyBorder="1" applyAlignment="1">
      <alignment horizontal="left" vertical="center"/>
    </xf>
    <xf numFmtId="0" fontId="7" fillId="0" borderId="8" xfId="0" applyFont="1" applyBorder="1" applyAlignment="1">
      <alignment horizontal="center" vertical="center"/>
    </xf>
    <xf numFmtId="9" fontId="7" fillId="0" borderId="9" xfId="0" applyNumberFormat="1" applyFont="1" applyBorder="1" applyAlignment="1">
      <alignment horizontal="center" vertical="center"/>
    </xf>
    <xf numFmtId="9" fontId="7" fillId="0" borderId="0" xfId="0" applyNumberFormat="1" applyFont="1" applyAlignment="1">
      <alignment horizontal="center"/>
    </xf>
    <xf numFmtId="0" fontId="2" fillId="5" borderId="7" xfId="0" applyFont="1" applyFill="1" applyBorder="1" applyAlignment="1">
      <alignment horizontal="left" vertical="center"/>
    </xf>
    <xf numFmtId="0" fontId="1" fillId="6" borderId="7" xfId="0" applyFont="1" applyFill="1" applyBorder="1" applyAlignment="1">
      <alignment horizontal="left" vertical="center"/>
    </xf>
    <xf numFmtId="0" fontId="2" fillId="7" borderId="4" xfId="0" applyFont="1" applyFill="1" applyBorder="1" applyAlignment="1">
      <alignment horizontal="left" vertical="center" wrapText="1"/>
    </xf>
    <xf numFmtId="0" fontId="1" fillId="0" borderId="5" xfId="0" applyFont="1" applyBorder="1" applyAlignment="1">
      <alignment horizontal="center" vertical="center"/>
    </xf>
    <xf numFmtId="9" fontId="1" fillId="0" borderId="6" xfId="0" applyNumberFormat="1" applyFont="1" applyBorder="1" applyAlignment="1">
      <alignment horizontal="center" vertical="center"/>
    </xf>
    <xf numFmtId="9" fontId="1" fillId="0" borderId="0" xfId="0" applyNumberFormat="1" applyFont="1" applyAlignment="1">
      <alignment horizontal="center"/>
    </xf>
    <xf numFmtId="0" fontId="7" fillId="0" borderId="1" xfId="0" applyFont="1" applyBorder="1" applyAlignment="1">
      <alignment vertical="center"/>
    </xf>
    <xf numFmtId="0" fontId="7" fillId="0" borderId="2" xfId="0" applyFont="1" applyBorder="1" applyAlignment="1">
      <alignment vertical="center"/>
    </xf>
    <xf numFmtId="0" fontId="11" fillId="0" borderId="0" xfId="0" applyFont="1" applyAlignment="1">
      <alignment horizontal="left" vertical="center"/>
    </xf>
    <xf numFmtId="0" fontId="5" fillId="7" borderId="10" xfId="0" applyFont="1" applyFill="1" applyBorder="1" applyAlignment="1">
      <alignment horizontal="center" vertical="center" wrapText="1"/>
    </xf>
    <xf numFmtId="0" fontId="12" fillId="0" borderId="3" xfId="0" applyFont="1" applyBorder="1" applyAlignment="1">
      <alignment horizontal="center" vertical="center"/>
    </xf>
    <xf numFmtId="0" fontId="5" fillId="7" borderId="3" xfId="0" applyFont="1" applyFill="1" applyBorder="1" applyAlignment="1">
      <alignment horizontal="center" vertical="center" wrapText="1"/>
    </xf>
    <xf numFmtId="0" fontId="1" fillId="4" borderId="11" xfId="0" applyFont="1" applyFill="1" applyBorder="1"/>
    <xf numFmtId="0" fontId="1" fillId="5" borderId="11" xfId="0" applyFont="1" applyFill="1" applyBorder="1"/>
    <xf numFmtId="0" fontId="1" fillId="6" borderId="12" xfId="0" applyFont="1" applyFill="1" applyBorder="1"/>
    <xf numFmtId="0" fontId="1" fillId="8" borderId="13" xfId="0" applyFont="1" applyFill="1" applyBorder="1" applyAlignment="1">
      <alignment horizontal="center"/>
    </xf>
    <xf numFmtId="0" fontId="1" fillId="8" borderId="14" xfId="0" applyFont="1" applyFill="1" applyBorder="1" applyAlignment="1">
      <alignment horizontal="center"/>
    </xf>
    <xf numFmtId="0" fontId="1" fillId="8" borderId="2" xfId="0" applyFont="1" applyFill="1" applyBorder="1" applyAlignment="1">
      <alignment horizontal="center"/>
    </xf>
    <xf numFmtId="0" fontId="1" fillId="8" borderId="15" xfId="0" applyFont="1" applyFill="1" applyBorder="1" applyAlignment="1">
      <alignment horizontal="center"/>
    </xf>
    <xf numFmtId="0" fontId="1" fillId="8" borderId="16" xfId="0" applyFont="1" applyFill="1" applyBorder="1" applyAlignment="1">
      <alignment horizontal="center"/>
    </xf>
    <xf numFmtId="0" fontId="1" fillId="8" borderId="17" xfId="0" applyFont="1" applyFill="1" applyBorder="1" applyAlignment="1">
      <alignment horizontal="center"/>
    </xf>
    <xf numFmtId="0" fontId="1" fillId="8" borderId="18" xfId="0" applyFont="1" applyFill="1" applyBorder="1" applyAlignment="1">
      <alignment horizontal="center"/>
    </xf>
    <xf numFmtId="0" fontId="1" fillId="8" borderId="8" xfId="0" applyFont="1" applyFill="1" applyBorder="1" applyAlignment="1">
      <alignment horizontal="center"/>
    </xf>
    <xf numFmtId="0" fontId="1" fillId="8" borderId="9" xfId="0" applyFont="1" applyFill="1" applyBorder="1" applyAlignment="1">
      <alignment horizontal="center"/>
    </xf>
    <xf numFmtId="0" fontId="1" fillId="8" borderId="19" xfId="0" applyFont="1" applyFill="1" applyBorder="1" applyAlignment="1">
      <alignment horizontal="center"/>
    </xf>
    <xf numFmtId="0" fontId="1" fillId="8" borderId="20" xfId="0" applyFont="1" applyFill="1" applyBorder="1" applyAlignment="1">
      <alignment horizontal="center"/>
    </xf>
    <xf numFmtId="0" fontId="1" fillId="8" borderId="21" xfId="0" applyFont="1" applyFill="1" applyBorder="1" applyAlignment="1">
      <alignment horizontal="center"/>
    </xf>
    <xf numFmtId="0" fontId="1" fillId="8" borderId="22" xfId="0" applyFont="1" applyFill="1" applyBorder="1" applyAlignment="1">
      <alignment horizontal="center"/>
    </xf>
    <xf numFmtId="0" fontId="1" fillId="8" borderId="23" xfId="0" applyFont="1" applyFill="1" applyBorder="1" applyAlignment="1">
      <alignment horizontal="center"/>
    </xf>
    <xf numFmtId="0" fontId="6" fillId="0" borderId="0" xfId="0" applyFont="1" applyAlignment="1">
      <alignment vertical="center" wrapText="1"/>
    </xf>
    <xf numFmtId="0" fontId="2" fillId="0" borderId="0" xfId="0" applyFont="1"/>
    <xf numFmtId="0" fontId="10" fillId="2" borderId="0" xfId="0" applyFont="1" applyFill="1" applyAlignment="1">
      <alignment horizontal="right" vertical="center"/>
    </xf>
    <xf numFmtId="0" fontId="1" fillId="9" borderId="22" xfId="0" applyFont="1" applyFill="1" applyBorder="1" applyAlignment="1">
      <alignment horizontal="center" vertical="center"/>
    </xf>
    <xf numFmtId="0" fontId="1" fillId="0" borderId="27" xfId="0" applyFont="1" applyBorder="1" applyAlignment="1">
      <alignment horizontal="center" vertical="center"/>
    </xf>
    <xf numFmtId="0" fontId="1" fillId="0" borderId="15" xfId="0" applyFont="1" applyBorder="1" applyAlignment="1">
      <alignment horizontal="center" vertical="center"/>
    </xf>
    <xf numFmtId="0" fontId="1" fillId="0" borderId="15" xfId="0" applyFont="1" applyBorder="1" applyAlignment="1">
      <alignment vertical="center"/>
    </xf>
    <xf numFmtId="0" fontId="1" fillId="0" borderId="8" xfId="0" applyFont="1" applyBorder="1" applyAlignment="1">
      <alignment horizontal="center" vertical="center"/>
    </xf>
    <xf numFmtId="0" fontId="1" fillId="0" borderId="8" xfId="0" applyFont="1" applyBorder="1" applyAlignment="1">
      <alignment vertical="center"/>
    </xf>
    <xf numFmtId="0" fontId="1" fillId="0" borderId="28" xfId="0" applyFont="1" applyBorder="1" applyAlignment="1">
      <alignment horizontal="center" vertical="center"/>
    </xf>
    <xf numFmtId="0" fontId="1" fillId="2" borderId="0" xfId="0" applyFont="1" applyFill="1" applyAlignment="1">
      <alignment vertical="center" wrapText="1"/>
    </xf>
    <xf numFmtId="0" fontId="14" fillId="0" borderId="24" xfId="0" applyFont="1" applyBorder="1" applyAlignment="1">
      <alignment horizontal="left" vertical="center"/>
    </xf>
    <xf numFmtId="0" fontId="1" fillId="0" borderId="0" xfId="0" applyFont="1" applyAlignment="1">
      <alignment vertical="center" wrapText="1"/>
    </xf>
    <xf numFmtId="165" fontId="7" fillId="9" borderId="22" xfId="0" applyNumberFormat="1" applyFont="1" applyFill="1" applyBorder="1" applyAlignment="1">
      <alignment horizontal="center" vertical="center" wrapText="1"/>
    </xf>
    <xf numFmtId="0" fontId="1" fillId="0" borderId="24" xfId="0" applyFont="1" applyBorder="1" applyAlignment="1">
      <alignment vertical="center"/>
    </xf>
    <xf numFmtId="0" fontId="2" fillId="0" borderId="0" xfId="0" applyFont="1" applyAlignment="1">
      <alignment vertical="center"/>
    </xf>
    <xf numFmtId="0" fontId="5" fillId="3" borderId="5" xfId="0" applyFont="1" applyFill="1" applyBorder="1" applyAlignment="1">
      <alignment horizontal="center" vertical="center"/>
    </xf>
    <xf numFmtId="0" fontId="2" fillId="12" borderId="30" xfId="0" applyFont="1" applyFill="1" applyBorder="1" applyAlignment="1">
      <alignment horizontal="left" vertical="center"/>
    </xf>
    <xf numFmtId="0" fontId="7" fillId="0" borderId="31" xfId="0" applyFont="1" applyBorder="1" applyAlignment="1">
      <alignment horizontal="center" vertical="center"/>
    </xf>
    <xf numFmtId="9" fontId="7" fillId="0" borderId="32" xfId="0" applyNumberFormat="1" applyFont="1" applyBorder="1" applyAlignment="1">
      <alignment horizontal="center" vertical="center"/>
    </xf>
    <xf numFmtId="9" fontId="7" fillId="0" borderId="16" xfId="0" applyNumberFormat="1" applyFont="1" applyBorder="1" applyAlignment="1">
      <alignment horizontal="center" vertical="center"/>
    </xf>
    <xf numFmtId="0" fontId="1" fillId="13" borderId="33" xfId="0" applyFont="1" applyFill="1" applyBorder="1" applyAlignment="1">
      <alignment horizontal="left" vertical="center"/>
    </xf>
    <xf numFmtId="0" fontId="7" fillId="0" borderId="7" xfId="0" applyFont="1" applyBorder="1" applyAlignment="1">
      <alignment horizontal="center" vertical="center"/>
    </xf>
    <xf numFmtId="0" fontId="7" fillId="0" borderId="18" xfId="0" applyFont="1" applyBorder="1" applyAlignment="1">
      <alignment horizontal="center" vertical="center"/>
    </xf>
    <xf numFmtId="0" fontId="1" fillId="4" borderId="33" xfId="0" applyFont="1" applyFill="1" applyBorder="1" applyAlignment="1">
      <alignment horizontal="left" vertical="center"/>
    </xf>
    <xf numFmtId="0" fontId="1" fillId="14" borderId="33" xfId="0" applyFont="1" applyFill="1" applyBorder="1" applyAlignment="1">
      <alignment horizontal="left" vertical="center"/>
    </xf>
    <xf numFmtId="0" fontId="1" fillId="15" borderId="33" xfId="0" applyFont="1" applyFill="1" applyBorder="1" applyAlignment="1">
      <alignment horizontal="left" vertical="center"/>
    </xf>
    <xf numFmtId="0" fontId="1" fillId="6" borderId="33" xfId="0" applyFont="1" applyFill="1" applyBorder="1" applyAlignment="1">
      <alignment horizontal="left" vertical="center"/>
    </xf>
    <xf numFmtId="0" fontId="1" fillId="16" borderId="34" xfId="0" applyFont="1" applyFill="1" applyBorder="1" applyAlignment="1">
      <alignment horizontal="left" vertical="center"/>
    </xf>
    <xf numFmtId="0" fontId="7" fillId="0" borderId="35" xfId="0" applyFont="1" applyBorder="1" applyAlignment="1">
      <alignment horizontal="center" vertical="center"/>
    </xf>
    <xf numFmtId="9" fontId="7" fillId="0" borderId="23" xfId="0" applyNumberFormat="1" applyFont="1" applyBorder="1" applyAlignment="1">
      <alignment horizontal="center" vertical="center"/>
    </xf>
    <xf numFmtId="0" fontId="7" fillId="0" borderId="36" xfId="0" applyFont="1" applyBorder="1" applyAlignment="1">
      <alignment horizontal="center" vertical="center"/>
    </xf>
    <xf numFmtId="9" fontId="7" fillId="0" borderId="37" xfId="0" applyNumberFormat="1" applyFont="1" applyBorder="1" applyAlignment="1">
      <alignment horizontal="center" vertical="center"/>
    </xf>
    <xf numFmtId="0" fontId="2" fillId="7" borderId="10" xfId="0" applyFont="1" applyFill="1" applyBorder="1" applyAlignment="1">
      <alignment horizontal="left" vertical="center" wrapText="1"/>
    </xf>
    <xf numFmtId="0" fontId="1" fillId="0" borderId="4" xfId="0" applyFont="1" applyBorder="1" applyAlignment="1">
      <alignment horizontal="center" vertical="center"/>
    </xf>
    <xf numFmtId="0" fontId="1" fillId="0" borderId="38" xfId="0" applyFont="1" applyBorder="1" applyAlignment="1">
      <alignment horizontal="center" vertical="center"/>
    </xf>
    <xf numFmtId="0" fontId="2" fillId="12" borderId="39" xfId="0" applyFont="1" applyFill="1" applyBorder="1" applyAlignment="1">
      <alignment horizontal="left" vertical="center"/>
    </xf>
    <xf numFmtId="0" fontId="2" fillId="12" borderId="40" xfId="0" applyFont="1" applyFill="1" applyBorder="1" applyAlignment="1">
      <alignment horizontal="left" vertical="center"/>
    </xf>
    <xf numFmtId="0" fontId="1" fillId="12" borderId="11" xfId="0" applyFont="1" applyFill="1" applyBorder="1"/>
    <xf numFmtId="0" fontId="1" fillId="13" borderId="11" xfId="0" applyFont="1" applyFill="1" applyBorder="1"/>
    <xf numFmtId="0" fontId="1" fillId="14" borderId="11" xfId="0" applyFont="1" applyFill="1" applyBorder="1"/>
    <xf numFmtId="0" fontId="1" fillId="0" borderId="0" xfId="0" applyFont="1" applyAlignment="1">
      <alignment horizontal="left" vertical="center"/>
    </xf>
    <xf numFmtId="0" fontId="1" fillId="15" borderId="11" xfId="0" applyFont="1" applyFill="1" applyBorder="1"/>
    <xf numFmtId="0" fontId="1" fillId="17" borderId="0" xfId="0" applyFont="1" applyFill="1"/>
    <xf numFmtId="0" fontId="15" fillId="9" borderId="25" xfId="0" applyFont="1" applyFill="1" applyBorder="1" applyAlignment="1">
      <alignment horizontal="center" vertical="center"/>
    </xf>
    <xf numFmtId="0" fontId="15" fillId="9" borderId="26" xfId="0" applyFont="1" applyFill="1" applyBorder="1" applyAlignment="1">
      <alignment horizontal="center" vertical="center"/>
    </xf>
    <xf numFmtId="0" fontId="15" fillId="9" borderId="26" xfId="0" applyFont="1" applyFill="1" applyBorder="1" applyAlignment="1">
      <alignment horizontal="center" vertical="center" wrapText="1"/>
    </xf>
    <xf numFmtId="0" fontId="1" fillId="0" borderId="0" xfId="0" applyFont="1" applyAlignment="1">
      <alignment horizontal="center" vertical="center"/>
    </xf>
    <xf numFmtId="0" fontId="4" fillId="16" borderId="10" xfId="0" applyFont="1" applyFill="1" applyBorder="1" applyAlignment="1">
      <alignment vertical="center"/>
    </xf>
    <xf numFmtId="0" fontId="4" fillId="16" borderId="11" xfId="0" applyFont="1" applyFill="1" applyBorder="1" applyAlignment="1">
      <alignment vertical="center"/>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0" xfId="0" applyFont="1" applyAlignment="1">
      <alignment horizontal="left" vertical="center"/>
    </xf>
    <xf numFmtId="0" fontId="20" fillId="16" borderId="20" xfId="0" applyFont="1" applyFill="1" applyBorder="1" applyAlignment="1">
      <alignment horizontal="center" vertical="center"/>
    </xf>
    <xf numFmtId="0" fontId="20" fillId="0" borderId="42" xfId="0" applyFont="1" applyBorder="1" applyAlignment="1">
      <alignment horizontal="center" vertical="center"/>
    </xf>
    <xf numFmtId="0" fontId="20" fillId="0" borderId="43" xfId="0" applyFont="1" applyBorder="1" applyAlignment="1">
      <alignment horizontal="center" vertical="center"/>
    </xf>
    <xf numFmtId="0" fontId="1" fillId="9" borderId="8" xfId="0" applyFont="1" applyFill="1" applyBorder="1" applyAlignment="1">
      <alignment horizontal="center" vertical="center"/>
    </xf>
    <xf numFmtId="165" fontId="15" fillId="9" borderId="22" xfId="0" applyNumberFormat="1" applyFont="1" applyFill="1" applyBorder="1" applyAlignment="1">
      <alignment horizontal="center" vertical="center" wrapText="1"/>
    </xf>
    <xf numFmtId="0" fontId="1" fillId="0" borderId="42" xfId="0" applyFont="1" applyBorder="1" applyAlignment="1">
      <alignment vertical="center"/>
    </xf>
    <xf numFmtId="0" fontId="4" fillId="16" borderId="42" xfId="0" applyFont="1" applyFill="1" applyBorder="1" applyAlignment="1">
      <alignment vertical="center"/>
    </xf>
    <xf numFmtId="0" fontId="4" fillId="16" borderId="12" xfId="0" applyFont="1" applyFill="1" applyBorder="1" applyAlignment="1">
      <alignment vertical="center"/>
    </xf>
    <xf numFmtId="165" fontId="7" fillId="9" borderId="8" xfId="0" applyNumberFormat="1" applyFont="1" applyFill="1" applyBorder="1" applyAlignment="1">
      <alignment horizontal="center" vertical="center" wrapText="1"/>
    </xf>
    <xf numFmtId="0" fontId="7" fillId="0" borderId="15" xfId="0" applyFont="1" applyBorder="1" applyAlignment="1">
      <alignment horizontal="center" vertical="center"/>
    </xf>
    <xf numFmtId="0" fontId="1" fillId="0" borderId="8" xfId="0" applyFont="1" applyBorder="1" applyAlignment="1">
      <alignment horizontal="center" vertical="center" wrapText="1"/>
    </xf>
    <xf numFmtId="0" fontId="19" fillId="0" borderId="0" xfId="0" applyFont="1" applyAlignment="1">
      <alignment vertical="center" wrapText="1"/>
    </xf>
    <xf numFmtId="0" fontId="1" fillId="0" borderId="8" xfId="0" applyFont="1" applyBorder="1" applyAlignment="1">
      <alignment vertical="center" wrapText="1"/>
    </xf>
    <xf numFmtId="17" fontId="1" fillId="0" borderId="8" xfId="0" applyNumberFormat="1" applyFont="1" applyBorder="1" applyAlignment="1">
      <alignment horizontal="center" vertical="center"/>
    </xf>
    <xf numFmtId="0" fontId="1" fillId="0" borderId="15" xfId="0" applyFont="1" applyBorder="1" applyAlignment="1">
      <alignment vertical="center" wrapText="1"/>
    </xf>
    <xf numFmtId="0" fontId="18" fillId="0" borderId="7" xfId="0" applyFont="1" applyBorder="1" applyAlignment="1">
      <alignment horizontal="center" vertical="center"/>
    </xf>
    <xf numFmtId="0" fontId="15" fillId="9" borderId="28"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28" xfId="0" applyFont="1" applyFill="1" applyBorder="1" applyAlignment="1">
      <alignment vertical="center" wrapText="1"/>
    </xf>
    <xf numFmtId="0" fontId="7" fillId="9" borderId="50" xfId="0" applyFont="1" applyFill="1" applyBorder="1" applyAlignment="1">
      <alignment horizontal="center" vertical="center" wrapText="1"/>
    </xf>
    <xf numFmtId="0" fontId="23" fillId="0" borderId="18" xfId="0" applyFont="1" applyBorder="1"/>
    <xf numFmtId="0" fontId="23" fillId="0" borderId="15" xfId="0" applyFont="1" applyBorder="1"/>
    <xf numFmtId="0" fontId="1" fillId="9" borderId="8" xfId="0" applyFont="1" applyFill="1" applyBorder="1" applyAlignment="1">
      <alignment horizontal="center" vertical="center" wrapText="1"/>
    </xf>
    <xf numFmtId="0" fontId="1" fillId="21" borderId="0" xfId="0" applyFont="1" applyFill="1" applyAlignment="1">
      <alignment vertical="center" wrapText="1"/>
    </xf>
    <xf numFmtId="0" fontId="7" fillId="9" borderId="8" xfId="0" applyFont="1" applyFill="1" applyBorder="1" applyAlignment="1">
      <alignment horizontal="center" vertical="center"/>
    </xf>
    <xf numFmtId="0" fontId="17" fillId="0" borderId="0" xfId="0" applyFont="1"/>
    <xf numFmtId="0" fontId="7" fillId="0" borderId="0" xfId="0" applyFont="1" applyAlignment="1">
      <alignment vertical="center" wrapText="1"/>
    </xf>
    <xf numFmtId="0" fontId="11" fillId="0" borderId="0" xfId="0" applyFont="1" applyAlignment="1">
      <alignment vertical="center"/>
    </xf>
    <xf numFmtId="0" fontId="15" fillId="9" borderId="46" xfId="0" applyFont="1" applyFill="1" applyBorder="1" applyAlignment="1">
      <alignment horizontal="center" vertical="center"/>
    </xf>
    <xf numFmtId="0" fontId="15" fillId="9" borderId="47" xfId="0" applyFont="1" applyFill="1" applyBorder="1" applyAlignment="1">
      <alignment horizontal="center" vertical="center"/>
    </xf>
    <xf numFmtId="0" fontId="15" fillId="9" borderId="47" xfId="0" applyFont="1" applyFill="1" applyBorder="1" applyAlignment="1">
      <alignment horizontal="center" vertical="center" wrapText="1"/>
    </xf>
    <xf numFmtId="0" fontId="15" fillId="9" borderId="22" xfId="0" applyFont="1" applyFill="1" applyBorder="1" applyAlignment="1">
      <alignment horizontal="center" vertical="center"/>
    </xf>
    <xf numFmtId="0" fontId="7" fillId="0" borderId="15" xfId="0" applyFont="1" applyBorder="1" applyAlignment="1">
      <alignment vertical="center"/>
    </xf>
    <xf numFmtId="0" fontId="7" fillId="0" borderId="0" xfId="0" applyFont="1" applyAlignment="1">
      <alignment horizontal="center" vertical="center"/>
    </xf>
    <xf numFmtId="0" fontId="7" fillId="0" borderId="42" xfId="0" applyFont="1" applyBorder="1" applyAlignment="1">
      <alignment vertical="center"/>
    </xf>
    <xf numFmtId="0" fontId="15" fillId="16" borderId="10" xfId="0" applyFont="1" applyFill="1" applyBorder="1" applyAlignment="1">
      <alignment vertical="center"/>
    </xf>
    <xf numFmtId="0" fontId="15" fillId="16" borderId="11" xfId="0" applyFont="1" applyFill="1" applyBorder="1" applyAlignment="1">
      <alignment vertical="center"/>
    </xf>
    <xf numFmtId="0" fontId="15" fillId="16" borderId="42" xfId="0" applyFont="1" applyFill="1" applyBorder="1" applyAlignment="1">
      <alignment vertical="center"/>
    </xf>
    <xf numFmtId="0" fontId="15" fillId="16" borderId="12" xfId="0" applyFont="1" applyFill="1" applyBorder="1" applyAlignment="1">
      <alignment vertical="center"/>
    </xf>
    <xf numFmtId="0" fontId="15" fillId="0" borderId="41" xfId="0" applyFont="1" applyBorder="1" applyAlignment="1">
      <alignment horizontal="left" vertical="center"/>
    </xf>
    <xf numFmtId="0" fontId="15" fillId="0" borderId="42" xfId="0" applyFont="1" applyBorder="1" applyAlignment="1">
      <alignment horizontal="left" vertical="center"/>
    </xf>
    <xf numFmtId="0" fontId="15" fillId="0" borderId="0" xfId="0" applyFont="1" applyAlignment="1">
      <alignment horizontal="left" vertical="center"/>
    </xf>
    <xf numFmtId="0" fontId="15" fillId="16" borderId="20" xfId="0" applyFont="1" applyFill="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7" fillId="0" borderId="8" xfId="0" applyFont="1" applyBorder="1" applyAlignment="1">
      <alignment vertical="center"/>
    </xf>
    <xf numFmtId="0" fontId="1" fillId="0" borderId="3" xfId="0" applyFont="1" applyBorder="1" applyAlignment="1">
      <alignment horizontal="center" vertical="center"/>
    </xf>
    <xf numFmtId="0" fontId="7" fillId="0" borderId="2" xfId="0" applyFont="1" applyBorder="1" applyAlignment="1">
      <alignment horizontal="center" vertical="center"/>
    </xf>
    <xf numFmtId="0" fontId="3" fillId="2" borderId="0" xfId="0" applyFont="1" applyFill="1" applyAlignment="1">
      <alignment horizontal="center" vertical="center"/>
    </xf>
    <xf numFmtId="0" fontId="9" fillId="0" borderId="0" xfId="0" applyFont="1" applyAlignment="1">
      <alignment horizontal="center"/>
    </xf>
    <xf numFmtId="0" fontId="10" fillId="2" borderId="3" xfId="0" applyFont="1" applyFill="1" applyBorder="1" applyAlignment="1">
      <alignment horizontal="center" vertical="center" wrapText="1"/>
    </xf>
    <xf numFmtId="0" fontId="4" fillId="0" borderId="1" xfId="0" applyFont="1" applyBorder="1" applyAlignment="1">
      <alignment horizontal="center"/>
    </xf>
    <xf numFmtId="0" fontId="5" fillId="2" borderId="0" xfId="0" applyFont="1" applyFill="1" applyAlignment="1">
      <alignment horizontal="center" vertical="center"/>
    </xf>
    <xf numFmtId="0" fontId="6" fillId="0" borderId="2" xfId="0" applyFont="1" applyBorder="1" applyAlignment="1">
      <alignment horizontal="left" vertical="center" wrapText="1"/>
    </xf>
    <xf numFmtId="0" fontId="7" fillId="9" borderId="8" xfId="0" applyFont="1" applyFill="1" applyBorder="1" applyAlignment="1">
      <alignment horizontal="center" vertical="center"/>
    </xf>
    <xf numFmtId="0" fontId="15" fillId="9" borderId="8" xfId="0" applyFont="1" applyFill="1" applyBorder="1" applyAlignment="1">
      <alignment horizontal="center" vertical="center"/>
    </xf>
    <xf numFmtId="0" fontId="7" fillId="9" borderId="8" xfId="0" applyFont="1" applyFill="1" applyBorder="1" applyAlignment="1">
      <alignment horizontal="center" vertical="center" wrapText="1"/>
    </xf>
    <xf numFmtId="0" fontId="15" fillId="9" borderId="29" xfId="0" applyFont="1" applyFill="1" applyBorder="1" applyAlignment="1">
      <alignment horizontal="center" vertical="center"/>
    </xf>
    <xf numFmtId="0" fontId="13" fillId="2" borderId="3" xfId="0" applyFont="1" applyFill="1" applyBorder="1" applyAlignment="1">
      <alignment horizontal="center" vertical="center"/>
    </xf>
    <xf numFmtId="0" fontId="15" fillId="10" borderId="4" xfId="0" applyFont="1" applyFill="1" applyBorder="1" applyAlignment="1">
      <alignment horizontal="center" vertical="center"/>
    </xf>
    <xf numFmtId="0" fontId="15" fillId="18" borderId="6" xfId="0" applyFont="1" applyFill="1" applyBorder="1" applyAlignment="1">
      <alignment horizontal="center" vertical="center"/>
    </xf>
    <xf numFmtId="0" fontId="7" fillId="20" borderId="5" xfId="0" applyFont="1" applyFill="1" applyBorder="1" applyAlignment="1">
      <alignment horizontal="center" vertical="center" wrapText="1"/>
    </xf>
    <xf numFmtId="0" fontId="7" fillId="20" borderId="6" xfId="0" applyFont="1" applyFill="1" applyBorder="1" applyAlignment="1">
      <alignment horizontal="center" vertical="center" wrapText="1"/>
    </xf>
    <xf numFmtId="0" fontId="7" fillId="20" borderId="44" xfId="0" applyFont="1" applyFill="1" applyBorder="1" applyAlignment="1">
      <alignment horizontal="center" vertical="center" wrapText="1"/>
    </xf>
    <xf numFmtId="0" fontId="7" fillId="11" borderId="44" xfId="0" applyFont="1" applyFill="1" applyBorder="1" applyAlignment="1">
      <alignment horizontal="center" vertical="center" wrapText="1"/>
    </xf>
    <xf numFmtId="0" fontId="7" fillId="20" borderId="4" xfId="0" applyFont="1" applyFill="1" applyBorder="1" applyAlignment="1">
      <alignment horizontal="center" vertical="center" wrapText="1"/>
    </xf>
    <xf numFmtId="0" fontId="15" fillId="12" borderId="5" xfId="0" applyFont="1" applyFill="1" applyBorder="1" applyAlignment="1">
      <alignment horizontal="center" vertical="center" wrapText="1"/>
    </xf>
    <xf numFmtId="0" fontId="7" fillId="9" borderId="26" xfId="0" applyFont="1" applyFill="1" applyBorder="1" applyAlignment="1">
      <alignment horizontal="center" vertical="center"/>
    </xf>
    <xf numFmtId="0" fontId="7" fillId="11" borderId="5" xfId="0" applyFont="1" applyFill="1" applyBorder="1" applyAlignment="1">
      <alignment horizontal="center" vertical="center" wrapText="1"/>
    </xf>
    <xf numFmtId="0" fontId="15" fillId="13" borderId="5"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14" borderId="5" xfId="0" applyFont="1" applyFill="1" applyBorder="1" applyAlignment="1">
      <alignment horizontal="center" vertical="center" wrapText="1"/>
    </xf>
    <xf numFmtId="1" fontId="15" fillId="15" borderId="5" xfId="0" applyNumberFormat="1" applyFont="1" applyFill="1" applyBorder="1" applyAlignment="1">
      <alignment horizontal="center" vertical="center" wrapText="1"/>
    </xf>
    <xf numFmtId="0" fontId="15" fillId="6" borderId="5" xfId="0" applyFont="1" applyFill="1" applyBorder="1" applyAlignment="1">
      <alignment horizontal="center" vertical="center" wrapText="1"/>
    </xf>
    <xf numFmtId="0" fontId="7" fillId="22" borderId="26" xfId="0" applyFont="1" applyFill="1" applyBorder="1" applyAlignment="1">
      <alignment horizontal="center" vertical="center"/>
    </xf>
    <xf numFmtId="0" fontId="7" fillId="22" borderId="26" xfId="0" applyFont="1" applyFill="1" applyBorder="1" applyAlignment="1">
      <alignment horizontal="center" vertical="center" wrapText="1"/>
    </xf>
    <xf numFmtId="0" fontId="7" fillId="22" borderId="25" xfId="0" applyFont="1" applyFill="1" applyBorder="1" applyAlignment="1">
      <alignment horizontal="center" vertical="center"/>
    </xf>
    <xf numFmtId="0" fontId="7" fillId="22" borderId="15" xfId="0" applyFont="1" applyFill="1" applyBorder="1" applyAlignment="1">
      <alignment horizontal="center" vertical="center"/>
    </xf>
    <xf numFmtId="0" fontId="7" fillId="22" borderId="29" xfId="0" applyFont="1" applyFill="1" applyBorder="1" applyAlignment="1">
      <alignment horizontal="center" vertical="center"/>
    </xf>
    <xf numFmtId="0" fontId="3" fillId="2" borderId="0" xfId="0" applyFont="1" applyFill="1" applyAlignment="1">
      <alignment horizontal="left" vertical="center"/>
    </xf>
    <xf numFmtId="0" fontId="15" fillId="18" borderId="45" xfId="0" applyFont="1" applyFill="1" applyBorder="1" applyAlignment="1">
      <alignment horizontal="center" vertical="center"/>
    </xf>
    <xf numFmtId="0" fontId="7" fillId="19" borderId="5" xfId="0" applyFont="1" applyFill="1" applyBorder="1" applyAlignment="1">
      <alignment horizontal="center" vertical="center" wrapText="1"/>
    </xf>
    <xf numFmtId="0" fontId="7" fillId="19" borderId="6" xfId="0" applyFont="1" applyFill="1" applyBorder="1" applyAlignment="1">
      <alignment horizontal="center" vertical="center" wrapText="1"/>
    </xf>
    <xf numFmtId="0" fontId="15" fillId="19" borderId="5" xfId="0" applyFont="1" applyFill="1" applyBorder="1" applyAlignment="1">
      <alignment horizontal="center" vertical="center" wrapText="1"/>
    </xf>
    <xf numFmtId="0" fontId="15" fillId="19" borderId="44" xfId="0" applyFont="1" applyFill="1" applyBorder="1" applyAlignment="1">
      <alignment horizontal="center" vertical="center" wrapText="1"/>
    </xf>
    <xf numFmtId="0" fontId="15" fillId="11" borderId="44" xfId="0" applyFont="1" applyFill="1" applyBorder="1" applyAlignment="1">
      <alignment horizontal="center" vertical="center" wrapText="1"/>
    </xf>
    <xf numFmtId="0" fontId="15" fillId="19" borderId="4"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6" fillId="0" borderId="2" xfId="0" applyFont="1" applyBorder="1" applyAlignment="1">
      <alignment horizontal="left" vertical="center"/>
    </xf>
    <xf numFmtId="0" fontId="16" fillId="0" borderId="2" xfId="0" applyFont="1" applyBorder="1" applyAlignment="1">
      <alignment horizontal="left" vertical="center" wrapText="1"/>
    </xf>
    <xf numFmtId="0" fontId="7" fillId="9" borderId="15"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25" xfId="0" applyFont="1" applyFill="1" applyBorder="1" applyAlignment="1">
      <alignment horizontal="center" vertical="center"/>
    </xf>
    <xf numFmtId="0" fontId="7" fillId="9" borderId="26"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4" fillId="0" borderId="24" xfId="0" applyFont="1" applyBorder="1" applyAlignment="1">
      <alignment horizontal="left" vertical="center"/>
    </xf>
    <xf numFmtId="0" fontId="7" fillId="0" borderId="2" xfId="0" applyFont="1" applyBorder="1" applyAlignment="1">
      <alignment horizontal="left" vertical="center"/>
    </xf>
    <xf numFmtId="0" fontId="15" fillId="0" borderId="15" xfId="0" applyFont="1" applyFill="1" applyBorder="1" applyAlignment="1">
      <alignment horizontal="center" vertical="center" wrapText="1"/>
    </xf>
    <xf numFmtId="0" fontId="1" fillId="0" borderId="15" xfId="0" applyFont="1" applyFill="1" applyBorder="1" applyAlignment="1">
      <alignment horizontal="center" vertical="center"/>
    </xf>
    <xf numFmtId="0" fontId="7" fillId="0" borderId="15" xfId="0" applyFont="1" applyFill="1" applyBorder="1" applyAlignment="1">
      <alignment vertical="center" wrapText="1"/>
    </xf>
    <xf numFmtId="0" fontId="17" fillId="0" borderId="15" xfId="0" applyFont="1" applyFill="1" applyBorder="1" applyAlignment="1">
      <alignment vertical="center" wrapText="1"/>
    </xf>
    <xf numFmtId="17" fontId="7" fillId="0" borderId="15" xfId="0" applyNumberFormat="1" applyFont="1" applyFill="1" applyBorder="1" applyAlignment="1">
      <alignment horizontal="center" vertical="center" wrapText="1"/>
    </xf>
    <xf numFmtId="0" fontId="7" fillId="0" borderId="15" xfId="0" applyFont="1" applyFill="1" applyBorder="1" applyAlignment="1">
      <alignment horizontal="center" vertical="center" wrapText="1"/>
    </xf>
    <xf numFmtId="4" fontId="7" fillId="0" borderId="15" xfId="0" applyNumberFormat="1" applyFont="1" applyFill="1" applyBorder="1" applyAlignment="1">
      <alignment horizontal="center" vertical="center" wrapText="1"/>
    </xf>
    <xf numFmtId="0" fontId="15"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7" fillId="0" borderId="8" xfId="0" applyFont="1" applyFill="1" applyBorder="1" applyAlignment="1">
      <alignment vertical="center" wrapText="1"/>
    </xf>
    <xf numFmtId="17" fontId="7"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7" fillId="0" borderId="8" xfId="0" applyFont="1" applyFill="1" applyBorder="1" applyAlignment="1">
      <alignment vertical="center" wrapText="1"/>
    </xf>
    <xf numFmtId="4" fontId="7"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xf>
    <xf numFmtId="0" fontId="15" fillId="0" borderId="8" xfId="0" applyFont="1" applyFill="1" applyBorder="1" applyAlignment="1">
      <alignment vertical="center" wrapText="1"/>
    </xf>
    <xf numFmtId="17" fontId="18" fillId="0" borderId="8" xfId="0" applyNumberFormat="1" applyFont="1" applyFill="1" applyBorder="1" applyAlignment="1">
      <alignment horizontal="center" vertical="center" wrapText="1"/>
    </xf>
    <xf numFmtId="17" fontId="17" fillId="0" borderId="8" xfId="0" applyNumberFormat="1" applyFont="1" applyFill="1" applyBorder="1" applyAlignment="1">
      <alignment horizontal="center" vertical="center" wrapText="1"/>
    </xf>
    <xf numFmtId="0" fontId="17" fillId="0" borderId="8" xfId="0" applyFont="1" applyFill="1" applyBorder="1" applyAlignment="1">
      <alignment horizontal="center" vertical="center" wrapText="1"/>
    </xf>
    <xf numFmtId="0" fontId="19" fillId="0" borderId="1" xfId="0" applyFont="1" applyFill="1" applyBorder="1" applyAlignment="1">
      <alignment vertical="center" wrapText="1"/>
    </xf>
    <xf numFmtId="0" fontId="19" fillId="0" borderId="0" xfId="0" applyFont="1" applyFill="1" applyAlignment="1">
      <alignment vertical="center" wrapText="1"/>
    </xf>
    <xf numFmtId="0" fontId="1" fillId="0" borderId="28" xfId="0" applyFont="1" applyFill="1" applyBorder="1" applyAlignment="1">
      <alignment vertical="center" wrapText="1"/>
    </xf>
    <xf numFmtId="17" fontId="1" fillId="0" borderId="28" xfId="0" applyNumberFormat="1" applyFont="1" applyFill="1" applyBorder="1" applyAlignment="1">
      <alignment horizontal="center" vertical="center"/>
    </xf>
    <xf numFmtId="0" fontId="1" fillId="0" borderId="28" xfId="0" applyFont="1" applyFill="1" applyBorder="1" applyAlignment="1">
      <alignment vertical="center"/>
    </xf>
    <xf numFmtId="4" fontId="7" fillId="0" borderId="28" xfId="0" applyNumberFormat="1" applyFont="1" applyFill="1" applyBorder="1" applyAlignment="1">
      <alignment horizontal="center" vertical="center" wrapText="1"/>
    </xf>
    <xf numFmtId="0" fontId="7" fillId="0" borderId="28" xfId="0" applyFont="1" applyFill="1" applyBorder="1" applyAlignment="1">
      <alignment horizontal="center" vertical="center" wrapText="1"/>
    </xf>
    <xf numFmtId="0" fontId="17" fillId="0" borderId="28" xfId="0" applyFont="1" applyFill="1" applyBorder="1" applyAlignment="1">
      <alignment vertical="center" wrapText="1"/>
    </xf>
    <xf numFmtId="0" fontId="15" fillId="23" borderId="25" xfId="0" applyFont="1" applyFill="1" applyBorder="1" applyAlignment="1">
      <alignment horizontal="center" vertical="center"/>
    </xf>
    <xf numFmtId="0" fontId="15" fillId="23" borderId="26" xfId="0" applyFont="1" applyFill="1" applyBorder="1" applyAlignment="1">
      <alignment horizontal="center" vertical="center"/>
    </xf>
    <xf numFmtId="0" fontId="15" fillId="23" borderId="26" xfId="0" applyFont="1" applyFill="1" applyBorder="1" applyAlignment="1">
      <alignment horizontal="center" vertical="center" wrapText="1"/>
    </xf>
    <xf numFmtId="0" fontId="15" fillId="23" borderId="15" xfId="0" applyFont="1" applyFill="1" applyBorder="1" applyAlignment="1">
      <alignment horizontal="center" vertical="center"/>
    </xf>
    <xf numFmtId="0" fontId="15" fillId="23" borderId="29" xfId="0" applyFont="1" applyFill="1" applyBorder="1" applyAlignment="1">
      <alignment horizontal="center" vertical="center"/>
    </xf>
    <xf numFmtId="0" fontId="12" fillId="23" borderId="22" xfId="0" applyFont="1" applyFill="1" applyBorder="1" applyAlignment="1">
      <alignment horizontal="center" vertical="center"/>
    </xf>
    <xf numFmtId="165" fontId="15" fillId="23" borderId="22" xfId="0" applyNumberFormat="1" applyFont="1" applyFill="1" applyBorder="1" applyAlignment="1">
      <alignment horizontal="center" vertical="center" wrapText="1"/>
    </xf>
    <xf numFmtId="0" fontId="1" fillId="0" borderId="15" xfId="0" applyFont="1" applyFill="1" applyBorder="1" applyAlignment="1">
      <alignment vertical="center" wrapText="1"/>
    </xf>
    <xf numFmtId="0" fontId="1" fillId="0" borderId="15" xfId="0" applyFont="1" applyFill="1" applyBorder="1" applyAlignment="1">
      <alignment vertical="center"/>
    </xf>
    <xf numFmtId="0" fontId="1" fillId="0" borderId="8" xfId="0" applyFont="1" applyFill="1" applyBorder="1" applyAlignment="1">
      <alignment vertical="center" wrapText="1"/>
    </xf>
    <xf numFmtId="0" fontId="1" fillId="0" borderId="8" xfId="0" applyFont="1" applyFill="1" applyBorder="1" applyAlignment="1">
      <alignment vertical="center"/>
    </xf>
    <xf numFmtId="0" fontId="21" fillId="0" borderId="15" xfId="0" applyFont="1" applyFill="1" applyBorder="1" applyAlignment="1">
      <alignment vertical="center" wrapText="1"/>
    </xf>
    <xf numFmtId="0" fontId="22" fillId="0" borderId="8" xfId="0" applyFont="1" applyFill="1" applyBorder="1" applyAlignment="1">
      <alignment vertical="center" wrapText="1"/>
    </xf>
    <xf numFmtId="0" fontId="22" fillId="0" borderId="8" xfId="0" applyFont="1" applyFill="1" applyBorder="1" applyAlignment="1">
      <alignment vertical="center"/>
    </xf>
    <xf numFmtId="0" fontId="6" fillId="0" borderId="0" xfId="0" applyFont="1" applyBorder="1" applyAlignment="1">
      <alignment vertical="center" wrapText="1"/>
    </xf>
    <xf numFmtId="0" fontId="32" fillId="0" borderId="0" xfId="0" applyFont="1" applyAlignment="1">
      <alignment vertical="center" wrapText="1"/>
    </xf>
    <xf numFmtId="0" fontId="34" fillId="0" borderId="0" xfId="0" applyFont="1"/>
    <xf numFmtId="165" fontId="32" fillId="9" borderId="22" xfId="0" applyNumberFormat="1" applyFont="1" applyFill="1" applyBorder="1" applyAlignment="1">
      <alignment horizontal="center" vertical="center" wrapText="1"/>
    </xf>
    <xf numFmtId="0" fontId="35" fillId="0" borderId="15" xfId="0" applyFont="1" applyBorder="1" applyAlignment="1">
      <alignment vertical="center" wrapText="1"/>
    </xf>
    <xf numFmtId="0" fontId="35" fillId="0" borderId="0" xfId="0" applyFont="1" applyAlignment="1">
      <alignment vertical="center" wrapText="1"/>
    </xf>
    <xf numFmtId="0" fontId="35" fillId="0" borderId="8" xfId="0" applyFont="1" applyBorder="1" applyAlignment="1">
      <alignment vertical="center" wrapText="1"/>
    </xf>
    <xf numFmtId="0" fontId="35" fillId="21" borderId="0" xfId="0" applyFont="1" applyFill="1" applyAlignment="1">
      <alignment vertical="center" wrapText="1"/>
    </xf>
    <xf numFmtId="0" fontId="35" fillId="0" borderId="0" xfId="0" applyFont="1" applyAlignment="1">
      <alignment horizontal="center" vertical="center" wrapText="1"/>
    </xf>
    <xf numFmtId="0" fontId="35" fillId="0" borderId="42" xfId="0" applyFont="1" applyBorder="1" applyAlignment="1">
      <alignment vertical="center" wrapText="1"/>
    </xf>
    <xf numFmtId="0" fontId="32" fillId="16" borderId="10" xfId="0" applyFont="1" applyFill="1" applyBorder="1" applyAlignment="1">
      <alignment vertical="center" wrapText="1"/>
    </xf>
    <xf numFmtId="0" fontId="32" fillId="16" borderId="11" xfId="0" applyFont="1" applyFill="1" applyBorder="1" applyAlignment="1">
      <alignment vertical="center" wrapText="1"/>
    </xf>
    <xf numFmtId="0" fontId="32" fillId="16" borderId="42" xfId="0" applyFont="1" applyFill="1" applyBorder="1" applyAlignment="1">
      <alignment vertical="center" wrapText="1"/>
    </xf>
    <xf numFmtId="0" fontId="32" fillId="16" borderId="12" xfId="0" applyFont="1" applyFill="1" applyBorder="1" applyAlignment="1">
      <alignment vertical="center" wrapText="1"/>
    </xf>
    <xf numFmtId="0" fontId="32" fillId="0" borderId="41" xfId="0" applyFont="1" applyBorder="1" applyAlignment="1">
      <alignment horizontal="left" vertical="center" wrapText="1"/>
    </xf>
    <xf numFmtId="0" fontId="32" fillId="0" borderId="42" xfId="0" applyFont="1" applyBorder="1" applyAlignment="1">
      <alignment horizontal="left" vertical="center" wrapText="1"/>
    </xf>
    <xf numFmtId="0" fontId="32" fillId="0" borderId="0" xfId="0" applyFont="1" applyAlignment="1">
      <alignment horizontal="left" vertical="center" wrapText="1"/>
    </xf>
    <xf numFmtId="0" fontId="32" fillId="16" borderId="20" xfId="0" applyFont="1" applyFill="1" applyBorder="1" applyAlignment="1">
      <alignment horizontal="center" vertical="center" wrapText="1"/>
    </xf>
    <xf numFmtId="0" fontId="32" fillId="0" borderId="42" xfId="0" applyFont="1" applyBorder="1" applyAlignment="1">
      <alignment horizontal="center" vertical="center" wrapText="1"/>
    </xf>
    <xf numFmtId="0" fontId="32" fillId="0" borderId="43" xfId="0" applyFont="1" applyBorder="1" applyAlignment="1">
      <alignment horizontal="center" vertical="center" wrapText="1"/>
    </xf>
    <xf numFmtId="0" fontId="32" fillId="9" borderId="28" xfId="0" applyFont="1" applyFill="1" applyBorder="1" applyAlignment="1">
      <alignment horizontal="center" vertical="center" wrapText="1"/>
    </xf>
    <xf numFmtId="0" fontId="35" fillId="9" borderId="28" xfId="0" applyFont="1" applyFill="1" applyBorder="1" applyAlignment="1">
      <alignment horizontal="center" vertical="center" wrapText="1"/>
    </xf>
    <xf numFmtId="0" fontId="35" fillId="9" borderId="28" xfId="0" applyFont="1" applyFill="1" applyBorder="1" applyAlignment="1">
      <alignment vertical="center" wrapText="1"/>
    </xf>
    <xf numFmtId="0" fontId="35" fillId="9" borderId="50" xfId="0" applyFont="1" applyFill="1" applyBorder="1" applyAlignment="1">
      <alignment horizontal="center" vertical="center" wrapText="1"/>
    </xf>
    <xf numFmtId="0" fontId="33" fillId="0" borderId="18" xfId="0" applyFont="1" applyBorder="1"/>
    <xf numFmtId="0" fontId="33" fillId="0" borderId="15" xfId="0" applyFont="1" applyBorder="1"/>
    <xf numFmtId="0" fontId="35" fillId="9" borderId="8" xfId="0" applyFont="1" applyFill="1" applyBorder="1" applyAlignment="1">
      <alignment horizontal="center" vertical="center" wrapText="1"/>
    </xf>
    <xf numFmtId="165" fontId="35" fillId="9" borderId="8" xfId="0" applyNumberFormat="1" applyFont="1" applyFill="1" applyBorder="1" applyAlignment="1">
      <alignment horizontal="center" vertical="center" wrapText="1"/>
    </xf>
    <xf numFmtId="0" fontId="35" fillId="0" borderId="8" xfId="0" applyFont="1" applyBorder="1" applyAlignment="1">
      <alignment horizontal="center" vertical="center" wrapText="1"/>
    </xf>
    <xf numFmtId="0" fontId="32" fillId="9" borderId="47" xfId="0" applyFont="1" applyFill="1" applyBorder="1" applyAlignment="1">
      <alignment horizontal="center" vertical="center" wrapText="1"/>
    </xf>
    <xf numFmtId="0" fontId="15" fillId="13" borderId="47" xfId="0" applyFont="1" applyFill="1" applyBorder="1" applyAlignment="1">
      <alignment horizontal="center" vertical="center" wrapText="1"/>
    </xf>
    <xf numFmtId="0" fontId="15" fillId="13" borderId="26"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26" xfId="0" applyFont="1" applyFill="1" applyBorder="1" applyAlignment="1">
      <alignment horizontal="center" vertical="center" wrapText="1"/>
    </xf>
    <xf numFmtId="0" fontId="15" fillId="14" borderId="47" xfId="0" applyFont="1" applyFill="1" applyBorder="1" applyAlignment="1">
      <alignment horizontal="center" vertical="center" wrapText="1"/>
    </xf>
    <xf numFmtId="0" fontId="15" fillId="14" borderId="26" xfId="0" applyFont="1" applyFill="1" applyBorder="1" applyAlignment="1">
      <alignment horizontal="center" vertical="center" wrapText="1"/>
    </xf>
    <xf numFmtId="1" fontId="15" fillId="15" borderId="47" xfId="0" applyNumberFormat="1" applyFont="1" applyFill="1" applyBorder="1" applyAlignment="1">
      <alignment horizontal="center" vertical="center" wrapText="1"/>
    </xf>
    <xf numFmtId="1" fontId="15" fillId="15" borderId="26" xfId="0" applyNumberFormat="1"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12" borderId="47" xfId="0" applyFont="1" applyFill="1" applyBorder="1" applyAlignment="1">
      <alignment horizontal="center" vertical="center" wrapText="1"/>
    </xf>
    <xf numFmtId="0" fontId="15" fillId="12" borderId="26"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15" fillId="10" borderId="11" xfId="0" applyFont="1" applyFill="1" applyBorder="1" applyAlignment="1">
      <alignment horizontal="center" vertical="center" wrapText="1"/>
    </xf>
    <xf numFmtId="0" fontId="15" fillId="10" borderId="38"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5" xfId="0" applyFont="1" applyFill="1" applyBorder="1" applyAlignment="1">
      <alignment vertical="center" wrapText="1"/>
    </xf>
    <xf numFmtId="17" fontId="35" fillId="0" borderId="15" xfId="0" applyNumberFormat="1" applyFont="1" applyFill="1" applyBorder="1" applyAlignment="1">
      <alignment horizontal="center" vertical="center" wrapText="1"/>
    </xf>
    <xf numFmtId="17" fontId="35" fillId="0" borderId="15" xfId="0" applyNumberFormat="1" applyFont="1" applyFill="1" applyBorder="1" applyAlignment="1">
      <alignment horizontal="left" vertical="center" wrapText="1"/>
    </xf>
    <xf numFmtId="0" fontId="35" fillId="0" borderId="15" xfId="0" applyFont="1" applyFill="1" applyBorder="1" applyAlignment="1">
      <alignment horizontal="left" vertical="center" wrapText="1"/>
    </xf>
    <xf numFmtId="0" fontId="36" fillId="0" borderId="0" xfId="0" applyFont="1" applyFill="1" applyAlignment="1">
      <alignment horizontal="left" vertical="center" wrapText="1"/>
    </xf>
    <xf numFmtId="0" fontId="35" fillId="0" borderId="8" xfId="0" applyFont="1" applyFill="1" applyBorder="1" applyAlignment="1">
      <alignment horizontal="center" vertical="center" wrapText="1"/>
    </xf>
    <xf numFmtId="0" fontId="35" fillId="0" borderId="8" xfId="0" applyFont="1" applyFill="1" applyBorder="1" applyAlignment="1">
      <alignment vertical="center" wrapText="1"/>
    </xf>
    <xf numFmtId="0" fontId="35" fillId="0" borderId="8" xfId="0" applyFont="1" applyFill="1" applyBorder="1" applyAlignment="1">
      <alignment horizontal="left" vertical="center" wrapText="1"/>
    </xf>
    <xf numFmtId="165" fontId="35" fillId="0" borderId="8" xfId="0" applyNumberFormat="1" applyFont="1" applyFill="1" applyBorder="1" applyAlignment="1">
      <alignment horizontal="center" vertical="center" wrapText="1"/>
    </xf>
    <xf numFmtId="4" fontId="35" fillId="0" borderId="8" xfId="0" applyNumberFormat="1" applyFont="1" applyFill="1" applyBorder="1" applyAlignment="1">
      <alignment horizontal="center" vertical="center" wrapText="1"/>
    </xf>
    <xf numFmtId="17" fontId="35" fillId="0" borderId="8" xfId="0" applyNumberFormat="1" applyFont="1" applyFill="1" applyBorder="1" applyAlignment="1">
      <alignment vertical="center" wrapText="1"/>
    </xf>
    <xf numFmtId="0" fontId="35" fillId="0" borderId="0" xfId="0" applyFont="1" applyFill="1" applyAlignment="1">
      <alignment horizontal="left" vertical="center" wrapText="1"/>
    </xf>
    <xf numFmtId="4" fontId="35" fillId="0" borderId="8" xfId="0" applyNumberFormat="1" applyFont="1" applyFill="1" applyBorder="1" applyAlignment="1">
      <alignment horizontal="left" vertical="center" wrapText="1"/>
    </xf>
    <xf numFmtId="17" fontId="35" fillId="0" borderId="8" xfId="0" applyNumberFormat="1" applyFont="1" applyFill="1" applyBorder="1" applyAlignment="1">
      <alignment horizontal="center" vertical="center" wrapText="1"/>
    </xf>
    <xf numFmtId="0" fontId="32" fillId="0" borderId="22" xfId="0" applyFont="1" applyFill="1" applyBorder="1" applyAlignment="1">
      <alignment vertical="center" wrapText="1"/>
    </xf>
    <xf numFmtId="0" fontId="36" fillId="0" borderId="8" xfId="0" applyFont="1" applyFill="1" applyBorder="1" applyAlignment="1">
      <alignment horizontal="left" vertical="center" wrapText="1"/>
    </xf>
    <xf numFmtId="0" fontId="35" fillId="0" borderId="1" xfId="0" applyFont="1" applyFill="1" applyBorder="1" applyAlignment="1">
      <alignment vertical="center" wrapText="1"/>
    </xf>
    <xf numFmtId="0" fontId="35" fillId="0" borderId="0" xfId="0" applyFont="1" applyFill="1" applyAlignment="1">
      <alignment horizontal="center" vertical="center" wrapText="1"/>
    </xf>
    <xf numFmtId="0" fontId="36" fillId="0" borderId="28" xfId="0" applyFont="1" applyFill="1" applyBorder="1" applyAlignment="1">
      <alignment horizontal="left" vertical="center" wrapText="1"/>
    </xf>
    <xf numFmtId="0" fontId="35" fillId="0" borderId="27" xfId="0" applyFont="1" applyFill="1" applyBorder="1" applyAlignment="1">
      <alignment horizontal="left" vertical="center" wrapText="1"/>
    </xf>
    <xf numFmtId="166" fontId="35" fillId="0" borderId="8" xfId="0" applyNumberFormat="1" applyFont="1" applyFill="1" applyBorder="1" applyAlignment="1">
      <alignment horizontal="left" vertical="center" wrapText="1"/>
    </xf>
    <xf numFmtId="49" fontId="35" fillId="0" borderId="8" xfId="0" applyNumberFormat="1" applyFont="1" applyFill="1" applyBorder="1" applyAlignment="1">
      <alignment horizontal="center" vertical="center" wrapText="1"/>
    </xf>
    <xf numFmtId="0" fontId="35" fillId="0" borderId="50" xfId="0" applyFont="1" applyFill="1" applyBorder="1" applyAlignment="1">
      <alignment horizontal="left" vertical="center" wrapText="1"/>
    </xf>
    <xf numFmtId="0" fontId="35" fillId="0" borderId="2" xfId="0" applyFont="1" applyFill="1" applyBorder="1" applyAlignment="1">
      <alignment vertical="center" wrapText="1"/>
    </xf>
    <xf numFmtId="17" fontId="35" fillId="0" borderId="15" xfId="0" applyNumberFormat="1" applyFont="1" applyFill="1" applyBorder="1" applyAlignment="1">
      <alignment vertical="center" wrapText="1"/>
    </xf>
    <xf numFmtId="2" fontId="35" fillId="0" borderId="8" xfId="0" applyNumberFormat="1" applyFont="1" applyFill="1" applyBorder="1" applyAlignment="1">
      <alignment horizontal="center" vertical="center" wrapText="1"/>
    </xf>
    <xf numFmtId="0" fontId="35" fillId="0" borderId="49" xfId="0" applyFont="1" applyFill="1" applyBorder="1" applyAlignment="1">
      <alignment horizontal="center" vertical="center" wrapText="1"/>
    </xf>
    <xf numFmtId="0" fontId="35" fillId="0" borderId="15" xfId="0" applyFont="1" applyFill="1" applyBorder="1" applyAlignment="1">
      <alignment wrapText="1"/>
    </xf>
    <xf numFmtId="0" fontId="36" fillId="0" borderId="0" xfId="0" applyFont="1" applyFill="1" applyAlignment="1">
      <alignment vertical="center" wrapText="1"/>
    </xf>
    <xf numFmtId="0" fontId="38" fillId="0" borderId="8" xfId="0" applyFont="1" applyFill="1" applyBorder="1" applyAlignment="1">
      <alignment vertical="top" wrapText="1"/>
    </xf>
    <xf numFmtId="0" fontId="39" fillId="0" borderId="8" xfId="0" applyFont="1" applyFill="1" applyBorder="1" applyAlignment="1">
      <alignment horizontal="left" vertical="center" wrapText="1"/>
    </xf>
    <xf numFmtId="0" fontId="40" fillId="0" borderId="8" xfId="0" applyFont="1" applyFill="1" applyBorder="1" applyAlignment="1">
      <alignment horizontal="left" vertical="center" wrapText="1"/>
    </xf>
    <xf numFmtId="167" fontId="35" fillId="0" borderId="8" xfId="0" applyNumberFormat="1" applyFont="1" applyFill="1" applyBorder="1" applyAlignment="1">
      <alignment horizontal="center" vertical="center" wrapText="1"/>
    </xf>
    <xf numFmtId="0" fontId="35" fillId="0" borderId="0" xfId="0" applyFont="1" applyFill="1" applyAlignment="1">
      <alignment vertical="center" wrapText="1"/>
    </xf>
    <xf numFmtId="0" fontId="41" fillId="0" borderId="8" xfId="0" applyFont="1" applyFill="1" applyBorder="1" applyAlignment="1">
      <alignment horizontal="left" vertical="center" wrapText="1"/>
    </xf>
    <xf numFmtId="168" fontId="35" fillId="0" borderId="8" xfId="0" applyNumberFormat="1" applyFont="1" applyFill="1" applyBorder="1" applyAlignment="1">
      <alignment horizontal="center" vertical="center" wrapText="1"/>
    </xf>
    <xf numFmtId="0" fontId="36" fillId="0" borderId="8" xfId="0" applyFont="1" applyFill="1" applyBorder="1" applyAlignment="1">
      <alignment vertical="center" wrapText="1"/>
    </xf>
    <xf numFmtId="169" fontId="35" fillId="0" borderId="8" xfId="0" applyNumberFormat="1" applyFont="1" applyFill="1" applyBorder="1" applyAlignment="1">
      <alignment horizontal="center" vertical="center" wrapText="1"/>
    </xf>
    <xf numFmtId="0" fontId="38" fillId="0" borderId="8" xfId="0" applyFont="1" applyFill="1" applyBorder="1" applyAlignment="1">
      <alignment horizontal="center" vertical="center" wrapText="1"/>
    </xf>
    <xf numFmtId="164" fontId="35" fillId="0" borderId="8" xfId="0" applyNumberFormat="1" applyFont="1" applyFill="1" applyBorder="1" applyAlignment="1">
      <alignment vertical="center" wrapText="1"/>
    </xf>
    <xf numFmtId="165" fontId="41" fillId="0" borderId="8" xfId="0" applyNumberFormat="1" applyFont="1" applyFill="1" applyBorder="1" applyAlignment="1">
      <alignment horizontal="left" vertical="center" wrapText="1"/>
    </xf>
    <xf numFmtId="0" fontId="36" fillId="0" borderId="1" xfId="0" applyFont="1" applyFill="1" applyBorder="1" applyAlignment="1">
      <alignment horizontal="left" vertical="center" wrapText="1"/>
    </xf>
    <xf numFmtId="0" fontId="35" fillId="0" borderId="18" xfId="0" applyFont="1" applyFill="1" applyBorder="1" applyAlignment="1">
      <alignment vertical="center" wrapText="1"/>
    </xf>
    <xf numFmtId="165" fontId="35" fillId="0" borderId="18" xfId="0" applyNumberFormat="1" applyFont="1" applyFill="1" applyBorder="1" applyAlignment="1">
      <alignment horizontal="left" vertical="center" wrapText="1"/>
    </xf>
    <xf numFmtId="165" fontId="35" fillId="0" borderId="18" xfId="0" applyNumberFormat="1" applyFont="1" applyFill="1" applyBorder="1" applyAlignment="1">
      <alignment horizontal="center" vertical="center" wrapText="1"/>
    </xf>
    <xf numFmtId="4" fontId="35" fillId="0" borderId="18" xfId="0" applyNumberFormat="1" applyFont="1" applyFill="1" applyBorder="1" applyAlignment="1">
      <alignment horizontal="center" vertical="center" wrapText="1"/>
    </xf>
    <xf numFmtId="17" fontId="35" fillId="0" borderId="8" xfId="0" applyNumberFormat="1" applyFont="1" applyFill="1" applyBorder="1" applyAlignment="1">
      <alignment horizontal="left" vertical="center" wrapText="1"/>
    </xf>
    <xf numFmtId="0" fontId="37" fillId="0" borderId="8" xfId="0" applyFont="1" applyFill="1" applyBorder="1" applyAlignment="1">
      <alignment horizontal="center" vertical="center" wrapText="1"/>
    </xf>
    <xf numFmtId="17" fontId="37" fillId="0" borderId="8" xfId="0" applyNumberFormat="1" applyFont="1" applyFill="1" applyBorder="1" applyAlignment="1">
      <alignment horizontal="center" vertical="center" wrapText="1"/>
    </xf>
    <xf numFmtId="165" fontId="35" fillId="0" borderId="8" xfId="0" applyNumberFormat="1" applyFont="1" applyFill="1" applyBorder="1" applyAlignment="1">
      <alignment horizontal="left" vertical="center" wrapText="1"/>
    </xf>
    <xf numFmtId="0" fontId="38" fillId="0" borderId="0" xfId="0" applyFont="1" applyFill="1" applyAlignment="1">
      <alignment vertical="top" wrapText="1"/>
    </xf>
    <xf numFmtId="165" fontId="42" fillId="0" borderId="8" xfId="0" applyNumberFormat="1" applyFont="1" applyFill="1" applyBorder="1" applyAlignment="1">
      <alignment horizontal="center" vertical="center" wrapText="1"/>
    </xf>
    <xf numFmtId="0" fontId="35" fillId="0" borderId="28" xfId="0" applyFont="1" applyFill="1" applyBorder="1" applyAlignment="1">
      <alignment horizontal="left" vertical="center" wrapText="1"/>
    </xf>
    <xf numFmtId="0" fontId="36" fillId="0" borderId="1" xfId="0" applyFont="1" applyFill="1" applyBorder="1" applyAlignment="1">
      <alignment vertical="center" wrapText="1"/>
    </xf>
    <xf numFmtId="0" fontId="39" fillId="0" borderId="1" xfId="0" applyFont="1" applyFill="1" applyBorder="1" applyAlignment="1">
      <alignment horizontal="left" vertical="center" wrapText="1"/>
    </xf>
    <xf numFmtId="0" fontId="35" fillId="0" borderId="49" xfId="0" applyFont="1" applyFill="1" applyBorder="1" applyAlignment="1">
      <alignment horizontal="left" vertical="center" wrapText="1"/>
    </xf>
    <xf numFmtId="0" fontId="38" fillId="0" borderId="1" xfId="0" applyFont="1" applyFill="1" applyBorder="1" applyAlignment="1">
      <alignment vertical="top" wrapText="1"/>
    </xf>
    <xf numFmtId="0" fontId="1" fillId="24" borderId="0" xfId="0" applyFont="1" applyFill="1" applyAlignment="1">
      <alignment vertical="center" wrapText="1"/>
    </xf>
    <xf numFmtId="0" fontId="0" fillId="24" borderId="0" xfId="0" applyFill="1"/>
    <xf numFmtId="0" fontId="2" fillId="24" borderId="0" xfId="0" applyFont="1" applyFill="1" applyAlignment="1">
      <alignment vertical="center" wrapText="1"/>
    </xf>
    <xf numFmtId="0" fontId="34" fillId="24" borderId="0" xfId="0" applyFont="1" applyFill="1"/>
    <xf numFmtId="0" fontId="35" fillId="24" borderId="0" xfId="0" applyFont="1" applyFill="1" applyAlignment="1">
      <alignment vertical="center" wrapText="1"/>
    </xf>
    <xf numFmtId="0" fontId="1" fillId="2" borderId="0" xfId="0" applyFont="1" applyFill="1" applyAlignment="1">
      <alignment horizontal="center" vertical="center" wrapText="1"/>
    </xf>
    <xf numFmtId="0" fontId="15" fillId="18" borderId="44" xfId="0" applyFont="1" applyFill="1" applyBorder="1" applyAlignment="1">
      <alignment horizontal="center" vertical="center" wrapText="1"/>
    </xf>
    <xf numFmtId="0" fontId="15" fillId="18" borderId="11" xfId="0" applyFont="1" applyFill="1" applyBorder="1" applyAlignment="1">
      <alignment horizontal="center" vertical="center" wrapText="1"/>
    </xf>
    <xf numFmtId="0" fontId="15" fillId="18" borderId="12"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3" fillId="24" borderId="27" xfId="0" applyFont="1" applyFill="1" applyBorder="1"/>
    <xf numFmtId="0" fontId="33" fillId="24" borderId="15" xfId="0" applyFont="1" applyFill="1" applyBorder="1"/>
    <xf numFmtId="0" fontId="35" fillId="24" borderId="28" xfId="0" applyFont="1" applyFill="1" applyBorder="1" applyAlignment="1">
      <alignment horizontal="center" vertical="center" wrapText="1"/>
    </xf>
    <xf numFmtId="0" fontId="43" fillId="0" borderId="24" xfId="0" applyFont="1" applyBorder="1" applyAlignment="1">
      <alignment horizontal="left" vertical="center" wrapText="1"/>
    </xf>
    <xf numFmtId="0" fontId="44" fillId="2" borderId="3" xfId="0" applyFont="1" applyFill="1" applyBorder="1" applyAlignment="1">
      <alignment horizontal="center" vertical="center" wrapText="1"/>
    </xf>
    <xf numFmtId="0" fontId="1" fillId="2" borderId="0" xfId="0" applyFont="1" applyFill="1" applyAlignment="1">
      <alignment horizontal="center"/>
    </xf>
    <xf numFmtId="0" fontId="1" fillId="2" borderId="0" xfId="0" applyFont="1" applyFill="1" applyAlignment="1">
      <alignment horizontal="center"/>
    </xf>
    <xf numFmtId="0" fontId="1" fillId="2" borderId="0" xfId="0" applyFont="1" applyFill="1" applyAlignment="1"/>
    <xf numFmtId="0" fontId="15" fillId="0" borderId="29" xfId="0" applyFont="1" applyFill="1" applyBorder="1" applyAlignment="1">
      <alignment horizontal="center" vertical="center" wrapText="1"/>
    </xf>
    <xf numFmtId="17" fontId="7" fillId="0" borderId="8" xfId="0" applyNumberFormat="1"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15" xfId="0" applyFont="1" applyFill="1" applyBorder="1" applyAlignment="1">
      <alignment vertical="center"/>
    </xf>
    <xf numFmtId="0" fontId="7" fillId="0" borderId="15" xfId="0" applyFont="1" applyFill="1" applyBorder="1" applyAlignment="1">
      <alignment horizontal="center" vertical="center"/>
    </xf>
    <xf numFmtId="0" fontId="18" fillId="0" borderId="15" xfId="0" applyFont="1" applyFill="1" applyBorder="1" applyAlignment="1">
      <alignment vertical="center"/>
    </xf>
    <xf numFmtId="165" fontId="7" fillId="0" borderId="8" xfId="0" applyNumberFormat="1" applyFont="1" applyFill="1" applyBorder="1" applyAlignment="1">
      <alignment horizontal="center" vertical="center" wrapText="1"/>
    </xf>
    <xf numFmtId="0" fontId="18" fillId="0" borderId="8" xfId="0" applyFont="1" applyFill="1" applyBorder="1" applyAlignment="1">
      <alignment vertical="center"/>
    </xf>
    <xf numFmtId="0" fontId="18" fillId="0" borderId="8" xfId="0" applyFont="1" applyFill="1" applyBorder="1" applyAlignment="1">
      <alignment vertical="center" wrapText="1"/>
    </xf>
    <xf numFmtId="4" fontId="7" fillId="0" borderId="8" xfId="0" applyNumberFormat="1" applyFont="1" applyFill="1" applyBorder="1" applyAlignment="1">
      <alignment horizontal="left" vertical="center" wrapText="1"/>
    </xf>
    <xf numFmtId="0" fontId="7" fillId="0" borderId="0" xfId="0" applyFont="1" applyFill="1" applyAlignment="1">
      <alignment horizontal="left" vertical="center" wrapText="1"/>
    </xf>
    <xf numFmtId="0" fontId="18" fillId="0" borderId="15" xfId="0" applyFont="1" applyFill="1" applyBorder="1" applyAlignment="1">
      <alignment vertical="center" wrapText="1"/>
    </xf>
    <xf numFmtId="0" fontId="7" fillId="0" borderId="0" xfId="0" applyFont="1" applyFill="1" applyAlignment="1">
      <alignment horizontal="center" vertical="center" wrapText="1"/>
    </xf>
    <xf numFmtId="166" fontId="7" fillId="0" borderId="8" xfId="0" applyNumberFormat="1" applyFont="1" applyFill="1" applyBorder="1" applyAlignment="1">
      <alignment horizontal="left" vertical="center" wrapText="1"/>
    </xf>
    <xf numFmtId="49" fontId="7" fillId="0" borderId="8" xfId="0" applyNumberFormat="1" applyFont="1" applyFill="1" applyBorder="1" applyAlignment="1">
      <alignment horizontal="center" vertical="center" wrapText="1"/>
    </xf>
    <xf numFmtId="0" fontId="18" fillId="0" borderId="15" xfId="0" applyFont="1" applyFill="1" applyBorder="1" applyAlignment="1">
      <alignment vertical="top" wrapText="1"/>
    </xf>
    <xf numFmtId="0" fontId="28" fillId="0" borderId="8" xfId="0" applyFont="1" applyFill="1" applyBorder="1"/>
    <xf numFmtId="0" fontId="7" fillId="0" borderId="15" xfId="0" applyFont="1" applyFill="1" applyBorder="1" applyAlignment="1" applyProtection="1">
      <alignment horizontal="center" vertical="center"/>
      <protection locked="0"/>
    </xf>
    <xf numFmtId="2" fontId="7" fillId="0" borderId="8" xfId="0" applyNumberFormat="1" applyFont="1" applyFill="1" applyBorder="1" applyAlignment="1">
      <alignment horizontal="center" vertical="center" wrapText="1"/>
    </xf>
    <xf numFmtId="0" fontId="7" fillId="0" borderId="0" xfId="0" applyFont="1" applyFill="1" applyAlignment="1">
      <alignment vertical="center" wrapText="1"/>
    </xf>
    <xf numFmtId="0" fontId="29" fillId="0" borderId="8" xfId="0" applyFont="1" applyFill="1" applyBorder="1" applyAlignment="1">
      <alignment horizontal="left" vertical="center" wrapText="1"/>
    </xf>
    <xf numFmtId="167" fontId="7" fillId="0" borderId="8" xfId="0" applyNumberFormat="1" applyFont="1" applyFill="1" applyBorder="1" applyAlignment="1">
      <alignment horizontal="center" vertical="center" wrapText="1"/>
    </xf>
    <xf numFmtId="0" fontId="26" fillId="0" borderId="8" xfId="0" applyFont="1" applyFill="1" applyBorder="1" applyAlignment="1">
      <alignment horizontal="left" vertical="center" wrapText="1"/>
    </xf>
    <xf numFmtId="168" fontId="7" fillId="0" borderId="8" xfId="0" applyNumberFormat="1" applyFont="1" applyFill="1" applyBorder="1" applyAlignment="1">
      <alignment horizontal="center" vertical="center" wrapText="1"/>
    </xf>
    <xf numFmtId="0" fontId="30" fillId="0" borderId="8" xfId="0" applyFont="1" applyFill="1" applyBorder="1" applyAlignment="1">
      <alignment horizontal="left" vertical="center" wrapText="1"/>
    </xf>
    <xf numFmtId="169" fontId="7" fillId="0" borderId="8" xfId="0" applyNumberFormat="1" applyFont="1" applyFill="1" applyBorder="1" applyAlignment="1">
      <alignment horizontal="center" vertical="center" wrapText="1"/>
    </xf>
    <xf numFmtId="164" fontId="7" fillId="0" borderId="8" xfId="0" applyNumberFormat="1" applyFont="1" applyFill="1" applyBorder="1" applyAlignment="1">
      <alignment vertical="center" wrapText="1"/>
    </xf>
    <xf numFmtId="165" fontId="30" fillId="0" borderId="8" xfId="0" applyNumberFormat="1" applyFont="1" applyFill="1" applyBorder="1" applyAlignment="1">
      <alignment horizontal="left" vertical="center" wrapText="1"/>
    </xf>
    <xf numFmtId="0" fontId="7" fillId="0" borderId="18" xfId="0" applyFont="1" applyFill="1" applyBorder="1" applyAlignment="1">
      <alignment vertical="center" wrapText="1"/>
    </xf>
    <xf numFmtId="165" fontId="7" fillId="0" borderId="18" xfId="0" applyNumberFormat="1" applyFont="1" applyFill="1" applyBorder="1" applyAlignment="1">
      <alignment horizontal="left" vertical="center" wrapText="1"/>
    </xf>
    <xf numFmtId="165" fontId="7" fillId="0" borderId="18" xfId="0" applyNumberFormat="1" applyFont="1" applyFill="1" applyBorder="1" applyAlignment="1">
      <alignment horizontal="center" vertical="center" wrapText="1"/>
    </xf>
    <xf numFmtId="4" fontId="7" fillId="0" borderId="18" xfId="0" applyNumberFormat="1" applyFont="1" applyFill="1" applyBorder="1" applyAlignment="1">
      <alignment horizontal="center" vertical="center" wrapText="1"/>
    </xf>
    <xf numFmtId="0" fontId="27" fillId="0" borderId="8" xfId="0" applyFont="1" applyFill="1" applyBorder="1" applyAlignment="1">
      <alignment horizontal="center" vertical="center" wrapText="1"/>
    </xf>
    <xf numFmtId="17" fontId="27" fillId="0" borderId="8" xfId="0" applyNumberFormat="1" applyFont="1" applyFill="1" applyBorder="1" applyAlignment="1">
      <alignment horizontal="center" vertical="center" wrapText="1"/>
    </xf>
    <xf numFmtId="165" fontId="17" fillId="0" borderId="8" xfId="0" applyNumberFormat="1" applyFont="1" applyFill="1" applyBorder="1" applyAlignment="1">
      <alignment horizontal="center" vertical="center" wrapText="1"/>
    </xf>
    <xf numFmtId="0" fontId="18" fillId="0" borderId="18" xfId="0" applyFont="1" applyFill="1" applyBorder="1" applyAlignment="1">
      <alignment vertical="center"/>
    </xf>
    <xf numFmtId="165" fontId="7" fillId="0" borderId="8" xfId="0" applyNumberFormat="1" applyFont="1" applyFill="1" applyBorder="1" applyAlignment="1">
      <alignment horizontal="left" vertical="center" wrapText="1"/>
    </xf>
    <xf numFmtId="165" fontId="31" fillId="0" borderId="8"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32" fillId="11" borderId="5" xfId="0" applyFont="1" applyFill="1" applyBorder="1" applyAlignment="1">
      <alignment horizontal="center" vertical="center" wrapText="1"/>
    </xf>
    <xf numFmtId="0" fontId="32" fillId="11" borderId="44" xfId="0" applyFont="1" applyFill="1" applyBorder="1" applyAlignment="1">
      <alignment horizontal="center" vertical="center" wrapText="1"/>
    </xf>
    <xf numFmtId="0" fontId="32" fillId="20" borderId="4" xfId="0" applyFont="1" applyFill="1" applyBorder="1" applyAlignment="1">
      <alignment horizontal="center" vertical="center" wrapText="1"/>
    </xf>
    <xf numFmtId="0" fontId="32" fillId="20" borderId="5" xfId="0" applyFont="1" applyFill="1" applyBorder="1" applyAlignment="1">
      <alignment horizontal="center" vertical="center" wrapText="1"/>
    </xf>
    <xf numFmtId="0" fontId="32" fillId="20" borderId="44" xfId="0" applyFont="1" applyFill="1" applyBorder="1" applyAlignment="1">
      <alignment horizontal="center" vertical="center" wrapText="1"/>
    </xf>
    <xf numFmtId="0" fontId="32" fillId="20" borderId="6" xfId="0" applyFont="1" applyFill="1" applyBorder="1" applyAlignment="1">
      <alignment horizontal="center" vertical="center" wrapText="1"/>
    </xf>
    <xf numFmtId="0" fontId="32" fillId="9" borderId="26" xfId="0" applyFont="1" applyFill="1" applyBorder="1" applyAlignment="1">
      <alignment horizontal="center" vertical="center"/>
    </xf>
    <xf numFmtId="0" fontId="32" fillId="9" borderId="46" xfId="0" applyFont="1" applyFill="1" applyBorder="1" applyAlignment="1">
      <alignment horizontal="center" vertical="center"/>
    </xf>
    <xf numFmtId="0" fontId="32" fillId="9" borderId="47" xfId="0" applyFont="1" applyFill="1" applyBorder="1" applyAlignment="1">
      <alignment horizontal="center" vertical="center"/>
    </xf>
    <xf numFmtId="0" fontId="32" fillId="9" borderId="29" xfId="0" applyFont="1" applyFill="1" applyBorder="1" applyAlignment="1">
      <alignment horizontal="center" vertical="center"/>
    </xf>
    <xf numFmtId="0" fontId="32" fillId="13" borderId="47" xfId="0" applyFont="1" applyFill="1" applyBorder="1" applyAlignment="1">
      <alignment horizontal="center" vertical="center" wrapText="1"/>
    </xf>
    <xf numFmtId="0" fontId="32" fillId="4" borderId="47" xfId="0" applyFont="1" applyFill="1" applyBorder="1" applyAlignment="1">
      <alignment horizontal="center" vertical="center" wrapText="1"/>
    </xf>
    <xf numFmtId="0" fontId="32" fillId="14" borderId="47" xfId="0" applyFont="1" applyFill="1" applyBorder="1" applyAlignment="1">
      <alignment horizontal="center" vertical="center" wrapText="1"/>
    </xf>
    <xf numFmtId="1" fontId="32" fillId="15" borderId="47" xfId="0" applyNumberFormat="1" applyFont="1" applyFill="1" applyBorder="1" applyAlignment="1">
      <alignment horizontal="center" vertical="center" wrapText="1"/>
    </xf>
    <xf numFmtId="0" fontId="32" fillId="6" borderId="47" xfId="0" applyFont="1" applyFill="1" applyBorder="1" applyAlignment="1">
      <alignment horizontal="center" vertical="center" wrapText="1"/>
    </xf>
    <xf numFmtId="0" fontId="32" fillId="12" borderId="47" xfId="0" applyFont="1" applyFill="1" applyBorder="1" applyAlignment="1">
      <alignment horizontal="center" vertical="center" wrapText="1"/>
    </xf>
    <xf numFmtId="0" fontId="32" fillId="9" borderId="25" xfId="0" applyFont="1" applyFill="1" applyBorder="1" applyAlignment="1">
      <alignment horizontal="center" vertical="center"/>
    </xf>
    <xf numFmtId="0" fontId="32" fillId="9" borderId="26" xfId="0" applyFont="1" applyFill="1" applyBorder="1" applyAlignment="1">
      <alignment horizontal="center" vertical="center"/>
    </xf>
    <xf numFmtId="0" fontId="32" fillId="9" borderId="26" xfId="0" applyFont="1" applyFill="1" applyBorder="1" applyAlignment="1">
      <alignment horizontal="center" vertical="center" wrapText="1"/>
    </xf>
    <xf numFmtId="0" fontId="32" fillId="9" borderId="22" xfId="0" applyFont="1" applyFill="1" applyBorder="1" applyAlignment="1">
      <alignment horizontal="center" vertical="center"/>
    </xf>
    <xf numFmtId="0" fontId="32" fillId="13" borderId="26" xfId="0" applyFont="1" applyFill="1" applyBorder="1" applyAlignment="1">
      <alignment horizontal="center" vertical="center" wrapText="1"/>
    </xf>
    <xf numFmtId="0" fontId="32" fillId="4" borderId="26" xfId="0" applyFont="1" applyFill="1" applyBorder="1" applyAlignment="1">
      <alignment horizontal="center" vertical="center" wrapText="1"/>
    </xf>
    <xf numFmtId="0" fontId="32" fillId="14" borderId="26" xfId="0" applyFont="1" applyFill="1" applyBorder="1" applyAlignment="1">
      <alignment horizontal="center" vertical="center" wrapText="1"/>
    </xf>
    <xf numFmtId="1" fontId="32" fillId="15" borderId="26" xfId="0" applyNumberFormat="1" applyFont="1" applyFill="1" applyBorder="1" applyAlignment="1">
      <alignment horizontal="center" vertical="center" wrapText="1"/>
    </xf>
    <xf numFmtId="0" fontId="32" fillId="6" borderId="26" xfId="0" applyFont="1" applyFill="1" applyBorder="1" applyAlignment="1">
      <alignment horizontal="center" vertical="center" wrapText="1"/>
    </xf>
    <xf numFmtId="0" fontId="32" fillId="12" borderId="26" xfId="0" applyFont="1" applyFill="1" applyBorder="1" applyAlignment="1">
      <alignment horizontal="center" vertical="center" wrapText="1"/>
    </xf>
    <xf numFmtId="0" fontId="44" fillId="2" borderId="0" xfId="0" applyFont="1" applyFill="1" applyAlignment="1">
      <alignment horizontal="right" vertical="center"/>
    </xf>
    <xf numFmtId="0" fontId="45" fillId="0" borderId="0" xfId="0" applyFont="1" applyAlignment="1">
      <alignment vertical="center" wrapText="1"/>
    </xf>
    <xf numFmtId="0" fontId="45" fillId="0" borderId="0" xfId="0" applyFont="1" applyAlignment="1">
      <alignment vertical="center"/>
    </xf>
    <xf numFmtId="0" fontId="46" fillId="0" borderId="0" xfId="0" applyFont="1"/>
    <xf numFmtId="0" fontId="47" fillId="2" borderId="0" xfId="0" applyFont="1" applyFill="1" applyAlignment="1">
      <alignment horizontal="left" vertical="center"/>
    </xf>
    <xf numFmtId="0" fontId="43" fillId="0" borderId="24" xfId="0" applyFont="1" applyBorder="1" applyAlignment="1">
      <alignment horizontal="left" vertical="center"/>
    </xf>
    <xf numFmtId="0" fontId="45" fillId="0" borderId="2" xfId="0" applyFont="1" applyBorder="1" applyAlignment="1">
      <alignment horizontal="left" vertical="center" wrapText="1"/>
    </xf>
    <xf numFmtId="0" fontId="48" fillId="0" borderId="0" xfId="0" applyFont="1" applyAlignment="1">
      <alignment vertical="center"/>
    </xf>
    <xf numFmtId="0" fontId="48" fillId="0" borderId="0" xfId="0" applyFont="1" applyAlignment="1">
      <alignment vertical="center" wrapText="1"/>
    </xf>
    <xf numFmtId="0" fontId="48" fillId="2" borderId="0" xfId="0" applyFont="1" applyFill="1" applyAlignment="1">
      <alignment vertical="center"/>
    </xf>
    <xf numFmtId="0" fontId="49" fillId="0" borderId="0" xfId="0" applyFont="1"/>
    <xf numFmtId="0" fontId="47" fillId="2" borderId="0" xfId="0" applyFont="1" applyFill="1" applyAlignment="1">
      <alignment horizontal="right" vertical="center"/>
    </xf>
    <xf numFmtId="0" fontId="48" fillId="0" borderId="2" xfId="0" applyFont="1" applyBorder="1" applyAlignment="1">
      <alignment horizontal="left" vertical="center" wrapText="1"/>
    </xf>
    <xf numFmtId="0" fontId="43" fillId="0" borderId="24" xfId="0" applyFont="1" applyBorder="1" applyAlignment="1">
      <alignment vertical="center"/>
    </xf>
    <xf numFmtId="0" fontId="50" fillId="0" borderId="24" xfId="0" applyFont="1" applyBorder="1"/>
    <xf numFmtId="0" fontId="48" fillId="0" borderId="18" xfId="0" applyFont="1" applyBorder="1" applyAlignment="1">
      <alignment horizontal="left" vertical="center"/>
    </xf>
    <xf numFmtId="0" fontId="48" fillId="0" borderId="1" xfId="0" applyFont="1" applyBorder="1" applyAlignment="1">
      <alignment horizontal="left" vertical="center" wrapText="1"/>
    </xf>
    <xf numFmtId="0" fontId="7" fillId="22" borderId="48" xfId="0" applyFont="1" applyFill="1" applyBorder="1" applyAlignment="1">
      <alignment horizontal="center" vertical="center"/>
    </xf>
    <xf numFmtId="0" fontId="7" fillId="22" borderId="27" xfId="0" applyFont="1" applyFill="1" applyBorder="1" applyAlignment="1">
      <alignment horizontal="center" vertical="center"/>
    </xf>
    <xf numFmtId="0" fontId="1" fillId="22" borderId="28" xfId="0" applyFont="1" applyFill="1" applyBorder="1" applyAlignment="1">
      <alignment horizontal="center" vertical="center"/>
    </xf>
    <xf numFmtId="165" fontId="7" fillId="22" borderId="28" xfId="0" applyNumberFormat="1" applyFont="1" applyFill="1" applyBorder="1" applyAlignment="1">
      <alignment horizontal="center" vertical="center" wrapText="1"/>
    </xf>
    <xf numFmtId="0" fontId="7" fillId="9" borderId="27" xfId="0" applyFont="1" applyFill="1" applyBorder="1" applyAlignment="1">
      <alignment horizontal="center" vertical="center"/>
    </xf>
    <xf numFmtId="0" fontId="7" fillId="11" borderId="51" xfId="0" applyFont="1" applyFill="1" applyBorder="1" applyAlignment="1">
      <alignment horizontal="center" vertical="center" wrapText="1"/>
    </xf>
    <xf numFmtId="0" fontId="7" fillId="20" borderId="46" xfId="0" applyFont="1" applyFill="1" applyBorder="1" applyAlignment="1">
      <alignment horizontal="center" vertical="center" wrapText="1"/>
    </xf>
    <xf numFmtId="0" fontId="7" fillId="20" borderId="47" xfId="0" applyFont="1" applyFill="1" applyBorder="1" applyAlignment="1">
      <alignment horizontal="center" vertical="center" wrapText="1"/>
    </xf>
    <xf numFmtId="0" fontId="7" fillId="20" borderId="51" xfId="0" applyFont="1" applyFill="1" applyBorder="1" applyAlignment="1">
      <alignment horizontal="center" vertical="center" wrapText="1"/>
    </xf>
    <xf numFmtId="0" fontId="7" fillId="20" borderId="45"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8" xfId="0" applyFont="1" applyFill="1" applyBorder="1" applyAlignment="1">
      <alignment vertical="top" wrapText="1"/>
    </xf>
    <xf numFmtId="0" fontId="19" fillId="0" borderId="8" xfId="0" applyFont="1" applyFill="1" applyBorder="1" applyAlignment="1">
      <alignment vertical="top" wrapText="1"/>
    </xf>
    <xf numFmtId="4" fontId="7" fillId="0" borderId="8" xfId="0" applyNumberFormat="1" applyFont="1" applyFill="1" applyBorder="1" applyAlignment="1">
      <alignment horizontal="right" vertical="top" wrapText="1"/>
    </xf>
    <xf numFmtId="0" fontId="26" fillId="0" borderId="8" xfId="0" applyFont="1" applyFill="1" applyBorder="1" applyAlignment="1">
      <alignment vertical="top" wrapText="1"/>
    </xf>
    <xf numFmtId="0" fontId="19" fillId="0" borderId="8" xfId="0" applyFont="1" applyFill="1" applyBorder="1" applyAlignment="1">
      <alignment wrapText="1"/>
    </xf>
    <xf numFmtId="0" fontId="7" fillId="0" borderId="8" xfId="0" applyFont="1" applyFill="1" applyBorder="1" applyAlignment="1">
      <alignment vertical="top" wrapText="1" readingOrder="1"/>
    </xf>
    <xf numFmtId="0" fontId="7" fillId="0" borderId="8" xfId="0" applyFont="1" applyFill="1" applyBorder="1" applyAlignment="1">
      <alignment vertical="center" wrapText="1" readingOrder="1"/>
    </xf>
    <xf numFmtId="0" fontId="24" fillId="0" borderId="8" xfId="0" applyFont="1" applyFill="1" applyBorder="1" applyAlignment="1">
      <alignment vertical="top" wrapText="1"/>
    </xf>
    <xf numFmtId="0" fontId="7" fillId="0" borderId="8" xfId="0" applyFont="1" applyFill="1" applyBorder="1" applyAlignment="1">
      <alignment horizontal="left" vertical="center" wrapText="1" readingOrder="1"/>
    </xf>
    <xf numFmtId="0" fontId="19" fillId="0" borderId="8" xfId="0" applyFont="1" applyFill="1" applyBorder="1" applyAlignment="1">
      <alignment vertical="top" wrapText="1" readingOrder="1"/>
    </xf>
    <xf numFmtId="0" fontId="25" fillId="0" borderId="8" xfId="0" applyFont="1" applyFill="1" applyBorder="1" applyAlignment="1">
      <alignment vertical="top" wrapText="1" readingOrder="1"/>
    </xf>
    <xf numFmtId="0" fontId="48" fillId="24" borderId="52" xfId="0" applyFont="1" applyFill="1" applyBorder="1" applyAlignment="1">
      <alignment horizontal="left" vertical="center" wrapText="1"/>
    </xf>
    <xf numFmtId="0" fontId="48" fillId="24" borderId="0" xfId="0" applyFont="1" applyFill="1" applyBorder="1" applyAlignment="1">
      <alignment vertical="center" wrapText="1"/>
    </xf>
    <xf numFmtId="0" fontId="48" fillId="24" borderId="1" xfId="0" applyFont="1" applyFill="1" applyBorder="1" applyAlignment="1">
      <alignment horizontal="left" vertical="center" wrapText="1"/>
    </xf>
    <xf numFmtId="0" fontId="47" fillId="2" borderId="0" xfId="0" applyFont="1" applyFill="1" applyAlignment="1">
      <alignment horizontal="left" vertical="center" wrapText="1"/>
    </xf>
    <xf numFmtId="0" fontId="50" fillId="0" borderId="0" xfId="0" applyFont="1" applyAlignment="1">
      <alignment horizontal="left"/>
    </xf>
    <xf numFmtId="0" fontId="48" fillId="24" borderId="0" xfId="0" applyFont="1" applyFill="1" applyAlignment="1">
      <alignment horizontal="left" vertical="center" wrapText="1"/>
    </xf>
    <xf numFmtId="0" fontId="49" fillId="24" borderId="0" xfId="0" applyFont="1" applyFill="1" applyAlignment="1">
      <alignment horizontal="left"/>
    </xf>
    <xf numFmtId="0" fontId="49" fillId="0" borderId="0" xfId="0" applyFont="1" applyAlignment="1">
      <alignment horizontal="left"/>
    </xf>
    <xf numFmtId="0" fontId="50" fillId="0" borderId="24" xfId="0" applyFont="1" applyBorder="1" applyAlignment="1">
      <alignment horizontal="left"/>
    </xf>
    <xf numFmtId="0" fontId="48" fillId="0" borderId="0" xfId="0" applyFont="1" applyAlignment="1">
      <alignment horizontal="left" vertical="center" wrapText="1"/>
    </xf>
    <xf numFmtId="0" fontId="48" fillId="21" borderId="0" xfId="0" applyFont="1" applyFill="1" applyAlignment="1">
      <alignment horizontal="left" vertical="center" wrapText="1"/>
    </xf>
    <xf numFmtId="0" fontId="47" fillId="2" borderId="0" xfId="0" applyFont="1" applyFill="1" applyAlignment="1">
      <alignment horizontal="left" vertical="center" wrapText="1"/>
    </xf>
    <xf numFmtId="0" fontId="48" fillId="24" borderId="0" xfId="0" applyFont="1" applyFill="1" applyBorder="1" applyAlignment="1">
      <alignment horizontal="left" vertical="center" wrapText="1"/>
    </xf>
    <xf numFmtId="0" fontId="48" fillId="25" borderId="0" xfId="0" applyFont="1" applyFill="1" applyAlignment="1">
      <alignment horizontal="left" vertical="center" wrapText="1"/>
    </xf>
    <xf numFmtId="0" fontId="10" fillId="2" borderId="42"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45" fillId="0" borderId="1" xfId="0" applyFont="1" applyBorder="1" applyAlignment="1">
      <alignment horizontal="left" vertical="center"/>
    </xf>
    <xf numFmtId="0" fontId="45" fillId="0" borderId="2" xfId="0" applyFont="1" applyBorder="1" applyAlignment="1">
      <alignment horizontal="left" vertical="center"/>
    </xf>
    <xf numFmtId="0" fontId="48" fillId="24" borderId="1" xfId="0" applyFont="1" applyFill="1" applyBorder="1" applyAlignment="1">
      <alignment horizontal="center" vertical="center" wrapText="1"/>
    </xf>
    <xf numFmtId="0" fontId="48" fillId="24" borderId="2" xfId="0" applyFont="1" applyFill="1" applyBorder="1" applyAlignment="1">
      <alignment horizontal="center" vertical="center" wrapText="1"/>
    </xf>
    <xf numFmtId="0" fontId="48" fillId="24" borderId="53" xfId="0" applyFont="1" applyFill="1" applyBorder="1" applyAlignment="1">
      <alignment horizontal="left" vertical="center" wrapText="1"/>
    </xf>
    <xf numFmtId="0" fontId="7" fillId="2" borderId="0" xfId="0" applyFont="1" applyFill="1" applyAlignment="1">
      <alignment horizontal="center" vertical="center"/>
    </xf>
    <xf numFmtId="0" fontId="1" fillId="26" borderId="0" xfId="0" applyFont="1" applyFill="1" applyAlignment="1"/>
    <xf numFmtId="0" fontId="47" fillId="2" borderId="0" xfId="0" applyFont="1" applyFill="1" applyAlignment="1">
      <alignment horizontal="center" vertical="center"/>
    </xf>
    <xf numFmtId="0" fontId="48" fillId="2" borderId="0" xfId="0" applyFont="1" applyFill="1" applyAlignment="1"/>
    <xf numFmtId="0" fontId="48" fillId="0" borderId="0" xfId="0" applyFont="1"/>
    <xf numFmtId="0" fontId="51" fillId="0" borderId="0" xfId="0" applyFont="1"/>
    <xf numFmtId="0" fontId="43" fillId="0" borderId="1" xfId="0" applyFont="1" applyBorder="1" applyAlignment="1">
      <alignment horizontal="center"/>
    </xf>
    <xf numFmtId="0" fontId="48" fillId="0" borderId="0" xfId="0" applyFont="1" applyAlignment="1">
      <alignment wrapText="1"/>
    </xf>
    <xf numFmtId="0" fontId="44" fillId="2" borderId="0" xfId="0" applyFont="1" applyFill="1" applyAlignment="1">
      <alignment horizontal="center" vertical="center"/>
    </xf>
    <xf numFmtId="0" fontId="45" fillId="2" borderId="0" xfId="0" applyFont="1" applyFill="1" applyAlignment="1"/>
    <xf numFmtId="0" fontId="45" fillId="0" borderId="0" xfId="0" applyFont="1"/>
    <xf numFmtId="0" fontId="45" fillId="0" borderId="0" xfId="0" applyFont="1" applyAlignment="1">
      <alignment wrapText="1"/>
    </xf>
    <xf numFmtId="0" fontId="45" fillId="0" borderId="2" xfId="0" applyFont="1" applyBorder="1" applyAlignment="1">
      <alignment horizontal="center" vertical="center"/>
    </xf>
    <xf numFmtId="0" fontId="45" fillId="0" borderId="0" xfId="0" applyFont="1" applyAlignment="1">
      <alignment horizontal="left" vertical="center"/>
    </xf>
    <xf numFmtId="0" fontId="1" fillId="0" borderId="0" xfId="0" applyFont="1" applyBorder="1" applyAlignment="1">
      <alignment vertical="center"/>
    </xf>
    <xf numFmtId="0" fontId="6" fillId="0" borderId="1" xfId="0" applyFont="1" applyBorder="1" applyAlignment="1">
      <alignment horizontal="left" vertical="center" wrapText="1"/>
    </xf>
    <xf numFmtId="0" fontId="52" fillId="0" borderId="24" xfId="0" applyFont="1" applyBorder="1" applyAlignment="1">
      <alignment horizontal="left" vertical="center"/>
    </xf>
    <xf numFmtId="0" fontId="53" fillId="0" borderId="2" xfId="0" applyFont="1" applyBorder="1" applyAlignment="1">
      <alignment horizontal="left" vertical="center"/>
    </xf>
    <xf numFmtId="0" fontId="54" fillId="0" borderId="2" xfId="0" applyFont="1" applyBorder="1" applyAlignment="1">
      <alignment horizontal="left" vertical="center"/>
    </xf>
  </cellXfs>
  <cellStyles count="1">
    <cellStyle name="Normal" xfId="0" builtinId="0"/>
  </cellStyles>
  <dxfs count="28">
    <dxf>
      <font>
        <color rgb="FFFFFFFF"/>
      </font>
      <fill>
        <patternFill patternType="solid">
          <bgColor rgb="FFB15407"/>
        </patternFill>
      </fill>
    </dxf>
    <dxf>
      <font>
        <color rgb="FF0070C0"/>
      </font>
      <fill>
        <patternFill patternType="solid">
          <bgColor rgb="FF0070C0"/>
        </patternFill>
      </fill>
    </dxf>
    <dxf>
      <font>
        <color rgb="FF7030A0"/>
      </font>
      <fill>
        <patternFill patternType="solid">
          <bgColor rgb="FF7030A0"/>
        </patternFill>
      </fill>
    </dxf>
    <dxf>
      <font>
        <color rgb="FFFF0000"/>
      </font>
      <fill>
        <patternFill patternType="solid">
          <bgColor rgb="FFFF0000"/>
        </patternFill>
      </fill>
    </dxf>
    <dxf>
      <font>
        <color rgb="FFFFFFFF"/>
      </font>
      <fill>
        <patternFill patternType="solid">
          <bgColor rgb="FFB15407"/>
        </patternFill>
      </fill>
    </dxf>
    <dxf>
      <font>
        <color rgb="FFFFFFFF"/>
      </font>
      <fill>
        <patternFill patternType="solid">
          <bgColor rgb="FF974806"/>
        </patternFill>
      </fill>
    </dxf>
    <dxf>
      <font>
        <color rgb="FFFFFFFF"/>
      </font>
      <fill>
        <patternFill patternType="solid">
          <bgColor rgb="FF974806"/>
        </patternFill>
      </fill>
    </dxf>
    <dxf>
      <font>
        <color rgb="FF0070C0"/>
      </font>
      <fill>
        <patternFill patternType="solid">
          <bgColor rgb="FF0070C0"/>
        </patternFill>
      </fill>
    </dxf>
    <dxf>
      <font>
        <color rgb="FF92D050"/>
      </font>
      <fill>
        <patternFill patternType="solid">
          <bgColor rgb="FF92D050"/>
        </patternFill>
      </fill>
    </dxf>
    <dxf>
      <font>
        <color rgb="FFFFC000"/>
      </font>
      <fill>
        <patternFill patternType="solid">
          <bgColor rgb="FFFFC000"/>
        </patternFill>
      </fill>
    </dxf>
    <dxf>
      <font>
        <color rgb="FFFF0000"/>
      </font>
      <fill>
        <patternFill patternType="solid">
          <bgColor rgb="FFFF0000"/>
        </patternFill>
      </fill>
    </dxf>
    <dxf>
      <font>
        <color rgb="FFA5A5A5"/>
      </font>
      <fill>
        <patternFill patternType="solid">
          <bgColor rgb="FFA5A5A5"/>
        </patternFill>
      </fill>
    </dxf>
    <dxf>
      <font>
        <color rgb="FFFFFFFF"/>
      </font>
      <fill>
        <patternFill patternType="solid">
          <bgColor rgb="FFB15407"/>
        </patternFill>
      </fill>
    </dxf>
    <dxf>
      <font>
        <color rgb="FFFFFFFF"/>
      </font>
      <fill>
        <patternFill patternType="solid">
          <bgColor rgb="FF974806"/>
        </patternFill>
      </fill>
    </dxf>
    <dxf>
      <font>
        <color rgb="FFFFFFFF"/>
      </font>
      <fill>
        <patternFill patternType="solid">
          <bgColor rgb="FF974806"/>
        </patternFill>
      </fill>
    </dxf>
    <dxf>
      <font>
        <color rgb="FF0070C0"/>
      </font>
      <fill>
        <patternFill patternType="solid">
          <bgColor rgb="FF0070C0"/>
        </patternFill>
      </fill>
    </dxf>
    <dxf>
      <font>
        <color rgb="FF92D050"/>
      </font>
      <fill>
        <patternFill patternType="solid">
          <bgColor rgb="FF92D050"/>
        </patternFill>
      </fill>
    </dxf>
    <dxf>
      <font>
        <color rgb="FFFFC000"/>
      </font>
      <fill>
        <patternFill patternType="solid">
          <bgColor rgb="FFFFC000"/>
        </patternFill>
      </fill>
    </dxf>
    <dxf>
      <font>
        <color rgb="FFFF0000"/>
      </font>
      <fill>
        <patternFill patternType="solid">
          <bgColor rgb="FFFF0000"/>
        </patternFill>
      </fill>
    </dxf>
    <dxf>
      <font>
        <color rgb="FFA5A5A5"/>
      </font>
      <fill>
        <patternFill patternType="solid">
          <bgColor rgb="FFA5A5A5"/>
        </patternFill>
      </fill>
    </dxf>
    <dxf>
      <font>
        <color rgb="FFFFFFFF"/>
      </font>
      <fill>
        <patternFill patternType="solid">
          <bgColor rgb="FFB15407"/>
        </patternFill>
      </fill>
    </dxf>
    <dxf>
      <font>
        <color rgb="FFFFFFFF"/>
      </font>
      <fill>
        <patternFill patternType="solid">
          <bgColor rgb="FF974806"/>
        </patternFill>
      </fill>
    </dxf>
    <dxf>
      <font>
        <color rgb="FFFFFFFF"/>
      </font>
      <fill>
        <patternFill patternType="solid">
          <bgColor rgb="FF974806"/>
        </patternFill>
      </fill>
    </dxf>
    <dxf>
      <font>
        <color rgb="FF0070C0"/>
      </font>
      <fill>
        <patternFill patternType="solid">
          <bgColor rgb="FF0070C0"/>
        </patternFill>
      </fill>
    </dxf>
    <dxf>
      <font>
        <color rgb="FF92D050"/>
      </font>
      <fill>
        <patternFill patternType="solid">
          <bgColor rgb="FF92D050"/>
        </patternFill>
      </fill>
    </dxf>
    <dxf>
      <font>
        <color rgb="FFFFC000"/>
      </font>
      <fill>
        <patternFill patternType="solid">
          <bgColor rgb="FFFFC000"/>
        </patternFill>
      </fill>
    </dxf>
    <dxf>
      <font>
        <color rgb="FFFF0000"/>
      </font>
      <fill>
        <patternFill patternType="solid">
          <bgColor rgb="FFFF0000"/>
        </patternFill>
      </fill>
    </dxf>
    <dxf>
      <font>
        <color rgb="FFA5A5A5"/>
      </font>
      <fill>
        <patternFill patternType="solid">
          <bgColor rgb="FFA5A5A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C00000"/>
      <rgbColor rgb="00006600"/>
      <rgbColor rgb="00000080"/>
      <rgbColor rgb="00757575"/>
      <rgbColor rgb="00800080"/>
      <rgbColor rgb="004F81BD"/>
      <rgbColor rgb="00B7B7B7"/>
      <rgbColor rgb="00808080"/>
      <rgbColor rgb="00A5A5A5"/>
      <rgbColor rgb="007030A0"/>
      <rgbColor rgb="00EBF1DE"/>
      <rgbColor rgb="00DAEEF3"/>
      <rgbColor rgb="00984807"/>
      <rgbColor rgb="00FFD7D7"/>
      <rgbColor rgb="000070C0"/>
      <rgbColor rgb="00CCCCCC"/>
      <rgbColor rgb="00000080"/>
      <rgbColor rgb="00F2F2F2"/>
      <rgbColor rgb="00C3D69B"/>
      <rgbColor rgb="00DCE6F2"/>
      <rgbColor rgb="00800080"/>
      <rgbColor rgb="00DD0806"/>
      <rgbColor rgb="00D9D9D9"/>
      <rgbColor rgb="000000FF"/>
      <rgbColor rgb="00C2D69B"/>
      <rgbColor rgb="00DBEEF4"/>
      <rgbColor rgb="00DDEBF7"/>
      <rgbColor rgb="00FDE9D9"/>
      <rgbColor rgb="0092CDDC"/>
      <rgbColor rgb="00FF99CC"/>
      <rgbColor rgb="00A6A6A6"/>
      <rgbColor rgb="00FBD4B4"/>
      <rgbColor rgb="001155CC"/>
      <rgbColor rgb="004BACC6"/>
      <rgbColor rgb="0092D050"/>
      <rgbColor rgb="00FFC000"/>
      <rgbColor rgb="009BBB59"/>
      <rgbColor rgb="00B15407"/>
      <rgbColor rgb="008064A2"/>
      <rgbColor rgb="008B8B8B"/>
      <rgbColor rgb="00003366"/>
      <rgbColor rgb="0000B050"/>
      <rgbColor rgb="001A1A1A"/>
      <rgbColor rgb="00202124"/>
      <rgbColor rgb="00974806"/>
      <rgbColor rgb="00C0504D"/>
      <rgbColor rgb="00366092"/>
      <rgbColor rgb="00444444"/>
      <rgbColor rgb="00003366"/>
      <rgbColor rgb="00339966"/>
      <rgbColor rgb="00003300"/>
      <rgbColor rgb="00333300"/>
      <rgbColor rgb="00993300"/>
      <rgbColor rgb="00993366"/>
      <rgbColor rgb="00333399"/>
      <rgbColor rgb="00333333"/>
    </indexedColors>
    <mruColors>
      <color rgb="FFC3D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3</c:v>
                </c:pt>
                <c:pt idx="2">
                  <c:v>1</c:v>
                </c:pt>
                <c:pt idx="3">
                  <c:v>0</c:v>
                </c:pt>
                <c:pt idx="4">
                  <c:v>0</c:v>
                </c:pt>
              </c:numCache>
            </c:numRef>
          </c:val>
          <c:extLst>
            <c:ext xmlns:c16="http://schemas.microsoft.com/office/drawing/2014/chart" uri="{C3380CC4-5D6E-409C-BE32-E72D297353CC}">
              <c16:uniqueId val="{00000000-E370-40D6-BF66-DEF7B7C4E72C}"/>
            </c:ext>
          </c:extLst>
        </c:ser>
        <c:ser>
          <c:idx val="1"/>
          <c:order val="1"/>
          <c:spPr>
            <a:solidFill>
              <a:srgbClr val="C0504D"/>
            </a:solidFill>
            <a:ln w="0">
              <a:solidFill>
                <a:srgbClr val="000000"/>
              </a:solidFill>
            </a:ln>
          </c:spPr>
          <c:invertIfNegative val="0"/>
          <c:dPt>
            <c:idx val="0"/>
            <c:invertIfNegative val="0"/>
            <c:bubble3D val="0"/>
            <c:spPr>
              <a:solidFill>
                <a:srgbClr val="A6A6A6"/>
              </a:solidFill>
              <a:ln w="0">
                <a:solidFill>
                  <a:srgbClr val="000000"/>
                </a:solidFill>
              </a:ln>
            </c:spPr>
            <c:extLst>
              <c:ext xmlns:c16="http://schemas.microsoft.com/office/drawing/2014/chart" uri="{C3380CC4-5D6E-409C-BE32-E72D297353CC}">
                <c16:uniqueId val="{00000002-E370-40D6-BF66-DEF7B7C4E72C}"/>
              </c:ext>
            </c:extLst>
          </c:dPt>
          <c:dPt>
            <c:idx val="1"/>
            <c:invertIfNegative val="0"/>
            <c:bubble3D val="0"/>
            <c:spPr>
              <a:solidFill>
                <a:srgbClr val="A6A6A6"/>
              </a:solidFill>
              <a:ln w="0">
                <a:solidFill>
                  <a:srgbClr val="000000"/>
                </a:solidFill>
              </a:ln>
            </c:spPr>
            <c:extLst>
              <c:ext xmlns:c16="http://schemas.microsoft.com/office/drawing/2014/chart" uri="{C3380CC4-5D6E-409C-BE32-E72D297353CC}">
                <c16:uniqueId val="{00000004-E370-40D6-BF66-DEF7B7C4E72C}"/>
              </c:ext>
            </c:extLst>
          </c:dPt>
          <c:dPt>
            <c:idx val="2"/>
            <c:invertIfNegative val="0"/>
            <c:bubble3D val="0"/>
            <c:spPr>
              <a:solidFill>
                <a:srgbClr val="A6A6A6"/>
              </a:solidFill>
              <a:ln w="0">
                <a:solidFill>
                  <a:srgbClr val="000000"/>
                </a:solidFill>
              </a:ln>
            </c:spPr>
            <c:extLst>
              <c:ext xmlns:c16="http://schemas.microsoft.com/office/drawing/2014/chart" uri="{C3380CC4-5D6E-409C-BE32-E72D297353CC}">
                <c16:uniqueId val="{00000006-E370-40D6-BF66-DEF7B7C4E72C}"/>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dLblPos val="ct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2-E370-40D6-BF66-DEF7B7C4E72C}"/>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dLblPos val="ct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E370-40D6-BF66-DEF7B7C4E72C}"/>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dLblPos val="ctr"/>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E370-40D6-BF66-DEF7B7C4E72C}"/>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1</c:v>
                </c:pt>
                <c:pt idx="1">
                  <c:v>2</c:v>
                </c:pt>
                <c:pt idx="2">
                  <c:v>1</c:v>
                </c:pt>
                <c:pt idx="3">
                  <c:v>0</c:v>
                </c:pt>
                <c:pt idx="4">
                  <c:v>0</c:v>
                </c:pt>
              </c:numCache>
            </c:numRef>
          </c:val>
          <c:extLst>
            <c:ext xmlns:c16="http://schemas.microsoft.com/office/drawing/2014/chart" uri="{C3380CC4-5D6E-409C-BE32-E72D297353CC}">
              <c16:uniqueId val="{00000007-E370-40D6-BF66-DEF7B7C4E72C}"/>
            </c:ext>
          </c:extLst>
        </c:ser>
        <c:ser>
          <c:idx val="2"/>
          <c:order val="2"/>
          <c:spPr>
            <a:solidFill>
              <a:srgbClr val="FF0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1</c:v>
                </c:pt>
                <c:pt idx="1">
                  <c:v>5</c:v>
                </c:pt>
                <c:pt idx="2">
                  <c:v>2</c:v>
                </c:pt>
                <c:pt idx="3">
                  <c:v>2</c:v>
                </c:pt>
                <c:pt idx="4">
                  <c:v>2</c:v>
                </c:pt>
              </c:numCache>
            </c:numRef>
          </c:val>
          <c:extLst>
            <c:ext xmlns:c16="http://schemas.microsoft.com/office/drawing/2014/chart" uri="{C3380CC4-5D6E-409C-BE32-E72D297353CC}">
              <c16:uniqueId val="{00000008-E370-40D6-BF66-DEF7B7C4E72C}"/>
            </c:ext>
          </c:extLst>
        </c:ser>
        <c:ser>
          <c:idx val="3"/>
          <c:order val="3"/>
          <c:spPr>
            <a:solidFill>
              <a:srgbClr val="FFC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0</c:v>
                </c:pt>
                <c:pt idx="2">
                  <c:v>4</c:v>
                </c:pt>
                <c:pt idx="3">
                  <c:v>2</c:v>
                </c:pt>
                <c:pt idx="4">
                  <c:v>1</c:v>
                </c:pt>
              </c:numCache>
            </c:numRef>
          </c:val>
          <c:extLst>
            <c:ext xmlns:c16="http://schemas.microsoft.com/office/drawing/2014/chart" uri="{C3380CC4-5D6E-409C-BE32-E72D297353CC}">
              <c16:uniqueId val="{00000009-E370-40D6-BF66-DEF7B7C4E72C}"/>
            </c:ext>
          </c:extLst>
        </c:ser>
        <c:ser>
          <c:idx val="4"/>
          <c:order val="4"/>
          <c:spPr>
            <a:solidFill>
              <a:srgbClr val="92D05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1</c:v>
                </c:pt>
                <c:pt idx="1">
                  <c:v>1</c:v>
                </c:pt>
                <c:pt idx="2">
                  <c:v>5</c:v>
                </c:pt>
                <c:pt idx="3">
                  <c:v>0</c:v>
                </c:pt>
                <c:pt idx="4">
                  <c:v>1</c:v>
                </c:pt>
              </c:numCache>
            </c:numRef>
          </c:val>
          <c:extLst>
            <c:ext xmlns:c16="http://schemas.microsoft.com/office/drawing/2014/chart" uri="{C3380CC4-5D6E-409C-BE32-E72D297353CC}">
              <c16:uniqueId val="{0000000A-E370-40D6-BF66-DEF7B7C4E72C}"/>
            </c:ext>
          </c:extLst>
        </c:ser>
        <c:ser>
          <c:idx val="5"/>
          <c:order val="5"/>
          <c:spPr>
            <a:solidFill>
              <a:srgbClr val="0070C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B-E370-40D6-BF66-DEF7B7C4E72C}"/>
            </c:ext>
          </c:extLst>
        </c:ser>
        <c:dLbls>
          <c:showLegendKey val="0"/>
          <c:showVal val="0"/>
          <c:showCatName val="0"/>
          <c:showSerName val="0"/>
          <c:showPercent val="0"/>
          <c:showBubbleSize val="1"/>
        </c:dLbls>
        <c:gapWidth val="150"/>
        <c:overlap val="100"/>
        <c:axId val="86627554"/>
        <c:axId val="42352913"/>
      </c:barChart>
      <c:catAx>
        <c:axId val="86627554"/>
        <c:scaling>
          <c:orientation val="maxMin"/>
        </c:scaling>
        <c:delete val="0"/>
        <c:axPos val="l"/>
        <c:numFmt formatCode="ge&quot;ral&quot;"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100" b="1" i="0" u="none" strike="noStrike" kern="1200" spc="-1" baseline="0">
                <a:solidFill>
                  <a:srgbClr val="000000"/>
                </a:solidFill>
                <a:latin typeface="Calibri" panose="020F0502020204030204"/>
                <a:ea typeface="Calibri" panose="020F0502020204030204"/>
                <a:cs typeface="+mn-cs"/>
              </a:defRPr>
            </a:pPr>
            <a:endParaRPr lang="pt-BR"/>
          </a:p>
        </c:txPr>
        <c:crossAx val="42352913"/>
        <c:crosses val="autoZero"/>
        <c:auto val="1"/>
        <c:lblAlgn val="ctr"/>
        <c:lblOffset val="100"/>
        <c:noMultiLvlLbl val="0"/>
      </c:catAx>
      <c:valAx>
        <c:axId val="42352913"/>
        <c:scaling>
          <c:orientation val="minMax"/>
        </c:scaling>
        <c:delete val="0"/>
        <c:axPos val="b"/>
        <c:majorGridlines>
          <c:spPr>
            <a:ln w="6480" cap="flat" cmpd="sng" algn="ctr">
              <a:solidFill>
                <a:srgbClr val="B7B7B7"/>
              </a:solidFill>
              <a:prstDash val="solid"/>
              <a:round/>
            </a:ln>
          </c:spPr>
        </c:majorGridlines>
        <c:numFmt formatCode="General"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86627554"/>
        <c:crosses val="max"/>
        <c:crossBetween val="between"/>
        <c:majorUnit val="2"/>
      </c:valAx>
      <c:spPr>
        <a:noFill/>
        <a:ln w="0">
          <a:noFill/>
        </a:ln>
      </c:spPr>
    </c:plotArea>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6894-4F98-BA5B-FD6C3EB85DFA}"/>
            </c:ext>
          </c:extLst>
        </c:ser>
        <c:ser>
          <c:idx val="1"/>
          <c:order val="1"/>
          <c:spPr>
            <a:solidFill>
              <a:srgbClr val="C0504D"/>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6894-4F98-BA5B-FD6C3EB85DFA}"/>
            </c:ext>
          </c:extLst>
        </c:ser>
        <c:ser>
          <c:idx val="2"/>
          <c:order val="2"/>
          <c:spPr>
            <a:solidFill>
              <a:srgbClr val="FF0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- 4'!$G$32:$G$36</c:f>
              <c:numCache>
                <c:formatCode>General</c:formatCode>
                <c:ptCount val="5"/>
                <c:pt idx="0">
                  <c:v>1</c:v>
                </c:pt>
                <c:pt idx="1">
                  <c:v>1</c:v>
                </c:pt>
                <c:pt idx="2">
                  <c:v>0</c:v>
                </c:pt>
                <c:pt idx="3">
                  <c:v>0</c:v>
                </c:pt>
                <c:pt idx="4">
                  <c:v>0</c:v>
                </c:pt>
              </c:numCache>
            </c:numRef>
          </c:val>
          <c:extLst>
            <c:ext xmlns:c16="http://schemas.microsoft.com/office/drawing/2014/chart" uri="{C3380CC4-5D6E-409C-BE32-E72D297353CC}">
              <c16:uniqueId val="{00000002-6894-4F98-BA5B-FD6C3EB85DFA}"/>
            </c:ext>
          </c:extLst>
        </c:ser>
        <c:ser>
          <c:idx val="3"/>
          <c:order val="3"/>
          <c:spPr>
            <a:solidFill>
              <a:srgbClr val="FFC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- 4'!$H$32:$H$36</c:f>
              <c:numCache>
                <c:formatCode>General</c:formatCode>
                <c:ptCount val="5"/>
                <c:pt idx="0">
                  <c:v>1</c:v>
                </c:pt>
                <c:pt idx="1">
                  <c:v>3</c:v>
                </c:pt>
                <c:pt idx="2">
                  <c:v>7</c:v>
                </c:pt>
                <c:pt idx="3">
                  <c:v>3</c:v>
                </c:pt>
                <c:pt idx="4">
                  <c:v>4</c:v>
                </c:pt>
              </c:numCache>
            </c:numRef>
          </c:val>
          <c:extLst>
            <c:ext xmlns:c16="http://schemas.microsoft.com/office/drawing/2014/chart" uri="{C3380CC4-5D6E-409C-BE32-E72D297353CC}">
              <c16:uniqueId val="{00000003-6894-4F98-BA5B-FD6C3EB85DFA}"/>
            </c:ext>
          </c:extLst>
        </c:ser>
        <c:ser>
          <c:idx val="4"/>
          <c:order val="4"/>
          <c:spPr>
            <a:solidFill>
              <a:srgbClr val="92D05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- 4'!$I$32:$I$36</c:f>
              <c:numCache>
                <c:formatCode>General</c:formatCode>
                <c:ptCount val="5"/>
                <c:pt idx="0">
                  <c:v>1</c:v>
                </c:pt>
                <c:pt idx="1">
                  <c:v>1</c:v>
                </c:pt>
                <c:pt idx="2">
                  <c:v>3</c:v>
                </c:pt>
                <c:pt idx="3">
                  <c:v>0</c:v>
                </c:pt>
                <c:pt idx="4">
                  <c:v>0</c:v>
                </c:pt>
              </c:numCache>
            </c:numRef>
          </c:val>
          <c:extLst>
            <c:ext xmlns:c16="http://schemas.microsoft.com/office/drawing/2014/chart" uri="{C3380CC4-5D6E-409C-BE32-E72D297353CC}">
              <c16:uniqueId val="{00000004-6894-4F98-BA5B-FD6C3EB85DFA}"/>
            </c:ext>
          </c:extLst>
        </c:ser>
        <c:ser>
          <c:idx val="5"/>
          <c:order val="5"/>
          <c:spPr>
            <a:solidFill>
              <a:srgbClr val="0070C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- 4'!$C$32:$C$36</c:f>
              <c:strCache>
                <c:ptCount val="5"/>
                <c:pt idx="0">
                  <c:v>OBJETIVO 1</c:v>
                </c:pt>
                <c:pt idx="1">
                  <c:v>OBJETIVO 2</c:v>
                </c:pt>
                <c:pt idx="2">
                  <c:v>OBJETIVO 3</c:v>
                </c:pt>
                <c:pt idx="3">
                  <c:v>OBJETIVO 4</c:v>
                </c:pt>
                <c:pt idx="4">
                  <c:v>OBJETIVO 5</c:v>
                </c:pt>
              </c:strCache>
            </c:strRef>
          </c:cat>
          <c:val>
            <c:numRef>
              <c:f>'Painel de Gestão - 4'!$J$32:$J$36</c:f>
              <c:numCache>
                <c:formatCode>General</c:formatCode>
                <c:ptCount val="5"/>
                <c:pt idx="0">
                  <c:v>0</c:v>
                </c:pt>
                <c:pt idx="1">
                  <c:v>1</c:v>
                </c:pt>
                <c:pt idx="2">
                  <c:v>0</c:v>
                </c:pt>
                <c:pt idx="3">
                  <c:v>1</c:v>
                </c:pt>
                <c:pt idx="4">
                  <c:v>0</c:v>
                </c:pt>
              </c:numCache>
            </c:numRef>
          </c:val>
          <c:extLst>
            <c:ext xmlns:c16="http://schemas.microsoft.com/office/drawing/2014/chart" uri="{C3380CC4-5D6E-409C-BE32-E72D297353CC}">
              <c16:uniqueId val="{00000005-6894-4F98-BA5B-FD6C3EB85DFA}"/>
            </c:ext>
          </c:extLst>
        </c:ser>
        <c:dLbls>
          <c:showLegendKey val="0"/>
          <c:showVal val="0"/>
          <c:showCatName val="0"/>
          <c:showSerName val="0"/>
          <c:showPercent val="0"/>
          <c:showBubbleSize val="1"/>
        </c:dLbls>
        <c:gapWidth val="150"/>
        <c:overlap val="100"/>
        <c:axId val="83992735"/>
        <c:axId val="77812483"/>
      </c:barChart>
      <c:catAx>
        <c:axId val="83992735"/>
        <c:scaling>
          <c:orientation val="maxMin"/>
        </c:scaling>
        <c:delete val="0"/>
        <c:axPos val="l"/>
        <c:numFmt formatCode="ge&quot;ral&quot;"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100" b="1" i="0" u="none" strike="noStrike" kern="1200" spc="-1" baseline="0">
                <a:solidFill>
                  <a:srgbClr val="000000"/>
                </a:solidFill>
                <a:latin typeface="Calibri" panose="020F0502020204030204"/>
                <a:ea typeface="Calibri" panose="020F0502020204030204"/>
                <a:cs typeface="+mn-cs"/>
              </a:defRPr>
            </a:pPr>
            <a:endParaRPr lang="pt-BR"/>
          </a:p>
        </c:txPr>
        <c:crossAx val="77812483"/>
        <c:crosses val="autoZero"/>
        <c:auto val="1"/>
        <c:lblAlgn val="ctr"/>
        <c:lblOffset val="100"/>
        <c:noMultiLvlLbl val="0"/>
      </c:catAx>
      <c:valAx>
        <c:axId val="77812483"/>
        <c:scaling>
          <c:orientation val="minMax"/>
        </c:scaling>
        <c:delete val="0"/>
        <c:axPos val="b"/>
        <c:majorGridlines>
          <c:spPr>
            <a:ln w="6480" cap="flat" cmpd="sng" algn="ctr">
              <a:solidFill>
                <a:srgbClr val="B7B7B7"/>
              </a:solidFill>
              <a:prstDash val="solid"/>
              <a:round/>
            </a:ln>
          </c:spPr>
        </c:majorGridlines>
        <c:numFmt formatCode="General"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83992735"/>
        <c:crosses val="max"/>
        <c:crossBetween val="between"/>
        <c:majorUnit val="2"/>
      </c:valAx>
      <c:spPr>
        <a:noFill/>
        <a:ln w="0">
          <a:noFill/>
        </a:ln>
      </c:spPr>
    </c:plotArea>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n-US" sz="1800" b="1" i="0" u="none" strike="noStrike" kern="1200" baseline="0">
                <a:solidFill>
                  <a:schemeClr val="tx1"/>
                </a:solidFill>
                <a:latin typeface="+mn-lt"/>
                <a:ea typeface="+mn-ea"/>
                <a:cs typeface="+mn-cs"/>
              </a:defRPr>
            </a:pPr>
            <a:r>
              <a:rPr lang="en-US">
                <a:solidFill>
                  <a:schemeClr val="tx1"/>
                </a:solidFill>
              </a:rPr>
              <a:t>Situação do PAN 
Pós Monitoria</a:t>
            </a:r>
          </a:p>
        </c:rich>
      </c:tx>
      <c:layout>
        <c:manualLayout>
          <c:xMode val="edge"/>
          <c:yMode val="edge"/>
          <c:x val="2.7549288418853599E-2"/>
          <c:y val="2.7135678391959801E-2"/>
        </c:manualLayout>
      </c:layout>
      <c:overlay val="0"/>
    </c:title>
    <c:autoTitleDeleted val="0"/>
    <c:plotArea>
      <c:layout>
        <c:manualLayout>
          <c:layoutTarget val="inner"/>
          <c:xMode val="edge"/>
          <c:yMode val="edge"/>
          <c:x val="9.5004286493648199E-2"/>
          <c:y val="0.219327217125382"/>
          <c:w val="0.46161639778661101"/>
          <c:h val="0.68501529051987797"/>
        </c:manualLayout>
      </c:layout>
      <c:doughnutChart>
        <c:varyColors val="1"/>
        <c:ser>
          <c:idx val="0"/>
          <c:order val="0"/>
          <c:spPr>
            <a:solidFill>
              <a:srgbClr val="4F81BD"/>
            </a:solidFill>
            <a:ln w="0">
              <a:noFill/>
            </a:ln>
          </c:spPr>
          <c:dPt>
            <c:idx val="0"/>
            <c:bubble3D val="0"/>
            <c:spPr>
              <a:solidFill>
                <a:schemeClr val="tx1">
                  <a:lumMod val="50000"/>
                  <a:lumOff val="50000"/>
                </a:schemeClr>
              </a:solidFill>
              <a:ln w="0">
                <a:noFill/>
              </a:ln>
            </c:spPr>
            <c:extLst>
              <c:ext xmlns:c16="http://schemas.microsoft.com/office/drawing/2014/chart" uri="{C3380CC4-5D6E-409C-BE32-E72D297353CC}">
                <c16:uniqueId val="{00000001-91E1-4094-AD40-A207D262338C}"/>
              </c:ext>
            </c:extLst>
          </c:dPt>
          <c:dPt>
            <c:idx val="1"/>
            <c:bubble3D val="0"/>
            <c:spPr>
              <a:solidFill>
                <a:srgbClr val="FF0000"/>
              </a:solidFill>
              <a:ln w="0">
                <a:noFill/>
              </a:ln>
            </c:spPr>
            <c:extLst>
              <c:ext xmlns:c16="http://schemas.microsoft.com/office/drawing/2014/chart" uri="{C3380CC4-5D6E-409C-BE32-E72D297353CC}">
                <c16:uniqueId val="{00000003-91E1-4094-AD40-A207D262338C}"/>
              </c:ext>
            </c:extLst>
          </c:dPt>
          <c:dPt>
            <c:idx val="2"/>
            <c:bubble3D val="0"/>
            <c:spPr>
              <a:solidFill>
                <a:srgbClr val="FFC000"/>
              </a:solidFill>
              <a:ln w="0">
                <a:noFill/>
              </a:ln>
            </c:spPr>
            <c:extLst>
              <c:ext xmlns:c16="http://schemas.microsoft.com/office/drawing/2014/chart" uri="{C3380CC4-5D6E-409C-BE32-E72D297353CC}">
                <c16:uniqueId val="{00000005-91E1-4094-AD40-A207D262338C}"/>
              </c:ext>
            </c:extLst>
          </c:dPt>
          <c:dPt>
            <c:idx val="3"/>
            <c:bubble3D val="0"/>
            <c:spPr>
              <a:solidFill>
                <a:srgbClr val="92D050"/>
              </a:solidFill>
              <a:ln w="0">
                <a:noFill/>
              </a:ln>
            </c:spPr>
            <c:extLst>
              <c:ext xmlns:c16="http://schemas.microsoft.com/office/drawing/2014/chart" uri="{C3380CC4-5D6E-409C-BE32-E72D297353CC}">
                <c16:uniqueId val="{00000007-91E1-4094-AD40-A207D262338C}"/>
              </c:ext>
            </c:extLst>
          </c:dPt>
          <c:dPt>
            <c:idx val="4"/>
            <c:bubble3D val="0"/>
            <c:spPr>
              <a:solidFill>
                <a:srgbClr val="0070C0"/>
              </a:solidFill>
              <a:ln w="0">
                <a:noFill/>
              </a:ln>
            </c:spPr>
            <c:extLst>
              <c:ext xmlns:c16="http://schemas.microsoft.com/office/drawing/2014/chart" uri="{C3380CC4-5D6E-409C-BE32-E72D297353CC}">
                <c16:uniqueId val="{00000009-91E1-4094-AD40-A207D262338C}"/>
              </c:ext>
            </c:extLst>
          </c:dPt>
          <c:dPt>
            <c:idx val="5"/>
            <c:bubble3D val="0"/>
            <c:spPr>
              <a:solidFill>
                <a:srgbClr val="FF99CC"/>
              </a:solidFill>
              <a:ln w="0">
                <a:noFill/>
              </a:ln>
            </c:spPr>
            <c:extLst>
              <c:ext xmlns:c16="http://schemas.microsoft.com/office/drawing/2014/chart" uri="{C3380CC4-5D6E-409C-BE32-E72D297353CC}">
                <c16:uniqueId val="{0000000B-91E1-4094-AD40-A207D262338C}"/>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91E1-4094-AD40-A207D262338C}"/>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1E1-4094-AD40-A207D262338C}"/>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1E1-4094-AD40-A207D262338C}"/>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91E1-4094-AD40-A207D262338C}"/>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91E1-4094-AD40-A207D262338C}"/>
                </c:ext>
              </c:extLst>
            </c:dLbl>
            <c:dLbl>
              <c:idx val="5"/>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91E1-4094-AD40-A207D262338C}"/>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7.407407407407407E-2</c:v>
                </c:pt>
                <c:pt idx="2">
                  <c:v>0.66666666666666663</c:v>
                </c:pt>
                <c:pt idx="3">
                  <c:v>0.18518518518518517</c:v>
                </c:pt>
                <c:pt idx="4">
                  <c:v>7.407407407407407E-2</c:v>
                </c:pt>
                <c:pt idx="5">
                  <c:v>0</c:v>
                </c:pt>
              </c:numCache>
            </c:numRef>
          </c:val>
          <c:extLst>
            <c:ext xmlns:c16="http://schemas.microsoft.com/office/drawing/2014/chart" uri="{C3380CC4-5D6E-409C-BE32-E72D297353CC}">
              <c16:uniqueId val="{0000000C-91E1-4094-AD40-A207D262338C}"/>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9383263435586398"/>
          <c:y val="0.117690237337901"/>
          <c:w val="0.34809041309430999"/>
          <c:h val="0.837166625886959"/>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n-US" sz="1800" b="1" i="0" u="none" strike="noStrike" kern="1200" baseline="0">
                <a:solidFill>
                  <a:schemeClr val="tx1"/>
                </a:solidFill>
                <a:latin typeface="+mn-lt"/>
                <a:ea typeface="+mn-ea"/>
                <a:cs typeface="+mn-cs"/>
              </a:defRPr>
            </a:pPr>
            <a:r>
              <a:rPr lang="pt-BR" altLang="en-US">
                <a:solidFill>
                  <a:schemeClr val="tx1"/>
                </a:solidFill>
              </a:rPr>
              <a:t>Situação atual do PAN 
Monitoria atual</a:t>
            </a:r>
          </a:p>
          <a:p>
            <a:pPr defTabSz="914400">
              <a:defRPr lang="en-US" sz="1800" b="1" i="0" u="none" strike="noStrike" kern="1200" baseline="0">
                <a:solidFill>
                  <a:schemeClr val="tx1"/>
                </a:solidFill>
                <a:latin typeface="+mn-lt"/>
                <a:ea typeface="+mn-ea"/>
                <a:cs typeface="+mn-cs"/>
              </a:defRPr>
            </a:pPr>
            <a:endParaRPr lang="pt-BR" altLang="en-US">
              <a:solidFill>
                <a:schemeClr val="tx1"/>
              </a:solidFill>
            </a:endParaRPr>
          </a:p>
        </c:rich>
      </c:tx>
      <c:layout>
        <c:manualLayout>
          <c:xMode val="edge"/>
          <c:yMode val="edge"/>
          <c:x val="2.168401723027447E-2"/>
          <c:y val="1.1984452296375191E-2"/>
        </c:manualLayout>
      </c:layout>
      <c:overlay val="0"/>
    </c:title>
    <c:autoTitleDeleted val="0"/>
    <c:plotArea>
      <c:layout>
        <c:manualLayout>
          <c:layoutTarget val="inner"/>
          <c:xMode val="edge"/>
          <c:yMode val="edge"/>
          <c:x val="8.1141439205955304E-2"/>
          <c:y val="0.21936349225704199"/>
          <c:w val="0.46162117452439999"/>
          <c:h val="0.68503840995000598"/>
        </c:manualLayout>
      </c:layout>
      <c:doughnutChart>
        <c:varyColors val="1"/>
        <c:ser>
          <c:idx val="0"/>
          <c:order val="0"/>
          <c:spPr>
            <a:solidFill>
              <a:srgbClr val="4F81BD"/>
            </a:solidFill>
            <a:ln w="0">
              <a:noFill/>
            </a:ln>
          </c:spPr>
          <c:dPt>
            <c:idx val="0"/>
            <c:bubble3D val="0"/>
            <c:spPr>
              <a:solidFill>
                <a:schemeClr val="bg2">
                  <a:lumMod val="50000"/>
                </a:schemeClr>
              </a:solidFill>
              <a:ln w="0">
                <a:noFill/>
              </a:ln>
            </c:spPr>
            <c:extLst>
              <c:ext xmlns:c16="http://schemas.microsoft.com/office/drawing/2014/chart" uri="{C3380CC4-5D6E-409C-BE32-E72D297353CC}">
                <c16:uniqueId val="{00000001-3560-4156-972B-8DF63285AFFF}"/>
              </c:ext>
            </c:extLst>
          </c:dPt>
          <c:dPt>
            <c:idx val="1"/>
            <c:bubble3D val="0"/>
            <c:spPr>
              <a:solidFill>
                <a:srgbClr val="FF0000"/>
              </a:solidFill>
              <a:ln w="0">
                <a:noFill/>
              </a:ln>
            </c:spPr>
            <c:extLst>
              <c:ext xmlns:c16="http://schemas.microsoft.com/office/drawing/2014/chart" uri="{C3380CC4-5D6E-409C-BE32-E72D297353CC}">
                <c16:uniqueId val="{00000003-3560-4156-972B-8DF63285AFFF}"/>
              </c:ext>
            </c:extLst>
          </c:dPt>
          <c:dPt>
            <c:idx val="2"/>
            <c:bubble3D val="0"/>
            <c:spPr>
              <a:solidFill>
                <a:srgbClr val="FFC000"/>
              </a:solidFill>
              <a:ln w="0">
                <a:noFill/>
              </a:ln>
            </c:spPr>
            <c:extLst>
              <c:ext xmlns:c16="http://schemas.microsoft.com/office/drawing/2014/chart" uri="{C3380CC4-5D6E-409C-BE32-E72D297353CC}">
                <c16:uniqueId val="{00000005-3560-4156-972B-8DF63285AFFF}"/>
              </c:ext>
            </c:extLst>
          </c:dPt>
          <c:dPt>
            <c:idx val="3"/>
            <c:bubble3D val="0"/>
            <c:spPr>
              <a:solidFill>
                <a:srgbClr val="92D050"/>
              </a:solidFill>
              <a:ln w="0">
                <a:noFill/>
              </a:ln>
            </c:spPr>
            <c:extLst>
              <c:ext xmlns:c16="http://schemas.microsoft.com/office/drawing/2014/chart" uri="{C3380CC4-5D6E-409C-BE32-E72D297353CC}">
                <c16:uniqueId val="{00000007-3560-4156-972B-8DF63285AFFF}"/>
              </c:ext>
            </c:extLst>
          </c:dPt>
          <c:dPt>
            <c:idx val="4"/>
            <c:bubble3D val="0"/>
            <c:spPr>
              <a:solidFill>
                <a:srgbClr val="0070C0"/>
              </a:solidFill>
              <a:ln w="0">
                <a:noFill/>
              </a:ln>
            </c:spPr>
            <c:extLst>
              <c:ext xmlns:c16="http://schemas.microsoft.com/office/drawing/2014/chart" uri="{C3380CC4-5D6E-409C-BE32-E72D297353CC}">
                <c16:uniqueId val="{00000009-3560-4156-972B-8DF63285AFFF}"/>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560-4156-972B-8DF63285AFFF}"/>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560-4156-972B-8DF63285AFFF}"/>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560-4156-972B-8DF63285AFFF}"/>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560-4156-972B-8DF63285AFFF}"/>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3560-4156-972B-8DF63285AFFF}"/>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7.407407407407407E-2</c:v>
                </c:pt>
                <c:pt idx="2">
                  <c:v>0.66666666666666663</c:v>
                </c:pt>
                <c:pt idx="3">
                  <c:v>0.18518518518518517</c:v>
                </c:pt>
                <c:pt idx="4">
                  <c:v>7.407407407407407E-2</c:v>
                </c:pt>
              </c:numCache>
            </c:numRef>
          </c:val>
          <c:extLst>
            <c:ext xmlns:c16="http://schemas.microsoft.com/office/drawing/2014/chart" uri="{C3380CC4-5D6E-409C-BE32-E72D297353CC}">
              <c16:uniqueId val="{0000000A-3560-4156-972B-8DF63285AFFF}"/>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611795847464637"/>
          <c:y val="0.164024390243902"/>
          <c:w val="0.37083298866738401"/>
          <c:h val="0.78768292682926799"/>
        </c:manualLayout>
      </c:layout>
      <c:overlay val="0"/>
      <c:spPr>
        <a:noFill/>
        <a:ln w="0">
          <a:noFill/>
        </a:ln>
      </c:spPr>
      <c:txPr>
        <a:bodyPr rot="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FF0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89A6-486B-873D-5923ABCFFDDB}"/>
            </c:ext>
          </c:extLst>
        </c:ser>
        <c:ser>
          <c:idx val="1"/>
          <c:order val="1"/>
          <c:spPr>
            <a:solidFill>
              <a:srgbClr val="7030A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89A6-486B-873D-5923ABCFFDDB}"/>
            </c:ext>
          </c:extLst>
        </c:ser>
        <c:ser>
          <c:idx val="2"/>
          <c:order val="2"/>
          <c:spPr>
            <a:solidFill>
              <a:srgbClr val="0070C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89A6-486B-873D-5923ABCFFDDB}"/>
            </c:ext>
          </c:extLst>
        </c:ser>
        <c:dLbls>
          <c:showLegendKey val="0"/>
          <c:showVal val="0"/>
          <c:showCatName val="0"/>
          <c:showSerName val="0"/>
          <c:showPercent val="0"/>
          <c:showBubbleSize val="1"/>
        </c:dLbls>
        <c:gapWidth val="150"/>
        <c:overlap val="100"/>
        <c:axId val="8013308"/>
        <c:axId val="59141817"/>
      </c:barChart>
      <c:catAx>
        <c:axId val="8013308"/>
        <c:scaling>
          <c:orientation val="maxMin"/>
        </c:scaling>
        <c:delete val="0"/>
        <c:axPos val="l"/>
        <c:numFmt formatCode="ge&quot;ral&quot;"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59141817"/>
        <c:crosses val="autoZero"/>
        <c:auto val="1"/>
        <c:lblAlgn val="ctr"/>
        <c:lblOffset val="100"/>
        <c:noMultiLvlLbl val="0"/>
      </c:catAx>
      <c:valAx>
        <c:axId val="59141817"/>
        <c:scaling>
          <c:orientation val="minMax"/>
        </c:scaling>
        <c:delete val="0"/>
        <c:axPos val="b"/>
        <c:majorGridlines>
          <c:spPr>
            <a:ln w="6480" cap="flat" cmpd="sng" algn="ctr">
              <a:solidFill>
                <a:srgbClr val="B7B7B7"/>
              </a:solidFill>
              <a:prstDash val="solid"/>
              <a:round/>
            </a:ln>
          </c:spPr>
        </c:majorGridlines>
        <c:numFmt formatCode="General"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8013308"/>
        <c:crosses val="max"/>
        <c:crossBetween val="between"/>
        <c:majorUnit val="2"/>
      </c:valAx>
      <c:spPr>
        <a:noFill/>
        <a:ln w="0">
          <a:noFill/>
        </a:ln>
      </c:spPr>
    </c:plotArea>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600" b="1" i="0" u="none" strike="noStrike" kern="1200" spc="-1" baseline="0">
                <a:solidFill>
                  <a:srgbClr val="757575"/>
                </a:solidFill>
                <a:latin typeface="Calibri" panose="020F0502020204030204"/>
                <a:ea typeface="Calibri" panose="020F0502020204030204"/>
                <a:cs typeface="+mn-cs"/>
              </a:defRPr>
            </a:pPr>
            <a:r>
              <a:rPr lang="en-US" sz="1600" b="1" strike="noStrike" spc="-1">
                <a:solidFill>
                  <a:srgbClr val="757575"/>
                </a:solidFill>
                <a:latin typeface="Calibri" panose="020F0502020204030204"/>
                <a:ea typeface="Calibri" panose="020F0502020204030204"/>
              </a:rPr>
              <a:t>Situação atual do PAN 
Monitoria atual</a:t>
            </a:r>
          </a:p>
        </c:rich>
      </c:tx>
      <c:layout>
        <c:manualLayout>
          <c:xMode val="edge"/>
          <c:yMode val="edge"/>
          <c:x val="8.1379068953447709E-3"/>
          <c:y val="1.6498399409012598E-2"/>
        </c:manualLayout>
      </c:layout>
      <c:overlay val="0"/>
      <c:spPr>
        <a:noFill/>
        <a:ln w="0">
          <a:noFill/>
        </a:ln>
      </c:spPr>
    </c:title>
    <c:autoTitleDeleted val="0"/>
    <c:plotArea>
      <c:layout>
        <c:manualLayout>
          <c:layoutTarget val="inner"/>
          <c:xMode val="edge"/>
          <c:yMode val="edge"/>
          <c:x val="8.1116555827791398E-2"/>
          <c:y val="0.21940408766313699"/>
          <c:w val="0.46167308365418303"/>
          <c:h val="0.68505294262496896"/>
        </c:manualLayout>
      </c:layout>
      <c:doughnutChart>
        <c:varyColors val="1"/>
        <c:ser>
          <c:idx val="0"/>
          <c:order val="0"/>
          <c:spPr>
            <a:solidFill>
              <a:srgbClr val="4F81BD"/>
            </a:solidFill>
            <a:ln w="0">
              <a:noFill/>
            </a:ln>
          </c:spPr>
          <c:dPt>
            <c:idx val="0"/>
            <c:bubble3D val="0"/>
            <c:extLst>
              <c:ext xmlns:c16="http://schemas.microsoft.com/office/drawing/2014/chart" uri="{C3380CC4-5D6E-409C-BE32-E72D297353CC}">
                <c16:uniqueId val="{00000001-4A72-45B1-B6A3-28AB7FBCA807}"/>
              </c:ext>
            </c:extLst>
          </c:dPt>
          <c:dPt>
            <c:idx val="1"/>
            <c:bubble3D val="0"/>
            <c:spPr>
              <a:solidFill>
                <a:srgbClr val="7030A0"/>
              </a:solidFill>
              <a:ln w="0">
                <a:noFill/>
              </a:ln>
            </c:spPr>
            <c:extLst>
              <c:ext xmlns:c16="http://schemas.microsoft.com/office/drawing/2014/chart" uri="{C3380CC4-5D6E-409C-BE32-E72D297353CC}">
                <c16:uniqueId val="{00000003-4A72-45B1-B6A3-28AB7FBCA807}"/>
              </c:ext>
            </c:extLst>
          </c:dPt>
          <c:dPt>
            <c:idx val="2"/>
            <c:bubble3D val="0"/>
            <c:spPr>
              <a:solidFill>
                <a:srgbClr val="0070C0"/>
              </a:solidFill>
              <a:ln w="0">
                <a:noFill/>
              </a:ln>
            </c:spPr>
            <c:extLst>
              <c:ext xmlns:c16="http://schemas.microsoft.com/office/drawing/2014/chart" uri="{C3380CC4-5D6E-409C-BE32-E72D297353CC}">
                <c16:uniqueId val="{00000005-4A72-45B1-B6A3-28AB7FBCA807}"/>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A72-45B1-B6A3-28AB7FBCA807}"/>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A72-45B1-B6A3-28AB7FBCA807}"/>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A72-45B1-B6A3-28AB7FBCA807}"/>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6-4A72-45B1-B6A3-28AB7FBCA807}"/>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7029166666666697"/>
          <c:y val="0.19587952117740601"/>
        </c:manualLayout>
      </c:layout>
      <c:overlay val="0"/>
      <c:spPr>
        <a:noFill/>
        <a:ln w="0">
          <a:noFill/>
        </a:ln>
      </c:spPr>
      <c:txPr>
        <a:bodyPr rot="0" spcFirstLastPara="0" vertOverflow="ellipsis" vert="horz" wrap="square" anchor="ctr" anchorCtr="1"/>
        <a:lstStyle/>
        <a:p>
          <a:pPr>
            <a:defRPr lang="en-US" sz="12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rgbClr val="757575"/>
                </a:solidFill>
                <a:latin typeface="Calibri" panose="020F0502020204030204"/>
                <a:ea typeface="Calibri" panose="020F0502020204030204"/>
                <a:cs typeface="+mn-cs"/>
              </a:defRPr>
            </a:pPr>
            <a:r>
              <a:rPr lang="pt-BR" sz="1600" b="1" strike="noStrike" spc="-1">
                <a:solidFill>
                  <a:srgbClr val="757575"/>
                </a:solidFill>
                <a:latin typeface="Calibri" panose="020F0502020204030204"/>
                <a:ea typeface="Calibri" panose="020F0502020204030204"/>
              </a:rPr>
              <a:t>Situação atual do PAN 
Monitoria atual</a:t>
            </a:r>
          </a:p>
        </c:rich>
      </c:tx>
      <c:layout>
        <c:manualLayout>
          <c:xMode val="edge"/>
          <c:yMode val="edge"/>
          <c:x val="8.1058726220016603E-3"/>
          <c:y val="1.6461407145470099E-2"/>
        </c:manualLayout>
      </c:layout>
      <c:overlay val="0"/>
      <c:spPr>
        <a:noFill/>
        <a:ln w="0">
          <a:noFill/>
        </a:ln>
      </c:spPr>
    </c:title>
    <c:autoTitleDeleted val="0"/>
    <c:plotArea>
      <c:layout>
        <c:manualLayout>
          <c:layoutTarget val="inner"/>
          <c:xMode val="edge"/>
          <c:yMode val="edge"/>
          <c:x val="8.1141439205955304E-2"/>
          <c:y val="0.21936349225704199"/>
          <c:w val="0.46162117452439999"/>
          <c:h val="0.68503840995000598"/>
        </c:manualLayout>
      </c:layout>
      <c:doughnutChart>
        <c:varyColors val="1"/>
        <c:ser>
          <c:idx val="0"/>
          <c:order val="0"/>
          <c:spPr>
            <a:solidFill>
              <a:srgbClr val="4F81BD"/>
            </a:solidFill>
            <a:ln w="0">
              <a:noFill/>
            </a:ln>
          </c:spPr>
          <c:dPt>
            <c:idx val="0"/>
            <c:bubble3D val="0"/>
            <c:extLst>
              <c:ext xmlns:c16="http://schemas.microsoft.com/office/drawing/2014/chart" uri="{C3380CC4-5D6E-409C-BE32-E72D297353CC}">
                <c16:uniqueId val="{00000001-341A-4C00-9F69-459168942C84}"/>
              </c:ext>
            </c:extLst>
          </c:dPt>
          <c:dPt>
            <c:idx val="1"/>
            <c:bubble3D val="0"/>
            <c:spPr>
              <a:solidFill>
                <a:srgbClr val="FF0000"/>
              </a:solidFill>
              <a:ln w="0">
                <a:noFill/>
              </a:ln>
            </c:spPr>
            <c:extLst>
              <c:ext xmlns:c16="http://schemas.microsoft.com/office/drawing/2014/chart" uri="{C3380CC4-5D6E-409C-BE32-E72D297353CC}">
                <c16:uniqueId val="{00000003-341A-4C00-9F69-459168942C84}"/>
              </c:ext>
            </c:extLst>
          </c:dPt>
          <c:dPt>
            <c:idx val="2"/>
            <c:bubble3D val="0"/>
            <c:spPr>
              <a:solidFill>
                <a:srgbClr val="9BBB59"/>
              </a:solidFill>
              <a:ln w="0">
                <a:noFill/>
              </a:ln>
            </c:spPr>
            <c:extLst>
              <c:ext xmlns:c16="http://schemas.microsoft.com/office/drawing/2014/chart" uri="{C3380CC4-5D6E-409C-BE32-E72D297353CC}">
                <c16:uniqueId val="{00000005-341A-4C00-9F69-459168942C84}"/>
              </c:ext>
            </c:extLst>
          </c:dPt>
          <c:dPt>
            <c:idx val="3"/>
            <c:bubble3D val="0"/>
            <c:spPr>
              <a:solidFill>
                <a:srgbClr val="92D050"/>
              </a:solidFill>
              <a:ln w="0">
                <a:noFill/>
              </a:ln>
            </c:spPr>
            <c:extLst>
              <c:ext xmlns:c16="http://schemas.microsoft.com/office/drawing/2014/chart" uri="{C3380CC4-5D6E-409C-BE32-E72D297353CC}">
                <c16:uniqueId val="{00000007-341A-4C00-9F69-459168942C84}"/>
              </c:ext>
            </c:extLst>
          </c:dPt>
          <c:dPt>
            <c:idx val="4"/>
            <c:bubble3D val="0"/>
            <c:spPr>
              <a:solidFill>
                <a:srgbClr val="0070C0"/>
              </a:solidFill>
              <a:ln w="0">
                <a:noFill/>
              </a:ln>
            </c:spPr>
            <c:extLst>
              <c:ext xmlns:c16="http://schemas.microsoft.com/office/drawing/2014/chart" uri="{C3380CC4-5D6E-409C-BE32-E72D297353CC}">
                <c16:uniqueId val="{00000009-341A-4C00-9F69-459168942C84}"/>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41A-4C00-9F69-459168942C84}"/>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41A-4C00-9F69-459168942C84}"/>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41A-4C00-9F69-459168942C84}"/>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41A-4C00-9F69-459168942C84}"/>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341A-4C00-9F69-459168942C84}"/>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0.125</c:v>
                </c:pt>
                <c:pt idx="1">
                  <c:v>0.375</c:v>
                </c:pt>
                <c:pt idx="2">
                  <c:v>0.21875</c:v>
                </c:pt>
                <c:pt idx="3">
                  <c:v>0.25</c:v>
                </c:pt>
                <c:pt idx="4">
                  <c:v>3.125E-2</c:v>
                </c:pt>
              </c:numCache>
            </c:numRef>
          </c:val>
          <c:extLst>
            <c:ext xmlns:c16="http://schemas.microsoft.com/office/drawing/2014/chart" uri="{C3380CC4-5D6E-409C-BE32-E72D297353CC}">
              <c16:uniqueId val="{0000000A-341A-4C00-9F69-459168942C84}"/>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7029166666666697"/>
          <c:y val="0.14367663552499499"/>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rgbClr val="757575"/>
                </a:solidFill>
                <a:latin typeface="Calibri" panose="020F0502020204030204"/>
                <a:ea typeface="Calibri" panose="020F0502020204030204"/>
                <a:cs typeface="+mn-cs"/>
              </a:defRPr>
            </a:pPr>
            <a:r>
              <a:rPr lang="pt-BR" sz="1600" b="1" strike="noStrike" spc="-1">
                <a:solidFill>
                  <a:srgbClr val="757575"/>
                </a:solidFill>
                <a:latin typeface="Calibri" panose="020F0502020204030204"/>
                <a:ea typeface="Calibri" panose="020F0502020204030204"/>
              </a:rPr>
              <a:t>Situação do PAN 
Pós Monitoria 2020</a:t>
            </a:r>
          </a:p>
        </c:rich>
      </c:tx>
      <c:layout>
        <c:manualLayout>
          <c:xMode val="edge"/>
          <c:yMode val="edge"/>
          <c:x val="7.9487387460459094E-3"/>
          <c:y val="1.6461407145470099E-2"/>
        </c:manualLayout>
      </c:layout>
      <c:overlay val="0"/>
      <c:spPr>
        <a:noFill/>
        <a:ln w="0">
          <a:noFill/>
        </a:ln>
      </c:spPr>
    </c:title>
    <c:autoTitleDeleted val="0"/>
    <c:plotArea>
      <c:layout>
        <c:manualLayout>
          <c:layoutTarget val="inner"/>
          <c:xMode val="edge"/>
          <c:yMode val="edge"/>
          <c:x val="9.5060426636385795E-2"/>
          <c:y val="0.21936349225704199"/>
          <c:w val="0.46159461432395199"/>
          <c:h val="0.68503840995000598"/>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F718-4E2C-8CAA-91266CAA9106}"/>
              </c:ext>
            </c:extLst>
          </c:dPt>
          <c:dPt>
            <c:idx val="1"/>
            <c:bubble3D val="0"/>
            <c:spPr>
              <a:solidFill>
                <a:srgbClr val="FF0000"/>
              </a:solidFill>
              <a:ln w="0">
                <a:noFill/>
              </a:ln>
            </c:spPr>
            <c:extLst>
              <c:ext xmlns:c16="http://schemas.microsoft.com/office/drawing/2014/chart" uri="{C3380CC4-5D6E-409C-BE32-E72D297353CC}">
                <c16:uniqueId val="{00000003-F718-4E2C-8CAA-91266CAA9106}"/>
              </c:ext>
            </c:extLst>
          </c:dPt>
          <c:dPt>
            <c:idx val="2"/>
            <c:bubble3D val="0"/>
            <c:spPr>
              <a:solidFill>
                <a:srgbClr val="FFFF00"/>
              </a:solidFill>
              <a:ln w="0">
                <a:noFill/>
              </a:ln>
            </c:spPr>
            <c:extLst>
              <c:ext xmlns:c16="http://schemas.microsoft.com/office/drawing/2014/chart" uri="{C3380CC4-5D6E-409C-BE32-E72D297353CC}">
                <c16:uniqueId val="{00000005-F718-4E2C-8CAA-91266CAA9106}"/>
              </c:ext>
            </c:extLst>
          </c:dPt>
          <c:dPt>
            <c:idx val="3"/>
            <c:bubble3D val="0"/>
            <c:spPr>
              <a:solidFill>
                <a:srgbClr val="92D050"/>
              </a:solidFill>
              <a:ln w="0">
                <a:noFill/>
              </a:ln>
            </c:spPr>
            <c:extLst>
              <c:ext xmlns:c16="http://schemas.microsoft.com/office/drawing/2014/chart" uri="{C3380CC4-5D6E-409C-BE32-E72D297353CC}">
                <c16:uniqueId val="{00000007-F718-4E2C-8CAA-91266CAA9106}"/>
              </c:ext>
            </c:extLst>
          </c:dPt>
          <c:dPt>
            <c:idx val="4"/>
            <c:bubble3D val="0"/>
            <c:spPr>
              <a:solidFill>
                <a:srgbClr val="0070C0"/>
              </a:solidFill>
              <a:ln w="0">
                <a:noFill/>
              </a:ln>
            </c:spPr>
            <c:extLst>
              <c:ext xmlns:c16="http://schemas.microsoft.com/office/drawing/2014/chart" uri="{C3380CC4-5D6E-409C-BE32-E72D297353CC}">
                <c16:uniqueId val="{00000009-F718-4E2C-8CAA-91266CAA9106}"/>
              </c:ext>
            </c:extLst>
          </c:dPt>
          <c:dPt>
            <c:idx val="5"/>
            <c:bubble3D val="0"/>
            <c:spPr>
              <a:solidFill>
                <a:srgbClr val="FF99CC"/>
              </a:solidFill>
              <a:ln w="0">
                <a:noFill/>
              </a:ln>
            </c:spPr>
            <c:extLst>
              <c:ext xmlns:c16="http://schemas.microsoft.com/office/drawing/2014/chart" uri="{C3380CC4-5D6E-409C-BE32-E72D297353CC}">
                <c16:uniqueId val="{0000000B-F718-4E2C-8CAA-91266CAA9106}"/>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718-4E2C-8CAA-91266CAA9106}"/>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718-4E2C-8CAA-91266CAA9106}"/>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718-4E2C-8CAA-91266CAA9106}"/>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718-4E2C-8CAA-91266CAA9106}"/>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718-4E2C-8CAA-91266CAA9106}"/>
                </c:ext>
              </c:extLst>
            </c:dLbl>
            <c:dLbl>
              <c:idx val="5"/>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0"/>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F718-4E2C-8CAA-91266CAA9106}"/>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0.14285714285714285</c:v>
                </c:pt>
                <c:pt idx="1">
                  <c:v>0.32142857142857145</c:v>
                </c:pt>
                <c:pt idx="2">
                  <c:v>0.21428571428571427</c:v>
                </c:pt>
                <c:pt idx="3">
                  <c:v>0.2857142857142857</c:v>
                </c:pt>
                <c:pt idx="4">
                  <c:v>3.5714285714285712E-2</c:v>
                </c:pt>
                <c:pt idx="5">
                  <c:v>0</c:v>
                </c:pt>
              </c:numCache>
            </c:numRef>
          </c:val>
          <c:extLst>
            <c:ext xmlns:c16="http://schemas.microsoft.com/office/drawing/2014/chart" uri="{C3380CC4-5D6E-409C-BE32-E72D297353CC}">
              <c16:uniqueId val="{0000000C-F718-4E2C-8CAA-91266CAA9106}"/>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9897799484626502"/>
          <c:y val="0.117682869704234"/>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B15407"/>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- 2'!$E$32:$E$36</c:f>
              <c:numCache>
                <c:formatCode>General</c:formatCode>
                <c:ptCount val="5"/>
                <c:pt idx="0">
                  <c:v>0</c:v>
                </c:pt>
                <c:pt idx="1">
                  <c:v>1</c:v>
                </c:pt>
                <c:pt idx="2">
                  <c:v>1</c:v>
                </c:pt>
                <c:pt idx="3">
                  <c:v>0</c:v>
                </c:pt>
                <c:pt idx="4">
                  <c:v>0</c:v>
                </c:pt>
              </c:numCache>
            </c:numRef>
          </c:val>
          <c:extLst>
            <c:ext xmlns:c16="http://schemas.microsoft.com/office/drawing/2014/chart" uri="{C3380CC4-5D6E-409C-BE32-E72D297353CC}">
              <c16:uniqueId val="{00000000-63CD-4D51-8D9C-088B038FE083}"/>
            </c:ext>
          </c:extLst>
        </c:ser>
        <c:ser>
          <c:idx val="1"/>
          <c:order val="1"/>
          <c:spPr>
            <a:solidFill>
              <a:srgbClr val="A6A6A6"/>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- 2'!$F$32:$F$36</c:f>
              <c:numCache>
                <c:formatCode>General</c:formatCode>
                <c:ptCount val="5"/>
                <c:pt idx="0">
                  <c:v>1</c:v>
                </c:pt>
                <c:pt idx="1">
                  <c:v>0</c:v>
                </c:pt>
                <c:pt idx="2">
                  <c:v>1</c:v>
                </c:pt>
                <c:pt idx="3">
                  <c:v>0</c:v>
                </c:pt>
                <c:pt idx="4">
                  <c:v>0</c:v>
                </c:pt>
              </c:numCache>
            </c:numRef>
          </c:val>
          <c:extLst>
            <c:ext xmlns:c16="http://schemas.microsoft.com/office/drawing/2014/chart" uri="{C3380CC4-5D6E-409C-BE32-E72D297353CC}">
              <c16:uniqueId val="{00000001-63CD-4D51-8D9C-088B038FE083}"/>
            </c:ext>
          </c:extLst>
        </c:ser>
        <c:ser>
          <c:idx val="2"/>
          <c:order val="2"/>
          <c:spPr>
            <a:solidFill>
              <a:srgbClr val="FF0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- 2'!$G$32:$G$36</c:f>
              <c:numCache>
                <c:formatCode>General</c:formatCode>
                <c:ptCount val="5"/>
                <c:pt idx="0">
                  <c:v>1</c:v>
                </c:pt>
                <c:pt idx="1">
                  <c:v>0</c:v>
                </c:pt>
                <c:pt idx="2">
                  <c:v>2</c:v>
                </c:pt>
                <c:pt idx="3">
                  <c:v>2</c:v>
                </c:pt>
                <c:pt idx="4">
                  <c:v>2</c:v>
                </c:pt>
              </c:numCache>
            </c:numRef>
          </c:val>
          <c:extLst>
            <c:ext xmlns:c16="http://schemas.microsoft.com/office/drawing/2014/chart" uri="{C3380CC4-5D6E-409C-BE32-E72D297353CC}">
              <c16:uniqueId val="{00000002-63CD-4D51-8D9C-088B038FE083}"/>
            </c:ext>
          </c:extLst>
        </c:ser>
        <c:ser>
          <c:idx val="3"/>
          <c:order val="3"/>
          <c:spPr>
            <a:solidFill>
              <a:srgbClr val="FFC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- 2'!$H$32:$H$36</c:f>
              <c:numCache>
                <c:formatCode>General</c:formatCode>
                <c:ptCount val="5"/>
                <c:pt idx="0">
                  <c:v>0</c:v>
                </c:pt>
                <c:pt idx="1">
                  <c:v>4</c:v>
                </c:pt>
                <c:pt idx="2">
                  <c:v>8</c:v>
                </c:pt>
                <c:pt idx="3">
                  <c:v>1</c:v>
                </c:pt>
                <c:pt idx="4">
                  <c:v>1</c:v>
                </c:pt>
              </c:numCache>
            </c:numRef>
          </c:val>
          <c:extLst>
            <c:ext xmlns:c16="http://schemas.microsoft.com/office/drawing/2014/chart" uri="{C3380CC4-5D6E-409C-BE32-E72D297353CC}">
              <c16:uniqueId val="{00000003-63CD-4D51-8D9C-088B038FE083}"/>
            </c:ext>
          </c:extLst>
        </c:ser>
        <c:ser>
          <c:idx val="4"/>
          <c:order val="4"/>
          <c:spPr>
            <a:solidFill>
              <a:srgbClr val="92D05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- 2'!$I$32:$I$36</c:f>
              <c:numCache>
                <c:formatCode>General</c:formatCode>
                <c:ptCount val="5"/>
                <c:pt idx="0">
                  <c:v>1</c:v>
                </c:pt>
                <c:pt idx="1">
                  <c:v>2</c:v>
                </c:pt>
                <c:pt idx="2">
                  <c:v>1</c:v>
                </c:pt>
                <c:pt idx="3">
                  <c:v>1</c:v>
                </c:pt>
                <c:pt idx="4">
                  <c:v>1</c:v>
                </c:pt>
              </c:numCache>
            </c:numRef>
          </c:val>
          <c:extLst>
            <c:ext xmlns:c16="http://schemas.microsoft.com/office/drawing/2014/chart" uri="{C3380CC4-5D6E-409C-BE32-E72D297353CC}">
              <c16:uniqueId val="{00000004-63CD-4D51-8D9C-088B038FE083}"/>
            </c:ext>
          </c:extLst>
        </c:ser>
        <c:ser>
          <c:idx val="5"/>
          <c:order val="5"/>
          <c:spPr>
            <a:solidFill>
              <a:srgbClr val="0070C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- 2'!$C$32:$C$36</c:f>
              <c:strCache>
                <c:ptCount val="5"/>
                <c:pt idx="0">
                  <c:v>OBJETIVO 1</c:v>
                </c:pt>
                <c:pt idx="1">
                  <c:v>OBJETIVO 2</c:v>
                </c:pt>
                <c:pt idx="2">
                  <c:v>OBJETIVO 3</c:v>
                </c:pt>
                <c:pt idx="3">
                  <c:v>OBJETIVO 4</c:v>
                </c:pt>
                <c:pt idx="4">
                  <c:v>OBJETIVO 5</c:v>
                </c:pt>
              </c:strCache>
            </c:strRef>
          </c:cat>
          <c:val>
            <c:numRef>
              <c:f>'Painel de Gestão - 2'!$J$32:$J$36</c:f>
              <c:numCache>
                <c:formatCode>General</c:formatCode>
                <c:ptCount val="5"/>
                <c:pt idx="0">
                  <c:v>0</c:v>
                </c:pt>
                <c:pt idx="1">
                  <c:v>1</c:v>
                </c:pt>
                <c:pt idx="2">
                  <c:v>0</c:v>
                </c:pt>
                <c:pt idx="3">
                  <c:v>0</c:v>
                </c:pt>
                <c:pt idx="4">
                  <c:v>0</c:v>
                </c:pt>
              </c:numCache>
            </c:numRef>
          </c:val>
          <c:extLst>
            <c:ext xmlns:c16="http://schemas.microsoft.com/office/drawing/2014/chart" uri="{C3380CC4-5D6E-409C-BE32-E72D297353CC}">
              <c16:uniqueId val="{00000005-63CD-4D51-8D9C-088B038FE083}"/>
            </c:ext>
          </c:extLst>
        </c:ser>
        <c:dLbls>
          <c:showLegendKey val="0"/>
          <c:showVal val="0"/>
          <c:showCatName val="0"/>
          <c:showSerName val="0"/>
          <c:showPercent val="0"/>
          <c:showBubbleSize val="1"/>
        </c:dLbls>
        <c:gapWidth val="150"/>
        <c:overlap val="100"/>
        <c:axId val="31153199"/>
        <c:axId val="26001593"/>
      </c:barChart>
      <c:catAx>
        <c:axId val="31153199"/>
        <c:scaling>
          <c:orientation val="maxMin"/>
        </c:scaling>
        <c:delete val="0"/>
        <c:axPos val="l"/>
        <c:numFmt formatCode="ge&quot;ral&quot;"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100" b="1" i="0" u="none" strike="noStrike" kern="1200" spc="-1" baseline="0">
                <a:solidFill>
                  <a:srgbClr val="000000"/>
                </a:solidFill>
                <a:latin typeface="Calibri" panose="020F0502020204030204"/>
                <a:ea typeface="Calibri" panose="020F0502020204030204"/>
                <a:cs typeface="+mn-cs"/>
              </a:defRPr>
            </a:pPr>
            <a:endParaRPr lang="pt-BR"/>
          </a:p>
        </c:txPr>
        <c:crossAx val="26001593"/>
        <c:crosses val="autoZero"/>
        <c:auto val="1"/>
        <c:lblAlgn val="ctr"/>
        <c:lblOffset val="100"/>
        <c:noMultiLvlLbl val="0"/>
      </c:catAx>
      <c:valAx>
        <c:axId val="26001593"/>
        <c:scaling>
          <c:orientation val="minMax"/>
        </c:scaling>
        <c:delete val="0"/>
        <c:axPos val="b"/>
        <c:majorGridlines>
          <c:spPr>
            <a:ln w="6480" cap="flat" cmpd="sng" algn="ctr">
              <a:solidFill>
                <a:srgbClr val="B7B7B7"/>
              </a:solidFill>
              <a:prstDash val="solid"/>
              <a:round/>
            </a:ln>
          </c:spPr>
        </c:majorGridlines>
        <c:numFmt formatCode="General"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31153199"/>
        <c:crosses val="max"/>
        <c:crossBetween val="between"/>
        <c:majorUnit val="2"/>
      </c:valAx>
      <c:spPr>
        <a:noFill/>
        <a:ln w="0">
          <a:noFill/>
        </a:ln>
      </c:spPr>
    </c:plotArea>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rgbClr val="757575"/>
                </a:solidFill>
                <a:latin typeface="Calibri" panose="020F0502020204030204"/>
                <a:ea typeface="Calibri" panose="020F0502020204030204"/>
                <a:cs typeface="+mn-cs"/>
              </a:defRPr>
            </a:pPr>
            <a:r>
              <a:rPr lang="pt-BR" sz="1600" b="1" strike="noStrike" spc="-1">
                <a:solidFill>
                  <a:srgbClr val="757575"/>
                </a:solidFill>
                <a:latin typeface="Calibri" panose="020F0502020204030204"/>
                <a:ea typeface="Calibri" panose="020F0502020204030204"/>
              </a:rPr>
              <a:t>Situação atual do PAN 
Monitoria atual</a:t>
            </a:r>
          </a:p>
        </c:rich>
      </c:tx>
      <c:layout>
        <c:manualLayout>
          <c:xMode val="edge"/>
          <c:yMode val="edge"/>
          <c:x val="8.1058726220016603E-3"/>
          <c:y val="1.6461407145470099E-2"/>
        </c:manualLayout>
      </c:layout>
      <c:overlay val="0"/>
      <c:spPr>
        <a:noFill/>
        <a:ln w="0">
          <a:noFill/>
        </a:ln>
      </c:spPr>
    </c:title>
    <c:autoTitleDeleted val="0"/>
    <c:plotArea>
      <c:layout>
        <c:manualLayout>
          <c:layoutTarget val="inner"/>
          <c:xMode val="edge"/>
          <c:yMode val="edge"/>
          <c:x val="8.1141439205955304E-2"/>
          <c:y val="0.21936349225704199"/>
          <c:w val="0.46162117452439999"/>
          <c:h val="0.68503840995000598"/>
        </c:manualLayout>
      </c:layout>
      <c:doughnutChart>
        <c:varyColors val="1"/>
        <c:ser>
          <c:idx val="0"/>
          <c:order val="0"/>
          <c:spPr>
            <a:solidFill>
              <a:srgbClr val="4F81BD"/>
            </a:solidFill>
            <a:ln w="0">
              <a:noFill/>
            </a:ln>
          </c:spPr>
          <c:dPt>
            <c:idx val="0"/>
            <c:bubble3D val="0"/>
            <c:extLst>
              <c:ext xmlns:c16="http://schemas.microsoft.com/office/drawing/2014/chart" uri="{C3380CC4-5D6E-409C-BE32-E72D297353CC}">
                <c16:uniqueId val="{00000001-7F11-4300-923E-8B3992202DC1}"/>
              </c:ext>
            </c:extLst>
          </c:dPt>
          <c:dPt>
            <c:idx val="1"/>
            <c:bubble3D val="0"/>
            <c:spPr>
              <a:solidFill>
                <a:srgbClr val="FF0000"/>
              </a:solidFill>
              <a:ln w="0">
                <a:noFill/>
              </a:ln>
            </c:spPr>
            <c:extLst>
              <c:ext xmlns:c16="http://schemas.microsoft.com/office/drawing/2014/chart" uri="{C3380CC4-5D6E-409C-BE32-E72D297353CC}">
                <c16:uniqueId val="{00000003-7F11-4300-923E-8B3992202DC1}"/>
              </c:ext>
            </c:extLst>
          </c:dPt>
          <c:dPt>
            <c:idx val="2"/>
            <c:bubble3D val="0"/>
            <c:spPr>
              <a:solidFill>
                <a:srgbClr val="9BBB59"/>
              </a:solidFill>
              <a:ln w="0">
                <a:noFill/>
              </a:ln>
            </c:spPr>
            <c:extLst>
              <c:ext xmlns:c16="http://schemas.microsoft.com/office/drawing/2014/chart" uri="{C3380CC4-5D6E-409C-BE32-E72D297353CC}">
                <c16:uniqueId val="{00000005-7F11-4300-923E-8B3992202DC1}"/>
              </c:ext>
            </c:extLst>
          </c:dPt>
          <c:dPt>
            <c:idx val="3"/>
            <c:bubble3D val="0"/>
            <c:spPr>
              <a:solidFill>
                <a:srgbClr val="92D050"/>
              </a:solidFill>
              <a:ln w="0">
                <a:noFill/>
              </a:ln>
            </c:spPr>
            <c:extLst>
              <c:ext xmlns:c16="http://schemas.microsoft.com/office/drawing/2014/chart" uri="{C3380CC4-5D6E-409C-BE32-E72D297353CC}">
                <c16:uniqueId val="{00000007-7F11-4300-923E-8B3992202DC1}"/>
              </c:ext>
            </c:extLst>
          </c:dPt>
          <c:dPt>
            <c:idx val="4"/>
            <c:bubble3D val="0"/>
            <c:spPr>
              <a:solidFill>
                <a:srgbClr val="0070C0"/>
              </a:solidFill>
              <a:ln w="0">
                <a:noFill/>
              </a:ln>
            </c:spPr>
            <c:extLst>
              <c:ext xmlns:c16="http://schemas.microsoft.com/office/drawing/2014/chart" uri="{C3380CC4-5D6E-409C-BE32-E72D297353CC}">
                <c16:uniqueId val="{00000009-7F11-4300-923E-8B3992202DC1}"/>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F11-4300-923E-8B3992202DC1}"/>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F11-4300-923E-8B3992202DC1}"/>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F11-4300-923E-8B3992202DC1}"/>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F11-4300-923E-8B3992202DC1}"/>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7F11-4300-923E-8B3992202DC1}"/>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6.6666666666666666E-2</c:v>
                </c:pt>
                <c:pt idx="1">
                  <c:v>0.23333333333333334</c:v>
                </c:pt>
                <c:pt idx="2">
                  <c:v>0.46666666666666667</c:v>
                </c:pt>
                <c:pt idx="3">
                  <c:v>0.2</c:v>
                </c:pt>
                <c:pt idx="4">
                  <c:v>3.3333333333333333E-2</c:v>
                </c:pt>
              </c:numCache>
            </c:numRef>
          </c:val>
          <c:extLst>
            <c:ext xmlns:c16="http://schemas.microsoft.com/office/drawing/2014/chart" uri="{C3380CC4-5D6E-409C-BE32-E72D297353CC}">
              <c16:uniqueId val="{0000000A-7F11-4300-923E-8B3992202DC1}"/>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7029166666666697"/>
          <c:y val="0.14367663552499499"/>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rgbClr val="757575"/>
                </a:solidFill>
                <a:latin typeface="Calibri" panose="020F0502020204030204"/>
                <a:ea typeface="Calibri" panose="020F0502020204030204"/>
                <a:cs typeface="+mn-cs"/>
              </a:defRPr>
            </a:pPr>
            <a:r>
              <a:rPr lang="pt-BR" sz="1600" b="1" strike="noStrike" spc="-1">
                <a:solidFill>
                  <a:srgbClr val="757575"/>
                </a:solidFill>
                <a:latin typeface="Calibri" panose="020F0502020204030204"/>
                <a:ea typeface="Calibri" panose="020F0502020204030204"/>
              </a:rPr>
              <a:t>Situação do PAN 
Pós Monitoria 2021</a:t>
            </a:r>
          </a:p>
        </c:rich>
      </c:tx>
      <c:layout>
        <c:manualLayout>
          <c:xMode val="edge"/>
          <c:yMode val="edge"/>
          <c:x val="7.9487387460459094E-3"/>
          <c:y val="1.6461407145470099E-2"/>
        </c:manualLayout>
      </c:layout>
      <c:overlay val="0"/>
      <c:spPr>
        <a:noFill/>
        <a:ln w="0">
          <a:noFill/>
        </a:ln>
      </c:spPr>
    </c:title>
    <c:autoTitleDeleted val="0"/>
    <c:plotArea>
      <c:layout>
        <c:manualLayout>
          <c:layoutTarget val="inner"/>
          <c:xMode val="edge"/>
          <c:yMode val="edge"/>
          <c:x val="9.5060426636385795E-2"/>
          <c:y val="0.21936349225704199"/>
          <c:w val="0.46159461432395199"/>
          <c:h val="0.68503840995000598"/>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682F-44E7-BC25-759E6F3E9825}"/>
              </c:ext>
            </c:extLst>
          </c:dPt>
          <c:dPt>
            <c:idx val="1"/>
            <c:bubble3D val="0"/>
            <c:spPr>
              <a:solidFill>
                <a:srgbClr val="FF0000"/>
              </a:solidFill>
              <a:ln w="0">
                <a:noFill/>
              </a:ln>
            </c:spPr>
            <c:extLst>
              <c:ext xmlns:c16="http://schemas.microsoft.com/office/drawing/2014/chart" uri="{C3380CC4-5D6E-409C-BE32-E72D297353CC}">
                <c16:uniqueId val="{00000003-682F-44E7-BC25-759E6F3E9825}"/>
              </c:ext>
            </c:extLst>
          </c:dPt>
          <c:dPt>
            <c:idx val="2"/>
            <c:bubble3D val="0"/>
            <c:spPr>
              <a:solidFill>
                <a:srgbClr val="FFFF00"/>
              </a:solidFill>
              <a:ln w="0">
                <a:noFill/>
              </a:ln>
            </c:spPr>
            <c:extLst>
              <c:ext xmlns:c16="http://schemas.microsoft.com/office/drawing/2014/chart" uri="{C3380CC4-5D6E-409C-BE32-E72D297353CC}">
                <c16:uniqueId val="{00000005-682F-44E7-BC25-759E6F3E9825}"/>
              </c:ext>
            </c:extLst>
          </c:dPt>
          <c:dPt>
            <c:idx val="3"/>
            <c:bubble3D val="0"/>
            <c:spPr>
              <a:solidFill>
                <a:srgbClr val="92D050"/>
              </a:solidFill>
              <a:ln w="0">
                <a:noFill/>
              </a:ln>
            </c:spPr>
            <c:extLst>
              <c:ext xmlns:c16="http://schemas.microsoft.com/office/drawing/2014/chart" uri="{C3380CC4-5D6E-409C-BE32-E72D297353CC}">
                <c16:uniqueId val="{00000007-682F-44E7-BC25-759E6F3E9825}"/>
              </c:ext>
            </c:extLst>
          </c:dPt>
          <c:dPt>
            <c:idx val="4"/>
            <c:bubble3D val="0"/>
            <c:spPr>
              <a:solidFill>
                <a:srgbClr val="0070C0"/>
              </a:solidFill>
              <a:ln w="0">
                <a:noFill/>
              </a:ln>
            </c:spPr>
            <c:extLst>
              <c:ext xmlns:c16="http://schemas.microsoft.com/office/drawing/2014/chart" uri="{C3380CC4-5D6E-409C-BE32-E72D297353CC}">
                <c16:uniqueId val="{00000009-682F-44E7-BC25-759E6F3E9825}"/>
              </c:ext>
            </c:extLst>
          </c:dPt>
          <c:dPt>
            <c:idx val="5"/>
            <c:bubble3D val="0"/>
            <c:spPr>
              <a:solidFill>
                <a:srgbClr val="FF99CC"/>
              </a:solidFill>
              <a:ln w="0">
                <a:noFill/>
              </a:ln>
            </c:spPr>
            <c:extLst>
              <c:ext xmlns:c16="http://schemas.microsoft.com/office/drawing/2014/chart" uri="{C3380CC4-5D6E-409C-BE32-E72D297353CC}">
                <c16:uniqueId val="{0000000B-682F-44E7-BC25-759E6F3E9825}"/>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682F-44E7-BC25-759E6F3E9825}"/>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82F-44E7-BC25-759E6F3E9825}"/>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82F-44E7-BC25-759E6F3E9825}"/>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82F-44E7-BC25-759E6F3E9825}"/>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82F-44E7-BC25-759E6F3E9825}"/>
                </c:ext>
              </c:extLst>
            </c:dLbl>
            <c:dLbl>
              <c:idx val="5"/>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0"/>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682F-44E7-BC25-759E6F3E9825}"/>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7.1428571428571425E-2</c:v>
                </c:pt>
                <c:pt idx="1">
                  <c:v>0.21428571428571427</c:v>
                </c:pt>
                <c:pt idx="2">
                  <c:v>0.5</c:v>
                </c:pt>
                <c:pt idx="3">
                  <c:v>0.17857142857142858</c:v>
                </c:pt>
                <c:pt idx="4">
                  <c:v>3.5714285714285712E-2</c:v>
                </c:pt>
                <c:pt idx="5">
                  <c:v>0</c:v>
                </c:pt>
              </c:numCache>
            </c:numRef>
          </c:val>
          <c:extLst>
            <c:ext xmlns:c16="http://schemas.microsoft.com/office/drawing/2014/chart" uri="{C3380CC4-5D6E-409C-BE32-E72D297353CC}">
              <c16:uniqueId val="{0000000C-682F-44E7-BC25-759E6F3E9825}"/>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9897799484626502"/>
          <c:y val="0.117682869704234"/>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58129696514598"/>
          <c:y val="0.15469716093294084"/>
          <c:w val="0.80821210310430469"/>
          <c:h val="0.72739529788489088"/>
        </c:manualLayout>
      </c:layout>
      <c:barChart>
        <c:barDir val="bar"/>
        <c:grouping val="stacked"/>
        <c:varyColors val="0"/>
        <c:ser>
          <c:idx val="0"/>
          <c:order val="0"/>
          <c:spPr>
            <a:solidFill>
              <a:srgbClr val="B15407"/>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- 3'!$E$32:$E$37</c:f>
              <c:numCache>
                <c:formatCode>General</c:formatCode>
                <c:ptCount val="6"/>
                <c:pt idx="0">
                  <c:v>0</c:v>
                </c:pt>
                <c:pt idx="1">
                  <c:v>0</c:v>
                </c:pt>
                <c:pt idx="2">
                  <c:v>1</c:v>
                </c:pt>
                <c:pt idx="3">
                  <c:v>1</c:v>
                </c:pt>
                <c:pt idx="4">
                  <c:v>0</c:v>
                </c:pt>
              </c:numCache>
            </c:numRef>
          </c:val>
          <c:extLst>
            <c:ext xmlns:c16="http://schemas.microsoft.com/office/drawing/2014/chart" uri="{C3380CC4-5D6E-409C-BE32-E72D297353CC}">
              <c16:uniqueId val="{00000000-375B-4B51-BF23-905FF886B683}"/>
            </c:ext>
          </c:extLst>
        </c:ser>
        <c:ser>
          <c:idx val="1"/>
          <c:order val="1"/>
          <c:spPr>
            <a:solidFill>
              <a:srgbClr val="C0504D"/>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- 3'!$F$32:$F$37</c:f>
              <c:numCache>
                <c:formatCode>General</c:formatCode>
                <c:ptCount val="6"/>
                <c:pt idx="0">
                  <c:v>1</c:v>
                </c:pt>
                <c:pt idx="1">
                  <c:v>0</c:v>
                </c:pt>
                <c:pt idx="2">
                  <c:v>1</c:v>
                </c:pt>
                <c:pt idx="3">
                  <c:v>0</c:v>
                </c:pt>
                <c:pt idx="4">
                  <c:v>0</c:v>
                </c:pt>
              </c:numCache>
            </c:numRef>
          </c:val>
          <c:extLst>
            <c:ext xmlns:c16="http://schemas.microsoft.com/office/drawing/2014/chart" uri="{C3380CC4-5D6E-409C-BE32-E72D297353CC}">
              <c16:uniqueId val="{00000001-375B-4B51-BF23-905FF886B683}"/>
            </c:ext>
          </c:extLst>
        </c:ser>
        <c:ser>
          <c:idx val="2"/>
          <c:order val="2"/>
          <c:spPr>
            <a:solidFill>
              <a:srgbClr val="FF0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- 3'!$G$32:$G$37</c:f>
              <c:numCache>
                <c:formatCode>General</c:formatCode>
                <c:ptCount val="6"/>
                <c:pt idx="0">
                  <c:v>0</c:v>
                </c:pt>
                <c:pt idx="1">
                  <c:v>1</c:v>
                </c:pt>
                <c:pt idx="2">
                  <c:v>2</c:v>
                </c:pt>
                <c:pt idx="3">
                  <c:v>1</c:v>
                </c:pt>
                <c:pt idx="4">
                  <c:v>0</c:v>
                </c:pt>
              </c:numCache>
            </c:numRef>
          </c:val>
          <c:extLst>
            <c:ext xmlns:c16="http://schemas.microsoft.com/office/drawing/2014/chart" uri="{C3380CC4-5D6E-409C-BE32-E72D297353CC}">
              <c16:uniqueId val="{00000002-375B-4B51-BF23-905FF886B683}"/>
            </c:ext>
          </c:extLst>
        </c:ser>
        <c:ser>
          <c:idx val="3"/>
          <c:order val="3"/>
          <c:spPr>
            <a:solidFill>
              <a:srgbClr val="FFC00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- 3'!$H$32:$H$37</c:f>
              <c:numCache>
                <c:formatCode>General</c:formatCode>
                <c:ptCount val="6"/>
                <c:pt idx="0">
                  <c:v>0</c:v>
                </c:pt>
                <c:pt idx="1">
                  <c:v>3</c:v>
                </c:pt>
                <c:pt idx="2">
                  <c:v>5</c:v>
                </c:pt>
                <c:pt idx="3">
                  <c:v>1</c:v>
                </c:pt>
                <c:pt idx="4">
                  <c:v>4</c:v>
                </c:pt>
              </c:numCache>
            </c:numRef>
          </c:val>
          <c:extLst>
            <c:ext xmlns:c16="http://schemas.microsoft.com/office/drawing/2014/chart" uri="{C3380CC4-5D6E-409C-BE32-E72D297353CC}">
              <c16:uniqueId val="{00000003-375B-4B51-BF23-905FF886B683}"/>
            </c:ext>
          </c:extLst>
        </c:ser>
        <c:ser>
          <c:idx val="4"/>
          <c:order val="4"/>
          <c:spPr>
            <a:solidFill>
              <a:srgbClr val="92D05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- 3'!$I$32:$I$37</c:f>
              <c:numCache>
                <c:formatCode>General</c:formatCode>
                <c:ptCount val="6"/>
                <c:pt idx="0">
                  <c:v>2</c:v>
                </c:pt>
                <c:pt idx="1">
                  <c:v>1</c:v>
                </c:pt>
                <c:pt idx="2">
                  <c:v>3</c:v>
                </c:pt>
                <c:pt idx="3">
                  <c:v>1</c:v>
                </c:pt>
                <c:pt idx="4">
                  <c:v>0</c:v>
                </c:pt>
              </c:numCache>
            </c:numRef>
          </c:val>
          <c:extLst>
            <c:ext xmlns:c16="http://schemas.microsoft.com/office/drawing/2014/chart" uri="{C3380CC4-5D6E-409C-BE32-E72D297353CC}">
              <c16:uniqueId val="{00000004-375B-4B51-BF23-905FF886B683}"/>
            </c:ext>
          </c:extLst>
        </c:ser>
        <c:ser>
          <c:idx val="5"/>
          <c:order val="5"/>
          <c:spPr>
            <a:solidFill>
              <a:srgbClr val="0070C0"/>
            </a:solidFill>
            <a:ln w="0">
              <a:solidFill>
                <a:srgbClr val="000000"/>
              </a:solidFill>
            </a:ln>
          </c:spPr>
          <c:invertIfNegative val="0"/>
          <c:dLbls>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'Painel de Gestão - 3'!$C$32:$C$37</c:f>
              <c:strCache>
                <c:ptCount val="5"/>
                <c:pt idx="0">
                  <c:v>OBJETIVO 1</c:v>
                </c:pt>
                <c:pt idx="1">
                  <c:v>OBJETIVO 2</c:v>
                </c:pt>
                <c:pt idx="2">
                  <c:v>OBJETIVO 3</c:v>
                </c:pt>
                <c:pt idx="3">
                  <c:v>OBJETIVO 4</c:v>
                </c:pt>
                <c:pt idx="4">
                  <c:v>OBJETIVO 5</c:v>
                </c:pt>
              </c:strCache>
            </c:strRef>
          </c:cat>
          <c:val>
            <c:numRef>
              <c:f>'Painel de Gestão - 3'!$J$32:$J$37</c:f>
              <c:numCache>
                <c:formatCode>General</c:formatCode>
                <c:ptCount val="6"/>
                <c:pt idx="0">
                  <c:v>0</c:v>
                </c:pt>
                <c:pt idx="1">
                  <c:v>1</c:v>
                </c:pt>
                <c:pt idx="2">
                  <c:v>0</c:v>
                </c:pt>
                <c:pt idx="3">
                  <c:v>1</c:v>
                </c:pt>
                <c:pt idx="4">
                  <c:v>0</c:v>
                </c:pt>
              </c:numCache>
            </c:numRef>
          </c:val>
          <c:extLst>
            <c:ext xmlns:c16="http://schemas.microsoft.com/office/drawing/2014/chart" uri="{C3380CC4-5D6E-409C-BE32-E72D297353CC}">
              <c16:uniqueId val="{00000005-375B-4B51-BF23-905FF886B683}"/>
            </c:ext>
          </c:extLst>
        </c:ser>
        <c:dLbls>
          <c:showLegendKey val="0"/>
          <c:showVal val="0"/>
          <c:showCatName val="0"/>
          <c:showSerName val="0"/>
          <c:showPercent val="0"/>
          <c:showBubbleSize val="1"/>
        </c:dLbls>
        <c:gapWidth val="150"/>
        <c:overlap val="100"/>
        <c:axId val="75349991"/>
        <c:axId val="16098397"/>
      </c:barChart>
      <c:catAx>
        <c:axId val="75349991"/>
        <c:scaling>
          <c:orientation val="maxMin"/>
        </c:scaling>
        <c:delete val="0"/>
        <c:axPos val="l"/>
        <c:numFmt formatCode="ge&quot;ral&quot;"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100" b="1" i="0" u="none" strike="noStrike" kern="1200" spc="-1" baseline="0">
                <a:solidFill>
                  <a:srgbClr val="000000"/>
                </a:solidFill>
                <a:latin typeface="Calibri" panose="020F0502020204030204"/>
                <a:ea typeface="Calibri" panose="020F0502020204030204"/>
                <a:cs typeface="+mn-cs"/>
              </a:defRPr>
            </a:pPr>
            <a:endParaRPr lang="pt-BR"/>
          </a:p>
        </c:txPr>
        <c:crossAx val="16098397"/>
        <c:crosses val="autoZero"/>
        <c:auto val="1"/>
        <c:lblAlgn val="ctr"/>
        <c:lblOffset val="100"/>
        <c:noMultiLvlLbl val="0"/>
      </c:catAx>
      <c:valAx>
        <c:axId val="16098397"/>
        <c:scaling>
          <c:orientation val="minMax"/>
        </c:scaling>
        <c:delete val="0"/>
        <c:axPos val="b"/>
        <c:majorGridlines>
          <c:spPr>
            <a:ln w="6480" cap="flat" cmpd="sng" algn="ctr">
              <a:solidFill>
                <a:srgbClr val="B7B7B7"/>
              </a:solidFill>
              <a:prstDash val="solid"/>
              <a:round/>
            </a:ln>
          </c:spPr>
        </c:majorGridlines>
        <c:numFmt formatCode="General" sourceLinked="0"/>
        <c:majorTickMark val="none"/>
        <c:minorTickMark val="none"/>
        <c:tickLblPos val="nextTo"/>
        <c:spPr>
          <a:ln w="6480" cap="flat" cmpd="sng" algn="ctr">
            <a:solidFill>
              <a:srgbClr val="8B8B8B"/>
            </a:solidFill>
            <a:prstDash val="solid"/>
            <a:round/>
          </a:ln>
        </c:spPr>
        <c:txPr>
          <a:bodyPr rot="-60000000" spcFirstLastPara="0" vertOverflow="ellipsis" vert="horz" wrap="square"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crossAx val="75349991"/>
        <c:crosses val="max"/>
        <c:crossBetween val="between"/>
        <c:majorUnit val="2"/>
      </c:valAx>
      <c:spPr>
        <a:noFill/>
        <a:ln w="0">
          <a:noFill/>
        </a:ln>
      </c:spPr>
    </c:plotArea>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chemeClr val="tx1"/>
                </a:solidFill>
                <a:latin typeface="Calibri" panose="020F0502020204030204"/>
                <a:ea typeface="Calibri" panose="020F0502020204030204"/>
                <a:cs typeface="+mn-cs"/>
              </a:defRPr>
            </a:pPr>
            <a:r>
              <a:rPr lang="pt-BR" sz="1600" b="1" strike="noStrike" spc="-1">
                <a:solidFill>
                  <a:schemeClr val="tx1"/>
                </a:solidFill>
                <a:latin typeface="Calibri" panose="020F0502020204030204"/>
                <a:ea typeface="Calibri" panose="020F0502020204030204"/>
              </a:rPr>
              <a:t>Situação atual do PAN 
Monitoria atual</a:t>
            </a:r>
          </a:p>
        </c:rich>
      </c:tx>
      <c:layout>
        <c:manualLayout>
          <c:xMode val="edge"/>
          <c:yMode val="edge"/>
          <c:x val="8.1058726220016603E-3"/>
          <c:y val="1.6461407145470099E-2"/>
        </c:manualLayout>
      </c:layout>
      <c:overlay val="0"/>
      <c:spPr>
        <a:noFill/>
        <a:ln w="0">
          <a:noFill/>
        </a:ln>
      </c:spPr>
    </c:title>
    <c:autoTitleDeleted val="0"/>
    <c:plotArea>
      <c:layout>
        <c:manualLayout>
          <c:layoutTarget val="inner"/>
          <c:xMode val="edge"/>
          <c:yMode val="edge"/>
          <c:x val="8.1141439205955304E-2"/>
          <c:y val="0.21936349225704199"/>
          <c:w val="0.46162117452439999"/>
          <c:h val="0.68503840995000598"/>
        </c:manualLayout>
      </c:layout>
      <c:doughnutChart>
        <c:varyColors val="1"/>
        <c:ser>
          <c:idx val="0"/>
          <c:order val="0"/>
          <c:spPr>
            <a:solidFill>
              <a:srgbClr val="4F81BD"/>
            </a:solidFill>
            <a:ln w="0">
              <a:noFill/>
            </a:ln>
          </c:spPr>
          <c:dPt>
            <c:idx val="0"/>
            <c:bubble3D val="0"/>
            <c:spPr>
              <a:solidFill>
                <a:srgbClr val="808080"/>
              </a:solidFill>
              <a:ln w="0">
                <a:noFill/>
              </a:ln>
            </c:spPr>
            <c:extLst>
              <c:ext xmlns:c16="http://schemas.microsoft.com/office/drawing/2014/chart" uri="{C3380CC4-5D6E-409C-BE32-E72D297353CC}">
                <c16:uniqueId val="{00000001-BB93-40DF-AE4E-3339A8F6B851}"/>
              </c:ext>
            </c:extLst>
          </c:dPt>
          <c:dPt>
            <c:idx val="1"/>
            <c:bubble3D val="0"/>
            <c:spPr>
              <a:solidFill>
                <a:srgbClr val="FF0000"/>
              </a:solidFill>
              <a:ln w="0">
                <a:noFill/>
              </a:ln>
            </c:spPr>
            <c:extLst>
              <c:ext xmlns:c16="http://schemas.microsoft.com/office/drawing/2014/chart" uri="{C3380CC4-5D6E-409C-BE32-E72D297353CC}">
                <c16:uniqueId val="{00000003-BB93-40DF-AE4E-3339A8F6B851}"/>
              </c:ext>
            </c:extLst>
          </c:dPt>
          <c:dPt>
            <c:idx val="2"/>
            <c:bubble3D val="0"/>
            <c:spPr>
              <a:solidFill>
                <a:srgbClr val="FFFF00"/>
              </a:solidFill>
              <a:ln w="0">
                <a:noFill/>
              </a:ln>
            </c:spPr>
            <c:extLst>
              <c:ext xmlns:c16="http://schemas.microsoft.com/office/drawing/2014/chart" uri="{C3380CC4-5D6E-409C-BE32-E72D297353CC}">
                <c16:uniqueId val="{00000005-BB93-40DF-AE4E-3339A8F6B851}"/>
              </c:ext>
            </c:extLst>
          </c:dPt>
          <c:dPt>
            <c:idx val="3"/>
            <c:bubble3D val="0"/>
            <c:spPr>
              <a:solidFill>
                <a:srgbClr val="92D050"/>
              </a:solidFill>
              <a:ln w="0">
                <a:noFill/>
              </a:ln>
            </c:spPr>
            <c:extLst>
              <c:ext xmlns:c16="http://schemas.microsoft.com/office/drawing/2014/chart" uri="{C3380CC4-5D6E-409C-BE32-E72D297353CC}">
                <c16:uniqueId val="{00000007-BB93-40DF-AE4E-3339A8F6B851}"/>
              </c:ext>
            </c:extLst>
          </c:dPt>
          <c:dPt>
            <c:idx val="4"/>
            <c:bubble3D val="0"/>
            <c:spPr>
              <a:solidFill>
                <a:srgbClr val="0070C0"/>
              </a:solidFill>
              <a:ln w="0">
                <a:noFill/>
              </a:ln>
            </c:spPr>
            <c:extLst>
              <c:ext xmlns:c16="http://schemas.microsoft.com/office/drawing/2014/chart" uri="{C3380CC4-5D6E-409C-BE32-E72D297353CC}">
                <c16:uniqueId val="{00000009-BB93-40DF-AE4E-3339A8F6B851}"/>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B93-40DF-AE4E-3339A8F6B851}"/>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0"/>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BB93-40DF-AE4E-3339A8F6B851}"/>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B93-40DF-AE4E-3339A8F6B851}"/>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B93-40DF-AE4E-3339A8F6B851}"/>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BB93-40DF-AE4E-3339A8F6B851}"/>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7.1428571428571425E-2</c:v>
                </c:pt>
                <c:pt idx="1">
                  <c:v>0.14285714285714285</c:v>
                </c:pt>
                <c:pt idx="2">
                  <c:v>0.4642857142857143</c:v>
                </c:pt>
                <c:pt idx="3">
                  <c:v>0.25</c:v>
                </c:pt>
                <c:pt idx="4">
                  <c:v>7.1428571428571425E-2</c:v>
                </c:pt>
              </c:numCache>
            </c:numRef>
          </c:val>
          <c:extLst>
            <c:ext xmlns:c16="http://schemas.microsoft.com/office/drawing/2014/chart" uri="{C3380CC4-5D6E-409C-BE32-E72D297353CC}">
              <c16:uniqueId val="{0000000A-BB93-40DF-AE4E-3339A8F6B851}"/>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7029166666666697"/>
          <c:y val="0.14367663552499499"/>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pt-BR" sz="1600" b="1" i="0" u="none" strike="noStrike" kern="1200" spc="-1" baseline="0">
                <a:solidFill>
                  <a:schemeClr val="tx1"/>
                </a:solidFill>
                <a:latin typeface="Calibri" panose="020F0502020204030204"/>
                <a:ea typeface="Calibri" panose="020F0502020204030204"/>
                <a:cs typeface="+mn-cs"/>
              </a:defRPr>
            </a:pPr>
            <a:r>
              <a:rPr lang="pt-BR" sz="1600" b="1" strike="noStrike" spc="-1">
                <a:solidFill>
                  <a:schemeClr val="tx1"/>
                </a:solidFill>
                <a:latin typeface="Calibri" panose="020F0502020204030204"/>
                <a:ea typeface="Calibri" panose="020F0502020204030204"/>
              </a:rPr>
              <a:t>Situação do PAN 
Pós Monitoria </a:t>
            </a:r>
          </a:p>
        </c:rich>
      </c:tx>
      <c:layout>
        <c:manualLayout>
          <c:xMode val="edge"/>
          <c:yMode val="edge"/>
          <c:x val="8.1109579041284807E-3"/>
          <c:y val="1.6523313716613901E-2"/>
        </c:manualLayout>
      </c:layout>
      <c:overlay val="0"/>
      <c:spPr>
        <a:noFill/>
        <a:ln w="0">
          <a:noFill/>
        </a:ln>
      </c:spPr>
    </c:title>
    <c:autoTitleDeleted val="0"/>
    <c:plotArea>
      <c:layout>
        <c:manualLayout>
          <c:layoutTarget val="inner"/>
          <c:xMode val="edge"/>
          <c:yMode val="edge"/>
          <c:x val="9.5060426636385795E-2"/>
          <c:y val="0.219330013580806"/>
          <c:w val="0.46159461432395199"/>
          <c:h val="0.68503847894975101"/>
        </c:manualLayout>
      </c:layout>
      <c:doughnutChart>
        <c:varyColors val="1"/>
        <c:ser>
          <c:idx val="0"/>
          <c:order val="0"/>
          <c:spPr>
            <a:solidFill>
              <a:srgbClr val="4F81BD"/>
            </a:solidFill>
            <a:ln w="0">
              <a:noFill/>
            </a:ln>
          </c:spPr>
          <c:dPt>
            <c:idx val="0"/>
            <c:bubble3D val="0"/>
            <c:spPr>
              <a:solidFill>
                <a:srgbClr val="808080"/>
              </a:solidFill>
              <a:ln w="0">
                <a:noFill/>
              </a:ln>
            </c:spPr>
            <c:extLst>
              <c:ext xmlns:c16="http://schemas.microsoft.com/office/drawing/2014/chart" uri="{C3380CC4-5D6E-409C-BE32-E72D297353CC}">
                <c16:uniqueId val="{00000001-F87C-46BE-A938-126C6CC406BB}"/>
              </c:ext>
            </c:extLst>
          </c:dPt>
          <c:dPt>
            <c:idx val="1"/>
            <c:bubble3D val="0"/>
            <c:spPr>
              <a:solidFill>
                <a:srgbClr val="FF0000"/>
              </a:solidFill>
              <a:ln w="0">
                <a:noFill/>
              </a:ln>
            </c:spPr>
            <c:extLst>
              <c:ext xmlns:c16="http://schemas.microsoft.com/office/drawing/2014/chart" uri="{C3380CC4-5D6E-409C-BE32-E72D297353CC}">
                <c16:uniqueId val="{00000003-F87C-46BE-A938-126C6CC406BB}"/>
              </c:ext>
            </c:extLst>
          </c:dPt>
          <c:dPt>
            <c:idx val="2"/>
            <c:bubble3D val="0"/>
            <c:spPr>
              <a:solidFill>
                <a:srgbClr val="FFFF00"/>
              </a:solidFill>
              <a:ln w="0">
                <a:noFill/>
              </a:ln>
            </c:spPr>
            <c:extLst>
              <c:ext xmlns:c16="http://schemas.microsoft.com/office/drawing/2014/chart" uri="{C3380CC4-5D6E-409C-BE32-E72D297353CC}">
                <c16:uniqueId val="{00000005-F87C-46BE-A938-126C6CC406BB}"/>
              </c:ext>
            </c:extLst>
          </c:dPt>
          <c:dPt>
            <c:idx val="3"/>
            <c:bubble3D val="0"/>
            <c:spPr>
              <a:solidFill>
                <a:srgbClr val="92D050"/>
              </a:solidFill>
              <a:ln w="0">
                <a:noFill/>
              </a:ln>
            </c:spPr>
            <c:extLst>
              <c:ext xmlns:c16="http://schemas.microsoft.com/office/drawing/2014/chart" uri="{C3380CC4-5D6E-409C-BE32-E72D297353CC}">
                <c16:uniqueId val="{00000007-F87C-46BE-A938-126C6CC406BB}"/>
              </c:ext>
            </c:extLst>
          </c:dPt>
          <c:dPt>
            <c:idx val="4"/>
            <c:bubble3D val="0"/>
            <c:spPr>
              <a:solidFill>
                <a:srgbClr val="0070C0"/>
              </a:solidFill>
              <a:ln w="0">
                <a:noFill/>
              </a:ln>
            </c:spPr>
            <c:extLst>
              <c:ext xmlns:c16="http://schemas.microsoft.com/office/drawing/2014/chart" uri="{C3380CC4-5D6E-409C-BE32-E72D297353CC}">
                <c16:uniqueId val="{00000009-F87C-46BE-A938-126C6CC406BB}"/>
              </c:ext>
            </c:extLst>
          </c:dPt>
          <c:dPt>
            <c:idx val="5"/>
            <c:bubble3D val="0"/>
            <c:spPr>
              <a:solidFill>
                <a:srgbClr val="FF99CC"/>
              </a:solidFill>
              <a:ln w="0">
                <a:noFill/>
              </a:ln>
            </c:spPr>
            <c:extLst>
              <c:ext xmlns:c16="http://schemas.microsoft.com/office/drawing/2014/chart" uri="{C3380CC4-5D6E-409C-BE32-E72D297353CC}">
                <c16:uniqueId val="{0000000B-F87C-46BE-A938-126C6CC406BB}"/>
              </c:ext>
            </c:extLst>
          </c:dPt>
          <c:dLbls>
            <c:dLbl>
              <c:idx val="0"/>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87C-46BE-A938-126C6CC406BB}"/>
                </c:ext>
              </c:extLst>
            </c:dLbl>
            <c:dLbl>
              <c:idx val="1"/>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0"/>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F87C-46BE-A938-126C6CC406BB}"/>
                </c:ext>
              </c:extLst>
            </c:dLbl>
            <c:dLbl>
              <c:idx val="2"/>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87C-46BE-A938-126C6CC406BB}"/>
                </c:ext>
              </c:extLst>
            </c:dLbl>
            <c:dLbl>
              <c:idx val="3"/>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87C-46BE-A938-126C6CC406BB}"/>
                </c:ext>
              </c:extLst>
            </c:dLbl>
            <c:dLbl>
              <c:idx val="4"/>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87C-46BE-A938-126C6CC406BB}"/>
                </c:ext>
              </c:extLst>
            </c:dLbl>
            <c:dLbl>
              <c:idx val="5"/>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mn-ea"/>
                      <a:cs typeface="+mn-cs"/>
                    </a:defRPr>
                  </a:pPr>
                  <a:endParaRPr lang="pt-BR"/>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F87C-46BE-A938-126C6CC406BB}"/>
                </c:ext>
              </c:extLst>
            </c:dLbl>
            <c:spPr>
              <a:noFill/>
              <a:ln>
                <a:noFill/>
              </a:ln>
              <a:effectLst/>
            </c:spPr>
            <c:txPr>
              <a:bodyPr rot="0" spcFirstLastPara="0" vertOverflow="ellipsis" vert="horz" wrap="square" lIns="38100" tIns="19050" rIns="38100" bIns="19050" anchor="ctr" anchorCtr="1"/>
              <a:lstStyle/>
              <a:p>
                <a:pPr>
                  <a:defRPr lang="en-US" sz="1000" b="0" i="0" u="none" strike="noStrike" kern="1200" spc="-1" baseline="0">
                    <a:solidFill>
                      <a:srgbClr val="000000"/>
                    </a:solidFill>
                    <a:latin typeface="Calibri" panose="020F0502020204030204"/>
                    <a:ea typeface="Calibri" panose="020F0502020204030204"/>
                    <a:cs typeface="+mn-cs"/>
                  </a:defRPr>
                </a:pPr>
                <a:endParaRPr lang="pt-BR"/>
              </a:p>
            </c:txPr>
            <c:showLegendKey val="0"/>
            <c:showVal val="1"/>
            <c:showCatName val="0"/>
            <c:showSerName val="0"/>
            <c:showPercent val="0"/>
            <c:showBubbleSize val="1"/>
            <c:separator>; </c:separator>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7.407407407407407E-2</c:v>
                </c:pt>
                <c:pt idx="1">
                  <c:v>7.407407407407407E-2</c:v>
                </c:pt>
                <c:pt idx="2">
                  <c:v>0.48148148148148145</c:v>
                </c:pt>
                <c:pt idx="3">
                  <c:v>0.25925925925925924</c:v>
                </c:pt>
                <c:pt idx="4">
                  <c:v>7.407407407407407E-2</c:v>
                </c:pt>
                <c:pt idx="5">
                  <c:v>3.7037037037037035E-2</c:v>
                </c:pt>
              </c:numCache>
            </c:numRef>
          </c:val>
          <c:extLst>
            <c:ext xmlns:c16="http://schemas.microsoft.com/office/drawing/2014/chart" uri="{C3380CC4-5D6E-409C-BE32-E72D297353CC}">
              <c16:uniqueId val="{0000000C-F87C-46BE-A938-126C6CC406BB}"/>
            </c:ext>
          </c:extLst>
        </c:ser>
        <c:dLbls>
          <c:showLegendKey val="0"/>
          <c:showVal val="1"/>
          <c:showCatName val="0"/>
          <c:showSerName val="0"/>
          <c:showPercent val="0"/>
          <c:showBubbleSize val="1"/>
          <c:showLeaderLines val="1"/>
        </c:dLbls>
        <c:firstSliceAng val="0"/>
        <c:holeSize val="50"/>
      </c:doughnutChart>
      <c:spPr>
        <a:noFill/>
        <a:ln w="0">
          <a:noFill/>
        </a:ln>
      </c:spPr>
    </c:plotArea>
    <c:legend>
      <c:legendPos val="r"/>
      <c:layout>
        <c:manualLayout>
          <c:xMode val="edge"/>
          <c:yMode val="edge"/>
          <c:x val="0.59897799484626502"/>
          <c:y val="0.117682869704234"/>
          <c:w val="0.32100728825205899"/>
          <c:h val="0.84859125619006404"/>
        </c:manualLayout>
      </c:layout>
      <c:overlay val="0"/>
      <c:spPr>
        <a:noFill/>
        <a:ln w="0">
          <a:noFill/>
        </a:ln>
      </c:spPr>
      <c:txPr>
        <a:bodyPr rot="0" spcFirstLastPara="0" vertOverflow="ellipsis" vert="horz" wrap="square" anchor="ctr" anchorCtr="1"/>
        <a:lstStyle/>
        <a:p>
          <a:pPr>
            <a:defRPr lang="en-US" sz="1100" b="1" i="0" u="none" strike="noStrike" kern="1200" spc="-1" baseline="0">
              <a:solidFill>
                <a:srgbClr val="1A1A1A"/>
              </a:solidFill>
              <a:latin typeface="Calibri" panose="020F0502020204030204"/>
              <a:ea typeface="Calibri" panose="020F0502020204030204"/>
              <a:cs typeface="+mn-cs"/>
            </a:defRPr>
          </a:pPr>
          <a:endParaRPr lang="pt-BR"/>
        </a:p>
      </c:txPr>
    </c:legend>
    <c:plotVisOnly val="1"/>
    <c:dispBlanksAs val="zero"/>
    <c:showDLblsOverMax val="0"/>
  </c:chart>
  <c:spPr>
    <a:solidFill>
      <a:srgbClr val="FFFFFF"/>
    </a:solidFill>
    <a:ln w="9360" cap="flat" cmpd="sng" algn="ctr">
      <a:solidFill>
        <a:srgbClr val="D9D9D9"/>
      </a:solidFill>
      <a:prstDash val="solid"/>
      <a:round/>
    </a:ln>
  </c:spPr>
  <c:txPr>
    <a:bodyPr/>
    <a:lstStyle/>
    <a:p>
      <a:pPr>
        <a:defRPr lang="en-US"/>
      </a:pPr>
      <a:endParaRPr lang="pt-B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SUM&#193;RIO.A1"/></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hyperlink" Target="#SUM&#193;RI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hyperlink" Target="#SUM&#193;RI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190440</xdr:colOff>
      <xdr:row>24</xdr:row>
      <xdr:rowOff>181440</xdr:rowOff>
    </xdr:from>
    <xdr:to>
      <xdr:col>21</xdr:col>
      <xdr:colOff>53280</xdr:colOff>
      <xdr:row>39</xdr:row>
      <xdr:rowOff>42525</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181080</xdr:rowOff>
    </xdr:from>
    <xdr:to>
      <xdr:col>14</xdr:col>
      <xdr:colOff>355320</xdr:colOff>
      <xdr:row>24</xdr:row>
      <xdr:rowOff>75600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181080</xdr:rowOff>
    </xdr:from>
    <xdr:to>
      <xdr:col>22</xdr:col>
      <xdr:colOff>261720</xdr:colOff>
      <xdr:row>24</xdr:row>
      <xdr:rowOff>75600</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1219320</xdr:colOff>
      <xdr:row>3</xdr:row>
      <xdr:rowOff>38160</xdr:rowOff>
    </xdr:from>
    <xdr:to>
      <xdr:col>34</xdr:col>
      <xdr:colOff>1374120</xdr:colOff>
      <xdr:row>6</xdr:row>
      <xdr:rowOff>165936</xdr:rowOff>
    </xdr:to>
    <xdr:sp macro="" textlink="">
      <xdr:nvSpPr>
        <xdr:cNvPr id="3" name="Shape 4">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84061300" y="1095375"/>
          <a:ext cx="4185285" cy="1046480"/>
        </a:xfrm>
        <a:prstGeom prst="roundRect">
          <a:avLst>
            <a:gd name="adj" fmla="val 16667"/>
          </a:avLst>
        </a:prstGeom>
        <a:gradFill rotWithShape="0">
          <a:gsLst>
            <a:gs pos="0">
              <a:srgbClr val="992D2B"/>
            </a:gs>
            <a:gs pos="100000">
              <a:srgbClr val="C93D39"/>
            </a:gs>
          </a:gsLst>
          <a:lin ang="16200000"/>
        </a:gradFill>
        <a:ln w="0">
          <a:noFill/>
        </a:ln>
      </xdr:spPr>
      <xdr:style>
        <a:lnRef idx="0">
          <a:srgbClr val="FFFFFF"/>
        </a:lnRef>
        <a:fillRef idx="0">
          <a:srgbClr val="FFFFFF"/>
        </a:fillRef>
        <a:effectRef idx="0">
          <a:srgbClr val="FFFFFF"/>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panose="020F0502020204030204"/>
              <a:ea typeface="Calibri" panose="020F0502020204030204"/>
            </a:rPr>
            <a:t>CLIQUE AQUI PAR A  VOLTAR AO SUMÁRIO</a:t>
          </a:r>
          <a:endParaRPr lang="pt-BR" sz="1050" b="0" strike="noStrike" spc="-1">
            <a:latin typeface="Times New Roman" panose="02020603050405020304" pitchFamily="12"/>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237959</xdr:colOff>
      <xdr:row>25</xdr:row>
      <xdr:rowOff>57240</xdr:rowOff>
    </xdr:from>
    <xdr:to>
      <xdr:col>21</xdr:col>
      <xdr:colOff>59530</xdr:colOff>
      <xdr:row>35</xdr:row>
      <xdr:rowOff>189720</xdr:rowOff>
    </xdr:to>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181080</xdr:rowOff>
    </xdr:from>
    <xdr:to>
      <xdr:col>14</xdr:col>
      <xdr:colOff>355320</xdr:colOff>
      <xdr:row>24</xdr:row>
      <xdr:rowOff>75600</xdr:rowOff>
    </xdr:to>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181080</xdr:rowOff>
    </xdr:from>
    <xdr:to>
      <xdr:col>22</xdr:col>
      <xdr:colOff>261720</xdr:colOff>
      <xdr:row>24</xdr:row>
      <xdr:rowOff>75600</xdr:rowOff>
    </xdr:to>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31</xdr:col>
      <xdr:colOff>1219320</xdr:colOff>
      <xdr:row>3</xdr:row>
      <xdr:rowOff>38160</xdr:rowOff>
    </xdr:from>
    <xdr:to>
      <xdr:col>34</xdr:col>
      <xdr:colOff>1374121</xdr:colOff>
      <xdr:row>5</xdr:row>
      <xdr:rowOff>192011</xdr:rowOff>
    </xdr:to>
    <xdr:sp macro="" textlink="">
      <xdr:nvSpPr>
        <xdr:cNvPr id="7" name="Shape 5">
          <a:hlinkClick xmlns:r="http://schemas.openxmlformats.org/officeDocument/2006/relationships" r:id="rId1"/>
          <a:extLst>
            <a:ext uri="{FF2B5EF4-FFF2-40B4-BE49-F238E27FC236}">
              <a16:creationId xmlns:a16="http://schemas.microsoft.com/office/drawing/2014/main" id="{00000000-0008-0000-0400-000007000000}"/>
            </a:ext>
          </a:extLst>
        </xdr:cNvPr>
        <xdr:cNvSpPr/>
      </xdr:nvSpPr>
      <xdr:spPr>
        <a:xfrm>
          <a:off x="54931945" y="1095375"/>
          <a:ext cx="4185285" cy="855980"/>
        </a:xfrm>
        <a:prstGeom prst="roundRect">
          <a:avLst>
            <a:gd name="adj" fmla="val 16667"/>
          </a:avLst>
        </a:prstGeom>
        <a:gradFill rotWithShape="0">
          <a:gsLst>
            <a:gs pos="0">
              <a:srgbClr val="992D2B"/>
            </a:gs>
            <a:gs pos="100000">
              <a:srgbClr val="C93D39"/>
            </a:gs>
          </a:gsLst>
          <a:lin ang="16200000"/>
        </a:gradFill>
        <a:ln w="0">
          <a:noFill/>
        </a:ln>
      </xdr:spPr>
      <xdr:style>
        <a:lnRef idx="0">
          <a:srgbClr val="FFFFFF"/>
        </a:lnRef>
        <a:fillRef idx="0">
          <a:srgbClr val="FFFFFF"/>
        </a:fillRef>
        <a:effectRef idx="0">
          <a:srgbClr val="FFFFFF"/>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panose="020F0502020204030204"/>
              <a:ea typeface="Calibri" panose="020F0502020204030204"/>
            </a:rPr>
            <a:t>CLIQUE AQUI PAR A  VOLTAR AO SUMÁRIO</a:t>
          </a:r>
          <a:endParaRPr lang="pt-BR" sz="1050" b="0" strike="noStrike" spc="-1">
            <a:latin typeface="Times New Roman" panose="02020603050405020304" pitchFamily="12"/>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190440</xdr:colOff>
      <xdr:row>26</xdr:row>
      <xdr:rowOff>35718</xdr:rowOff>
    </xdr:from>
    <xdr:to>
      <xdr:col>21</xdr:col>
      <xdr:colOff>53280</xdr:colOff>
      <xdr:row>36</xdr:row>
      <xdr:rowOff>171450</xdr:rowOff>
    </xdr:to>
    <xdr:graphicFrame macro="">
      <xdr:nvGraphicFramePr>
        <xdr:cNvPr id="8" name="Chart 7">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162000</xdr:colOff>
      <xdr:row>11</xdr:row>
      <xdr:rowOff>181080</xdr:rowOff>
    </xdr:from>
    <xdr:to>
      <xdr:col>14</xdr:col>
      <xdr:colOff>355320</xdr:colOff>
      <xdr:row>24</xdr:row>
      <xdr:rowOff>75600</xdr:rowOff>
    </xdr:to>
    <xdr:graphicFrame macro="">
      <xdr:nvGraphicFramePr>
        <xdr:cNvPr id="9" name="Chart 8">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542880</xdr:colOff>
      <xdr:row>11</xdr:row>
      <xdr:rowOff>181080</xdr:rowOff>
    </xdr:from>
    <xdr:to>
      <xdr:col>22</xdr:col>
      <xdr:colOff>261720</xdr:colOff>
      <xdr:row>25</xdr:row>
      <xdr:rowOff>104400</xdr:rowOff>
    </xdr:to>
    <xdr:graphicFrame macro="">
      <xdr:nvGraphicFramePr>
        <xdr:cNvPr id="10" name="Chart 9">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31</xdr:col>
      <xdr:colOff>1219320</xdr:colOff>
      <xdr:row>8</xdr:row>
      <xdr:rowOff>38160</xdr:rowOff>
    </xdr:from>
    <xdr:to>
      <xdr:col>34</xdr:col>
      <xdr:colOff>1373760</xdr:colOff>
      <xdr:row>10</xdr:row>
      <xdr:rowOff>113536</xdr:rowOff>
    </xdr:to>
    <xdr:sp macro="" textlink="">
      <xdr:nvSpPr>
        <xdr:cNvPr id="11" name="Shape 6">
          <a:hlinkClick xmlns:r="http://schemas.openxmlformats.org/officeDocument/2006/relationships" r:id="rId1"/>
          <a:extLst>
            <a:ext uri="{FF2B5EF4-FFF2-40B4-BE49-F238E27FC236}">
              <a16:creationId xmlns:a16="http://schemas.microsoft.com/office/drawing/2014/main" id="{00000000-0008-0000-0600-00000B000000}"/>
            </a:ext>
          </a:extLst>
        </xdr:cNvPr>
        <xdr:cNvSpPr/>
      </xdr:nvSpPr>
      <xdr:spPr>
        <a:xfrm>
          <a:off x="66311780" y="38100"/>
          <a:ext cx="4185285" cy="855980"/>
        </a:xfrm>
        <a:prstGeom prst="roundRect">
          <a:avLst>
            <a:gd name="adj" fmla="val 16667"/>
          </a:avLst>
        </a:prstGeom>
        <a:gradFill rotWithShape="0">
          <a:gsLst>
            <a:gs pos="0">
              <a:srgbClr val="992D2B"/>
            </a:gs>
            <a:gs pos="100000">
              <a:srgbClr val="C93D39"/>
            </a:gs>
          </a:gsLst>
          <a:lin ang="16200000"/>
        </a:gradFill>
        <a:ln w="0">
          <a:noFill/>
        </a:ln>
      </xdr:spPr>
      <xdr:style>
        <a:lnRef idx="0">
          <a:srgbClr val="FFFFFF"/>
        </a:lnRef>
        <a:fillRef idx="0">
          <a:srgbClr val="FFFFFF"/>
        </a:fillRef>
        <a:effectRef idx="0">
          <a:srgbClr val="FFFFFF"/>
        </a:effectRef>
        <a:fontRef idx="minor"/>
      </xdr:style>
      <xdr:txBody>
        <a:bodyPr lIns="90000" tIns="45000" rIns="90000" bIns="45000" anchor="ctr">
          <a:noAutofit/>
        </a:bodyPr>
        <a:lstStyle/>
        <a:p>
          <a:pPr algn="ctr">
            <a:lnSpc>
              <a:spcPct val="100000"/>
            </a:lnSpc>
            <a:tabLst>
              <a:tab pos="0" algn="l"/>
            </a:tabLst>
          </a:pPr>
          <a:r>
            <a:rPr lang="en-US" sz="1050" b="1" strike="noStrike" spc="-1">
              <a:solidFill>
                <a:srgbClr val="FFFFFF"/>
              </a:solidFill>
              <a:latin typeface="Calibri" panose="020F0502020204030204"/>
              <a:ea typeface="Calibri" panose="020F0502020204030204"/>
            </a:rPr>
            <a:t>CLIQUE AQUI PAR A  VOLTAR AO SUMÁRIO</a:t>
          </a:r>
          <a:endParaRPr lang="pt-BR" sz="1050" b="0" strike="noStrike" spc="-1">
            <a:latin typeface="Times New Roman" panose="02020603050405020304" pitchFamily="12"/>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361800</xdr:colOff>
      <xdr:row>26</xdr:row>
      <xdr:rowOff>154781</xdr:rowOff>
    </xdr:from>
    <xdr:to>
      <xdr:col>21</xdr:col>
      <xdr:colOff>166688</xdr:colOff>
      <xdr:row>37</xdr:row>
      <xdr:rowOff>113730</xdr:rowOff>
    </xdr:to>
    <xdr:graphicFrame macro="">
      <xdr:nvGraphicFramePr>
        <xdr:cNvPr id="12" name="Chart 10">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59531</xdr:colOff>
      <xdr:row>10</xdr:row>
      <xdr:rowOff>97155</xdr:rowOff>
    </xdr:from>
    <xdr:to>
      <xdr:col>22</xdr:col>
      <xdr:colOff>757555</xdr:colOff>
      <xdr:row>23</xdr:row>
      <xdr:rowOff>189230</xdr:rowOff>
    </xdr:to>
    <xdr:graphicFrame macro="">
      <xdr:nvGraphicFramePr>
        <xdr:cNvPr id="13" name="Chart 12">
          <a:extLst>
            <a:ext uri="{FF2B5EF4-FFF2-40B4-BE49-F238E27FC236}">
              <a16:creationId xmlns:a16="http://schemas.microsoft.com/office/drawing/2014/main" id="{00000000-0008-0000-07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75960</xdr:colOff>
      <xdr:row>10</xdr:row>
      <xdr:rowOff>95400</xdr:rowOff>
    </xdr:from>
    <xdr:to>
      <xdr:col>14</xdr:col>
      <xdr:colOff>565560</xdr:colOff>
      <xdr:row>23</xdr:row>
      <xdr:rowOff>190800</xdr:rowOff>
    </xdr:to>
    <xdr:graphicFrame macro="">
      <xdr:nvGraphicFramePr>
        <xdr:cNvPr id="14" name="Chart 11">
          <a:extLst>
            <a:ext uri="{FF2B5EF4-FFF2-40B4-BE49-F238E27FC236}">
              <a16:creationId xmlns:a16="http://schemas.microsoft.com/office/drawing/2014/main" id="{00000000-0008-0000-07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247680</xdr:colOff>
      <xdr:row>21</xdr:row>
      <xdr:rowOff>399960</xdr:rowOff>
    </xdr:from>
    <xdr:to>
      <xdr:col>16</xdr:col>
      <xdr:colOff>243000</xdr:colOff>
      <xdr:row>34</xdr:row>
      <xdr:rowOff>37440</xdr:rowOff>
    </xdr:to>
    <xdr:graphicFrame macro="">
      <xdr:nvGraphicFramePr>
        <xdr:cNvPr id="15" name="Chart 13">
          <a:extLst>
            <a:ext uri="{FF2B5EF4-FFF2-40B4-BE49-F238E27FC236}">
              <a16:creationId xmlns:a16="http://schemas.microsoft.com/office/drawing/2014/main" id="{00000000-0008-0000-09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228600</xdr:colOff>
      <xdr:row>10</xdr:row>
      <xdr:rowOff>181080</xdr:rowOff>
    </xdr:from>
    <xdr:to>
      <xdr:col>15</xdr:col>
      <xdr:colOff>213120</xdr:colOff>
      <xdr:row>21</xdr:row>
      <xdr:rowOff>132840</xdr:rowOff>
    </xdr:to>
    <xdr:graphicFrame macro="">
      <xdr:nvGraphicFramePr>
        <xdr:cNvPr id="16" name="Chart 14">
          <a:extLst>
            <a:ext uri="{FF2B5EF4-FFF2-40B4-BE49-F238E27FC236}">
              <a16:creationId xmlns:a16="http://schemas.microsoft.com/office/drawing/2014/main" id="{00000000-0008-0000-09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n.gov.br/en/web/dou/-/portaria-n-102-de-20-de-setembro-de-2022-430816182"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Q87"/>
  <sheetViews>
    <sheetView zoomScale="80" zoomScaleNormal="80" workbookViewId="0">
      <selection activeCell="A2" sqref="A2:Y2"/>
    </sheetView>
  </sheetViews>
  <sheetFormatPr defaultColWidth="9" defaultRowHeight="14.25"/>
  <cols>
    <col min="1" max="1" width="39" customWidth="1"/>
    <col min="2" max="2" width="7.125" customWidth="1"/>
    <col min="3" max="3" width="55.375" customWidth="1"/>
    <col min="4" max="5" width="57.25" customWidth="1"/>
    <col min="6" max="6" width="14.625" customWidth="1"/>
    <col min="7" max="7" width="11.875" customWidth="1"/>
    <col min="20" max="35" width="21.125" customWidth="1"/>
    <col min="36" max="36" width="4.5" customWidth="1"/>
    <col min="37" max="95" width="9" style="342"/>
  </cols>
  <sheetData>
    <row r="1" spans="1:95" s="470" customFormat="1" ht="21">
      <c r="A1" s="466" t="s">
        <v>0</v>
      </c>
      <c r="B1" s="466"/>
      <c r="C1" s="466"/>
      <c r="D1" s="466"/>
      <c r="E1" s="466"/>
      <c r="F1" s="466"/>
      <c r="G1" s="466"/>
      <c r="H1" s="466"/>
      <c r="I1" s="466"/>
      <c r="J1" s="466"/>
      <c r="K1" s="466"/>
      <c r="L1" s="466"/>
      <c r="M1" s="466"/>
      <c r="N1" s="466"/>
      <c r="O1" s="466"/>
      <c r="P1" s="466"/>
      <c r="Q1" s="466"/>
      <c r="R1" s="466"/>
      <c r="S1" s="466"/>
      <c r="T1" s="466"/>
      <c r="U1" s="466"/>
      <c r="V1" s="466"/>
      <c r="W1" s="466"/>
      <c r="X1" s="466"/>
      <c r="Y1" s="466"/>
      <c r="Z1" s="467"/>
      <c r="AA1" s="467"/>
      <c r="AB1" s="467"/>
      <c r="AC1" s="467"/>
      <c r="AD1" s="467"/>
      <c r="AE1" s="467"/>
      <c r="AF1" s="467"/>
      <c r="AG1" s="467"/>
      <c r="AH1" s="467"/>
      <c r="AI1" s="467"/>
      <c r="AJ1" s="346"/>
      <c r="AK1" s="468"/>
      <c r="AL1" s="468"/>
      <c r="AM1" s="468"/>
      <c r="AN1" s="468"/>
      <c r="AO1" s="469"/>
      <c r="AP1" s="469"/>
      <c r="AQ1" s="469"/>
      <c r="AR1" s="469"/>
      <c r="AS1" s="469"/>
      <c r="AT1" s="469"/>
      <c r="AU1" s="469"/>
      <c r="AV1" s="469"/>
      <c r="AW1" s="469"/>
      <c r="AX1" s="469"/>
      <c r="AY1" s="469"/>
      <c r="AZ1" s="469"/>
      <c r="BA1" s="469"/>
      <c r="BB1" s="469"/>
      <c r="BC1" s="469"/>
      <c r="BD1" s="469"/>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469"/>
      <c r="CK1" s="469"/>
      <c r="CL1" s="469"/>
      <c r="CM1" s="469"/>
      <c r="CN1" s="469"/>
      <c r="CO1" s="469"/>
      <c r="CP1" s="469"/>
      <c r="CQ1" s="469"/>
    </row>
    <row r="2" spans="1:95" s="470" customFormat="1" ht="28.5" customHeight="1" thickBot="1">
      <c r="A2" s="354" t="s">
        <v>439</v>
      </c>
      <c r="B2" s="354"/>
      <c r="C2" s="354"/>
      <c r="D2" s="354"/>
      <c r="E2" s="354"/>
      <c r="F2" s="354"/>
      <c r="G2" s="354"/>
      <c r="H2" s="354"/>
      <c r="I2" s="354"/>
      <c r="J2" s="354"/>
      <c r="K2" s="354"/>
      <c r="L2" s="354"/>
      <c r="M2" s="354"/>
      <c r="N2" s="354"/>
      <c r="O2" s="354"/>
      <c r="P2" s="354"/>
      <c r="Q2" s="354"/>
      <c r="R2" s="354"/>
      <c r="S2" s="354"/>
      <c r="T2" s="354"/>
      <c r="U2" s="354"/>
      <c r="V2" s="354"/>
      <c r="W2" s="354"/>
      <c r="X2" s="354"/>
      <c r="Y2" s="354"/>
      <c r="Z2" s="471"/>
      <c r="AA2" s="471"/>
      <c r="AB2" s="471"/>
      <c r="AC2" s="471"/>
      <c r="AD2" s="471"/>
      <c r="AE2" s="471"/>
      <c r="AF2" s="471"/>
      <c r="AG2" s="471"/>
      <c r="AH2" s="471"/>
      <c r="AI2" s="471"/>
      <c r="AJ2" s="346"/>
      <c r="AK2" s="468"/>
      <c r="AL2" s="468"/>
      <c r="AM2" s="468"/>
      <c r="AN2" s="468"/>
      <c r="AO2" s="469"/>
      <c r="AP2" s="469"/>
      <c r="AQ2" s="469"/>
      <c r="AR2" s="469"/>
      <c r="AS2" s="469"/>
      <c r="AT2" s="469"/>
      <c r="AU2" s="469"/>
      <c r="AV2" s="469"/>
      <c r="AW2" s="469"/>
      <c r="AX2" s="469"/>
      <c r="AY2" s="469"/>
      <c r="AZ2" s="469"/>
      <c r="BA2" s="469"/>
      <c r="BB2" s="469"/>
      <c r="BC2" s="469"/>
      <c r="BD2" s="469"/>
      <c r="BE2" s="469"/>
      <c r="BF2" s="469"/>
      <c r="BG2" s="469"/>
      <c r="BH2" s="469"/>
      <c r="BI2" s="469"/>
      <c r="BJ2" s="469"/>
      <c r="BK2" s="469"/>
      <c r="BL2" s="469"/>
      <c r="BM2" s="469"/>
      <c r="BN2" s="469"/>
      <c r="BO2" s="469"/>
      <c r="BP2" s="469"/>
      <c r="BQ2" s="469"/>
      <c r="BR2" s="469"/>
      <c r="BS2" s="469"/>
      <c r="BT2" s="469"/>
      <c r="BU2" s="469"/>
      <c r="BV2" s="469"/>
      <c r="BW2" s="469"/>
      <c r="BX2" s="469"/>
      <c r="BY2" s="469"/>
      <c r="BZ2" s="469"/>
      <c r="CA2" s="469"/>
      <c r="CB2" s="469"/>
      <c r="CC2" s="469"/>
      <c r="CD2" s="469"/>
      <c r="CE2" s="469"/>
      <c r="CF2" s="469"/>
      <c r="CG2" s="469"/>
      <c r="CH2" s="469"/>
      <c r="CI2" s="469"/>
      <c r="CJ2" s="469"/>
      <c r="CK2" s="469"/>
      <c r="CL2" s="469"/>
      <c r="CM2" s="469"/>
      <c r="CN2" s="469"/>
      <c r="CO2" s="469"/>
      <c r="CP2" s="469"/>
      <c r="CQ2" s="469"/>
    </row>
    <row r="3" spans="1:95" s="470" customFormat="1" ht="6.75" customHeight="1" thickTop="1">
      <c r="A3" s="472"/>
      <c r="B3" s="472"/>
      <c r="C3" s="472"/>
      <c r="D3" s="472"/>
      <c r="E3" s="472"/>
      <c r="F3" s="472"/>
      <c r="G3" s="472"/>
      <c r="H3" s="472"/>
      <c r="I3" s="472"/>
      <c r="J3" s="472"/>
      <c r="K3" s="472"/>
      <c r="L3" s="472"/>
      <c r="M3" s="472"/>
      <c r="N3" s="472"/>
      <c r="O3" s="472"/>
      <c r="P3" s="472"/>
      <c r="Q3" s="472"/>
      <c r="R3" s="472"/>
      <c r="S3" s="472"/>
      <c r="T3" s="472"/>
      <c r="U3" s="472"/>
      <c r="V3" s="472"/>
      <c r="W3" s="472"/>
      <c r="X3" s="472"/>
      <c r="Y3" s="473"/>
      <c r="Z3" s="472"/>
      <c r="AA3" s="472"/>
      <c r="AB3" s="472"/>
      <c r="AC3" s="472"/>
      <c r="AD3" s="472"/>
      <c r="AE3" s="472"/>
      <c r="AF3" s="472"/>
      <c r="AG3" s="472"/>
      <c r="AH3" s="472"/>
      <c r="AI3" s="472"/>
      <c r="AJ3" s="346"/>
      <c r="AK3" s="468"/>
      <c r="AL3" s="468"/>
      <c r="AM3" s="468"/>
      <c r="AN3" s="468"/>
      <c r="AO3" s="469"/>
      <c r="AP3" s="469"/>
      <c r="AQ3" s="469"/>
      <c r="AR3" s="469"/>
      <c r="AS3" s="469"/>
      <c r="AT3" s="469"/>
      <c r="AU3" s="469"/>
      <c r="AV3" s="469"/>
      <c r="AW3" s="469"/>
      <c r="AX3" s="469"/>
      <c r="AY3" s="469"/>
      <c r="AZ3" s="469"/>
      <c r="BA3" s="469"/>
      <c r="BB3" s="469"/>
      <c r="BC3" s="469"/>
      <c r="BD3" s="469"/>
      <c r="BE3" s="469"/>
      <c r="BF3" s="469"/>
      <c r="BG3" s="469"/>
      <c r="BH3" s="469"/>
      <c r="BI3" s="469"/>
      <c r="BJ3" s="469"/>
      <c r="BK3" s="469"/>
      <c r="BL3" s="469"/>
      <c r="BM3" s="469"/>
      <c r="BN3" s="469"/>
      <c r="BO3" s="469"/>
      <c r="BP3" s="469"/>
      <c r="BQ3" s="469"/>
      <c r="BR3" s="469"/>
      <c r="BS3" s="469"/>
      <c r="BT3" s="469"/>
      <c r="BU3" s="469"/>
      <c r="BV3" s="469"/>
      <c r="BW3" s="469"/>
      <c r="BX3" s="469"/>
      <c r="BY3" s="469"/>
      <c r="BZ3" s="469"/>
      <c r="CA3" s="469"/>
      <c r="CB3" s="469"/>
      <c r="CC3" s="469"/>
      <c r="CD3" s="469"/>
      <c r="CE3" s="469"/>
      <c r="CF3" s="469"/>
      <c r="CG3" s="469"/>
      <c r="CH3" s="469"/>
      <c r="CI3" s="469"/>
      <c r="CJ3" s="469"/>
      <c r="CK3" s="469"/>
      <c r="CL3" s="469"/>
      <c r="CM3" s="469"/>
      <c r="CN3" s="469"/>
      <c r="CO3" s="469"/>
      <c r="CP3" s="469"/>
      <c r="CQ3" s="469"/>
    </row>
    <row r="4" spans="1:95" s="470" customFormat="1" ht="27.75" customHeight="1">
      <c r="A4" s="474" t="s">
        <v>1</v>
      </c>
      <c r="B4" s="465" t="s">
        <v>2</v>
      </c>
      <c r="C4" s="465"/>
      <c r="D4" s="465"/>
      <c r="E4" s="463"/>
      <c r="F4" s="475"/>
      <c r="G4" s="475"/>
      <c r="H4" s="475"/>
      <c r="I4" s="475"/>
      <c r="J4" s="475"/>
      <c r="K4" s="475"/>
      <c r="L4" s="475"/>
      <c r="M4" s="468"/>
      <c r="N4" s="468"/>
      <c r="O4" s="468"/>
      <c r="P4" s="468"/>
      <c r="Q4" s="468"/>
      <c r="R4" s="468"/>
      <c r="S4" s="468"/>
      <c r="T4" s="468"/>
      <c r="U4" s="468"/>
      <c r="V4" s="468"/>
      <c r="W4" s="468"/>
      <c r="X4" s="468"/>
      <c r="Y4" s="476"/>
      <c r="Z4" s="468"/>
      <c r="AA4" s="468"/>
      <c r="AB4" s="468"/>
      <c r="AC4" s="468"/>
      <c r="AD4" s="468"/>
      <c r="AE4" s="468"/>
      <c r="AF4" s="468"/>
      <c r="AG4" s="468"/>
      <c r="AH4" s="468"/>
      <c r="AI4" s="468"/>
      <c r="AJ4" s="346"/>
      <c r="AK4" s="468"/>
      <c r="AL4" s="468"/>
      <c r="AM4" s="468"/>
      <c r="AN4" s="468"/>
      <c r="AO4" s="469"/>
      <c r="AP4" s="469"/>
      <c r="AQ4" s="469"/>
      <c r="AR4" s="469"/>
      <c r="AS4" s="469"/>
      <c r="AT4" s="469"/>
      <c r="AU4" s="469"/>
      <c r="AV4" s="469"/>
      <c r="AW4" s="469"/>
      <c r="AX4" s="469"/>
      <c r="AY4" s="469"/>
      <c r="AZ4" s="469"/>
      <c r="BA4" s="469"/>
      <c r="BB4" s="469"/>
      <c r="BC4" s="469"/>
      <c r="BD4" s="469"/>
      <c r="BE4" s="469"/>
      <c r="BF4" s="469"/>
      <c r="BG4" s="469"/>
      <c r="BH4" s="469"/>
      <c r="BI4" s="469"/>
      <c r="BJ4" s="469"/>
      <c r="BK4" s="469"/>
      <c r="BL4" s="469"/>
      <c r="BM4" s="469"/>
      <c r="BN4" s="469"/>
      <c r="BO4" s="469"/>
      <c r="BP4" s="469"/>
      <c r="BQ4" s="469"/>
      <c r="BR4" s="469"/>
      <c r="BS4" s="469"/>
      <c r="BT4" s="469"/>
      <c r="BU4" s="469"/>
      <c r="BV4" s="469"/>
      <c r="BW4" s="469"/>
      <c r="BX4" s="469"/>
      <c r="BY4" s="469"/>
      <c r="BZ4" s="469"/>
      <c r="CA4" s="469"/>
      <c r="CB4" s="469"/>
      <c r="CC4" s="469"/>
      <c r="CD4" s="469"/>
      <c r="CE4" s="469"/>
      <c r="CF4" s="469"/>
      <c r="CG4" s="469"/>
      <c r="CH4" s="469"/>
      <c r="CI4" s="469"/>
      <c r="CJ4" s="469"/>
      <c r="CK4" s="469"/>
      <c r="CL4" s="469"/>
      <c r="CM4" s="469"/>
      <c r="CN4" s="469"/>
      <c r="CO4" s="469"/>
      <c r="CP4" s="469"/>
      <c r="CQ4" s="469"/>
    </row>
    <row r="5" spans="1:95" s="470" customFormat="1" ht="6" customHeight="1">
      <c r="A5" s="472"/>
      <c r="B5" s="475"/>
      <c r="C5" s="475"/>
      <c r="D5" s="475"/>
      <c r="E5" s="483"/>
      <c r="F5" s="468"/>
      <c r="G5" s="468"/>
      <c r="H5" s="468"/>
      <c r="I5" s="468"/>
      <c r="J5" s="468"/>
      <c r="K5" s="468"/>
      <c r="L5" s="468"/>
      <c r="M5" s="468"/>
      <c r="N5" s="468"/>
      <c r="O5" s="468"/>
      <c r="P5" s="468"/>
      <c r="Q5" s="468"/>
      <c r="R5" s="468"/>
      <c r="S5" s="468"/>
      <c r="T5" s="468"/>
      <c r="U5" s="468"/>
      <c r="V5" s="468"/>
      <c r="W5" s="468"/>
      <c r="X5" s="468"/>
      <c r="Y5" s="476"/>
      <c r="Z5" s="468"/>
      <c r="AA5" s="468"/>
      <c r="AB5" s="468"/>
      <c r="AC5" s="468"/>
      <c r="AD5" s="468"/>
      <c r="AE5" s="468"/>
      <c r="AF5" s="468"/>
      <c r="AG5" s="468"/>
      <c r="AH5" s="468"/>
      <c r="AI5" s="468"/>
      <c r="AJ5" s="346"/>
      <c r="AK5" s="468"/>
      <c r="AL5" s="468"/>
      <c r="AM5" s="468"/>
      <c r="AN5" s="468"/>
      <c r="AO5" s="469"/>
      <c r="AP5" s="469"/>
      <c r="AQ5" s="469"/>
      <c r="AR5" s="469"/>
      <c r="AS5" s="469"/>
      <c r="AT5" s="469"/>
      <c r="AU5" s="469"/>
      <c r="AV5" s="469"/>
      <c r="AW5" s="469"/>
      <c r="AX5" s="469"/>
      <c r="AY5" s="469"/>
      <c r="AZ5" s="469"/>
      <c r="BA5" s="469"/>
      <c r="BB5" s="469"/>
      <c r="BC5" s="469"/>
      <c r="BD5" s="469"/>
      <c r="BE5" s="469"/>
      <c r="BF5" s="469"/>
      <c r="BG5" s="469"/>
      <c r="BH5" s="469"/>
      <c r="BI5" s="469"/>
      <c r="BJ5" s="469"/>
      <c r="BK5" s="469"/>
      <c r="BL5" s="469"/>
      <c r="BM5" s="469"/>
      <c r="BN5" s="469"/>
      <c r="BO5" s="469"/>
      <c r="BP5" s="469"/>
      <c r="BQ5" s="469"/>
      <c r="BR5" s="469"/>
      <c r="BS5" s="469"/>
      <c r="BT5" s="469"/>
      <c r="BU5" s="469"/>
      <c r="BV5" s="469"/>
      <c r="BW5" s="469"/>
      <c r="BX5" s="469"/>
      <c r="BY5" s="469"/>
      <c r="BZ5" s="469"/>
      <c r="CA5" s="469"/>
      <c r="CB5" s="469"/>
      <c r="CC5" s="469"/>
      <c r="CD5" s="469"/>
      <c r="CE5" s="469"/>
      <c r="CF5" s="469"/>
      <c r="CG5" s="469"/>
      <c r="CH5" s="469"/>
      <c r="CI5" s="469"/>
      <c r="CJ5" s="469"/>
      <c r="CK5" s="469"/>
      <c r="CL5" s="469"/>
      <c r="CM5" s="469"/>
      <c r="CN5" s="469"/>
      <c r="CO5" s="469"/>
      <c r="CP5" s="469"/>
      <c r="CQ5" s="469"/>
    </row>
    <row r="6" spans="1:95" s="470" customFormat="1" ht="30.75" customHeight="1">
      <c r="A6" s="474" t="s">
        <v>3</v>
      </c>
      <c r="B6" s="481" t="s">
        <v>4</v>
      </c>
      <c r="C6" s="482"/>
      <c r="D6" s="464"/>
      <c r="E6" s="475"/>
      <c r="F6" s="475"/>
      <c r="G6" s="475"/>
      <c r="H6" s="475"/>
      <c r="I6" s="475"/>
      <c r="J6" s="475"/>
      <c r="K6" s="475"/>
      <c r="L6" s="475"/>
      <c r="M6" s="468"/>
      <c r="N6" s="468"/>
      <c r="O6" s="468"/>
      <c r="P6" s="468"/>
      <c r="Q6" s="468"/>
      <c r="R6" s="468"/>
      <c r="S6" s="468"/>
      <c r="T6" s="468"/>
      <c r="U6" s="468"/>
      <c r="V6" s="468"/>
      <c r="W6" s="468"/>
      <c r="X6" s="468"/>
      <c r="Y6" s="476"/>
      <c r="Z6" s="468"/>
      <c r="AA6" s="468"/>
      <c r="AB6" s="468"/>
      <c r="AC6" s="468"/>
      <c r="AD6" s="468"/>
      <c r="AE6" s="468"/>
      <c r="AF6" s="468"/>
      <c r="AG6" s="468"/>
      <c r="AH6" s="468"/>
      <c r="AI6" s="468"/>
      <c r="AJ6" s="346"/>
      <c r="AK6" s="468"/>
      <c r="AL6" s="468"/>
      <c r="AM6" s="468"/>
      <c r="AN6" s="468" t="s">
        <v>5</v>
      </c>
      <c r="AO6" s="469"/>
      <c r="AP6" s="469"/>
      <c r="AQ6" s="469"/>
      <c r="AR6" s="469"/>
      <c r="AS6" s="469"/>
      <c r="AT6" s="469"/>
      <c r="AU6" s="469"/>
      <c r="AV6" s="469"/>
      <c r="AW6" s="469"/>
      <c r="AX6" s="469"/>
      <c r="AY6" s="469"/>
      <c r="AZ6" s="469"/>
      <c r="BA6" s="469"/>
      <c r="BB6" s="469"/>
      <c r="BC6" s="469"/>
      <c r="BD6" s="469"/>
      <c r="BE6" s="469"/>
      <c r="BF6" s="469"/>
      <c r="BG6" s="469"/>
      <c r="BH6" s="469"/>
      <c r="BI6" s="469"/>
      <c r="BJ6" s="469"/>
      <c r="BK6" s="469"/>
      <c r="BL6" s="469"/>
      <c r="BM6" s="469"/>
      <c r="BN6" s="469"/>
      <c r="BO6" s="469"/>
      <c r="BP6" s="469"/>
      <c r="BQ6" s="469"/>
      <c r="BR6" s="469"/>
      <c r="BS6" s="469"/>
      <c r="BT6" s="469"/>
      <c r="BU6" s="469"/>
      <c r="BV6" s="469"/>
      <c r="BW6" s="469"/>
      <c r="BX6" s="469"/>
      <c r="BY6" s="469"/>
      <c r="BZ6" s="469"/>
      <c r="CA6" s="469"/>
      <c r="CB6" s="469"/>
      <c r="CC6" s="469"/>
      <c r="CD6" s="469"/>
      <c r="CE6" s="469"/>
      <c r="CF6" s="469"/>
      <c r="CG6" s="469"/>
      <c r="CH6" s="469"/>
      <c r="CI6" s="469"/>
      <c r="CJ6" s="469"/>
      <c r="CK6" s="469"/>
      <c r="CL6" s="469"/>
      <c r="CM6" s="469"/>
      <c r="CN6" s="469"/>
      <c r="CO6" s="469"/>
      <c r="CP6" s="469"/>
      <c r="CQ6" s="469"/>
    </row>
    <row r="7" spans="1:95" ht="6" customHeight="1" thickBot="1">
      <c r="A7" s="59"/>
      <c r="B7" s="59"/>
      <c r="C7" s="59"/>
      <c r="D7" s="59"/>
      <c r="E7" s="59"/>
      <c r="F7" s="59"/>
      <c r="G7" s="59"/>
      <c r="H7" s="59"/>
      <c r="I7" s="59"/>
      <c r="J7" s="59"/>
      <c r="K7" s="59"/>
      <c r="L7" s="59"/>
      <c r="M7" s="59"/>
      <c r="N7" s="59"/>
      <c r="O7" s="59"/>
      <c r="P7" s="59"/>
      <c r="Q7" s="59"/>
      <c r="R7" s="59"/>
      <c r="S7" s="59"/>
      <c r="T7" s="59"/>
      <c r="U7" s="59"/>
      <c r="V7" s="59"/>
      <c r="W7" s="59"/>
      <c r="X7" s="59"/>
      <c r="Y7" s="123"/>
      <c r="Z7" s="59"/>
      <c r="AA7" s="59"/>
      <c r="AB7" s="59"/>
      <c r="AC7" s="59"/>
      <c r="AD7" s="59"/>
      <c r="AE7" s="59"/>
      <c r="AF7" s="59"/>
      <c r="AG7" s="59"/>
      <c r="AH7" s="59"/>
      <c r="AI7" s="59"/>
      <c r="AJ7" s="346"/>
      <c r="AK7" s="341"/>
      <c r="AL7" s="341"/>
      <c r="AM7" s="341"/>
      <c r="AN7" s="343" t="s">
        <v>6</v>
      </c>
    </row>
    <row r="8" spans="1:95" ht="26.25" customHeight="1" thickBot="1">
      <c r="A8" s="477" t="s">
        <v>7</v>
      </c>
      <c r="B8" s="477"/>
      <c r="C8" s="477"/>
      <c r="D8" s="477"/>
      <c r="E8" s="477"/>
      <c r="F8" s="477"/>
      <c r="G8" s="477"/>
      <c r="H8" s="477"/>
      <c r="I8" s="477"/>
      <c r="J8" s="477"/>
      <c r="K8" s="477"/>
      <c r="L8" s="477"/>
      <c r="M8" s="478"/>
      <c r="N8" s="280" t="s">
        <v>8</v>
      </c>
      <c r="O8" s="281"/>
      <c r="P8" s="281"/>
      <c r="Q8" s="281"/>
      <c r="R8" s="281"/>
      <c r="S8" s="281"/>
      <c r="T8" s="281"/>
      <c r="U8" s="281"/>
      <c r="V8" s="281"/>
      <c r="W8" s="281"/>
      <c r="X8" s="282"/>
      <c r="Y8" s="347" t="s">
        <v>9</v>
      </c>
      <c r="Z8" s="348"/>
      <c r="AA8" s="348"/>
      <c r="AB8" s="348"/>
      <c r="AC8" s="348"/>
      <c r="AD8" s="348"/>
      <c r="AE8" s="348"/>
      <c r="AF8" s="348"/>
      <c r="AG8" s="348"/>
      <c r="AH8" s="348"/>
      <c r="AI8" s="349"/>
      <c r="AJ8" s="346"/>
      <c r="AK8" s="341"/>
      <c r="AL8" s="341"/>
      <c r="AM8" s="341"/>
      <c r="AN8" s="341"/>
    </row>
    <row r="9" spans="1:95" s="240" customFormat="1" ht="35.25" customHeight="1" thickBot="1">
      <c r="A9" s="405" t="s">
        <v>10</v>
      </c>
      <c r="B9" s="406" t="s">
        <v>11</v>
      </c>
      <c r="C9" s="406" t="s">
        <v>12</v>
      </c>
      <c r="D9" s="406" t="s">
        <v>13</v>
      </c>
      <c r="E9" s="267" t="s">
        <v>14</v>
      </c>
      <c r="F9" s="407" t="s">
        <v>15</v>
      </c>
      <c r="G9" s="407"/>
      <c r="H9" s="406" t="s">
        <v>16</v>
      </c>
      <c r="I9" s="406" t="s">
        <v>17</v>
      </c>
      <c r="J9" s="406" t="s">
        <v>18</v>
      </c>
      <c r="K9" s="407" t="s">
        <v>19</v>
      </c>
      <c r="L9" s="407"/>
      <c r="M9" s="406" t="s">
        <v>20</v>
      </c>
      <c r="N9" s="408" t="s">
        <v>21</v>
      </c>
      <c r="O9" s="409" t="s">
        <v>22</v>
      </c>
      <c r="P9" s="410" t="s">
        <v>23</v>
      </c>
      <c r="Q9" s="411" t="s">
        <v>24</v>
      </c>
      <c r="R9" s="412" t="s">
        <v>25</v>
      </c>
      <c r="S9" s="413" t="s">
        <v>26</v>
      </c>
      <c r="T9" s="398" t="s">
        <v>27</v>
      </c>
      <c r="U9" s="398" t="s">
        <v>28</v>
      </c>
      <c r="V9" s="398" t="s">
        <v>29</v>
      </c>
      <c r="W9" s="398" t="s">
        <v>30</v>
      </c>
      <c r="X9" s="399" t="s">
        <v>31</v>
      </c>
      <c r="Y9" s="400" t="s">
        <v>32</v>
      </c>
      <c r="Z9" s="401" t="s">
        <v>33</v>
      </c>
      <c r="AA9" s="401" t="s">
        <v>34</v>
      </c>
      <c r="AB9" s="401" t="s">
        <v>35</v>
      </c>
      <c r="AC9" s="401" t="s">
        <v>36</v>
      </c>
      <c r="AD9" s="401" t="s">
        <v>37</v>
      </c>
      <c r="AE9" s="401" t="s">
        <v>38</v>
      </c>
      <c r="AF9" s="402" t="s">
        <v>39</v>
      </c>
      <c r="AG9" s="401" t="s">
        <v>40</v>
      </c>
      <c r="AH9" s="401" t="s">
        <v>41</v>
      </c>
      <c r="AI9" s="403" t="s">
        <v>42</v>
      </c>
      <c r="AJ9" s="346"/>
      <c r="AK9" s="345"/>
      <c r="AL9" s="345"/>
      <c r="AM9" s="345"/>
      <c r="AN9" s="345"/>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c r="CA9" s="344"/>
      <c r="CB9" s="344"/>
      <c r="CC9" s="344"/>
      <c r="CD9" s="344"/>
      <c r="CE9" s="344"/>
      <c r="CF9" s="344"/>
      <c r="CG9" s="344"/>
      <c r="CH9" s="344"/>
      <c r="CI9" s="344"/>
      <c r="CJ9" s="344"/>
      <c r="CK9" s="344"/>
      <c r="CL9" s="344"/>
      <c r="CM9" s="344"/>
      <c r="CN9" s="344"/>
      <c r="CO9" s="344"/>
      <c r="CP9" s="344"/>
      <c r="CQ9" s="344"/>
    </row>
    <row r="10" spans="1:95" s="240" customFormat="1" ht="18" customHeight="1" thickBot="1">
      <c r="A10" s="414"/>
      <c r="B10" s="415"/>
      <c r="C10" s="415"/>
      <c r="D10" s="415"/>
      <c r="E10" s="416"/>
      <c r="F10" s="417" t="s">
        <v>43</v>
      </c>
      <c r="G10" s="417" t="s">
        <v>44</v>
      </c>
      <c r="H10" s="415"/>
      <c r="I10" s="415"/>
      <c r="J10" s="415"/>
      <c r="K10" s="241" t="s">
        <v>45</v>
      </c>
      <c r="L10" s="241" t="s">
        <v>46</v>
      </c>
      <c r="M10" s="415"/>
      <c r="N10" s="418"/>
      <c r="O10" s="419"/>
      <c r="P10" s="420"/>
      <c r="Q10" s="421"/>
      <c r="R10" s="422"/>
      <c r="S10" s="423"/>
      <c r="T10" s="404"/>
      <c r="U10" s="404"/>
      <c r="V10" s="404"/>
      <c r="W10" s="404"/>
      <c r="X10" s="399"/>
      <c r="Y10" s="400"/>
      <c r="Z10" s="401"/>
      <c r="AA10" s="401"/>
      <c r="AB10" s="401"/>
      <c r="AC10" s="401"/>
      <c r="AD10" s="401"/>
      <c r="AE10" s="401"/>
      <c r="AF10" s="402"/>
      <c r="AG10" s="401"/>
      <c r="AH10" s="401"/>
      <c r="AI10" s="403"/>
      <c r="AJ10" s="346"/>
      <c r="AK10" s="345"/>
      <c r="AL10" s="345"/>
      <c r="AM10" s="345"/>
      <c r="AN10" s="345"/>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4"/>
      <c r="BW10" s="344"/>
      <c r="BX10" s="344"/>
      <c r="BY10" s="344"/>
      <c r="BZ10" s="344"/>
      <c r="CA10" s="344"/>
      <c r="CB10" s="344"/>
      <c r="CC10" s="344"/>
      <c r="CD10" s="344"/>
      <c r="CE10" s="344"/>
      <c r="CF10" s="344"/>
      <c r="CG10" s="344"/>
      <c r="CH10" s="344"/>
      <c r="CI10" s="344"/>
      <c r="CJ10" s="344"/>
      <c r="CK10" s="344"/>
      <c r="CL10" s="344"/>
      <c r="CM10" s="344"/>
      <c r="CN10" s="344"/>
      <c r="CO10" s="344"/>
      <c r="CP10" s="344"/>
      <c r="CQ10" s="344"/>
    </row>
    <row r="11" spans="1:95" s="240" customFormat="1" ht="80.25" customHeight="1">
      <c r="A11" s="350" t="s">
        <v>47</v>
      </c>
      <c r="B11" s="283" t="s">
        <v>48</v>
      </c>
      <c r="C11" s="284" t="s">
        <v>49</v>
      </c>
      <c r="D11" s="284" t="s">
        <v>50</v>
      </c>
      <c r="E11" s="284"/>
      <c r="F11" s="285">
        <v>44927</v>
      </c>
      <c r="G11" s="285">
        <v>45474</v>
      </c>
      <c r="H11" s="284" t="s">
        <v>51</v>
      </c>
      <c r="I11" s="283">
        <v>30000</v>
      </c>
      <c r="J11" s="283" t="s">
        <v>52</v>
      </c>
      <c r="K11" s="286" t="s">
        <v>53</v>
      </c>
      <c r="L11" s="285" t="s">
        <v>54</v>
      </c>
      <c r="M11" s="287" t="s">
        <v>55</v>
      </c>
      <c r="N11" s="284" t="s">
        <v>56</v>
      </c>
      <c r="O11" s="284"/>
      <c r="P11" s="284"/>
      <c r="Q11" s="284"/>
      <c r="R11" s="284"/>
      <c r="S11" s="283"/>
      <c r="T11" s="287" t="s">
        <v>57</v>
      </c>
      <c r="U11" s="287"/>
      <c r="V11" s="288"/>
      <c r="W11" s="287"/>
      <c r="X11" s="287"/>
      <c r="Y11" s="284"/>
      <c r="Z11" s="284"/>
      <c r="AA11" s="284"/>
      <c r="AB11" s="284"/>
      <c r="AC11" s="284"/>
      <c r="AD11" s="284"/>
      <c r="AE11" s="284"/>
      <c r="AF11" s="284"/>
      <c r="AG11" s="284"/>
      <c r="AH11" s="284"/>
      <c r="AI11" s="284"/>
      <c r="AJ11" s="346"/>
      <c r="AK11" s="345"/>
      <c r="AL11" s="345"/>
      <c r="AM11" s="345"/>
      <c r="AN11" s="345"/>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344"/>
      <c r="CA11" s="344"/>
      <c r="CB11" s="344"/>
      <c r="CC11" s="344"/>
      <c r="CD11" s="344"/>
      <c r="CE11" s="344"/>
      <c r="CF11" s="344"/>
      <c r="CG11" s="344"/>
      <c r="CH11" s="344"/>
      <c r="CI11" s="344"/>
      <c r="CJ11" s="344"/>
      <c r="CK11" s="344"/>
      <c r="CL11" s="344"/>
      <c r="CM11" s="344"/>
      <c r="CN11" s="344"/>
      <c r="CO11" s="344"/>
      <c r="CP11" s="344"/>
      <c r="CQ11" s="344"/>
    </row>
    <row r="12" spans="1:95" s="240" customFormat="1" ht="80.25" customHeight="1">
      <c r="A12" s="351"/>
      <c r="B12" s="289" t="s">
        <v>58</v>
      </c>
      <c r="C12" s="290" t="s">
        <v>59</v>
      </c>
      <c r="D12" s="290" t="s">
        <v>60</v>
      </c>
      <c r="E12" s="291" t="s">
        <v>61</v>
      </c>
      <c r="F12" s="292">
        <v>43678</v>
      </c>
      <c r="G12" s="292">
        <v>45474</v>
      </c>
      <c r="H12" s="291" t="s">
        <v>62</v>
      </c>
      <c r="I12" s="293">
        <v>0</v>
      </c>
      <c r="J12" s="289" t="s">
        <v>63</v>
      </c>
      <c r="K12" s="291" t="s">
        <v>64</v>
      </c>
      <c r="L12" s="290"/>
      <c r="M12" s="291" t="s">
        <v>65</v>
      </c>
      <c r="N12" s="284"/>
      <c r="O12" s="284" t="s">
        <v>66</v>
      </c>
      <c r="P12" s="284"/>
      <c r="Q12" s="284"/>
      <c r="R12" s="284"/>
      <c r="S12" s="283"/>
      <c r="T12" s="291" t="s">
        <v>67</v>
      </c>
      <c r="U12" s="291" t="s">
        <v>68</v>
      </c>
      <c r="V12" s="291"/>
      <c r="W12" s="291" t="s">
        <v>69</v>
      </c>
      <c r="X12" s="291" t="s">
        <v>70</v>
      </c>
      <c r="Y12" s="290"/>
      <c r="Z12" s="290"/>
      <c r="AA12" s="290"/>
      <c r="AB12" s="294">
        <v>44256</v>
      </c>
      <c r="AC12" s="290"/>
      <c r="AD12" s="290"/>
      <c r="AE12" s="290"/>
      <c r="AF12" s="290"/>
      <c r="AG12" s="290"/>
      <c r="AH12" s="290"/>
      <c r="AI12" s="290"/>
      <c r="AJ12" s="346"/>
      <c r="AK12" s="345"/>
      <c r="AL12" s="345"/>
      <c r="AM12" s="345"/>
      <c r="AN12" s="345"/>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4"/>
      <c r="BZ12" s="344"/>
      <c r="CA12" s="344"/>
      <c r="CB12" s="344"/>
      <c r="CC12" s="344"/>
      <c r="CD12" s="344"/>
      <c r="CE12" s="344"/>
      <c r="CF12" s="344"/>
      <c r="CG12" s="344"/>
      <c r="CH12" s="344"/>
      <c r="CI12" s="344"/>
      <c r="CJ12" s="344"/>
      <c r="CK12" s="344"/>
      <c r="CL12" s="344"/>
      <c r="CM12" s="344"/>
      <c r="CN12" s="344"/>
      <c r="CO12" s="344"/>
      <c r="CP12" s="344"/>
      <c r="CQ12" s="344"/>
    </row>
    <row r="13" spans="1:95" s="240" customFormat="1" ht="80.25" customHeight="1">
      <c r="A13" s="352"/>
      <c r="B13" s="289" t="s">
        <v>71</v>
      </c>
      <c r="C13" s="295" t="s">
        <v>72</v>
      </c>
      <c r="D13" s="290" t="s">
        <v>73</v>
      </c>
      <c r="E13" s="291" t="s">
        <v>74</v>
      </c>
      <c r="F13" s="292">
        <v>43678</v>
      </c>
      <c r="G13" s="292">
        <v>45474</v>
      </c>
      <c r="H13" s="289" t="s">
        <v>75</v>
      </c>
      <c r="I13" s="293" t="s">
        <v>76</v>
      </c>
      <c r="J13" s="289" t="s">
        <v>77</v>
      </c>
      <c r="K13" s="296" t="s">
        <v>78</v>
      </c>
      <c r="L13" s="290"/>
      <c r="M13" s="291" t="s">
        <v>1031</v>
      </c>
      <c r="N13" s="284"/>
      <c r="O13" s="284"/>
      <c r="P13" s="284"/>
      <c r="Q13" s="284" t="s">
        <v>56</v>
      </c>
      <c r="R13" s="284"/>
      <c r="S13" s="283"/>
      <c r="T13" s="291" t="s">
        <v>79</v>
      </c>
      <c r="U13" s="291" t="s">
        <v>80</v>
      </c>
      <c r="V13" s="291"/>
      <c r="W13" s="291" t="s">
        <v>81</v>
      </c>
      <c r="X13" s="291"/>
      <c r="Y13" s="290"/>
      <c r="Z13" s="290"/>
      <c r="AA13" s="290"/>
      <c r="AB13" s="290"/>
      <c r="AC13" s="290"/>
      <c r="AD13" s="290"/>
      <c r="AE13" s="290"/>
      <c r="AF13" s="290"/>
      <c r="AG13" s="290"/>
      <c r="AH13" s="290"/>
      <c r="AI13" s="290"/>
      <c r="AJ13" s="346"/>
      <c r="AK13" s="345"/>
      <c r="AL13" s="345"/>
      <c r="AM13" s="345"/>
      <c r="AN13" s="345"/>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4"/>
      <c r="BZ13" s="344"/>
      <c r="CA13" s="344"/>
      <c r="CB13" s="344"/>
      <c r="CC13" s="344"/>
      <c r="CD13" s="344"/>
      <c r="CE13" s="344"/>
      <c r="CF13" s="344"/>
      <c r="CG13" s="344"/>
      <c r="CH13" s="344"/>
      <c r="CI13" s="344"/>
      <c r="CJ13" s="344"/>
      <c r="CK13" s="344"/>
      <c r="CL13" s="344"/>
      <c r="CM13" s="344"/>
      <c r="CN13" s="344"/>
      <c r="CO13" s="344"/>
      <c r="CP13" s="344"/>
      <c r="CQ13" s="344"/>
    </row>
    <row r="14" spans="1:95" s="240" customFormat="1" ht="80.25" customHeight="1">
      <c r="A14" s="353" t="s">
        <v>82</v>
      </c>
      <c r="B14" s="289" t="s">
        <v>83</v>
      </c>
      <c r="C14" s="291" t="s">
        <v>84</v>
      </c>
      <c r="D14" s="290" t="s">
        <v>85</v>
      </c>
      <c r="E14" s="291" t="s">
        <v>86</v>
      </c>
      <c r="F14" s="292">
        <v>43678</v>
      </c>
      <c r="G14" s="292">
        <v>45108</v>
      </c>
      <c r="H14" s="297" t="s">
        <v>87</v>
      </c>
      <c r="I14" s="293">
        <v>0</v>
      </c>
      <c r="J14" s="297" t="s">
        <v>88</v>
      </c>
      <c r="K14" s="297" t="s">
        <v>89</v>
      </c>
      <c r="L14" s="297" t="s">
        <v>54</v>
      </c>
      <c r="M14" s="291" t="s">
        <v>90</v>
      </c>
      <c r="N14" s="284"/>
      <c r="O14" s="284" t="s">
        <v>66</v>
      </c>
      <c r="P14" s="284"/>
      <c r="Q14" s="284"/>
      <c r="R14" s="284"/>
      <c r="S14" s="283" t="s">
        <v>5</v>
      </c>
      <c r="T14" s="291" t="s">
        <v>91</v>
      </c>
      <c r="U14" s="291" t="s">
        <v>92</v>
      </c>
      <c r="V14" s="291"/>
      <c r="W14" s="297" t="s">
        <v>87</v>
      </c>
      <c r="X14" s="291" t="s">
        <v>93</v>
      </c>
      <c r="Y14" s="290"/>
      <c r="Z14" s="290"/>
      <c r="AA14" s="290"/>
      <c r="AB14" s="290"/>
      <c r="AC14" s="290"/>
      <c r="AD14" s="290"/>
      <c r="AE14" s="290"/>
      <c r="AF14" s="290"/>
      <c r="AG14" s="290"/>
      <c r="AH14" s="290"/>
      <c r="AI14" s="290"/>
      <c r="AJ14" s="346"/>
      <c r="AK14" s="345"/>
      <c r="AL14" s="345"/>
      <c r="AM14" s="345"/>
      <c r="AN14" s="345"/>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row>
    <row r="15" spans="1:95" s="240" customFormat="1" ht="80.25" customHeight="1" thickBot="1">
      <c r="A15" s="351"/>
      <c r="B15" s="289" t="s">
        <v>94</v>
      </c>
      <c r="C15" s="295" t="s">
        <v>95</v>
      </c>
      <c r="D15" s="290" t="s">
        <v>96</v>
      </c>
      <c r="E15" s="291" t="s">
        <v>97</v>
      </c>
      <c r="F15" s="292">
        <v>43678</v>
      </c>
      <c r="G15" s="292">
        <v>45108</v>
      </c>
      <c r="H15" s="289" t="s">
        <v>98</v>
      </c>
      <c r="I15" s="293" t="s">
        <v>99</v>
      </c>
      <c r="J15" s="289" t="s">
        <v>100</v>
      </c>
      <c r="K15" s="289" t="s">
        <v>101</v>
      </c>
      <c r="L15" s="289" t="s">
        <v>54</v>
      </c>
      <c r="M15" s="291" t="s">
        <v>102</v>
      </c>
      <c r="N15" s="284"/>
      <c r="O15" s="284"/>
      <c r="P15" s="284"/>
      <c r="Q15" s="284" t="s">
        <v>56</v>
      </c>
      <c r="R15" s="284"/>
      <c r="S15" s="298"/>
      <c r="T15" s="299" t="s">
        <v>103</v>
      </c>
      <c r="U15" s="299" t="s">
        <v>104</v>
      </c>
      <c r="V15" s="299" t="s">
        <v>105</v>
      </c>
      <c r="W15" s="287" t="s">
        <v>106</v>
      </c>
      <c r="X15" s="299" t="s">
        <v>107</v>
      </c>
      <c r="Y15" s="300"/>
      <c r="Z15" s="290"/>
      <c r="AA15" s="290"/>
      <c r="AB15" s="290"/>
      <c r="AC15" s="290"/>
      <c r="AD15" s="290" t="s">
        <v>108</v>
      </c>
      <c r="AE15" s="290"/>
      <c r="AF15" s="290"/>
      <c r="AG15" s="290"/>
      <c r="AH15" s="290"/>
      <c r="AI15" s="290"/>
      <c r="AJ15" s="346"/>
      <c r="AK15" s="345"/>
      <c r="AL15" s="345"/>
      <c r="AM15" s="345"/>
      <c r="AN15" s="345"/>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c r="CH15" s="344"/>
      <c r="CI15" s="344"/>
      <c r="CJ15" s="344"/>
      <c r="CK15" s="344"/>
      <c r="CL15" s="344"/>
      <c r="CM15" s="344"/>
      <c r="CN15" s="344"/>
      <c r="CO15" s="344"/>
      <c r="CP15" s="344"/>
      <c r="CQ15" s="344"/>
    </row>
    <row r="16" spans="1:95" s="240" customFormat="1" ht="80.25" customHeight="1">
      <c r="A16" s="351"/>
      <c r="B16" s="289" t="s">
        <v>109</v>
      </c>
      <c r="C16" s="290" t="s">
        <v>110</v>
      </c>
      <c r="D16" s="290" t="s">
        <v>111</v>
      </c>
      <c r="E16" s="291" t="s">
        <v>112</v>
      </c>
      <c r="F16" s="292">
        <v>43678</v>
      </c>
      <c r="G16" s="292">
        <v>45474</v>
      </c>
      <c r="H16" s="289" t="s">
        <v>113</v>
      </c>
      <c r="I16" s="293">
        <v>10000</v>
      </c>
      <c r="J16" s="289" t="s">
        <v>114</v>
      </c>
      <c r="K16" s="297" t="s">
        <v>54</v>
      </c>
      <c r="L16" s="297" t="s">
        <v>115</v>
      </c>
      <c r="M16" s="289"/>
      <c r="N16" s="284"/>
      <c r="O16" s="284" t="s">
        <v>66</v>
      </c>
      <c r="P16" s="284"/>
      <c r="Q16" s="284"/>
      <c r="R16" s="284"/>
      <c r="S16" s="283" t="s">
        <v>5</v>
      </c>
      <c r="T16" s="287" t="s">
        <v>116</v>
      </c>
      <c r="U16" s="299" t="s">
        <v>117</v>
      </c>
      <c r="V16" s="299" t="s">
        <v>118</v>
      </c>
      <c r="W16" s="287" t="s">
        <v>119</v>
      </c>
      <c r="X16" s="299" t="s">
        <v>120</v>
      </c>
      <c r="Y16" s="284"/>
      <c r="Z16" s="284"/>
      <c r="AA16" s="284"/>
      <c r="AB16" s="284" t="s">
        <v>121</v>
      </c>
      <c r="AC16" s="284"/>
      <c r="AD16" s="284"/>
      <c r="AE16" s="284"/>
      <c r="AF16" s="284"/>
      <c r="AG16" s="284"/>
      <c r="AH16" s="284"/>
      <c r="AI16" s="284"/>
      <c r="AJ16" s="346"/>
      <c r="AK16" s="345"/>
      <c r="AL16" s="345"/>
      <c r="AM16" s="345"/>
      <c r="AN16" s="345"/>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44"/>
      <c r="BL16" s="344"/>
      <c r="BM16" s="344"/>
      <c r="BN16" s="344"/>
      <c r="BO16" s="344"/>
      <c r="BP16" s="344"/>
      <c r="BQ16" s="344"/>
      <c r="BR16" s="344"/>
      <c r="BS16" s="344"/>
      <c r="BT16" s="344"/>
      <c r="BU16" s="344"/>
      <c r="BV16" s="344"/>
      <c r="BW16" s="344"/>
      <c r="BX16" s="344"/>
      <c r="BY16" s="344"/>
      <c r="BZ16" s="344"/>
      <c r="CA16" s="344"/>
      <c r="CB16" s="344"/>
      <c r="CC16" s="344"/>
      <c r="CD16" s="344"/>
      <c r="CE16" s="344"/>
      <c r="CF16" s="344"/>
      <c r="CG16" s="344"/>
      <c r="CH16" s="344"/>
      <c r="CI16" s="344"/>
      <c r="CJ16" s="344"/>
      <c r="CK16" s="344"/>
      <c r="CL16" s="344"/>
      <c r="CM16" s="344"/>
      <c r="CN16" s="344"/>
      <c r="CO16" s="344"/>
      <c r="CP16" s="344"/>
      <c r="CQ16" s="344"/>
    </row>
    <row r="17" spans="1:95" s="240" customFormat="1" ht="80.25" customHeight="1">
      <c r="A17" s="351"/>
      <c r="B17" s="289" t="s">
        <v>122</v>
      </c>
      <c r="C17" s="290" t="s">
        <v>123</v>
      </c>
      <c r="D17" s="290" t="s">
        <v>124</v>
      </c>
      <c r="E17" s="291" t="s">
        <v>125</v>
      </c>
      <c r="F17" s="292">
        <v>43678</v>
      </c>
      <c r="G17" s="292">
        <v>44743</v>
      </c>
      <c r="H17" s="293" t="s">
        <v>126</v>
      </c>
      <c r="I17" s="293" t="s">
        <v>127</v>
      </c>
      <c r="J17" s="301" t="s">
        <v>1032</v>
      </c>
      <c r="K17" s="297" t="s">
        <v>128</v>
      </c>
      <c r="L17" s="297" t="s">
        <v>54</v>
      </c>
      <c r="M17" s="289" t="s">
        <v>129</v>
      </c>
      <c r="N17" s="284"/>
      <c r="O17" s="284" t="s">
        <v>66</v>
      </c>
      <c r="P17" s="284"/>
      <c r="Q17" s="284"/>
      <c r="R17" s="284"/>
      <c r="S17" s="283"/>
      <c r="T17" s="299" t="s">
        <v>130</v>
      </c>
      <c r="U17" s="299" t="s">
        <v>68</v>
      </c>
      <c r="V17" s="302" t="s">
        <v>131</v>
      </c>
      <c r="W17" s="303" t="s">
        <v>119</v>
      </c>
      <c r="X17" s="302" t="s">
        <v>132</v>
      </c>
      <c r="Y17" s="284"/>
      <c r="Z17" s="284"/>
      <c r="AA17" s="284"/>
      <c r="AB17" s="284" t="s">
        <v>121</v>
      </c>
      <c r="AC17" s="284"/>
      <c r="AD17" s="284"/>
      <c r="AE17" s="284"/>
      <c r="AF17" s="284"/>
      <c r="AG17" s="284"/>
      <c r="AH17" s="284"/>
      <c r="AI17" s="284"/>
      <c r="AJ17" s="346"/>
      <c r="AK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c r="BJ17" s="344"/>
      <c r="BK17" s="344"/>
      <c r="BL17" s="344"/>
      <c r="BM17" s="344"/>
      <c r="BN17" s="344"/>
      <c r="BO17" s="344"/>
      <c r="BP17" s="344"/>
      <c r="BQ17" s="344"/>
      <c r="BR17" s="344"/>
      <c r="BS17" s="344"/>
      <c r="BT17" s="344"/>
      <c r="BU17" s="344"/>
      <c r="BV17" s="344"/>
      <c r="BW17" s="344"/>
      <c r="BX17" s="344"/>
      <c r="BY17" s="344"/>
      <c r="BZ17" s="344"/>
      <c r="CA17" s="344"/>
      <c r="CB17" s="344"/>
      <c r="CC17" s="344"/>
      <c r="CD17" s="344"/>
      <c r="CE17" s="344"/>
      <c r="CF17" s="344"/>
      <c r="CG17" s="344"/>
      <c r="CH17" s="344"/>
      <c r="CI17" s="344"/>
      <c r="CJ17" s="344"/>
      <c r="CK17" s="344"/>
      <c r="CL17" s="344"/>
      <c r="CM17" s="344"/>
      <c r="CN17" s="344"/>
      <c r="CO17" s="344"/>
      <c r="CP17" s="344"/>
      <c r="CQ17" s="344"/>
    </row>
    <row r="18" spans="1:95" s="240" customFormat="1" ht="80.25" customHeight="1">
      <c r="A18" s="351"/>
      <c r="B18" s="289" t="s">
        <v>133</v>
      </c>
      <c r="C18" s="284" t="s">
        <v>134</v>
      </c>
      <c r="D18" s="290" t="s">
        <v>135</v>
      </c>
      <c r="E18" s="304" t="s">
        <v>136</v>
      </c>
      <c r="F18" s="292">
        <v>43678</v>
      </c>
      <c r="G18" s="305" t="s">
        <v>137</v>
      </c>
      <c r="H18" s="293" t="s">
        <v>138</v>
      </c>
      <c r="I18" s="293">
        <v>0</v>
      </c>
      <c r="J18" s="289" t="s">
        <v>139</v>
      </c>
      <c r="K18" s="289" t="s">
        <v>54</v>
      </c>
      <c r="L18" s="289"/>
      <c r="M18" s="289"/>
      <c r="N18" s="284"/>
      <c r="O18" s="284" t="s">
        <v>66</v>
      </c>
      <c r="P18" s="284"/>
      <c r="Q18" s="284"/>
      <c r="R18" s="284"/>
      <c r="S18" s="283"/>
      <c r="T18" s="303" t="s">
        <v>140</v>
      </c>
      <c r="U18" s="306" t="s">
        <v>141</v>
      </c>
      <c r="V18" s="291" t="s">
        <v>142</v>
      </c>
      <c r="W18" s="287" t="s">
        <v>51</v>
      </c>
      <c r="X18" s="291" t="s">
        <v>143</v>
      </c>
      <c r="Y18" s="307"/>
      <c r="Z18" s="284"/>
      <c r="AA18" s="284"/>
      <c r="AB18" s="284"/>
      <c r="AC18" s="308">
        <v>44743</v>
      </c>
      <c r="AD18" s="284"/>
      <c r="AE18" s="284"/>
      <c r="AF18" s="284" t="s">
        <v>144</v>
      </c>
      <c r="AG18" s="284"/>
      <c r="AH18" s="284"/>
      <c r="AI18" s="284"/>
      <c r="AJ18" s="346"/>
      <c r="AK18" s="344"/>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44"/>
      <c r="BP18" s="344"/>
      <c r="BQ18" s="344"/>
      <c r="BR18" s="344"/>
      <c r="BS18" s="344"/>
      <c r="BT18" s="344"/>
      <c r="BU18" s="344"/>
      <c r="BV18" s="344"/>
      <c r="BW18" s="344"/>
      <c r="BX18" s="344"/>
      <c r="BY18" s="344"/>
      <c r="BZ18" s="344"/>
      <c r="CA18" s="344"/>
      <c r="CB18" s="344"/>
      <c r="CC18" s="344"/>
      <c r="CD18" s="344"/>
      <c r="CE18" s="344"/>
      <c r="CF18" s="344"/>
      <c r="CG18" s="344"/>
      <c r="CH18" s="344"/>
      <c r="CI18" s="344"/>
      <c r="CJ18" s="344"/>
      <c r="CK18" s="344"/>
      <c r="CL18" s="344"/>
      <c r="CM18" s="344"/>
      <c r="CN18" s="344"/>
      <c r="CO18" s="344"/>
      <c r="CP18" s="344"/>
      <c r="CQ18" s="344"/>
    </row>
    <row r="19" spans="1:95" s="240" customFormat="1" ht="80.25" customHeight="1">
      <c r="A19" s="351"/>
      <c r="B19" s="289" t="s">
        <v>145</v>
      </c>
      <c r="C19" s="284" t="s">
        <v>146</v>
      </c>
      <c r="D19" s="290" t="s">
        <v>147</v>
      </c>
      <c r="E19" s="304" t="s">
        <v>148</v>
      </c>
      <c r="F19" s="292">
        <v>43678</v>
      </c>
      <c r="G19" s="305" t="s">
        <v>137</v>
      </c>
      <c r="H19" s="293" t="s">
        <v>138</v>
      </c>
      <c r="I19" s="309">
        <v>0</v>
      </c>
      <c r="J19" s="289" t="s">
        <v>149</v>
      </c>
      <c r="K19" s="289" t="s">
        <v>54</v>
      </c>
      <c r="L19" s="297"/>
      <c r="M19" s="289"/>
      <c r="N19" s="284"/>
      <c r="O19" s="284" t="s">
        <v>66</v>
      </c>
      <c r="P19" s="284"/>
      <c r="Q19" s="284"/>
      <c r="R19" s="284"/>
      <c r="S19" s="310" t="s">
        <v>5</v>
      </c>
      <c r="T19" s="299" t="s">
        <v>150</v>
      </c>
      <c r="U19" s="288" t="s">
        <v>151</v>
      </c>
      <c r="V19" s="287" t="s">
        <v>152</v>
      </c>
      <c r="W19" s="287" t="s">
        <v>51</v>
      </c>
      <c r="X19" s="287" t="s">
        <v>153</v>
      </c>
      <c r="Y19" s="284"/>
      <c r="Z19" s="284"/>
      <c r="AA19" s="284"/>
      <c r="AB19" s="284"/>
      <c r="AC19" s="284"/>
      <c r="AD19" s="284"/>
      <c r="AE19" s="284"/>
      <c r="AF19" s="284"/>
      <c r="AG19" s="284"/>
      <c r="AH19" s="284"/>
      <c r="AI19" s="284"/>
      <c r="AJ19" s="346"/>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c r="BT19" s="344"/>
      <c r="BU19" s="344"/>
      <c r="BV19" s="344"/>
      <c r="BW19" s="344"/>
      <c r="BX19" s="344"/>
      <c r="BY19" s="344"/>
      <c r="BZ19" s="344"/>
      <c r="CA19" s="344"/>
      <c r="CB19" s="344"/>
      <c r="CC19" s="344"/>
      <c r="CD19" s="344"/>
      <c r="CE19" s="344"/>
      <c r="CF19" s="344"/>
      <c r="CG19" s="344"/>
      <c r="CH19" s="344"/>
      <c r="CI19" s="344"/>
      <c r="CJ19" s="344"/>
      <c r="CK19" s="344"/>
      <c r="CL19" s="344"/>
      <c r="CM19" s="344"/>
      <c r="CN19" s="344"/>
      <c r="CO19" s="344"/>
      <c r="CP19" s="344"/>
      <c r="CQ19" s="344"/>
    </row>
    <row r="20" spans="1:95" s="240" customFormat="1" ht="80.25" customHeight="1">
      <c r="A20" s="351"/>
      <c r="B20" s="289" t="s">
        <v>154</v>
      </c>
      <c r="C20" s="290" t="s">
        <v>155</v>
      </c>
      <c r="D20" s="290" t="s">
        <v>156</v>
      </c>
      <c r="E20" s="291" t="s">
        <v>157</v>
      </c>
      <c r="F20" s="292">
        <v>44197</v>
      </c>
      <c r="G20" s="305" t="s">
        <v>137</v>
      </c>
      <c r="H20" s="293" t="s">
        <v>158</v>
      </c>
      <c r="I20" s="293" t="s">
        <v>159</v>
      </c>
      <c r="J20" s="289" t="s">
        <v>160</v>
      </c>
      <c r="K20" s="289" t="s">
        <v>54</v>
      </c>
      <c r="L20" s="297"/>
      <c r="M20" s="291" t="s">
        <v>161</v>
      </c>
      <c r="N20" s="284" t="s">
        <v>66</v>
      </c>
      <c r="O20" s="284"/>
      <c r="P20" s="284"/>
      <c r="Q20" s="284"/>
      <c r="R20" s="284"/>
      <c r="S20" s="283"/>
      <c r="T20" s="311" t="s">
        <v>162</v>
      </c>
      <c r="U20" s="299"/>
      <c r="V20" s="299"/>
      <c r="W20" s="287" t="s">
        <v>119</v>
      </c>
      <c r="X20" s="287" t="s">
        <v>163</v>
      </c>
      <c r="Y20" s="284"/>
      <c r="Z20" s="284"/>
      <c r="AA20" s="284"/>
      <c r="AB20" s="284"/>
      <c r="AC20" s="284"/>
      <c r="AD20" s="284"/>
      <c r="AE20" s="284"/>
      <c r="AF20" s="284"/>
      <c r="AG20" s="284"/>
      <c r="AH20" s="284"/>
      <c r="AI20" s="284"/>
      <c r="AJ20" s="346"/>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c r="BT20" s="344"/>
      <c r="BU20" s="344"/>
      <c r="BV20" s="344"/>
      <c r="BW20" s="344"/>
      <c r="BX20" s="344"/>
      <c r="BY20" s="344"/>
      <c r="BZ20" s="344"/>
      <c r="CA20" s="344"/>
      <c r="CB20" s="344"/>
      <c r="CC20" s="344"/>
      <c r="CD20" s="344"/>
      <c r="CE20" s="344"/>
      <c r="CF20" s="344"/>
      <c r="CG20" s="344"/>
      <c r="CH20" s="344"/>
      <c r="CI20" s="344"/>
      <c r="CJ20" s="344"/>
      <c r="CK20" s="344"/>
      <c r="CL20" s="344"/>
      <c r="CM20" s="344"/>
      <c r="CN20" s="344"/>
      <c r="CO20" s="344"/>
      <c r="CP20" s="344"/>
      <c r="CQ20" s="344"/>
    </row>
    <row r="21" spans="1:95" s="240" customFormat="1" ht="80.25" customHeight="1">
      <c r="A21" s="351"/>
      <c r="B21" s="289" t="s">
        <v>164</v>
      </c>
      <c r="C21" s="284" t="s">
        <v>165</v>
      </c>
      <c r="D21" s="290" t="s">
        <v>166</v>
      </c>
      <c r="E21" s="304" t="s">
        <v>167</v>
      </c>
      <c r="F21" s="292">
        <v>43678</v>
      </c>
      <c r="G21" s="292">
        <v>44013</v>
      </c>
      <c r="H21" s="293" t="s">
        <v>168</v>
      </c>
      <c r="I21" s="293" t="s">
        <v>127</v>
      </c>
      <c r="J21" s="289" t="s">
        <v>169</v>
      </c>
      <c r="K21" s="289" t="s">
        <v>170</v>
      </c>
      <c r="L21" s="289"/>
      <c r="M21" s="289"/>
      <c r="N21" s="284"/>
      <c r="O21" s="284"/>
      <c r="P21" s="284"/>
      <c r="Q21" s="284"/>
      <c r="R21" s="284" t="s">
        <v>56</v>
      </c>
      <c r="S21" s="283"/>
      <c r="T21" s="287" t="s">
        <v>171</v>
      </c>
      <c r="U21" s="287" t="s">
        <v>172</v>
      </c>
      <c r="V21" s="287"/>
      <c r="W21" s="287"/>
      <c r="X21" s="287"/>
      <c r="Y21" s="284"/>
      <c r="Z21" s="284"/>
      <c r="AA21" s="284"/>
      <c r="AB21" s="284"/>
      <c r="AC21" s="284"/>
      <c r="AD21" s="284"/>
      <c r="AE21" s="284"/>
      <c r="AF21" s="284"/>
      <c r="AG21" s="284"/>
      <c r="AH21" s="284"/>
      <c r="AI21" s="284"/>
      <c r="AJ21" s="346"/>
      <c r="AK21" s="344"/>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4"/>
      <c r="BJ21" s="344"/>
      <c r="BK21" s="344"/>
      <c r="BL21" s="344"/>
      <c r="BM21" s="344"/>
      <c r="BN21" s="344"/>
      <c r="BO21" s="344"/>
      <c r="BP21" s="344"/>
      <c r="BQ21" s="344"/>
      <c r="BR21" s="344"/>
      <c r="BS21" s="344"/>
      <c r="BT21" s="344"/>
      <c r="BU21" s="344"/>
      <c r="BV21" s="344"/>
      <c r="BW21" s="344"/>
      <c r="BX21" s="344"/>
      <c r="BY21" s="344"/>
      <c r="BZ21" s="344"/>
      <c r="CA21" s="344"/>
      <c r="CB21" s="344"/>
      <c r="CC21" s="344"/>
      <c r="CD21" s="344"/>
      <c r="CE21" s="344"/>
      <c r="CF21" s="344"/>
      <c r="CG21" s="344"/>
      <c r="CH21" s="344"/>
      <c r="CI21" s="344"/>
      <c r="CJ21" s="344"/>
      <c r="CK21" s="344"/>
      <c r="CL21" s="344"/>
      <c r="CM21" s="344"/>
      <c r="CN21" s="344"/>
      <c r="CO21" s="344"/>
      <c r="CP21" s="344"/>
      <c r="CQ21" s="344"/>
    </row>
    <row r="22" spans="1:95" s="240" customFormat="1" ht="80.25" customHeight="1">
      <c r="A22" s="352"/>
      <c r="B22" s="289" t="s">
        <v>173</v>
      </c>
      <c r="C22" s="290" t="s">
        <v>174</v>
      </c>
      <c r="D22" s="290" t="s">
        <v>175</v>
      </c>
      <c r="E22" s="291" t="s">
        <v>480</v>
      </c>
      <c r="F22" s="292">
        <v>44409</v>
      </c>
      <c r="G22" s="292">
        <v>45474</v>
      </c>
      <c r="H22" s="293" t="s">
        <v>176</v>
      </c>
      <c r="I22" s="309">
        <v>0</v>
      </c>
      <c r="J22" s="297" t="s">
        <v>177</v>
      </c>
      <c r="K22" s="297"/>
      <c r="L22" s="297"/>
      <c r="M22" s="289"/>
      <c r="N22" s="284" t="s">
        <v>66</v>
      </c>
      <c r="O22" s="284"/>
      <c r="P22" s="284"/>
      <c r="Q22" s="284"/>
      <c r="R22" s="284"/>
      <c r="S22" s="283"/>
      <c r="T22" s="287" t="s">
        <v>178</v>
      </c>
      <c r="U22" s="287" t="s">
        <v>179</v>
      </c>
      <c r="V22" s="299"/>
      <c r="W22" s="287" t="s">
        <v>180</v>
      </c>
      <c r="X22" s="287" t="s">
        <v>181</v>
      </c>
      <c r="Y22" s="284"/>
      <c r="Z22" s="284"/>
      <c r="AA22" s="284"/>
      <c r="AB22" s="284"/>
      <c r="AC22" s="284"/>
      <c r="AD22" s="284"/>
      <c r="AE22" s="284"/>
      <c r="AF22" s="284"/>
      <c r="AG22" s="284"/>
      <c r="AH22" s="284"/>
      <c r="AI22" s="284"/>
      <c r="AJ22" s="346"/>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c r="BJ22" s="344"/>
      <c r="BK22" s="344"/>
      <c r="BL22" s="344"/>
      <c r="BM22" s="344"/>
      <c r="BN22" s="344"/>
      <c r="BO22" s="344"/>
      <c r="BP22" s="344"/>
      <c r="BQ22" s="344"/>
      <c r="BR22" s="344"/>
      <c r="BS22" s="344"/>
      <c r="BT22" s="344"/>
      <c r="BU22" s="344"/>
      <c r="BV22" s="344"/>
      <c r="BW22" s="344"/>
      <c r="BX22" s="344"/>
      <c r="BY22" s="344"/>
      <c r="BZ22" s="344"/>
      <c r="CA22" s="344"/>
      <c r="CB22" s="344"/>
      <c r="CC22" s="344"/>
      <c r="CD22" s="344"/>
      <c r="CE22" s="344"/>
      <c r="CF22" s="344"/>
      <c r="CG22" s="344"/>
      <c r="CH22" s="344"/>
      <c r="CI22" s="344"/>
      <c r="CJ22" s="344"/>
      <c r="CK22" s="344"/>
      <c r="CL22" s="344"/>
      <c r="CM22" s="344"/>
      <c r="CN22" s="344"/>
      <c r="CO22" s="344"/>
      <c r="CP22" s="344"/>
      <c r="CQ22" s="344"/>
    </row>
    <row r="23" spans="1:95" s="240" customFormat="1" ht="80.25" customHeight="1">
      <c r="A23" s="353" t="s">
        <v>182</v>
      </c>
      <c r="B23" s="289" t="s">
        <v>183</v>
      </c>
      <c r="C23" s="312" t="s">
        <v>184</v>
      </c>
      <c r="D23" s="290" t="s">
        <v>185</v>
      </c>
      <c r="E23" s="291" t="s">
        <v>186</v>
      </c>
      <c r="F23" s="292">
        <v>43678</v>
      </c>
      <c r="G23" s="292">
        <v>45108</v>
      </c>
      <c r="H23" s="289" t="s">
        <v>187</v>
      </c>
      <c r="I23" s="293" t="s">
        <v>188</v>
      </c>
      <c r="J23" s="289" t="s">
        <v>189</v>
      </c>
      <c r="K23" s="297" t="s">
        <v>54</v>
      </c>
      <c r="L23" s="297"/>
      <c r="M23" s="291" t="s">
        <v>190</v>
      </c>
      <c r="N23" s="284"/>
      <c r="O23" s="284"/>
      <c r="P23" s="284"/>
      <c r="Q23" s="284" t="s">
        <v>56</v>
      </c>
      <c r="R23" s="284"/>
      <c r="S23" s="283"/>
      <c r="T23" s="299" t="s">
        <v>191</v>
      </c>
      <c r="U23" s="299" t="s">
        <v>192</v>
      </c>
      <c r="V23" s="288" t="s">
        <v>193</v>
      </c>
      <c r="W23" s="287" t="s">
        <v>194</v>
      </c>
      <c r="X23" s="288"/>
      <c r="Y23" s="290"/>
      <c r="Z23" s="290"/>
      <c r="AA23" s="290"/>
      <c r="AB23" s="290"/>
      <c r="AC23" s="290"/>
      <c r="AD23" s="290" t="s">
        <v>195</v>
      </c>
      <c r="AE23" s="290"/>
      <c r="AF23" s="290" t="s">
        <v>196</v>
      </c>
      <c r="AG23" s="290"/>
      <c r="AH23" s="290"/>
      <c r="AI23" s="290" t="s">
        <v>197</v>
      </c>
      <c r="AJ23" s="346"/>
      <c r="AK23" s="344"/>
      <c r="AL23" s="344"/>
      <c r="AM23" s="344"/>
      <c r="AN23" s="344"/>
      <c r="AO23" s="344"/>
      <c r="AP23" s="344"/>
      <c r="AQ23" s="344"/>
      <c r="AR23" s="344"/>
      <c r="AS23" s="344"/>
      <c r="AT23" s="344"/>
      <c r="AU23" s="344"/>
      <c r="AV23" s="344"/>
      <c r="AW23" s="344"/>
      <c r="AX23" s="344"/>
      <c r="AY23" s="344"/>
      <c r="AZ23" s="344"/>
      <c r="BA23" s="344"/>
      <c r="BB23" s="344"/>
      <c r="BC23" s="344"/>
      <c r="BD23" s="344"/>
      <c r="BE23" s="344"/>
      <c r="BF23" s="344"/>
      <c r="BG23" s="344"/>
      <c r="BH23" s="344"/>
      <c r="BI23" s="344"/>
      <c r="BJ23" s="344"/>
      <c r="BK23" s="344"/>
      <c r="BL23" s="344"/>
      <c r="BM23" s="344"/>
      <c r="BN23" s="344"/>
      <c r="BO23" s="344"/>
      <c r="BP23" s="344"/>
      <c r="BQ23" s="344"/>
      <c r="BR23" s="344"/>
      <c r="BS23" s="344"/>
      <c r="BT23" s="344"/>
      <c r="BU23" s="344"/>
      <c r="BV23" s="344"/>
      <c r="BW23" s="344"/>
      <c r="BX23" s="344"/>
      <c r="BY23" s="344"/>
      <c r="BZ23" s="344"/>
      <c r="CA23" s="344"/>
      <c r="CB23" s="344"/>
      <c r="CC23" s="344"/>
      <c r="CD23" s="344"/>
      <c r="CE23" s="344"/>
      <c r="CF23" s="344"/>
      <c r="CG23" s="344"/>
      <c r="CH23" s="344"/>
      <c r="CI23" s="344"/>
      <c r="CJ23" s="344"/>
      <c r="CK23" s="344"/>
      <c r="CL23" s="344"/>
      <c r="CM23" s="344"/>
      <c r="CN23" s="344"/>
      <c r="CO23" s="344"/>
      <c r="CP23" s="344"/>
      <c r="CQ23" s="344"/>
    </row>
    <row r="24" spans="1:95" s="240" customFormat="1" ht="80.25" customHeight="1">
      <c r="A24" s="351"/>
      <c r="B24" s="289" t="s">
        <v>198</v>
      </c>
      <c r="C24" s="290" t="s">
        <v>199</v>
      </c>
      <c r="D24" s="290" t="s">
        <v>200</v>
      </c>
      <c r="E24" s="291" t="s">
        <v>201</v>
      </c>
      <c r="F24" s="292">
        <v>43678</v>
      </c>
      <c r="G24" s="292">
        <v>45474</v>
      </c>
      <c r="H24" s="297" t="s">
        <v>87</v>
      </c>
      <c r="I24" s="293" t="s">
        <v>202</v>
      </c>
      <c r="J24" s="289" t="s">
        <v>203</v>
      </c>
      <c r="K24" s="297" t="s">
        <v>54</v>
      </c>
      <c r="L24" s="289"/>
      <c r="M24" s="291" t="s">
        <v>204</v>
      </c>
      <c r="N24" s="284"/>
      <c r="O24" s="284"/>
      <c r="P24" s="284"/>
      <c r="Q24" s="284" t="s">
        <v>56</v>
      </c>
      <c r="R24" s="284"/>
      <c r="S24" s="283"/>
      <c r="T24" s="312" t="s">
        <v>205</v>
      </c>
      <c r="U24" s="291" t="s">
        <v>206</v>
      </c>
      <c r="V24" s="299" t="s">
        <v>207</v>
      </c>
      <c r="W24" s="297" t="s">
        <v>87</v>
      </c>
      <c r="X24" s="299" t="s">
        <v>208</v>
      </c>
      <c r="Y24" s="313"/>
      <c r="Z24" s="290" t="s">
        <v>209</v>
      </c>
      <c r="AA24" s="290"/>
      <c r="AB24" s="290"/>
      <c r="AC24" s="290"/>
      <c r="AD24" s="290"/>
      <c r="AE24" s="290"/>
      <c r="AF24" s="290"/>
      <c r="AG24" s="290"/>
      <c r="AH24" s="290"/>
      <c r="AI24" s="290"/>
      <c r="AJ24" s="346"/>
      <c r="AK24" s="344"/>
      <c r="AL24" s="344"/>
      <c r="AM24" s="344"/>
      <c r="AN24" s="344"/>
      <c r="AO24" s="344"/>
      <c r="AP24" s="344"/>
      <c r="AQ24" s="344"/>
      <c r="AR24" s="344"/>
      <c r="AS24" s="344"/>
      <c r="AT24" s="344"/>
      <c r="AU24" s="344"/>
      <c r="AV24" s="344"/>
      <c r="AW24" s="344"/>
      <c r="AX24" s="344"/>
      <c r="AY24" s="344"/>
      <c r="AZ24" s="344"/>
      <c r="BA24" s="344"/>
      <c r="BB24" s="344"/>
      <c r="BC24" s="344"/>
      <c r="BD24" s="344"/>
      <c r="BE24" s="344"/>
      <c r="BF24" s="344"/>
      <c r="BG24" s="344"/>
      <c r="BH24" s="344"/>
      <c r="BI24" s="344"/>
      <c r="BJ24" s="344"/>
      <c r="BK24" s="344"/>
      <c r="BL24" s="344"/>
      <c r="BM24" s="344"/>
      <c r="BN24" s="344"/>
      <c r="BO24" s="344"/>
      <c r="BP24" s="344"/>
      <c r="BQ24" s="344"/>
      <c r="BR24" s="344"/>
      <c r="BS24" s="344"/>
      <c r="BT24" s="344"/>
      <c r="BU24" s="344"/>
      <c r="BV24" s="344"/>
      <c r="BW24" s="344"/>
      <c r="BX24" s="344"/>
      <c r="BY24" s="344"/>
      <c r="BZ24" s="344"/>
      <c r="CA24" s="344"/>
      <c r="CB24" s="344"/>
      <c r="CC24" s="344"/>
      <c r="CD24" s="344"/>
      <c r="CE24" s="344"/>
      <c r="CF24" s="344"/>
      <c r="CG24" s="344"/>
      <c r="CH24" s="344"/>
      <c r="CI24" s="344"/>
      <c r="CJ24" s="344"/>
      <c r="CK24" s="344"/>
      <c r="CL24" s="344"/>
      <c r="CM24" s="344"/>
      <c r="CN24" s="344"/>
      <c r="CO24" s="344"/>
      <c r="CP24" s="344"/>
      <c r="CQ24" s="344"/>
    </row>
    <row r="25" spans="1:95" s="240" customFormat="1" ht="80.25" customHeight="1">
      <c r="A25" s="351"/>
      <c r="B25" s="289" t="s">
        <v>210</v>
      </c>
      <c r="C25" s="290" t="s">
        <v>211</v>
      </c>
      <c r="D25" s="290" t="s">
        <v>212</v>
      </c>
      <c r="E25" s="291" t="s">
        <v>213</v>
      </c>
      <c r="F25" s="292">
        <v>43831</v>
      </c>
      <c r="G25" s="292">
        <v>45474</v>
      </c>
      <c r="H25" s="289" t="s">
        <v>176</v>
      </c>
      <c r="I25" s="293">
        <v>0</v>
      </c>
      <c r="J25" s="289" t="s">
        <v>214</v>
      </c>
      <c r="K25" s="297" t="s">
        <v>54</v>
      </c>
      <c r="L25" s="297"/>
      <c r="M25" s="289"/>
      <c r="N25" s="284"/>
      <c r="O25" s="284"/>
      <c r="P25" s="284"/>
      <c r="Q25" s="284" t="s">
        <v>56</v>
      </c>
      <c r="R25" s="284"/>
      <c r="S25" s="283"/>
      <c r="T25" s="299" t="s">
        <v>215</v>
      </c>
      <c r="U25" s="299" t="s">
        <v>216</v>
      </c>
      <c r="V25" s="314"/>
      <c r="W25" s="287" t="s">
        <v>180</v>
      </c>
      <c r="X25" s="299" t="s">
        <v>217</v>
      </c>
      <c r="Y25" s="284"/>
      <c r="Z25" s="284"/>
      <c r="AA25" s="284"/>
      <c r="AB25" s="284"/>
      <c r="AC25" s="284"/>
      <c r="AD25" s="284"/>
      <c r="AE25" s="284"/>
      <c r="AF25" s="284"/>
      <c r="AG25" s="284"/>
      <c r="AH25" s="284"/>
      <c r="AI25" s="284"/>
      <c r="AJ25" s="346"/>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c r="BJ25" s="344"/>
      <c r="BK25" s="344"/>
      <c r="BL25" s="344"/>
      <c r="BM25" s="344"/>
      <c r="BN25" s="344"/>
      <c r="BO25" s="344"/>
      <c r="BP25" s="344"/>
      <c r="BQ25" s="344"/>
      <c r="BR25" s="344"/>
      <c r="BS25" s="344"/>
      <c r="BT25" s="344"/>
      <c r="BU25" s="344"/>
      <c r="BV25" s="344"/>
      <c r="BW25" s="344"/>
      <c r="BX25" s="344"/>
      <c r="BY25" s="344"/>
      <c r="BZ25" s="344"/>
      <c r="CA25" s="344"/>
      <c r="CB25" s="344"/>
      <c r="CC25" s="344"/>
      <c r="CD25" s="344"/>
      <c r="CE25" s="344"/>
      <c r="CF25" s="344"/>
      <c r="CG25" s="344"/>
      <c r="CH25" s="344"/>
      <c r="CI25" s="344"/>
      <c r="CJ25" s="344"/>
      <c r="CK25" s="344"/>
      <c r="CL25" s="344"/>
      <c r="CM25" s="344"/>
      <c r="CN25" s="344"/>
      <c r="CO25" s="344"/>
      <c r="CP25" s="344"/>
      <c r="CQ25" s="344"/>
    </row>
    <row r="26" spans="1:95" s="240" customFormat="1" ht="80.25" customHeight="1">
      <c r="A26" s="351"/>
      <c r="B26" s="289" t="s">
        <v>218</v>
      </c>
      <c r="C26" s="312" t="s">
        <v>219</v>
      </c>
      <c r="D26" s="290" t="s">
        <v>220</v>
      </c>
      <c r="E26" s="315"/>
      <c r="F26" s="292">
        <v>43678</v>
      </c>
      <c r="G26" s="292">
        <v>45474</v>
      </c>
      <c r="H26" s="293" t="s">
        <v>221</v>
      </c>
      <c r="I26" s="316" t="s">
        <v>127</v>
      </c>
      <c r="J26" s="289" t="s">
        <v>222</v>
      </c>
      <c r="K26" s="297" t="s">
        <v>54</v>
      </c>
      <c r="L26" s="297"/>
      <c r="M26" s="289"/>
      <c r="N26" s="284"/>
      <c r="O26" s="284"/>
      <c r="P26" s="284"/>
      <c r="Q26" s="284" t="s">
        <v>56</v>
      </c>
      <c r="R26" s="284"/>
      <c r="S26" s="283"/>
      <c r="T26" s="299" t="s">
        <v>223</v>
      </c>
      <c r="U26" s="299" t="s">
        <v>224</v>
      </c>
      <c r="V26" s="314"/>
      <c r="W26" s="287" t="s">
        <v>225</v>
      </c>
      <c r="X26" s="288" t="s">
        <v>226</v>
      </c>
      <c r="Y26" s="284"/>
      <c r="Z26" s="284"/>
      <c r="AA26" s="284"/>
      <c r="AB26" s="284"/>
      <c r="AC26" s="284"/>
      <c r="AD26" s="313"/>
      <c r="AE26" s="284"/>
      <c r="AF26" s="284" t="s">
        <v>227</v>
      </c>
      <c r="AG26" s="284"/>
      <c r="AH26" s="284"/>
      <c r="AI26" s="313"/>
      <c r="AJ26" s="346"/>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row>
    <row r="27" spans="1:95" s="240" customFormat="1" ht="80.25" customHeight="1">
      <c r="A27" s="351"/>
      <c r="B27" s="289" t="s">
        <v>228</v>
      </c>
      <c r="C27" s="290" t="s">
        <v>229</v>
      </c>
      <c r="D27" s="290" t="s">
        <v>230</v>
      </c>
      <c r="E27" s="295"/>
      <c r="F27" s="292">
        <v>43678</v>
      </c>
      <c r="G27" s="292">
        <v>45474</v>
      </c>
      <c r="H27" s="293" t="s">
        <v>231</v>
      </c>
      <c r="I27" s="293" t="s">
        <v>127</v>
      </c>
      <c r="J27" s="289" t="s">
        <v>1033</v>
      </c>
      <c r="K27" s="297" t="s">
        <v>54</v>
      </c>
      <c r="L27" s="297"/>
      <c r="M27" s="291" t="s">
        <v>232</v>
      </c>
      <c r="N27" s="284"/>
      <c r="O27" s="284"/>
      <c r="P27" s="284" t="s">
        <v>56</v>
      </c>
      <c r="Q27" s="284"/>
      <c r="R27" s="284"/>
      <c r="S27" s="283"/>
      <c r="T27" s="287" t="s">
        <v>233</v>
      </c>
      <c r="U27" s="291"/>
      <c r="V27" s="299" t="s">
        <v>234</v>
      </c>
      <c r="W27" s="287" t="s">
        <v>235</v>
      </c>
      <c r="X27" s="299"/>
      <c r="Y27" s="284"/>
      <c r="Z27" s="284"/>
      <c r="AA27" s="284"/>
      <c r="AB27" s="284"/>
      <c r="AC27" s="284"/>
      <c r="AD27" s="284"/>
      <c r="AE27" s="284"/>
      <c r="AF27" s="284"/>
      <c r="AG27" s="284"/>
      <c r="AH27" s="284"/>
      <c r="AI27" s="284"/>
      <c r="AJ27" s="346"/>
      <c r="AK27" s="344"/>
      <c r="AL27" s="344"/>
      <c r="AM27" s="344"/>
      <c r="AN27" s="344"/>
      <c r="AO27" s="344"/>
      <c r="AP27" s="344"/>
      <c r="AQ27" s="344"/>
      <c r="AR27" s="344"/>
      <c r="AS27" s="344"/>
      <c r="AT27" s="344"/>
      <c r="AU27" s="344"/>
      <c r="AV27" s="344"/>
      <c r="AW27" s="344"/>
      <c r="AX27" s="344"/>
      <c r="AY27" s="344"/>
      <c r="AZ27" s="344"/>
      <c r="BA27" s="344"/>
      <c r="BB27" s="344"/>
      <c r="BC27" s="344"/>
      <c r="BD27" s="344"/>
      <c r="BE27" s="344"/>
      <c r="BF27" s="344"/>
      <c r="BG27" s="344"/>
      <c r="BH27" s="344"/>
      <c r="BI27" s="344"/>
      <c r="BJ27" s="344"/>
      <c r="BK27" s="344"/>
      <c r="BL27" s="344"/>
      <c r="BM27" s="344"/>
      <c r="BN27" s="344"/>
      <c r="BO27" s="344"/>
      <c r="BP27" s="344"/>
      <c r="BQ27" s="344"/>
      <c r="BR27" s="344"/>
      <c r="BS27" s="344"/>
      <c r="BT27" s="344"/>
      <c r="BU27" s="344"/>
      <c r="BV27" s="344"/>
      <c r="BW27" s="344"/>
      <c r="BX27" s="344"/>
      <c r="BY27" s="344"/>
      <c r="BZ27" s="344"/>
      <c r="CA27" s="344"/>
      <c r="CB27" s="344"/>
      <c r="CC27" s="344"/>
      <c r="CD27" s="344"/>
      <c r="CE27" s="344"/>
      <c r="CF27" s="344"/>
      <c r="CG27" s="344"/>
      <c r="CH27" s="344"/>
      <c r="CI27" s="344"/>
      <c r="CJ27" s="344"/>
      <c r="CK27" s="344"/>
      <c r="CL27" s="344"/>
      <c r="CM27" s="344"/>
      <c r="CN27" s="344"/>
      <c r="CO27" s="344"/>
      <c r="CP27" s="344"/>
      <c r="CQ27" s="344"/>
    </row>
    <row r="28" spans="1:95" s="240" customFormat="1" ht="80.25" customHeight="1">
      <c r="A28" s="351"/>
      <c r="B28" s="289" t="s">
        <v>236</v>
      </c>
      <c r="C28" s="317" t="s">
        <v>237</v>
      </c>
      <c r="D28" s="290" t="s">
        <v>238</v>
      </c>
      <c r="E28" s="291" t="s">
        <v>239</v>
      </c>
      <c r="F28" s="292">
        <v>43831</v>
      </c>
      <c r="G28" s="292">
        <v>45474</v>
      </c>
      <c r="H28" s="293" t="s">
        <v>240</v>
      </c>
      <c r="I28" s="293" t="s">
        <v>76</v>
      </c>
      <c r="J28" s="289" t="s">
        <v>241</v>
      </c>
      <c r="K28" s="297" t="s">
        <v>242</v>
      </c>
      <c r="L28" s="297"/>
      <c r="M28" s="291" t="s">
        <v>243</v>
      </c>
      <c r="N28" s="284"/>
      <c r="O28" s="284" t="s">
        <v>56</v>
      </c>
      <c r="P28" s="284"/>
      <c r="Q28" s="284"/>
      <c r="R28" s="284"/>
      <c r="S28" s="283"/>
      <c r="T28" s="287" t="s">
        <v>244</v>
      </c>
      <c r="U28" s="287"/>
      <c r="V28" s="287" t="s">
        <v>245</v>
      </c>
      <c r="W28" s="287"/>
      <c r="X28" s="287" t="s">
        <v>246</v>
      </c>
      <c r="Y28" s="284"/>
      <c r="Z28" s="284"/>
      <c r="AA28" s="284"/>
      <c r="AB28" s="308"/>
      <c r="AC28" s="284"/>
      <c r="AD28" s="284" t="s">
        <v>247</v>
      </c>
      <c r="AE28" s="284"/>
      <c r="AF28" s="284"/>
      <c r="AG28" s="284"/>
      <c r="AH28" s="284"/>
      <c r="AI28" s="284" t="s">
        <v>248</v>
      </c>
      <c r="AJ28" s="346"/>
      <c r="AK28" s="344"/>
      <c r="AL28" s="344"/>
      <c r="AM28" s="344"/>
      <c r="AN28" s="344"/>
      <c r="AO28" s="344"/>
      <c r="AP28" s="344"/>
      <c r="AQ28" s="344"/>
      <c r="AR28" s="344"/>
      <c r="AS28" s="344"/>
      <c r="AT28" s="344"/>
      <c r="AU28" s="344"/>
      <c r="AV28" s="344"/>
      <c r="AW28" s="344"/>
      <c r="AX28" s="344"/>
      <c r="AY28" s="344"/>
      <c r="AZ28" s="344"/>
      <c r="BA28" s="344"/>
      <c r="BB28" s="344"/>
      <c r="BC28" s="344"/>
      <c r="BD28" s="344"/>
      <c r="BE28" s="344"/>
      <c r="BF28" s="344"/>
      <c r="BG28" s="344"/>
      <c r="BH28" s="344"/>
      <c r="BI28" s="344"/>
      <c r="BJ28" s="344"/>
      <c r="BK28" s="344"/>
      <c r="BL28" s="344"/>
      <c r="BM28" s="344"/>
      <c r="BN28" s="344"/>
      <c r="BO28" s="344"/>
      <c r="BP28" s="344"/>
      <c r="BQ28" s="344"/>
      <c r="BR28" s="344"/>
      <c r="BS28" s="344"/>
      <c r="BT28" s="344"/>
      <c r="BU28" s="344"/>
      <c r="BV28" s="344"/>
      <c r="BW28" s="344"/>
      <c r="BX28" s="344"/>
      <c r="BY28" s="344"/>
      <c r="BZ28" s="344"/>
      <c r="CA28" s="344"/>
      <c r="CB28" s="344"/>
      <c r="CC28" s="344"/>
      <c r="CD28" s="344"/>
      <c r="CE28" s="344"/>
      <c r="CF28" s="344"/>
      <c r="CG28" s="344"/>
      <c r="CH28" s="344"/>
      <c r="CI28" s="344"/>
      <c r="CJ28" s="344"/>
      <c r="CK28" s="344"/>
      <c r="CL28" s="344"/>
      <c r="CM28" s="344"/>
      <c r="CN28" s="344"/>
      <c r="CO28" s="344"/>
      <c r="CP28" s="344"/>
      <c r="CQ28" s="344"/>
    </row>
    <row r="29" spans="1:95" s="240" customFormat="1" ht="80.25" customHeight="1">
      <c r="A29" s="351"/>
      <c r="B29" s="289" t="s">
        <v>249</v>
      </c>
      <c r="C29" s="290" t="s">
        <v>250</v>
      </c>
      <c r="D29" s="290" t="s">
        <v>251</v>
      </c>
      <c r="E29" s="291" t="s">
        <v>252</v>
      </c>
      <c r="F29" s="292">
        <v>43891</v>
      </c>
      <c r="G29" s="292">
        <v>45108</v>
      </c>
      <c r="H29" s="293" t="s">
        <v>231</v>
      </c>
      <c r="I29" s="293" t="s">
        <v>253</v>
      </c>
      <c r="J29" s="289" t="s">
        <v>254</v>
      </c>
      <c r="K29" s="297"/>
      <c r="L29" s="297"/>
      <c r="M29" s="289"/>
      <c r="N29" s="284"/>
      <c r="O29" s="284"/>
      <c r="P29" s="284" t="s">
        <v>56</v>
      </c>
      <c r="Q29" s="284"/>
      <c r="R29" s="284"/>
      <c r="S29" s="283"/>
      <c r="T29" s="287" t="s">
        <v>255</v>
      </c>
      <c r="U29" s="287"/>
      <c r="V29" s="287" t="s">
        <v>256</v>
      </c>
      <c r="W29" s="287"/>
      <c r="X29" s="287" t="s">
        <v>257</v>
      </c>
      <c r="Y29" s="284"/>
      <c r="Z29" s="284"/>
      <c r="AA29" s="284"/>
      <c r="AB29" s="284"/>
      <c r="AC29" s="284"/>
      <c r="AD29" s="284"/>
      <c r="AE29" s="284"/>
      <c r="AF29" s="284"/>
      <c r="AG29" s="284"/>
      <c r="AH29" s="284"/>
      <c r="AI29" s="284"/>
      <c r="AJ29" s="346"/>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c r="BJ29" s="344"/>
      <c r="BK29" s="344"/>
      <c r="BL29" s="344"/>
      <c r="BM29" s="344"/>
      <c r="BN29" s="344"/>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row>
    <row r="30" spans="1:95" s="240" customFormat="1" ht="80.25" customHeight="1">
      <c r="A30" s="351"/>
      <c r="B30" s="289" t="s">
        <v>258</v>
      </c>
      <c r="C30" s="317" t="s">
        <v>259</v>
      </c>
      <c r="D30" s="290" t="s">
        <v>260</v>
      </c>
      <c r="E30" s="318"/>
      <c r="F30" s="292">
        <v>43678</v>
      </c>
      <c r="G30" s="292">
        <v>44743</v>
      </c>
      <c r="H30" s="297" t="s">
        <v>98</v>
      </c>
      <c r="I30" s="319" t="s">
        <v>261</v>
      </c>
      <c r="J30" s="289" t="s">
        <v>520</v>
      </c>
      <c r="K30" s="297" t="s">
        <v>262</v>
      </c>
      <c r="L30" s="297" t="s">
        <v>54</v>
      </c>
      <c r="M30" s="291" t="s">
        <v>263</v>
      </c>
      <c r="N30" s="284"/>
      <c r="O30" s="284"/>
      <c r="P30" s="284" t="s">
        <v>66</v>
      </c>
      <c r="Q30" s="284"/>
      <c r="R30" s="284"/>
      <c r="S30" s="283" t="s">
        <v>5</v>
      </c>
      <c r="T30" s="287" t="s">
        <v>264</v>
      </c>
      <c r="U30" s="291" t="s">
        <v>265</v>
      </c>
      <c r="V30" s="299" t="s">
        <v>266</v>
      </c>
      <c r="W30" s="287" t="s">
        <v>267</v>
      </c>
      <c r="X30" s="299" t="s">
        <v>268</v>
      </c>
      <c r="Y30" s="313" t="s">
        <v>269</v>
      </c>
      <c r="Z30" s="284"/>
      <c r="AA30" s="284"/>
      <c r="AB30" s="284"/>
      <c r="AC30" s="284"/>
      <c r="AD30" s="284" t="s">
        <v>270</v>
      </c>
      <c r="AE30" s="284"/>
      <c r="AF30" s="284"/>
      <c r="AG30" s="284"/>
      <c r="AH30" s="284"/>
      <c r="AI30" s="284" t="s">
        <v>271</v>
      </c>
      <c r="AJ30" s="346"/>
      <c r="AK30" s="344"/>
      <c r="AL30" s="344"/>
      <c r="AM30" s="344"/>
      <c r="AN30" s="344"/>
      <c r="AO30" s="344"/>
      <c r="AP30" s="344"/>
      <c r="AQ30" s="344"/>
      <c r="AR30" s="344"/>
      <c r="AS30" s="344"/>
      <c r="AT30" s="344"/>
      <c r="AU30" s="344"/>
      <c r="AV30" s="344"/>
      <c r="AW30" s="344"/>
      <c r="AX30" s="344"/>
      <c r="AY30" s="344"/>
      <c r="AZ30" s="344"/>
      <c r="BA30" s="344"/>
      <c r="BB30" s="344"/>
      <c r="BC30" s="344"/>
      <c r="BD30" s="344"/>
      <c r="BE30" s="344"/>
      <c r="BF30" s="344"/>
      <c r="BG30" s="344"/>
      <c r="BH30" s="344"/>
      <c r="BI30" s="344"/>
      <c r="BJ30" s="344"/>
      <c r="BK30" s="344"/>
      <c r="BL30" s="344"/>
      <c r="BM30" s="344"/>
      <c r="BN30" s="344"/>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row>
    <row r="31" spans="1:95" s="240" customFormat="1" ht="80.25" customHeight="1">
      <c r="A31" s="351"/>
      <c r="B31" s="289" t="s">
        <v>272</v>
      </c>
      <c r="C31" s="320" t="s">
        <v>273</v>
      </c>
      <c r="D31" s="290" t="s">
        <v>274</v>
      </c>
      <c r="E31" s="318"/>
      <c r="F31" s="292">
        <v>43678</v>
      </c>
      <c r="G31" s="292">
        <v>44743</v>
      </c>
      <c r="H31" s="289" t="s">
        <v>275</v>
      </c>
      <c r="I31" s="321" t="s">
        <v>159</v>
      </c>
      <c r="J31" s="289" t="s">
        <v>276</v>
      </c>
      <c r="K31" s="289" t="s">
        <v>277</v>
      </c>
      <c r="L31" s="289" t="s">
        <v>54</v>
      </c>
      <c r="M31" s="291" t="s">
        <v>278</v>
      </c>
      <c r="N31" s="284"/>
      <c r="O31" s="284" t="s">
        <v>66</v>
      </c>
      <c r="P31" s="284"/>
      <c r="Q31" s="284"/>
      <c r="R31" s="284"/>
      <c r="S31" s="283"/>
      <c r="T31" s="299" t="s">
        <v>279</v>
      </c>
      <c r="U31" s="291" t="s">
        <v>280</v>
      </c>
      <c r="V31" s="299"/>
      <c r="W31" s="287" t="s">
        <v>281</v>
      </c>
      <c r="X31" s="299" t="s">
        <v>282</v>
      </c>
      <c r="Y31" s="313"/>
      <c r="Z31" s="284"/>
      <c r="AA31" s="284"/>
      <c r="AB31" s="308">
        <v>44409</v>
      </c>
      <c r="AC31" s="308">
        <v>45261</v>
      </c>
      <c r="AD31" s="322" t="s">
        <v>119</v>
      </c>
      <c r="AE31" s="284"/>
      <c r="AF31" s="284"/>
      <c r="AG31" s="284"/>
      <c r="AH31" s="284"/>
      <c r="AI31" s="284" t="s">
        <v>283</v>
      </c>
      <c r="AJ31" s="346"/>
      <c r="AK31" s="344"/>
      <c r="AL31" s="344"/>
      <c r="AM31" s="344"/>
      <c r="AN31" s="344"/>
      <c r="AO31" s="344"/>
      <c r="AP31" s="344"/>
      <c r="AQ31" s="344"/>
      <c r="AR31" s="344"/>
      <c r="AS31" s="344"/>
      <c r="AT31" s="344"/>
      <c r="AU31" s="344"/>
      <c r="AV31" s="344"/>
      <c r="AW31" s="344"/>
      <c r="AX31" s="344"/>
      <c r="AY31" s="344"/>
      <c r="AZ31" s="344"/>
      <c r="BA31" s="344"/>
      <c r="BB31" s="344"/>
      <c r="BC31" s="344"/>
      <c r="BD31" s="344"/>
      <c r="BE31" s="344"/>
      <c r="BF31" s="344"/>
      <c r="BG31" s="344"/>
      <c r="BH31" s="344"/>
      <c r="BI31" s="344"/>
      <c r="BJ31" s="344"/>
      <c r="BK31" s="344"/>
      <c r="BL31" s="344"/>
      <c r="BM31" s="344"/>
      <c r="BN31" s="344"/>
      <c r="BO31" s="344"/>
      <c r="BP31" s="344"/>
      <c r="BQ31" s="344"/>
      <c r="BR31" s="344"/>
      <c r="BS31" s="344"/>
      <c r="BT31" s="344"/>
      <c r="BU31" s="344"/>
      <c r="BV31" s="344"/>
      <c r="BW31" s="344"/>
      <c r="BX31" s="344"/>
      <c r="BY31" s="344"/>
      <c r="BZ31" s="344"/>
      <c r="CA31" s="344"/>
      <c r="CB31" s="344"/>
      <c r="CC31" s="344"/>
      <c r="CD31" s="344"/>
      <c r="CE31" s="344"/>
      <c r="CF31" s="344"/>
      <c r="CG31" s="344"/>
      <c r="CH31" s="344"/>
      <c r="CI31" s="344"/>
      <c r="CJ31" s="344"/>
      <c r="CK31" s="344"/>
      <c r="CL31" s="344"/>
      <c r="CM31" s="344"/>
      <c r="CN31" s="344"/>
      <c r="CO31" s="344"/>
      <c r="CP31" s="344"/>
      <c r="CQ31" s="344"/>
    </row>
    <row r="32" spans="1:95" s="240" customFormat="1" ht="80.25" customHeight="1">
      <c r="A32" s="351"/>
      <c r="B32" s="289" t="s">
        <v>284</v>
      </c>
      <c r="C32" s="290" t="s">
        <v>285</v>
      </c>
      <c r="D32" s="290" t="s">
        <v>286</v>
      </c>
      <c r="E32" s="291" t="s">
        <v>287</v>
      </c>
      <c r="F32" s="292">
        <v>43678</v>
      </c>
      <c r="G32" s="292">
        <v>45474</v>
      </c>
      <c r="H32" s="289" t="s">
        <v>288</v>
      </c>
      <c r="I32" s="293">
        <v>0</v>
      </c>
      <c r="J32" s="297" t="s">
        <v>289</v>
      </c>
      <c r="K32" s="297" t="s">
        <v>290</v>
      </c>
      <c r="L32" s="297" t="s">
        <v>291</v>
      </c>
      <c r="M32" s="291" t="s">
        <v>292</v>
      </c>
      <c r="N32" s="284"/>
      <c r="O32" s="284"/>
      <c r="P32" s="284" t="s">
        <v>56</v>
      </c>
      <c r="Q32" s="284"/>
      <c r="R32" s="284"/>
      <c r="S32" s="283"/>
      <c r="T32" s="287" t="s">
        <v>293</v>
      </c>
      <c r="U32" s="287" t="s">
        <v>294</v>
      </c>
      <c r="V32" s="287"/>
      <c r="W32" s="287" t="s">
        <v>295</v>
      </c>
      <c r="X32" s="287" t="s">
        <v>296</v>
      </c>
      <c r="Y32" s="284"/>
      <c r="Z32" s="284"/>
      <c r="AA32" s="284"/>
      <c r="AB32" s="284"/>
      <c r="AC32" s="284"/>
      <c r="AD32" s="284"/>
      <c r="AE32" s="284"/>
      <c r="AF32" s="284"/>
      <c r="AG32" s="284"/>
      <c r="AH32" s="284"/>
      <c r="AI32" s="284" t="s">
        <v>297</v>
      </c>
      <c r="AJ32" s="346"/>
      <c r="AK32" s="344"/>
      <c r="AL32" s="344"/>
      <c r="AM32" s="344"/>
      <c r="AN32" s="344"/>
      <c r="AO32" s="344"/>
      <c r="AP32" s="344"/>
      <c r="AQ32" s="344"/>
      <c r="AR32" s="344"/>
      <c r="AS32" s="344"/>
      <c r="AT32" s="344"/>
      <c r="AU32" s="344"/>
      <c r="AV32" s="344"/>
      <c r="AW32" s="344"/>
      <c r="AX32" s="344"/>
      <c r="AY32" s="344"/>
      <c r="AZ32" s="344"/>
      <c r="BA32" s="344"/>
      <c r="BB32" s="344"/>
      <c r="BC32" s="344"/>
      <c r="BD32" s="344"/>
      <c r="BE32" s="344"/>
      <c r="BF32" s="344"/>
      <c r="BG32" s="344"/>
      <c r="BH32" s="344"/>
      <c r="BI32" s="344"/>
      <c r="BJ32" s="344"/>
      <c r="BK32" s="344"/>
      <c r="BL32" s="344"/>
      <c r="BM32" s="344"/>
      <c r="BN32" s="344"/>
      <c r="BO32" s="344"/>
      <c r="BP32" s="344"/>
      <c r="BQ32" s="344"/>
      <c r="BR32" s="344"/>
      <c r="BS32" s="344"/>
      <c r="BT32" s="344"/>
      <c r="BU32" s="344"/>
      <c r="BV32" s="344"/>
      <c r="BW32" s="344"/>
      <c r="BX32" s="344"/>
      <c r="BY32" s="344"/>
      <c r="BZ32" s="344"/>
      <c r="CA32" s="344"/>
      <c r="CB32" s="344"/>
      <c r="CC32" s="344"/>
      <c r="CD32" s="344"/>
      <c r="CE32" s="344"/>
      <c r="CF32" s="344"/>
      <c r="CG32" s="344"/>
      <c r="CH32" s="344"/>
      <c r="CI32" s="344"/>
      <c r="CJ32" s="344"/>
      <c r="CK32" s="344"/>
      <c r="CL32" s="344"/>
      <c r="CM32" s="344"/>
      <c r="CN32" s="344"/>
      <c r="CO32" s="344"/>
      <c r="CP32" s="344"/>
      <c r="CQ32" s="344"/>
    </row>
    <row r="33" spans="1:95" s="240" customFormat="1" ht="80.25" customHeight="1">
      <c r="A33" s="351"/>
      <c r="B33" s="289" t="s">
        <v>298</v>
      </c>
      <c r="C33" s="312" t="s">
        <v>299</v>
      </c>
      <c r="D33" s="323" t="s">
        <v>300</v>
      </c>
      <c r="E33" s="324"/>
      <c r="F33" s="292">
        <v>43678</v>
      </c>
      <c r="G33" s="292">
        <v>45474</v>
      </c>
      <c r="H33" s="293" t="s">
        <v>301</v>
      </c>
      <c r="I33" s="293">
        <v>71300</v>
      </c>
      <c r="J33" s="291" t="s">
        <v>302</v>
      </c>
      <c r="K33" s="297" t="s">
        <v>303</v>
      </c>
      <c r="L33" s="289" t="s">
        <v>304</v>
      </c>
      <c r="M33" s="289" t="s">
        <v>305</v>
      </c>
      <c r="N33" s="284"/>
      <c r="O33" s="284"/>
      <c r="P33" s="284"/>
      <c r="Q33" s="284" t="s">
        <v>56</v>
      </c>
      <c r="R33" s="284"/>
      <c r="S33" s="283"/>
      <c r="T33" s="325" t="s">
        <v>306</v>
      </c>
      <c r="U33" s="299" t="s">
        <v>307</v>
      </c>
      <c r="V33" s="287"/>
      <c r="W33" s="287" t="s">
        <v>144</v>
      </c>
      <c r="X33" s="299" t="s">
        <v>1034</v>
      </c>
      <c r="Y33" s="313"/>
      <c r="Z33" s="284"/>
      <c r="AA33" s="284"/>
      <c r="AB33" s="308"/>
      <c r="AC33" s="284"/>
      <c r="AD33" s="284"/>
      <c r="AE33" s="313"/>
      <c r="AF33" s="284"/>
      <c r="AG33" s="284"/>
      <c r="AH33" s="284"/>
      <c r="AI33" s="284"/>
      <c r="AJ33" s="346"/>
      <c r="AK33" s="344"/>
      <c r="AL33" s="344"/>
      <c r="AM33" s="344"/>
      <c r="AN33" s="344"/>
      <c r="AO33" s="344"/>
      <c r="AP33" s="344"/>
      <c r="AQ33" s="344"/>
      <c r="AR33" s="344"/>
      <c r="AS33" s="344"/>
      <c r="AT33" s="344"/>
      <c r="AU33" s="344"/>
      <c r="AV33" s="344"/>
      <c r="AW33" s="344"/>
      <c r="AX33" s="344"/>
      <c r="AY33" s="344"/>
      <c r="AZ33" s="344"/>
      <c r="BA33" s="344"/>
      <c r="BB33" s="344"/>
      <c r="BC33" s="344"/>
      <c r="BD33" s="344"/>
      <c r="BE33" s="344"/>
      <c r="BF33" s="344"/>
      <c r="BG33" s="344"/>
      <c r="BH33" s="344"/>
      <c r="BI33" s="344"/>
      <c r="BJ33" s="344"/>
      <c r="BK33" s="344"/>
      <c r="BL33" s="344"/>
      <c r="BM33" s="344"/>
      <c r="BN33" s="344"/>
      <c r="BO33" s="344"/>
      <c r="BP33" s="344"/>
      <c r="BQ33" s="344"/>
      <c r="BR33" s="344"/>
      <c r="BS33" s="344"/>
      <c r="BT33" s="344"/>
      <c r="BU33" s="344"/>
      <c r="BV33" s="344"/>
      <c r="BW33" s="344"/>
      <c r="BX33" s="344"/>
      <c r="BY33" s="344"/>
      <c r="BZ33" s="344"/>
      <c r="CA33" s="344"/>
      <c r="CB33" s="344"/>
      <c r="CC33" s="344"/>
      <c r="CD33" s="344"/>
      <c r="CE33" s="344"/>
      <c r="CF33" s="344"/>
      <c r="CG33" s="344"/>
      <c r="CH33" s="344"/>
      <c r="CI33" s="344"/>
      <c r="CJ33" s="344"/>
      <c r="CK33" s="344"/>
      <c r="CL33" s="344"/>
      <c r="CM33" s="344"/>
      <c r="CN33" s="344"/>
      <c r="CO33" s="344"/>
      <c r="CP33" s="344"/>
      <c r="CQ33" s="344"/>
    </row>
    <row r="34" spans="1:95" s="240" customFormat="1" ht="80.25" customHeight="1">
      <c r="A34" s="352"/>
      <c r="B34" s="289" t="s">
        <v>308</v>
      </c>
      <c r="C34" s="290" t="s">
        <v>309</v>
      </c>
      <c r="D34" s="326" t="s">
        <v>310</v>
      </c>
      <c r="E34" s="327" t="s">
        <v>311</v>
      </c>
      <c r="F34" s="328">
        <v>45139</v>
      </c>
      <c r="G34" s="292">
        <v>45474</v>
      </c>
      <c r="H34" s="329" t="s">
        <v>87</v>
      </c>
      <c r="I34" s="329">
        <v>0</v>
      </c>
      <c r="J34" s="330" t="s">
        <v>312</v>
      </c>
      <c r="K34" s="297" t="s">
        <v>313</v>
      </c>
      <c r="L34" s="297"/>
      <c r="M34" s="291" t="s">
        <v>314</v>
      </c>
      <c r="N34" s="284" t="s">
        <v>66</v>
      </c>
      <c r="O34" s="284"/>
      <c r="P34" s="284"/>
      <c r="Q34" s="284"/>
      <c r="R34" s="284"/>
      <c r="S34" s="283"/>
      <c r="T34" s="287" t="s">
        <v>315</v>
      </c>
      <c r="U34" s="287"/>
      <c r="V34" s="287"/>
      <c r="W34" s="329" t="s">
        <v>87</v>
      </c>
      <c r="X34" s="287" t="s">
        <v>316</v>
      </c>
      <c r="Y34" s="284"/>
      <c r="Z34" s="284"/>
      <c r="AA34" s="284"/>
      <c r="AB34" s="284"/>
      <c r="AC34" s="284"/>
      <c r="AD34" s="284"/>
      <c r="AE34" s="284"/>
      <c r="AF34" s="284"/>
      <c r="AG34" s="284"/>
      <c r="AH34" s="284"/>
      <c r="AI34" s="284"/>
      <c r="AJ34" s="346"/>
      <c r="AK34" s="344"/>
      <c r="AL34" s="344"/>
      <c r="AM34" s="344"/>
      <c r="AN34" s="344"/>
      <c r="AO34" s="344"/>
      <c r="AP34" s="344"/>
      <c r="AQ34" s="344"/>
      <c r="AR34" s="344"/>
      <c r="AS34" s="344"/>
      <c r="AT34" s="344"/>
      <c r="AU34" s="344"/>
      <c r="AV34" s="344"/>
      <c r="AW34" s="344"/>
      <c r="AX34" s="344"/>
      <c r="AY34" s="344"/>
      <c r="AZ34" s="344"/>
      <c r="BA34" s="344"/>
      <c r="BB34" s="344"/>
      <c r="BC34" s="344"/>
      <c r="BD34" s="344"/>
      <c r="BE34" s="344"/>
      <c r="BF34" s="344"/>
      <c r="BG34" s="344"/>
      <c r="BH34" s="344"/>
      <c r="BI34" s="344"/>
      <c r="BJ34" s="344"/>
      <c r="BK34" s="344"/>
      <c r="BL34" s="344"/>
      <c r="BM34" s="344"/>
      <c r="BN34" s="344"/>
      <c r="BO34" s="344"/>
      <c r="BP34" s="344"/>
      <c r="BQ34" s="344"/>
      <c r="BR34" s="344"/>
      <c r="BS34" s="344"/>
      <c r="BT34" s="344"/>
      <c r="BU34" s="344"/>
      <c r="BV34" s="344"/>
      <c r="BW34" s="344"/>
      <c r="BX34" s="344"/>
      <c r="BY34" s="344"/>
      <c r="BZ34" s="344"/>
      <c r="CA34" s="344"/>
      <c r="CB34" s="344"/>
      <c r="CC34" s="344"/>
      <c r="CD34" s="344"/>
      <c r="CE34" s="344"/>
      <c r="CF34" s="344"/>
      <c r="CG34" s="344"/>
      <c r="CH34" s="344"/>
      <c r="CI34" s="344"/>
      <c r="CJ34" s="344"/>
      <c r="CK34" s="344"/>
      <c r="CL34" s="344"/>
      <c r="CM34" s="344"/>
      <c r="CN34" s="344"/>
      <c r="CO34" s="344"/>
      <c r="CP34" s="344"/>
      <c r="CQ34" s="344"/>
    </row>
    <row r="35" spans="1:95" s="240" customFormat="1" ht="80.25" customHeight="1">
      <c r="A35" s="353" t="s">
        <v>317</v>
      </c>
      <c r="B35" s="289" t="s">
        <v>318</v>
      </c>
      <c r="C35" s="290" t="s">
        <v>319</v>
      </c>
      <c r="D35" s="290" t="s">
        <v>320</v>
      </c>
      <c r="E35" s="331"/>
      <c r="F35" s="292">
        <v>43678</v>
      </c>
      <c r="G35" s="292">
        <v>45474</v>
      </c>
      <c r="H35" s="297" t="s">
        <v>321</v>
      </c>
      <c r="I35" s="309">
        <v>0</v>
      </c>
      <c r="J35" s="297" t="s">
        <v>322</v>
      </c>
      <c r="K35" s="332"/>
      <c r="L35" s="332"/>
      <c r="M35" s="291" t="s">
        <v>323</v>
      </c>
      <c r="N35" s="284"/>
      <c r="O35" s="284"/>
      <c r="P35" s="284" t="s">
        <v>56</v>
      </c>
      <c r="Q35" s="284"/>
      <c r="R35" s="284"/>
      <c r="S35" s="283"/>
      <c r="T35" s="291" t="s">
        <v>324</v>
      </c>
      <c r="U35" s="291" t="s">
        <v>325</v>
      </c>
      <c r="V35" s="291" t="s">
        <v>326</v>
      </c>
      <c r="W35" s="291" t="s">
        <v>327</v>
      </c>
      <c r="X35" s="291" t="s">
        <v>328</v>
      </c>
      <c r="Y35" s="290"/>
      <c r="Z35" s="290"/>
      <c r="AA35" s="290"/>
      <c r="AB35" s="290"/>
      <c r="AC35" s="290"/>
      <c r="AD35" s="290"/>
      <c r="AE35" s="290"/>
      <c r="AF35" s="290"/>
      <c r="AG35" s="290"/>
      <c r="AH35" s="290"/>
      <c r="AI35" s="290"/>
      <c r="AJ35" s="346"/>
      <c r="AK35" s="344"/>
      <c r="AL35" s="344"/>
      <c r="AM35" s="344"/>
      <c r="AN35" s="344"/>
      <c r="AO35" s="344"/>
      <c r="AP35" s="344"/>
      <c r="AQ35" s="344"/>
      <c r="AR35" s="344"/>
      <c r="AS35" s="344"/>
      <c r="AT35" s="344"/>
      <c r="AU35" s="344"/>
      <c r="AV35" s="344"/>
      <c r="AW35" s="344"/>
      <c r="AX35" s="344"/>
      <c r="AY35" s="344"/>
      <c r="AZ35" s="344"/>
      <c r="BA35" s="344"/>
      <c r="BB35" s="344"/>
      <c r="BC35" s="344"/>
      <c r="BD35" s="344"/>
      <c r="BE35" s="344"/>
      <c r="BF35" s="344"/>
      <c r="BG35" s="344"/>
      <c r="BH35" s="344"/>
      <c r="BI35" s="344"/>
      <c r="BJ35" s="344"/>
      <c r="BK35" s="344"/>
      <c r="BL35" s="344"/>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row>
    <row r="36" spans="1:95" s="240" customFormat="1" ht="80.25" customHeight="1">
      <c r="A36" s="351"/>
      <c r="B36" s="289" t="s">
        <v>329</v>
      </c>
      <c r="C36" s="290" t="s">
        <v>330</v>
      </c>
      <c r="D36" s="290" t="s">
        <v>331</v>
      </c>
      <c r="E36" s="291" t="s">
        <v>332</v>
      </c>
      <c r="F36" s="292">
        <v>43678</v>
      </c>
      <c r="G36" s="292">
        <v>45474</v>
      </c>
      <c r="H36" s="297" t="s">
        <v>321</v>
      </c>
      <c r="I36" s="309">
        <v>0</v>
      </c>
      <c r="J36" s="289" t="s">
        <v>333</v>
      </c>
      <c r="K36" s="289"/>
      <c r="L36" s="289"/>
      <c r="M36" s="290" t="s">
        <v>334</v>
      </c>
      <c r="N36" s="284"/>
      <c r="O36" s="284"/>
      <c r="P36" s="284" t="s">
        <v>56</v>
      </c>
      <c r="Q36" s="284"/>
      <c r="R36" s="284"/>
      <c r="S36" s="283"/>
      <c r="T36" s="291" t="s">
        <v>335</v>
      </c>
      <c r="U36" s="291" t="s">
        <v>336</v>
      </c>
      <c r="V36" s="291" t="s">
        <v>337</v>
      </c>
      <c r="W36" s="291" t="s">
        <v>327</v>
      </c>
      <c r="X36" s="291"/>
      <c r="Y36" s="290"/>
      <c r="Z36" s="290"/>
      <c r="AA36" s="290"/>
      <c r="AB36" s="290"/>
      <c r="AC36" s="290"/>
      <c r="AD36" s="290"/>
      <c r="AE36" s="290"/>
      <c r="AF36" s="290"/>
      <c r="AG36" s="290"/>
      <c r="AH36" s="290"/>
      <c r="AI36" s="290"/>
      <c r="AJ36" s="346"/>
      <c r="AK36" s="344"/>
      <c r="AL36" s="344"/>
      <c r="AM36" s="344"/>
      <c r="AN36" s="344"/>
      <c r="AO36" s="344"/>
      <c r="AP36" s="344"/>
      <c r="AQ36" s="344"/>
      <c r="AR36" s="344"/>
      <c r="AS36" s="344"/>
      <c r="AT36" s="344"/>
      <c r="AU36" s="344"/>
      <c r="AV36" s="344"/>
      <c r="AW36" s="344"/>
      <c r="AX36" s="344"/>
      <c r="AY36" s="344"/>
      <c r="AZ36" s="344"/>
      <c r="BA36" s="344"/>
      <c r="BB36" s="344"/>
      <c r="BC36" s="344"/>
      <c r="BD36" s="344"/>
      <c r="BE36" s="344"/>
      <c r="BF36" s="344"/>
      <c r="BG36" s="344"/>
      <c r="BH36" s="344"/>
      <c r="BI36" s="344"/>
      <c r="BJ36" s="344"/>
      <c r="BK36" s="344"/>
      <c r="BL36" s="344"/>
      <c r="BM36" s="344"/>
      <c r="BN36" s="344"/>
      <c r="BO36" s="344"/>
      <c r="BP36" s="344"/>
      <c r="BQ36" s="344"/>
      <c r="BR36" s="344"/>
      <c r="BS36" s="344"/>
      <c r="BT36" s="344"/>
      <c r="BU36" s="344"/>
      <c r="BV36" s="344"/>
      <c r="BW36" s="344"/>
      <c r="BX36" s="344"/>
      <c r="BY36" s="344"/>
      <c r="BZ36" s="344"/>
      <c r="CA36" s="344"/>
      <c r="CB36" s="344"/>
      <c r="CC36" s="344"/>
      <c r="CD36" s="344"/>
      <c r="CE36" s="344"/>
      <c r="CF36" s="344"/>
      <c r="CG36" s="344"/>
      <c r="CH36" s="344"/>
      <c r="CI36" s="344"/>
      <c r="CJ36" s="344"/>
      <c r="CK36" s="344"/>
      <c r="CL36" s="344"/>
      <c r="CM36" s="344"/>
      <c r="CN36" s="344"/>
      <c r="CO36" s="344"/>
      <c r="CP36" s="344"/>
      <c r="CQ36" s="344"/>
    </row>
    <row r="37" spans="1:95" s="240" customFormat="1" ht="80.25" customHeight="1">
      <c r="A37" s="351"/>
      <c r="B37" s="289" t="s">
        <v>338</v>
      </c>
      <c r="C37" s="317" t="s">
        <v>339</v>
      </c>
      <c r="D37" s="290" t="s">
        <v>340</v>
      </c>
      <c r="E37" s="291" t="s">
        <v>545</v>
      </c>
      <c r="F37" s="292">
        <v>43466</v>
      </c>
      <c r="G37" s="292">
        <v>45292</v>
      </c>
      <c r="H37" s="289" t="s">
        <v>341</v>
      </c>
      <c r="I37" s="309">
        <v>0</v>
      </c>
      <c r="J37" s="289" t="s">
        <v>342</v>
      </c>
      <c r="K37" s="297"/>
      <c r="L37" s="297"/>
      <c r="M37" s="291" t="s">
        <v>343</v>
      </c>
      <c r="N37" s="284"/>
      <c r="O37" s="284" t="s">
        <v>66</v>
      </c>
      <c r="P37" s="284"/>
      <c r="Q37" s="284"/>
      <c r="R37" s="284"/>
      <c r="S37" s="283"/>
      <c r="T37" s="299" t="s">
        <v>344</v>
      </c>
      <c r="U37" s="291" t="s">
        <v>280</v>
      </c>
      <c r="V37" s="299" t="s">
        <v>345</v>
      </c>
      <c r="W37" s="287" t="s">
        <v>281</v>
      </c>
      <c r="X37" s="299" t="s">
        <v>346</v>
      </c>
      <c r="Y37" s="290" t="s">
        <v>347</v>
      </c>
      <c r="Z37" s="290"/>
      <c r="AA37" s="290"/>
      <c r="AB37" s="294">
        <v>44197</v>
      </c>
      <c r="AC37" s="290"/>
      <c r="AD37" s="290" t="s">
        <v>348</v>
      </c>
      <c r="AE37" s="290"/>
      <c r="AF37" s="290"/>
      <c r="AG37" s="290"/>
      <c r="AH37" s="290"/>
      <c r="AI37" s="290" t="s">
        <v>349</v>
      </c>
      <c r="AJ37" s="346"/>
      <c r="AK37" s="344"/>
      <c r="AL37" s="344"/>
      <c r="AM37" s="344"/>
      <c r="AN37" s="344"/>
      <c r="AO37" s="344"/>
      <c r="AP37" s="344"/>
      <c r="AQ37" s="344"/>
      <c r="AR37" s="344"/>
      <c r="AS37" s="344"/>
      <c r="AT37" s="344"/>
      <c r="AU37" s="344"/>
      <c r="AV37" s="344"/>
      <c r="AW37" s="344"/>
      <c r="AX37" s="344"/>
      <c r="AY37" s="344"/>
      <c r="AZ37" s="344"/>
      <c r="BA37" s="344"/>
      <c r="BB37" s="344"/>
      <c r="BC37" s="344"/>
      <c r="BD37" s="344"/>
      <c r="BE37" s="344"/>
      <c r="BF37" s="344"/>
      <c r="BG37" s="344"/>
      <c r="BH37" s="344"/>
      <c r="BI37" s="344"/>
      <c r="BJ37" s="344"/>
      <c r="BK37" s="344"/>
      <c r="BL37" s="344"/>
      <c r="BM37" s="344"/>
      <c r="BN37" s="344"/>
      <c r="BO37" s="344"/>
      <c r="BP37" s="344"/>
      <c r="BQ37" s="344"/>
      <c r="BR37" s="344"/>
      <c r="BS37" s="344"/>
      <c r="BT37" s="344"/>
      <c r="BU37" s="344"/>
      <c r="BV37" s="344"/>
      <c r="BW37" s="344"/>
      <c r="BX37" s="344"/>
      <c r="BY37" s="344"/>
      <c r="BZ37" s="344"/>
      <c r="CA37" s="344"/>
      <c r="CB37" s="344"/>
      <c r="CC37" s="344"/>
      <c r="CD37" s="344"/>
      <c r="CE37" s="344"/>
      <c r="CF37" s="344"/>
      <c r="CG37" s="344"/>
      <c r="CH37" s="344"/>
      <c r="CI37" s="344"/>
      <c r="CJ37" s="344"/>
      <c r="CK37" s="344"/>
      <c r="CL37" s="344"/>
      <c r="CM37" s="344"/>
      <c r="CN37" s="344"/>
      <c r="CO37" s="344"/>
      <c r="CP37" s="344"/>
      <c r="CQ37" s="344"/>
    </row>
    <row r="38" spans="1:95" s="240" customFormat="1" ht="80.25" customHeight="1">
      <c r="A38" s="352"/>
      <c r="B38" s="289" t="s">
        <v>350</v>
      </c>
      <c r="C38" s="290" t="s">
        <v>351</v>
      </c>
      <c r="D38" s="290" t="s">
        <v>352</v>
      </c>
      <c r="E38" s="333" t="s">
        <v>353</v>
      </c>
      <c r="F38" s="292">
        <v>43678</v>
      </c>
      <c r="G38" s="292">
        <v>44378</v>
      </c>
      <c r="H38" s="289" t="s">
        <v>354</v>
      </c>
      <c r="I38" s="293" t="s">
        <v>355</v>
      </c>
      <c r="J38" s="289" t="s">
        <v>356</v>
      </c>
      <c r="K38" s="297"/>
      <c r="L38" s="297"/>
      <c r="M38" s="291" t="s">
        <v>554</v>
      </c>
      <c r="N38" s="284"/>
      <c r="O38" s="284" t="s">
        <v>56</v>
      </c>
      <c r="P38" s="284"/>
      <c r="Q38" s="284"/>
      <c r="R38" s="284"/>
      <c r="S38" s="283"/>
      <c r="T38" s="299" t="s">
        <v>357</v>
      </c>
      <c r="U38" s="291" t="s">
        <v>280</v>
      </c>
      <c r="V38" s="291" t="s">
        <v>358</v>
      </c>
      <c r="W38" s="291" t="s">
        <v>327</v>
      </c>
      <c r="X38" s="291"/>
      <c r="Y38" s="290"/>
      <c r="Z38" s="290"/>
      <c r="AA38" s="290"/>
      <c r="AB38" s="290"/>
      <c r="AC38" s="290"/>
      <c r="AD38" s="290"/>
      <c r="AE38" s="290"/>
      <c r="AF38" s="290" t="s">
        <v>359</v>
      </c>
      <c r="AG38" s="290"/>
      <c r="AH38" s="290"/>
      <c r="AI38" s="290"/>
      <c r="AJ38" s="346"/>
      <c r="AK38" s="344"/>
      <c r="AL38" s="344"/>
      <c r="AM38" s="344"/>
      <c r="AN38" s="344"/>
      <c r="AO38" s="344"/>
      <c r="AP38" s="344"/>
      <c r="AQ38" s="344"/>
      <c r="AR38" s="344"/>
      <c r="AS38" s="344"/>
      <c r="AT38" s="344"/>
      <c r="AU38" s="344"/>
      <c r="AV38" s="344"/>
      <c r="AW38" s="344"/>
      <c r="AX38" s="344"/>
      <c r="AY38" s="344"/>
      <c r="AZ38" s="344"/>
      <c r="BA38" s="344"/>
      <c r="BB38" s="344"/>
      <c r="BC38" s="344"/>
      <c r="BD38" s="344"/>
      <c r="BE38" s="344"/>
      <c r="BF38" s="344"/>
      <c r="BG38" s="344"/>
      <c r="BH38" s="344"/>
      <c r="BI38" s="344"/>
      <c r="BJ38" s="344"/>
      <c r="BK38" s="344"/>
      <c r="BL38" s="344"/>
      <c r="BM38" s="344"/>
      <c r="BN38" s="344"/>
      <c r="BO38" s="344"/>
      <c r="BP38" s="344"/>
      <c r="BQ38" s="344"/>
      <c r="BR38" s="344"/>
      <c r="BS38" s="344"/>
      <c r="BT38" s="344"/>
      <c r="BU38" s="344"/>
      <c r="BV38" s="344"/>
      <c r="BW38" s="344"/>
      <c r="BX38" s="344"/>
      <c r="BY38" s="344"/>
      <c r="BZ38" s="344"/>
      <c r="CA38" s="344"/>
      <c r="CB38" s="344"/>
      <c r="CC38" s="344"/>
      <c r="CD38" s="344"/>
      <c r="CE38" s="344"/>
      <c r="CF38" s="344"/>
      <c r="CG38" s="344"/>
      <c r="CH38" s="344"/>
      <c r="CI38" s="344"/>
      <c r="CJ38" s="344"/>
      <c r="CK38" s="344"/>
      <c r="CL38" s="344"/>
      <c r="CM38" s="344"/>
      <c r="CN38" s="344"/>
      <c r="CO38" s="344"/>
      <c r="CP38" s="344"/>
      <c r="CQ38" s="344"/>
    </row>
    <row r="39" spans="1:95" s="240" customFormat="1" ht="80.25" customHeight="1">
      <c r="A39" s="353" t="s">
        <v>360</v>
      </c>
      <c r="B39" s="289" t="s">
        <v>361</v>
      </c>
      <c r="C39" s="312" t="s">
        <v>362</v>
      </c>
      <c r="D39" s="290" t="s">
        <v>363</v>
      </c>
      <c r="E39" s="291" t="s">
        <v>364</v>
      </c>
      <c r="F39" s="292">
        <v>43831</v>
      </c>
      <c r="G39" s="292">
        <v>45292</v>
      </c>
      <c r="H39" s="289" t="s">
        <v>341</v>
      </c>
      <c r="I39" s="309">
        <v>0</v>
      </c>
      <c r="J39" s="289" t="s">
        <v>365</v>
      </c>
      <c r="K39" s="297"/>
      <c r="L39" s="297"/>
      <c r="M39" s="291" t="s">
        <v>366</v>
      </c>
      <c r="N39" s="284"/>
      <c r="O39" s="284"/>
      <c r="P39" s="284" t="s">
        <v>66</v>
      </c>
      <c r="Q39" s="284"/>
      <c r="R39" s="284"/>
      <c r="S39" s="283"/>
      <c r="T39" s="299" t="s">
        <v>367</v>
      </c>
      <c r="U39" s="288" t="s">
        <v>368</v>
      </c>
      <c r="V39" s="299" t="s">
        <v>369</v>
      </c>
      <c r="W39" s="288" t="s">
        <v>370</v>
      </c>
      <c r="X39" s="299" t="s">
        <v>371</v>
      </c>
      <c r="Y39" s="334" t="s">
        <v>372</v>
      </c>
      <c r="Z39" s="290" t="s">
        <v>373</v>
      </c>
      <c r="AA39" s="290" t="s">
        <v>374</v>
      </c>
      <c r="AB39" s="290"/>
      <c r="AC39" s="290"/>
      <c r="AD39" s="334" t="s">
        <v>348</v>
      </c>
      <c r="AE39" s="290"/>
      <c r="AF39" s="290"/>
      <c r="AG39" s="334"/>
      <c r="AH39" s="290"/>
      <c r="AI39" s="334"/>
      <c r="AJ39" s="346"/>
      <c r="AK39" s="344"/>
      <c r="AL39" s="344"/>
      <c r="AM39" s="344"/>
      <c r="AN39" s="344"/>
      <c r="AO39" s="344"/>
      <c r="AP39" s="344"/>
      <c r="AQ39" s="344"/>
      <c r="AR39" s="344"/>
      <c r="AS39" s="344"/>
      <c r="AT39" s="344"/>
      <c r="AU39" s="344"/>
      <c r="AV39" s="344"/>
      <c r="AW39" s="344"/>
      <c r="AX39" s="344"/>
      <c r="AY39" s="344"/>
      <c r="AZ39" s="344"/>
      <c r="BA39" s="344"/>
      <c r="BB39" s="344"/>
      <c r="BC39" s="344"/>
      <c r="BD39" s="344"/>
      <c r="BE39" s="344"/>
      <c r="BF39" s="344"/>
      <c r="BG39" s="344"/>
      <c r="BH39" s="344"/>
      <c r="BI39" s="344"/>
      <c r="BJ39" s="344"/>
      <c r="BK39" s="344"/>
      <c r="BL39" s="344"/>
      <c r="BM39" s="344"/>
      <c r="BN39" s="344"/>
      <c r="BO39" s="344"/>
      <c r="BP39" s="344"/>
      <c r="BQ39" s="344"/>
      <c r="BR39" s="344"/>
      <c r="BS39" s="344"/>
      <c r="BT39" s="344"/>
      <c r="BU39" s="344"/>
      <c r="BV39" s="344"/>
      <c r="BW39" s="344"/>
      <c r="BX39" s="344"/>
      <c r="BY39" s="344"/>
      <c r="BZ39" s="344"/>
      <c r="CA39" s="344"/>
      <c r="CB39" s="344"/>
      <c r="CC39" s="344"/>
      <c r="CD39" s="344"/>
      <c r="CE39" s="344"/>
      <c r="CF39" s="344"/>
      <c r="CG39" s="344"/>
      <c r="CH39" s="344"/>
      <c r="CI39" s="344"/>
      <c r="CJ39" s="344"/>
      <c r="CK39" s="344"/>
      <c r="CL39" s="344"/>
      <c r="CM39" s="344"/>
      <c r="CN39" s="344"/>
      <c r="CO39" s="344"/>
      <c r="CP39" s="344"/>
      <c r="CQ39" s="344"/>
    </row>
    <row r="40" spans="1:95" s="240" customFormat="1" ht="80.25" customHeight="1">
      <c r="A40" s="351"/>
      <c r="B40" s="289" t="s">
        <v>375</v>
      </c>
      <c r="C40" s="290" t="s">
        <v>376</v>
      </c>
      <c r="D40" s="290" t="s">
        <v>377</v>
      </c>
      <c r="E40" s="291" t="s">
        <v>378</v>
      </c>
      <c r="F40" s="292">
        <v>43891</v>
      </c>
      <c r="G40" s="292">
        <v>45108</v>
      </c>
      <c r="H40" s="289" t="s">
        <v>379</v>
      </c>
      <c r="I40" s="293" t="s">
        <v>380</v>
      </c>
      <c r="J40" s="289" t="s">
        <v>381</v>
      </c>
      <c r="K40" s="291" t="s">
        <v>382</v>
      </c>
      <c r="L40" s="291" t="s">
        <v>383</v>
      </c>
      <c r="M40" s="291" t="s">
        <v>384</v>
      </c>
      <c r="N40" s="284"/>
      <c r="O40" s="284" t="s">
        <v>66</v>
      </c>
      <c r="P40" s="284"/>
      <c r="Q40" s="284"/>
      <c r="R40" s="284"/>
      <c r="S40" s="283"/>
      <c r="T40" s="299" t="s">
        <v>385</v>
      </c>
      <c r="U40" s="291" t="s">
        <v>280</v>
      </c>
      <c r="V40" s="299" t="s">
        <v>386</v>
      </c>
      <c r="W40" s="291"/>
      <c r="X40" s="299" t="s">
        <v>387</v>
      </c>
      <c r="Y40" s="290"/>
      <c r="Z40" s="290"/>
      <c r="AA40" s="290"/>
      <c r="AB40" s="290"/>
      <c r="AC40" s="290"/>
      <c r="AD40" s="290"/>
      <c r="AE40" s="290"/>
      <c r="AF40" s="290"/>
      <c r="AG40" s="290"/>
      <c r="AH40" s="290"/>
      <c r="AI40" s="290" t="s">
        <v>388</v>
      </c>
      <c r="AJ40" s="346"/>
      <c r="AK40" s="344"/>
      <c r="AL40" s="344"/>
      <c r="AM40" s="344"/>
      <c r="AN40" s="344"/>
      <c r="AO40" s="344"/>
      <c r="AP40" s="344"/>
      <c r="AQ40" s="344"/>
      <c r="AR40" s="344"/>
      <c r="AS40" s="344"/>
      <c r="AT40" s="344"/>
      <c r="AU40" s="344"/>
      <c r="AV40" s="344"/>
      <c r="AW40" s="344"/>
      <c r="AX40" s="344"/>
      <c r="AY40" s="344"/>
      <c r="AZ40" s="344"/>
      <c r="BA40" s="344"/>
      <c r="BB40" s="344"/>
      <c r="BC40" s="344"/>
      <c r="BD40" s="344"/>
      <c r="BE40" s="344"/>
      <c r="BF40" s="344"/>
      <c r="BG40" s="344"/>
      <c r="BH40" s="344"/>
      <c r="BI40" s="344"/>
      <c r="BJ40" s="344"/>
      <c r="BK40" s="344"/>
      <c r="BL40" s="344"/>
      <c r="BM40" s="344"/>
      <c r="BN40" s="344"/>
      <c r="BO40" s="344"/>
      <c r="BP40" s="344"/>
      <c r="BQ40" s="344"/>
      <c r="BR40" s="344"/>
      <c r="BS40" s="344"/>
      <c r="BT40" s="344"/>
      <c r="BU40" s="344"/>
      <c r="BV40" s="344"/>
      <c r="BW40" s="344"/>
      <c r="BX40" s="344"/>
      <c r="BY40" s="344"/>
      <c r="BZ40" s="344"/>
      <c r="CA40" s="344"/>
      <c r="CB40" s="344"/>
      <c r="CC40" s="344"/>
      <c r="CD40" s="344"/>
      <c r="CE40" s="344"/>
      <c r="CF40" s="344"/>
      <c r="CG40" s="344"/>
      <c r="CH40" s="344"/>
      <c r="CI40" s="344"/>
      <c r="CJ40" s="344"/>
      <c r="CK40" s="344"/>
      <c r="CL40" s="344"/>
      <c r="CM40" s="344"/>
      <c r="CN40" s="344"/>
      <c r="CO40" s="344"/>
      <c r="CP40" s="344"/>
      <c r="CQ40" s="344"/>
    </row>
    <row r="41" spans="1:95" s="240" customFormat="1" ht="80.25" customHeight="1">
      <c r="A41" s="351"/>
      <c r="B41" s="289" t="s">
        <v>389</v>
      </c>
      <c r="C41" s="290" t="s">
        <v>390</v>
      </c>
      <c r="D41" s="290" t="s">
        <v>391</v>
      </c>
      <c r="E41" s="335"/>
      <c r="F41" s="292">
        <v>43678</v>
      </c>
      <c r="G41" s="292">
        <v>45474</v>
      </c>
      <c r="H41" s="289" t="s">
        <v>392</v>
      </c>
      <c r="I41" s="309">
        <v>0</v>
      </c>
      <c r="J41" s="335"/>
      <c r="K41" s="297" t="s">
        <v>393</v>
      </c>
      <c r="L41" s="297"/>
      <c r="M41" s="291" t="s">
        <v>567</v>
      </c>
      <c r="N41" s="284"/>
      <c r="O41" s="284" t="s">
        <v>56</v>
      </c>
      <c r="P41" s="284"/>
      <c r="Q41" s="284"/>
      <c r="R41" s="284"/>
      <c r="S41" s="283"/>
      <c r="T41" s="299" t="s">
        <v>394</v>
      </c>
      <c r="U41" s="291" t="s">
        <v>280</v>
      </c>
      <c r="V41" s="291" t="s">
        <v>395</v>
      </c>
      <c r="W41" s="291"/>
      <c r="X41" s="336" t="s">
        <v>396</v>
      </c>
      <c r="Y41" s="290"/>
      <c r="Z41" s="290"/>
      <c r="AA41" s="290"/>
      <c r="AB41" s="290"/>
      <c r="AC41" s="290"/>
      <c r="AD41" s="290"/>
      <c r="AE41" s="290"/>
      <c r="AF41" s="290"/>
      <c r="AG41" s="290"/>
      <c r="AH41" s="290"/>
      <c r="AI41" s="290"/>
      <c r="AJ41" s="346"/>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c r="CH41" s="344"/>
      <c r="CI41" s="344"/>
      <c r="CJ41" s="344"/>
      <c r="CK41" s="344"/>
      <c r="CL41" s="344"/>
      <c r="CM41" s="344"/>
      <c r="CN41" s="344"/>
      <c r="CO41" s="344"/>
      <c r="CP41" s="344"/>
      <c r="CQ41" s="344"/>
    </row>
    <row r="42" spans="1:95" s="240" customFormat="1" ht="80.25" customHeight="1">
      <c r="A42" s="352"/>
      <c r="B42" s="289" t="s">
        <v>397</v>
      </c>
      <c r="C42" s="337" t="s">
        <v>398</v>
      </c>
      <c r="D42" s="290" t="s">
        <v>399</v>
      </c>
      <c r="E42" s="291" t="s">
        <v>400</v>
      </c>
      <c r="F42" s="292">
        <v>43678</v>
      </c>
      <c r="G42" s="292">
        <v>45474</v>
      </c>
      <c r="H42" s="289" t="s">
        <v>401</v>
      </c>
      <c r="I42" s="289" t="s">
        <v>355</v>
      </c>
      <c r="J42" s="289" t="s">
        <v>402</v>
      </c>
      <c r="K42" s="297"/>
      <c r="L42" s="297"/>
      <c r="M42" s="291" t="s">
        <v>403</v>
      </c>
      <c r="N42" s="284"/>
      <c r="O42" s="284"/>
      <c r="P42" s="284"/>
      <c r="Q42" s="284" t="s">
        <v>56</v>
      </c>
      <c r="R42" s="284"/>
      <c r="S42" s="283"/>
      <c r="T42" s="325" t="s">
        <v>404</v>
      </c>
      <c r="U42" s="299" t="s">
        <v>405</v>
      </c>
      <c r="V42" s="338"/>
      <c r="W42" s="339" t="s">
        <v>194</v>
      </c>
      <c r="X42" s="299" t="s">
        <v>406</v>
      </c>
      <c r="Y42" s="340"/>
      <c r="Z42" s="290"/>
      <c r="AA42" s="290"/>
      <c r="AB42" s="290"/>
      <c r="AC42" s="290"/>
      <c r="AD42" s="290"/>
      <c r="AE42" s="290"/>
      <c r="AF42" s="290"/>
      <c r="AG42" s="290"/>
      <c r="AH42" s="290"/>
      <c r="AI42" s="290"/>
      <c r="AJ42" s="346"/>
      <c r="AK42" s="344"/>
      <c r="AL42" s="344"/>
      <c r="AM42" s="344"/>
      <c r="AN42" s="344"/>
      <c r="AO42" s="344"/>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c r="BT42" s="344"/>
      <c r="BU42" s="344"/>
      <c r="BV42" s="344"/>
      <c r="BW42" s="344"/>
      <c r="BX42" s="344"/>
      <c r="BY42" s="344"/>
      <c r="BZ42" s="344"/>
      <c r="CA42" s="344"/>
      <c r="CB42" s="344"/>
      <c r="CC42" s="344"/>
      <c r="CD42" s="344"/>
      <c r="CE42" s="344"/>
      <c r="CF42" s="344"/>
      <c r="CG42" s="344"/>
      <c r="CH42" s="344"/>
      <c r="CI42" s="344"/>
      <c r="CJ42" s="344"/>
      <c r="CK42" s="344"/>
      <c r="CL42" s="344"/>
      <c r="CM42" s="344"/>
      <c r="CN42" s="344"/>
      <c r="CO42" s="344"/>
      <c r="CP42" s="344"/>
      <c r="CQ42" s="344"/>
    </row>
    <row r="43" spans="1:95" s="240" customFormat="1" ht="15.75">
      <c r="A43" s="243"/>
      <c r="B43" s="243"/>
      <c r="C43" s="243"/>
      <c r="D43" s="243"/>
      <c r="E43" s="243"/>
      <c r="F43" s="243"/>
      <c r="G43" s="243"/>
      <c r="H43" s="243"/>
      <c r="I43" s="243"/>
      <c r="J43" s="243"/>
      <c r="K43" s="243"/>
      <c r="L43" s="243"/>
      <c r="M43" s="243"/>
      <c r="N43" s="243"/>
      <c r="O43" s="243"/>
      <c r="P43" s="243"/>
      <c r="Q43" s="243"/>
      <c r="R43" s="243"/>
      <c r="S43" s="243"/>
      <c r="T43" s="243"/>
      <c r="U43" s="243"/>
      <c r="V43" s="243"/>
      <c r="W43" s="243"/>
      <c r="X43" s="243"/>
      <c r="Y43" s="245"/>
      <c r="Z43" s="243"/>
      <c r="AA43" s="243"/>
      <c r="AB43" s="243"/>
      <c r="AC43" s="243"/>
      <c r="AD43" s="243"/>
      <c r="AE43" s="243"/>
      <c r="AF43" s="243"/>
      <c r="AG43" s="243"/>
      <c r="AH43" s="243"/>
      <c r="AI43" s="243"/>
      <c r="AJ43" s="346"/>
      <c r="AK43" s="344"/>
      <c r="AL43" s="344"/>
      <c r="AM43" s="344"/>
      <c r="AN43" s="344"/>
      <c r="AO43" s="344"/>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c r="BT43" s="344"/>
      <c r="BU43" s="344"/>
      <c r="BV43" s="344"/>
      <c r="BW43" s="344"/>
      <c r="BX43" s="344"/>
      <c r="BY43" s="344"/>
      <c r="BZ43" s="344"/>
      <c r="CA43" s="344"/>
      <c r="CB43" s="344"/>
      <c r="CC43" s="344"/>
      <c r="CD43" s="344"/>
      <c r="CE43" s="344"/>
      <c r="CF43" s="344"/>
      <c r="CG43" s="344"/>
      <c r="CH43" s="344"/>
      <c r="CI43" s="344"/>
      <c r="CJ43" s="344"/>
      <c r="CK43" s="344"/>
      <c r="CL43" s="344"/>
      <c r="CM43" s="344"/>
      <c r="CN43" s="344"/>
      <c r="CO43" s="344"/>
      <c r="CP43" s="344"/>
      <c r="CQ43" s="344"/>
    </row>
    <row r="44" spans="1:95" s="240" customFormat="1" ht="15.75">
      <c r="A44" s="243"/>
      <c r="B44" s="246"/>
      <c r="C44" s="243"/>
      <c r="D44" s="243"/>
      <c r="E44" s="243"/>
      <c r="F44" s="243"/>
      <c r="G44" s="243"/>
      <c r="H44" s="243"/>
      <c r="I44" s="243"/>
      <c r="J44" s="243"/>
      <c r="K44" s="243"/>
      <c r="L44" s="243"/>
      <c r="M44" s="243"/>
      <c r="N44" s="243"/>
      <c r="O44" s="243"/>
      <c r="P44" s="243"/>
      <c r="Q44" s="243"/>
      <c r="R44" s="243"/>
      <c r="S44" s="243"/>
      <c r="T44" s="243"/>
      <c r="U44" s="243"/>
      <c r="V44" s="243"/>
      <c r="W44" s="243"/>
      <c r="X44" s="243"/>
      <c r="Y44" s="245"/>
      <c r="Z44" s="243"/>
      <c r="AA44" s="243"/>
      <c r="AB44" s="243"/>
      <c r="AC44" s="243"/>
      <c r="AD44" s="243"/>
      <c r="AE44" s="243"/>
      <c r="AF44" s="243"/>
      <c r="AG44" s="243"/>
      <c r="AH44" s="243"/>
      <c r="AI44" s="243"/>
      <c r="AK44" s="344"/>
      <c r="AL44" s="344"/>
      <c r="AM44" s="344"/>
      <c r="AN44" s="344"/>
      <c r="AO44" s="344"/>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c r="CA44" s="344"/>
      <c r="CB44" s="344"/>
      <c r="CC44" s="344"/>
      <c r="CD44" s="344"/>
      <c r="CE44" s="344"/>
      <c r="CF44" s="344"/>
      <c r="CG44" s="344"/>
      <c r="CH44" s="344"/>
      <c r="CI44" s="344"/>
      <c r="CJ44" s="344"/>
      <c r="CK44" s="344"/>
      <c r="CL44" s="344"/>
      <c r="CM44" s="344"/>
      <c r="CN44" s="344"/>
      <c r="CO44" s="344"/>
      <c r="CP44" s="344"/>
      <c r="CQ44" s="344"/>
    </row>
    <row r="45" spans="1:95" s="240" customFormat="1" ht="15.75">
      <c r="A45" s="243"/>
      <c r="B45" s="243"/>
      <c r="C45" s="243"/>
      <c r="D45" s="243"/>
      <c r="E45" s="243"/>
      <c r="F45" s="243"/>
      <c r="G45" s="243"/>
      <c r="H45" s="243"/>
      <c r="I45" s="243"/>
      <c r="J45" s="243"/>
      <c r="K45" s="243"/>
      <c r="L45" s="247"/>
      <c r="M45" s="243"/>
      <c r="N45" s="243"/>
      <c r="O45" s="243"/>
      <c r="P45" s="243"/>
      <c r="Q45" s="243"/>
      <c r="R45" s="243"/>
      <c r="S45" s="243"/>
      <c r="T45" s="243"/>
      <c r="U45" s="243"/>
      <c r="V45" s="243"/>
      <c r="W45" s="243"/>
      <c r="X45" s="243"/>
      <c r="Y45" s="245"/>
      <c r="Z45" s="243"/>
      <c r="AA45" s="243"/>
      <c r="AB45" s="243"/>
      <c r="AC45" s="243"/>
      <c r="AD45" s="243"/>
      <c r="AE45" s="243"/>
      <c r="AF45" s="243"/>
      <c r="AG45" s="243"/>
      <c r="AH45" s="243"/>
      <c r="AI45" s="243"/>
      <c r="AK45" s="344"/>
      <c r="AL45" s="344"/>
      <c r="AM45" s="344"/>
      <c r="AN45" s="344"/>
      <c r="AO45" s="344"/>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c r="CH45" s="344"/>
      <c r="CI45" s="344"/>
      <c r="CJ45" s="344"/>
      <c r="CK45" s="344"/>
      <c r="CL45" s="344"/>
      <c r="CM45" s="344"/>
      <c r="CN45" s="344"/>
      <c r="CO45" s="344"/>
      <c r="CP45" s="344"/>
      <c r="CQ45" s="344"/>
    </row>
    <row r="46" spans="1:95" s="240" customFormat="1" ht="15.75">
      <c r="A46" s="248" t="s">
        <v>407</v>
      </c>
      <c r="B46" s="249"/>
      <c r="C46" s="249"/>
      <c r="D46" s="249"/>
      <c r="E46" s="249"/>
      <c r="F46" s="249"/>
      <c r="G46" s="249"/>
      <c r="H46" s="249"/>
      <c r="I46" s="249"/>
      <c r="J46" s="249"/>
      <c r="K46" s="249"/>
      <c r="L46" s="250"/>
      <c r="M46" s="251"/>
      <c r="N46" s="243"/>
      <c r="O46" s="243"/>
      <c r="P46" s="243"/>
      <c r="Q46" s="243"/>
      <c r="R46" s="243"/>
      <c r="S46" s="243"/>
      <c r="T46" s="243"/>
      <c r="U46" s="243"/>
      <c r="V46" s="243"/>
      <c r="W46" s="243"/>
      <c r="X46" s="243"/>
      <c r="Y46" s="245"/>
      <c r="Z46" s="243"/>
      <c r="AA46" s="243"/>
      <c r="AB46" s="243"/>
      <c r="AC46" s="243"/>
      <c r="AD46" s="243"/>
      <c r="AE46" s="243"/>
      <c r="AF46" s="243"/>
      <c r="AG46" s="243"/>
      <c r="AH46" s="243"/>
      <c r="AI46" s="243"/>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c r="CH46" s="344"/>
      <c r="CI46" s="344"/>
      <c r="CJ46" s="344"/>
      <c r="CK46" s="344"/>
      <c r="CL46" s="344"/>
      <c r="CM46" s="344"/>
      <c r="CN46" s="344"/>
      <c r="CO46" s="344"/>
      <c r="CP46" s="344"/>
      <c r="CQ46" s="344"/>
    </row>
    <row r="47" spans="1:95" s="240" customFormat="1" ht="15.75">
      <c r="A47" s="252"/>
      <c r="B47" s="253"/>
      <c r="C47" s="253"/>
      <c r="D47" s="239"/>
      <c r="E47" s="254"/>
      <c r="F47" s="254"/>
      <c r="G47" s="254"/>
      <c r="H47" s="254"/>
      <c r="I47" s="254"/>
      <c r="J47" s="254"/>
      <c r="K47" s="254"/>
      <c r="L47" s="254"/>
      <c r="M47" s="254"/>
      <c r="N47" s="254"/>
      <c r="O47" s="243"/>
      <c r="P47" s="243"/>
      <c r="Q47" s="243"/>
      <c r="R47" s="243"/>
      <c r="S47" s="243"/>
      <c r="T47" s="243"/>
      <c r="U47" s="243"/>
      <c r="V47" s="243"/>
      <c r="W47" s="243"/>
      <c r="X47" s="243"/>
      <c r="Y47" s="245"/>
      <c r="Z47" s="243"/>
      <c r="AA47" s="243"/>
      <c r="AB47" s="243"/>
      <c r="AC47" s="243"/>
      <c r="AD47" s="243"/>
      <c r="AE47" s="243"/>
      <c r="AF47" s="243"/>
      <c r="AG47" s="243"/>
      <c r="AH47" s="243"/>
      <c r="AI47" s="243"/>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row>
    <row r="48" spans="1:95" s="240" customFormat="1" ht="15.75">
      <c r="A48" s="255" t="s">
        <v>408</v>
      </c>
      <c r="B48" s="256"/>
      <c r="C48" s="257">
        <v>0</v>
      </c>
      <c r="D48" s="243"/>
      <c r="E48" s="243"/>
      <c r="F48" s="243"/>
      <c r="G48" s="243"/>
      <c r="H48" s="243"/>
      <c r="I48" s="243"/>
      <c r="J48" s="243"/>
      <c r="K48" s="243"/>
      <c r="L48" s="243"/>
      <c r="M48" s="243"/>
      <c r="N48" s="243"/>
      <c r="O48" s="243"/>
      <c r="P48" s="243"/>
      <c r="Q48" s="243"/>
      <c r="R48" s="243"/>
      <c r="S48" s="243"/>
      <c r="T48" s="243"/>
      <c r="U48" s="243"/>
      <c r="V48" s="243"/>
      <c r="W48" s="243"/>
      <c r="X48" s="243"/>
      <c r="Y48" s="245"/>
      <c r="Z48" s="243"/>
      <c r="AA48" s="243"/>
      <c r="AB48" s="243"/>
      <c r="AC48" s="243"/>
      <c r="AD48" s="243"/>
      <c r="AE48" s="243"/>
      <c r="AF48" s="243"/>
      <c r="AG48" s="243"/>
      <c r="AH48" s="243"/>
      <c r="AI48" s="243"/>
      <c r="AK48" s="344"/>
      <c r="AL48" s="344"/>
      <c r="AM48" s="344"/>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c r="BT48" s="344"/>
      <c r="BU48" s="344"/>
      <c r="BV48" s="344"/>
      <c r="BW48" s="344"/>
      <c r="BX48" s="344"/>
      <c r="BY48" s="344"/>
      <c r="BZ48" s="344"/>
      <c r="CA48" s="344"/>
      <c r="CB48" s="344"/>
      <c r="CC48" s="344"/>
      <c r="CD48" s="344"/>
      <c r="CE48" s="344"/>
      <c r="CF48" s="344"/>
      <c r="CG48" s="344"/>
      <c r="CH48" s="344"/>
      <c r="CI48" s="344"/>
      <c r="CJ48" s="344"/>
      <c r="CK48" s="344"/>
      <c r="CL48" s="344"/>
      <c r="CM48" s="344"/>
      <c r="CN48" s="344"/>
      <c r="CO48" s="344"/>
      <c r="CP48" s="344"/>
      <c r="CQ48" s="344"/>
    </row>
    <row r="49" spans="1:95" s="240" customFormat="1" ht="15">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c r="BT49" s="344"/>
      <c r="BU49" s="344"/>
      <c r="BV49" s="344"/>
      <c r="BW49" s="344"/>
      <c r="BX49" s="344"/>
      <c r="BY49" s="344"/>
      <c r="BZ49" s="344"/>
      <c r="CA49" s="344"/>
      <c r="CB49" s="344"/>
      <c r="CC49" s="344"/>
      <c r="CD49" s="344"/>
      <c r="CE49" s="344"/>
      <c r="CF49" s="344"/>
      <c r="CG49" s="344"/>
      <c r="CH49" s="344"/>
      <c r="CI49" s="344"/>
      <c r="CJ49" s="344"/>
      <c r="CK49" s="344"/>
      <c r="CL49" s="344"/>
      <c r="CM49" s="344"/>
      <c r="CN49" s="344"/>
      <c r="CO49" s="344"/>
      <c r="CP49" s="344"/>
      <c r="CQ49" s="344"/>
    </row>
    <row r="50" spans="1:95" s="240" customFormat="1" ht="47.25">
      <c r="A50" s="258" t="s">
        <v>409</v>
      </c>
      <c r="B50" s="259" t="s">
        <v>11</v>
      </c>
      <c r="C50" s="259" t="s">
        <v>12</v>
      </c>
      <c r="D50" s="260" t="s">
        <v>13</v>
      </c>
      <c r="E50" s="259" t="s">
        <v>14</v>
      </c>
      <c r="F50" s="261" t="s">
        <v>15</v>
      </c>
      <c r="G50" s="262"/>
      <c r="H50" s="259" t="s">
        <v>16</v>
      </c>
      <c r="I50" s="259" t="s">
        <v>17</v>
      </c>
      <c r="J50" s="259" t="s">
        <v>18</v>
      </c>
      <c r="K50" s="261" t="s">
        <v>19</v>
      </c>
      <c r="L50" s="262"/>
      <c r="M50" s="259" t="s">
        <v>20</v>
      </c>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c r="BN50" s="344"/>
      <c r="BO50" s="344"/>
      <c r="BP50" s="344"/>
      <c r="BQ50" s="344"/>
      <c r="BR50" s="344"/>
      <c r="BS50" s="344"/>
      <c r="BT50" s="344"/>
      <c r="BU50" s="344"/>
      <c r="BV50" s="344"/>
      <c r="BW50" s="344"/>
      <c r="BX50" s="344"/>
      <c r="BY50" s="344"/>
      <c r="BZ50" s="344"/>
      <c r="CA50" s="344"/>
      <c r="CB50" s="344"/>
      <c r="CC50" s="344"/>
      <c r="CD50" s="344"/>
      <c r="CE50" s="344"/>
      <c r="CF50" s="344"/>
      <c r="CG50" s="344"/>
      <c r="CH50" s="344"/>
      <c r="CI50" s="344"/>
      <c r="CJ50" s="344"/>
      <c r="CK50" s="344"/>
      <c r="CL50" s="344"/>
      <c r="CM50" s="344"/>
      <c r="CN50" s="344"/>
      <c r="CO50" s="344"/>
      <c r="CP50" s="344"/>
      <c r="CQ50" s="344"/>
    </row>
    <row r="51" spans="1:95" s="240" customFormat="1" ht="47.25">
      <c r="A51" s="263"/>
      <c r="B51" s="263"/>
      <c r="C51" s="263"/>
      <c r="D51" s="263"/>
      <c r="E51" s="263"/>
      <c r="F51" s="264" t="s">
        <v>43</v>
      </c>
      <c r="G51" s="264" t="s">
        <v>44</v>
      </c>
      <c r="H51" s="263"/>
      <c r="I51" s="263"/>
      <c r="J51" s="263"/>
      <c r="K51" s="265" t="s">
        <v>45</v>
      </c>
      <c r="L51" s="265" t="s">
        <v>46</v>
      </c>
      <c r="M51" s="263"/>
      <c r="AK51" s="344"/>
      <c r="AL51" s="344"/>
      <c r="AM51" s="344"/>
      <c r="AN51" s="344"/>
      <c r="AO51" s="344"/>
      <c r="AP51" s="344"/>
      <c r="AQ51" s="344"/>
      <c r="AR51" s="344"/>
      <c r="AS51" s="344"/>
      <c r="AT51" s="344"/>
      <c r="AU51" s="344"/>
      <c r="AV51" s="344"/>
      <c r="AW51" s="344"/>
      <c r="AX51" s="344"/>
      <c r="AY51" s="344"/>
      <c r="AZ51" s="344"/>
      <c r="BA51" s="344"/>
      <c r="BB51" s="344"/>
      <c r="BC51" s="344"/>
      <c r="BD51" s="344"/>
      <c r="BE51" s="344"/>
      <c r="BF51" s="344"/>
      <c r="BG51" s="344"/>
      <c r="BH51" s="344"/>
      <c r="BI51" s="344"/>
      <c r="BJ51" s="344"/>
      <c r="BK51" s="344"/>
      <c r="BL51" s="344"/>
      <c r="BM51" s="344"/>
      <c r="BN51" s="344"/>
      <c r="BO51" s="344"/>
      <c r="BP51" s="344"/>
      <c r="BQ51" s="344"/>
      <c r="BR51" s="344"/>
      <c r="BS51" s="344"/>
      <c r="BT51" s="344"/>
      <c r="BU51" s="344"/>
      <c r="BV51" s="344"/>
      <c r="BW51" s="344"/>
      <c r="BX51" s="344"/>
      <c r="BY51" s="344"/>
      <c r="BZ51" s="344"/>
      <c r="CA51" s="344"/>
      <c r="CB51" s="344"/>
      <c r="CC51" s="344"/>
      <c r="CD51" s="344"/>
      <c r="CE51" s="344"/>
      <c r="CF51" s="344"/>
      <c r="CG51" s="344"/>
      <c r="CH51" s="344"/>
      <c r="CI51" s="344"/>
      <c r="CJ51" s="344"/>
      <c r="CK51" s="344"/>
      <c r="CL51" s="344"/>
      <c r="CM51" s="344"/>
      <c r="CN51" s="344"/>
      <c r="CO51" s="344"/>
      <c r="CP51" s="344"/>
      <c r="CQ51" s="344"/>
    </row>
    <row r="52" spans="1:95" s="240" customFormat="1" ht="15.75">
      <c r="A52" s="266" t="s">
        <v>410</v>
      </c>
      <c r="B52" s="266"/>
      <c r="C52" s="244" t="s">
        <v>411</v>
      </c>
      <c r="D52" s="244"/>
      <c r="E52" s="244"/>
      <c r="F52" s="244"/>
      <c r="G52" s="244"/>
      <c r="H52" s="244"/>
      <c r="I52" s="244"/>
      <c r="J52" s="242"/>
      <c r="K52" s="242"/>
      <c r="L52" s="242"/>
      <c r="M52" s="242"/>
      <c r="AK52" s="344"/>
      <c r="AL52" s="344"/>
      <c r="AM52" s="344"/>
      <c r="AN52" s="344"/>
      <c r="AO52" s="344"/>
      <c r="AP52" s="344"/>
      <c r="AQ52" s="344"/>
      <c r="AR52" s="344"/>
      <c r="AS52" s="344"/>
      <c r="AT52" s="344"/>
      <c r="AU52" s="344"/>
      <c r="AV52" s="344"/>
      <c r="AW52" s="344"/>
      <c r="AX52" s="344"/>
      <c r="AY52" s="344"/>
      <c r="AZ52" s="344"/>
      <c r="BA52" s="344"/>
      <c r="BB52" s="344"/>
      <c r="BC52" s="344"/>
      <c r="BD52" s="344"/>
      <c r="BE52" s="344"/>
      <c r="BF52" s="344"/>
      <c r="BG52" s="344"/>
      <c r="BH52" s="344"/>
      <c r="BI52" s="344"/>
      <c r="BJ52" s="344"/>
      <c r="BK52" s="344"/>
      <c r="BL52" s="344"/>
      <c r="BM52" s="344"/>
      <c r="BN52" s="344"/>
      <c r="BO52" s="344"/>
      <c r="BP52" s="344"/>
      <c r="BQ52" s="344"/>
      <c r="BR52" s="344"/>
      <c r="BS52" s="344"/>
      <c r="BT52" s="344"/>
      <c r="BU52" s="344"/>
      <c r="BV52" s="344"/>
      <c r="BW52" s="344"/>
      <c r="BX52" s="344"/>
      <c r="BY52" s="344"/>
      <c r="BZ52" s="344"/>
      <c r="CA52" s="344"/>
      <c r="CB52" s="344"/>
      <c r="CC52" s="344"/>
      <c r="CD52" s="344"/>
      <c r="CE52" s="344"/>
      <c r="CF52" s="344"/>
      <c r="CG52" s="344"/>
      <c r="CH52" s="344"/>
      <c r="CI52" s="344"/>
      <c r="CJ52" s="344"/>
      <c r="CK52" s="344"/>
      <c r="CL52" s="344"/>
      <c r="CM52" s="344"/>
      <c r="CN52" s="344"/>
      <c r="CO52" s="344"/>
      <c r="CP52" s="344"/>
      <c r="CQ52" s="344"/>
    </row>
    <row r="53" spans="1:95" s="240" customFormat="1" ht="15.75">
      <c r="A53" s="266"/>
      <c r="B53" s="266"/>
      <c r="C53" s="244"/>
      <c r="D53" s="244"/>
      <c r="E53" s="244"/>
      <c r="F53" s="244"/>
      <c r="G53" s="244"/>
      <c r="H53" s="244"/>
      <c r="I53" s="244"/>
      <c r="J53" s="244"/>
      <c r="K53" s="244"/>
      <c r="L53" s="244"/>
      <c r="M53" s="244"/>
      <c r="AK53" s="344"/>
      <c r="AL53" s="344"/>
      <c r="AM53" s="344"/>
      <c r="AN53" s="344"/>
      <c r="AO53" s="344"/>
      <c r="AP53" s="344"/>
      <c r="AQ53" s="344"/>
      <c r="AR53" s="344"/>
      <c r="AS53" s="344"/>
      <c r="AT53" s="344"/>
      <c r="AU53" s="344"/>
      <c r="AV53" s="344"/>
      <c r="AW53" s="344"/>
      <c r="AX53" s="344"/>
      <c r="AY53" s="344"/>
      <c r="AZ53" s="344"/>
      <c r="BA53" s="344"/>
      <c r="BB53" s="344"/>
      <c r="BC53" s="344"/>
      <c r="BD53" s="344"/>
      <c r="BE53" s="344"/>
      <c r="BF53" s="344"/>
      <c r="BG53" s="344"/>
      <c r="BH53" s="344"/>
      <c r="BI53" s="344"/>
      <c r="BJ53" s="344"/>
      <c r="BK53" s="344"/>
      <c r="BL53" s="344"/>
      <c r="BM53" s="344"/>
      <c r="BN53" s="344"/>
      <c r="BO53" s="344"/>
      <c r="BP53" s="344"/>
      <c r="BQ53" s="344"/>
      <c r="BR53" s="344"/>
      <c r="BS53" s="344"/>
      <c r="BT53" s="344"/>
      <c r="BU53" s="344"/>
      <c r="BV53" s="344"/>
      <c r="BW53" s="344"/>
      <c r="BX53" s="344"/>
      <c r="BY53" s="344"/>
      <c r="BZ53" s="344"/>
      <c r="CA53" s="344"/>
      <c r="CB53" s="344"/>
      <c r="CC53" s="344"/>
      <c r="CD53" s="344"/>
      <c r="CE53" s="344"/>
      <c r="CF53" s="344"/>
      <c r="CG53" s="344"/>
      <c r="CH53" s="344"/>
      <c r="CI53" s="344"/>
      <c r="CJ53" s="344"/>
      <c r="CK53" s="344"/>
      <c r="CL53" s="344"/>
      <c r="CM53" s="344"/>
      <c r="CN53" s="344"/>
      <c r="CO53" s="344"/>
      <c r="CP53" s="344"/>
      <c r="CQ53" s="344"/>
    </row>
    <row r="54" spans="1:95" s="240" customFormat="1" ht="15.75">
      <c r="A54" s="266"/>
      <c r="B54" s="266"/>
      <c r="C54" s="244"/>
      <c r="D54" s="244"/>
      <c r="E54" s="244"/>
      <c r="F54" s="244"/>
      <c r="G54" s="244"/>
      <c r="H54" s="244"/>
      <c r="I54" s="244"/>
      <c r="J54" s="244"/>
      <c r="K54" s="244"/>
      <c r="L54" s="244"/>
      <c r="M54" s="244"/>
      <c r="AK54" s="344"/>
      <c r="AL54" s="344"/>
      <c r="AM54" s="344"/>
      <c r="AN54" s="344"/>
      <c r="AO54" s="344"/>
      <c r="AP54" s="344"/>
      <c r="AQ54" s="344"/>
      <c r="AR54" s="344"/>
      <c r="AS54" s="344"/>
      <c r="AT54" s="344"/>
      <c r="AU54" s="344"/>
      <c r="AV54" s="344"/>
      <c r="AW54" s="344"/>
      <c r="AX54" s="344"/>
      <c r="AY54" s="344"/>
      <c r="AZ54" s="344"/>
      <c r="BA54" s="344"/>
      <c r="BB54" s="344"/>
      <c r="BC54" s="344"/>
      <c r="BD54" s="344"/>
      <c r="BE54" s="344"/>
      <c r="BF54" s="344"/>
      <c r="BG54" s="344"/>
      <c r="BH54" s="344"/>
      <c r="BI54" s="344"/>
      <c r="BJ54" s="344"/>
      <c r="BK54" s="344"/>
      <c r="BL54" s="344"/>
      <c r="BM54" s="344"/>
      <c r="BN54" s="344"/>
      <c r="BO54" s="344"/>
      <c r="BP54" s="344"/>
      <c r="BQ54" s="344"/>
      <c r="BR54" s="344"/>
      <c r="BS54" s="344"/>
      <c r="BT54" s="344"/>
      <c r="BU54" s="344"/>
      <c r="BV54" s="344"/>
      <c r="BW54" s="344"/>
      <c r="BX54" s="344"/>
      <c r="BY54" s="344"/>
      <c r="BZ54" s="344"/>
      <c r="CA54" s="344"/>
      <c r="CB54" s="344"/>
      <c r="CC54" s="344"/>
      <c r="CD54" s="344"/>
      <c r="CE54" s="344"/>
      <c r="CF54" s="344"/>
      <c r="CG54" s="344"/>
      <c r="CH54" s="344"/>
      <c r="CI54" s="344"/>
      <c r="CJ54" s="344"/>
      <c r="CK54" s="344"/>
      <c r="CL54" s="344"/>
      <c r="CM54" s="344"/>
      <c r="CN54" s="344"/>
      <c r="CO54" s="344"/>
      <c r="CP54" s="344"/>
      <c r="CQ54" s="344"/>
    </row>
    <row r="55" spans="1:95" s="240" customFormat="1" ht="15.75">
      <c r="A55" s="266"/>
      <c r="B55" s="266"/>
      <c r="C55" s="244"/>
      <c r="D55" s="244"/>
      <c r="E55" s="244"/>
      <c r="F55" s="244"/>
      <c r="G55" s="244"/>
      <c r="H55" s="244"/>
      <c r="I55" s="244"/>
      <c r="J55" s="244"/>
      <c r="K55" s="244"/>
      <c r="L55" s="244"/>
      <c r="M55" s="244"/>
      <c r="AK55" s="344"/>
      <c r="AL55" s="344"/>
      <c r="AM55" s="344"/>
      <c r="AN55" s="344"/>
      <c r="AO55" s="344"/>
      <c r="AP55" s="344"/>
      <c r="AQ55" s="344"/>
      <c r="AR55" s="344"/>
      <c r="AS55" s="344"/>
      <c r="AT55" s="344"/>
      <c r="AU55" s="344"/>
      <c r="AV55" s="344"/>
      <c r="AW55" s="344"/>
      <c r="AX55" s="344"/>
      <c r="AY55" s="344"/>
      <c r="AZ55" s="344"/>
      <c r="BA55" s="344"/>
      <c r="BB55" s="344"/>
      <c r="BC55" s="344"/>
      <c r="BD55" s="344"/>
      <c r="BE55" s="344"/>
      <c r="BF55" s="344"/>
      <c r="BG55" s="344"/>
      <c r="BH55" s="344"/>
      <c r="BI55" s="344"/>
      <c r="BJ55" s="344"/>
      <c r="BK55" s="344"/>
      <c r="BL55" s="344"/>
      <c r="BM55" s="344"/>
      <c r="BN55" s="344"/>
      <c r="BO55" s="344"/>
      <c r="BP55" s="344"/>
      <c r="BQ55" s="344"/>
      <c r="BR55" s="344"/>
      <c r="BS55" s="344"/>
      <c r="BT55" s="344"/>
      <c r="BU55" s="344"/>
      <c r="BV55" s="344"/>
      <c r="BW55" s="344"/>
      <c r="BX55" s="344"/>
      <c r="BY55" s="344"/>
      <c r="BZ55" s="344"/>
      <c r="CA55" s="344"/>
      <c r="CB55" s="344"/>
      <c r="CC55" s="344"/>
      <c r="CD55" s="344"/>
      <c r="CE55" s="344"/>
      <c r="CF55" s="344"/>
      <c r="CG55" s="344"/>
      <c r="CH55" s="344"/>
      <c r="CI55" s="344"/>
      <c r="CJ55" s="344"/>
      <c r="CK55" s="344"/>
      <c r="CL55" s="344"/>
      <c r="CM55" s="344"/>
      <c r="CN55" s="344"/>
      <c r="CO55" s="344"/>
      <c r="CP55" s="344"/>
      <c r="CQ55" s="344"/>
    </row>
    <row r="56" spans="1:95" s="240" customFormat="1" ht="15.75">
      <c r="A56" s="266"/>
      <c r="B56" s="266"/>
      <c r="C56" s="244"/>
      <c r="D56" s="244"/>
      <c r="E56" s="244"/>
      <c r="F56" s="244"/>
      <c r="G56" s="244"/>
      <c r="H56" s="244"/>
      <c r="I56" s="244"/>
      <c r="J56" s="244"/>
      <c r="K56" s="244"/>
      <c r="L56" s="244"/>
      <c r="M56" s="244"/>
      <c r="AK56" s="344"/>
      <c r="AL56" s="344"/>
      <c r="AM56" s="344"/>
      <c r="AN56" s="344"/>
      <c r="AO56" s="344"/>
      <c r="AP56" s="344"/>
      <c r="AQ56" s="344"/>
      <c r="AR56" s="344"/>
      <c r="AS56" s="344"/>
      <c r="AT56" s="344"/>
      <c r="AU56" s="344"/>
      <c r="AV56" s="344"/>
      <c r="AW56" s="344"/>
      <c r="AX56" s="344"/>
      <c r="AY56" s="344"/>
      <c r="AZ56" s="344"/>
      <c r="BA56" s="344"/>
      <c r="BB56" s="344"/>
      <c r="BC56" s="344"/>
      <c r="BD56" s="344"/>
      <c r="BE56" s="344"/>
      <c r="BF56" s="344"/>
      <c r="BG56" s="344"/>
      <c r="BH56" s="344"/>
      <c r="BI56" s="344"/>
      <c r="BJ56" s="344"/>
      <c r="BK56" s="344"/>
      <c r="BL56" s="344"/>
      <c r="BM56" s="344"/>
      <c r="BN56" s="344"/>
      <c r="BO56" s="344"/>
      <c r="BP56" s="344"/>
      <c r="BQ56" s="344"/>
      <c r="BR56" s="344"/>
      <c r="BS56" s="344"/>
      <c r="BT56" s="344"/>
      <c r="BU56" s="344"/>
      <c r="BV56" s="344"/>
      <c r="BW56" s="344"/>
      <c r="BX56" s="344"/>
      <c r="BY56" s="344"/>
      <c r="BZ56" s="344"/>
      <c r="CA56" s="344"/>
      <c r="CB56" s="344"/>
      <c r="CC56" s="344"/>
      <c r="CD56" s="344"/>
      <c r="CE56" s="344"/>
      <c r="CF56" s="344"/>
      <c r="CG56" s="344"/>
      <c r="CH56" s="344"/>
      <c r="CI56" s="344"/>
      <c r="CJ56" s="344"/>
      <c r="CK56" s="344"/>
      <c r="CL56" s="344"/>
      <c r="CM56" s="344"/>
      <c r="CN56" s="344"/>
      <c r="CO56" s="344"/>
      <c r="CP56" s="344"/>
      <c r="CQ56" s="344"/>
    </row>
    <row r="57" spans="1:95" s="240" customFormat="1" ht="15.75">
      <c r="A57" s="266"/>
      <c r="B57" s="266"/>
      <c r="C57" s="244"/>
      <c r="D57" s="244"/>
      <c r="E57" s="244"/>
      <c r="F57" s="244"/>
      <c r="G57" s="244"/>
      <c r="H57" s="244"/>
      <c r="I57" s="244"/>
      <c r="J57" s="244"/>
      <c r="K57" s="244"/>
      <c r="L57" s="244"/>
      <c r="M57" s="244"/>
      <c r="AK57" s="344"/>
      <c r="AL57" s="344"/>
      <c r="AM57" s="344"/>
      <c r="AN57" s="344"/>
      <c r="AO57" s="344"/>
      <c r="AP57" s="344"/>
      <c r="AQ57" s="344"/>
      <c r="AR57" s="344"/>
      <c r="AS57" s="344"/>
      <c r="AT57" s="344"/>
      <c r="AU57" s="344"/>
      <c r="AV57" s="344"/>
      <c r="AW57" s="344"/>
      <c r="AX57" s="344"/>
      <c r="AY57" s="344"/>
      <c r="AZ57" s="344"/>
      <c r="BA57" s="344"/>
      <c r="BB57" s="344"/>
      <c r="BC57" s="344"/>
      <c r="BD57" s="344"/>
      <c r="BE57" s="344"/>
      <c r="BF57" s="344"/>
      <c r="BG57" s="344"/>
      <c r="BH57" s="344"/>
      <c r="BI57" s="344"/>
      <c r="BJ57" s="344"/>
      <c r="BK57" s="344"/>
      <c r="BL57" s="344"/>
      <c r="BM57" s="344"/>
      <c r="BN57" s="344"/>
      <c r="BO57" s="344"/>
      <c r="BP57" s="344"/>
      <c r="BQ57" s="344"/>
      <c r="BR57" s="344"/>
      <c r="BS57" s="344"/>
      <c r="BT57" s="344"/>
      <c r="BU57" s="344"/>
      <c r="BV57" s="344"/>
      <c r="BW57" s="344"/>
      <c r="BX57" s="344"/>
      <c r="BY57" s="344"/>
      <c r="BZ57" s="344"/>
      <c r="CA57" s="344"/>
      <c r="CB57" s="344"/>
      <c r="CC57" s="344"/>
      <c r="CD57" s="344"/>
      <c r="CE57" s="344"/>
      <c r="CF57" s="344"/>
      <c r="CG57" s="344"/>
      <c r="CH57" s="344"/>
      <c r="CI57" s="344"/>
      <c r="CJ57" s="344"/>
      <c r="CK57" s="344"/>
      <c r="CL57" s="344"/>
      <c r="CM57" s="344"/>
      <c r="CN57" s="344"/>
      <c r="CO57" s="344"/>
      <c r="CP57" s="344"/>
      <c r="CQ57" s="344"/>
    </row>
    <row r="58" spans="1:95" s="240" customFormat="1" ht="15.75">
      <c r="A58" s="266"/>
      <c r="B58" s="266"/>
      <c r="C58" s="244"/>
      <c r="D58" s="244"/>
      <c r="E58" s="244"/>
      <c r="F58" s="244"/>
      <c r="G58" s="244"/>
      <c r="H58" s="244"/>
      <c r="I58" s="244"/>
      <c r="J58" s="244"/>
      <c r="K58" s="244"/>
      <c r="L58" s="244"/>
      <c r="M58" s="244"/>
      <c r="AK58" s="344"/>
      <c r="AL58" s="344"/>
      <c r="AM58" s="344"/>
      <c r="AN58" s="344"/>
      <c r="AO58" s="344"/>
      <c r="AP58" s="344"/>
      <c r="AQ58" s="344"/>
      <c r="AR58" s="344"/>
      <c r="AS58" s="344"/>
      <c r="AT58" s="344"/>
      <c r="AU58" s="344"/>
      <c r="AV58" s="344"/>
      <c r="AW58" s="344"/>
      <c r="AX58" s="344"/>
      <c r="AY58" s="344"/>
      <c r="AZ58" s="344"/>
      <c r="BA58" s="344"/>
      <c r="BB58" s="344"/>
      <c r="BC58" s="344"/>
      <c r="BD58" s="344"/>
      <c r="BE58" s="344"/>
      <c r="BF58" s="344"/>
      <c r="BG58" s="344"/>
      <c r="BH58" s="344"/>
      <c r="BI58" s="344"/>
      <c r="BJ58" s="344"/>
      <c r="BK58" s="344"/>
      <c r="BL58" s="344"/>
      <c r="BM58" s="344"/>
      <c r="BN58" s="344"/>
      <c r="BO58" s="344"/>
      <c r="BP58" s="344"/>
      <c r="BQ58" s="344"/>
      <c r="BR58" s="344"/>
      <c r="BS58" s="344"/>
      <c r="BT58" s="344"/>
      <c r="BU58" s="344"/>
      <c r="BV58" s="344"/>
      <c r="BW58" s="344"/>
      <c r="BX58" s="344"/>
      <c r="BY58" s="344"/>
      <c r="BZ58" s="344"/>
      <c r="CA58" s="344"/>
      <c r="CB58" s="344"/>
      <c r="CC58" s="344"/>
      <c r="CD58" s="344"/>
      <c r="CE58" s="344"/>
      <c r="CF58" s="344"/>
      <c r="CG58" s="344"/>
      <c r="CH58" s="344"/>
      <c r="CI58" s="344"/>
      <c r="CJ58" s="344"/>
      <c r="CK58" s="344"/>
      <c r="CL58" s="344"/>
      <c r="CM58" s="344"/>
      <c r="CN58" s="344"/>
      <c r="CO58" s="344"/>
      <c r="CP58" s="344"/>
      <c r="CQ58" s="344"/>
    </row>
    <row r="59" spans="1:95" s="240" customFormat="1" ht="15.75">
      <c r="A59" s="266"/>
      <c r="B59" s="266"/>
      <c r="C59" s="244"/>
      <c r="D59" s="244"/>
      <c r="E59" s="244"/>
      <c r="F59" s="244"/>
      <c r="G59" s="244"/>
      <c r="H59" s="244"/>
      <c r="I59" s="244"/>
      <c r="J59" s="244"/>
      <c r="K59" s="244"/>
      <c r="L59" s="244"/>
      <c r="M59" s="244"/>
      <c r="AK59" s="344"/>
      <c r="AL59" s="344"/>
      <c r="AM59" s="344"/>
      <c r="AN59" s="344"/>
      <c r="AO59" s="344"/>
      <c r="AP59" s="344"/>
      <c r="AQ59" s="344"/>
      <c r="AR59" s="344"/>
      <c r="AS59" s="344"/>
      <c r="AT59" s="344"/>
      <c r="AU59" s="344"/>
      <c r="AV59" s="344"/>
      <c r="AW59" s="344"/>
      <c r="AX59" s="344"/>
      <c r="AY59" s="344"/>
      <c r="AZ59" s="344"/>
      <c r="BA59" s="344"/>
      <c r="BB59" s="344"/>
      <c r="BC59" s="344"/>
      <c r="BD59" s="344"/>
      <c r="BE59" s="344"/>
      <c r="BF59" s="344"/>
      <c r="BG59" s="344"/>
      <c r="BH59" s="344"/>
      <c r="BI59" s="344"/>
      <c r="BJ59" s="344"/>
      <c r="BK59" s="344"/>
      <c r="BL59" s="344"/>
      <c r="BM59" s="344"/>
      <c r="BN59" s="344"/>
      <c r="BO59" s="344"/>
      <c r="BP59" s="344"/>
      <c r="BQ59" s="344"/>
      <c r="BR59" s="344"/>
      <c r="BS59" s="344"/>
      <c r="BT59" s="344"/>
      <c r="BU59" s="344"/>
      <c r="BV59" s="344"/>
      <c r="BW59" s="344"/>
      <c r="BX59" s="344"/>
      <c r="BY59" s="344"/>
      <c r="BZ59" s="344"/>
      <c r="CA59" s="344"/>
      <c r="CB59" s="344"/>
      <c r="CC59" s="344"/>
      <c r="CD59" s="344"/>
      <c r="CE59" s="344"/>
      <c r="CF59" s="344"/>
      <c r="CG59" s="344"/>
      <c r="CH59" s="344"/>
      <c r="CI59" s="344"/>
      <c r="CJ59" s="344"/>
      <c r="CK59" s="344"/>
      <c r="CL59" s="344"/>
      <c r="CM59" s="344"/>
      <c r="CN59" s="344"/>
      <c r="CO59" s="344"/>
      <c r="CP59" s="344"/>
      <c r="CQ59" s="344"/>
    </row>
    <row r="60" spans="1:95" s="240" customFormat="1" ht="15.75">
      <c r="A60" s="266"/>
      <c r="B60" s="266"/>
      <c r="C60" s="244"/>
      <c r="D60" s="244"/>
      <c r="E60" s="244"/>
      <c r="F60" s="244"/>
      <c r="G60" s="244"/>
      <c r="H60" s="244"/>
      <c r="I60" s="244"/>
      <c r="J60" s="244"/>
      <c r="K60" s="244"/>
      <c r="L60" s="244"/>
      <c r="M60" s="244"/>
      <c r="AK60" s="344"/>
      <c r="AL60" s="344"/>
      <c r="AM60" s="344"/>
      <c r="AN60" s="344"/>
      <c r="AO60" s="344"/>
      <c r="AP60" s="344"/>
      <c r="AQ60" s="344"/>
      <c r="AR60" s="344"/>
      <c r="AS60" s="344"/>
      <c r="AT60" s="344"/>
      <c r="AU60" s="344"/>
      <c r="AV60" s="344"/>
      <c r="AW60" s="344"/>
      <c r="AX60" s="344"/>
      <c r="AY60" s="344"/>
      <c r="AZ60" s="344"/>
      <c r="BA60" s="344"/>
      <c r="BB60" s="344"/>
      <c r="BC60" s="344"/>
      <c r="BD60" s="344"/>
      <c r="BE60" s="344"/>
      <c r="BF60" s="344"/>
      <c r="BG60" s="344"/>
      <c r="BH60" s="344"/>
      <c r="BI60" s="344"/>
      <c r="BJ60" s="344"/>
      <c r="BK60" s="344"/>
      <c r="BL60" s="344"/>
      <c r="BM60" s="344"/>
      <c r="BN60" s="344"/>
      <c r="BO60" s="344"/>
      <c r="BP60" s="344"/>
      <c r="BQ60" s="344"/>
      <c r="BR60" s="344"/>
      <c r="BS60" s="344"/>
      <c r="BT60" s="344"/>
      <c r="BU60" s="344"/>
      <c r="BV60" s="344"/>
      <c r="BW60" s="344"/>
      <c r="BX60" s="344"/>
      <c r="BY60" s="344"/>
      <c r="BZ60" s="344"/>
      <c r="CA60" s="344"/>
      <c r="CB60" s="344"/>
      <c r="CC60" s="344"/>
      <c r="CD60" s="344"/>
      <c r="CE60" s="344"/>
      <c r="CF60" s="344"/>
      <c r="CG60" s="344"/>
      <c r="CH60" s="344"/>
      <c r="CI60" s="344"/>
      <c r="CJ60" s="344"/>
      <c r="CK60" s="344"/>
      <c r="CL60" s="344"/>
      <c r="CM60" s="344"/>
      <c r="CN60" s="344"/>
      <c r="CO60" s="344"/>
      <c r="CP60" s="344"/>
      <c r="CQ60" s="344"/>
    </row>
    <row r="61" spans="1:95" s="240" customFormat="1" ht="15.75">
      <c r="A61" s="243"/>
      <c r="B61" s="243"/>
      <c r="C61" s="243"/>
      <c r="D61" s="243"/>
      <c r="E61" s="243"/>
      <c r="F61" s="243"/>
      <c r="G61" s="243"/>
      <c r="H61" s="243"/>
      <c r="I61" s="243"/>
      <c r="J61" s="243"/>
      <c r="K61" s="243"/>
      <c r="L61" s="243"/>
      <c r="M61" s="243"/>
      <c r="AK61" s="344"/>
      <c r="AL61" s="344"/>
      <c r="AM61" s="344"/>
      <c r="AN61" s="344"/>
      <c r="AO61" s="344"/>
      <c r="AP61" s="344"/>
      <c r="AQ61" s="344"/>
      <c r="AR61" s="344"/>
      <c r="AS61" s="344"/>
      <c r="AT61" s="344"/>
      <c r="AU61" s="344"/>
      <c r="AV61" s="344"/>
      <c r="AW61" s="344"/>
      <c r="AX61" s="344"/>
      <c r="AY61" s="344"/>
      <c r="AZ61" s="344"/>
      <c r="BA61" s="344"/>
      <c r="BB61" s="344"/>
      <c r="BC61" s="344"/>
      <c r="BD61" s="344"/>
      <c r="BE61" s="344"/>
      <c r="BF61" s="344"/>
      <c r="BG61" s="344"/>
      <c r="BH61" s="344"/>
      <c r="BI61" s="344"/>
      <c r="BJ61" s="344"/>
      <c r="BK61" s="344"/>
      <c r="BL61" s="344"/>
      <c r="BM61" s="344"/>
      <c r="BN61" s="344"/>
      <c r="BO61" s="344"/>
      <c r="BP61" s="344"/>
      <c r="BQ61" s="344"/>
      <c r="BR61" s="344"/>
      <c r="BS61" s="344"/>
      <c r="BT61" s="344"/>
      <c r="BU61" s="344"/>
      <c r="BV61" s="344"/>
      <c r="BW61" s="344"/>
      <c r="BX61" s="344"/>
      <c r="BY61" s="344"/>
      <c r="BZ61" s="344"/>
      <c r="CA61" s="344"/>
      <c r="CB61" s="344"/>
      <c r="CC61" s="344"/>
      <c r="CD61" s="344"/>
      <c r="CE61" s="344"/>
      <c r="CF61" s="344"/>
      <c r="CG61" s="344"/>
      <c r="CH61" s="344"/>
      <c r="CI61" s="344"/>
      <c r="CJ61" s="344"/>
      <c r="CK61" s="344"/>
      <c r="CL61" s="344"/>
      <c r="CM61" s="344"/>
      <c r="CN61" s="344"/>
      <c r="CO61" s="344"/>
      <c r="CP61" s="344"/>
      <c r="CQ61" s="344"/>
    </row>
    <row r="62" spans="1:95" s="240" customFormat="1" ht="47.25">
      <c r="A62" s="258" t="s">
        <v>409</v>
      </c>
      <c r="B62" s="259" t="s">
        <v>11</v>
      </c>
      <c r="C62" s="259" t="s">
        <v>12</v>
      </c>
      <c r="D62" s="260" t="s">
        <v>13</v>
      </c>
      <c r="E62" s="259" t="s">
        <v>14</v>
      </c>
      <c r="F62" s="261" t="s">
        <v>15</v>
      </c>
      <c r="G62" s="262"/>
      <c r="H62" s="259" t="s">
        <v>16</v>
      </c>
      <c r="I62" s="259" t="s">
        <v>17</v>
      </c>
      <c r="J62" s="259" t="s">
        <v>18</v>
      </c>
      <c r="K62" s="261" t="s">
        <v>19</v>
      </c>
      <c r="L62" s="262"/>
      <c r="M62" s="259" t="s">
        <v>20</v>
      </c>
      <c r="AK62" s="344"/>
      <c r="AL62" s="344"/>
      <c r="AM62" s="344"/>
      <c r="AN62" s="344"/>
      <c r="AO62" s="344"/>
      <c r="AP62" s="344"/>
      <c r="AQ62" s="344"/>
      <c r="AR62" s="344"/>
      <c r="AS62" s="344"/>
      <c r="AT62" s="344"/>
      <c r="AU62" s="344"/>
      <c r="AV62" s="344"/>
      <c r="AW62" s="344"/>
      <c r="AX62" s="344"/>
      <c r="AY62" s="344"/>
      <c r="AZ62" s="344"/>
      <c r="BA62" s="344"/>
      <c r="BB62" s="344"/>
      <c r="BC62" s="344"/>
      <c r="BD62" s="344"/>
      <c r="BE62" s="344"/>
      <c r="BF62" s="344"/>
      <c r="BG62" s="344"/>
      <c r="BH62" s="344"/>
      <c r="BI62" s="344"/>
      <c r="BJ62" s="344"/>
      <c r="BK62" s="344"/>
      <c r="BL62" s="344"/>
      <c r="BM62" s="344"/>
      <c r="BN62" s="344"/>
      <c r="BO62" s="344"/>
      <c r="BP62" s="344"/>
      <c r="BQ62" s="344"/>
      <c r="BR62" s="344"/>
      <c r="BS62" s="344"/>
      <c r="BT62" s="344"/>
      <c r="BU62" s="344"/>
      <c r="BV62" s="344"/>
      <c r="BW62" s="344"/>
      <c r="BX62" s="344"/>
      <c r="BY62" s="344"/>
      <c r="BZ62" s="344"/>
      <c r="CA62" s="344"/>
      <c r="CB62" s="344"/>
      <c r="CC62" s="344"/>
      <c r="CD62" s="344"/>
      <c r="CE62" s="344"/>
      <c r="CF62" s="344"/>
      <c r="CG62" s="344"/>
      <c r="CH62" s="344"/>
      <c r="CI62" s="344"/>
      <c r="CJ62" s="344"/>
      <c r="CK62" s="344"/>
      <c r="CL62" s="344"/>
      <c r="CM62" s="344"/>
      <c r="CN62" s="344"/>
      <c r="CO62" s="344"/>
      <c r="CP62" s="344"/>
      <c r="CQ62" s="344"/>
    </row>
    <row r="63" spans="1:95" s="240" customFormat="1" ht="47.25">
      <c r="A63" s="263"/>
      <c r="B63" s="263"/>
      <c r="C63" s="263"/>
      <c r="D63" s="263"/>
      <c r="E63" s="263"/>
      <c r="F63" s="264" t="s">
        <v>43</v>
      </c>
      <c r="G63" s="264" t="s">
        <v>44</v>
      </c>
      <c r="H63" s="263"/>
      <c r="I63" s="263"/>
      <c r="J63" s="263"/>
      <c r="K63" s="265" t="s">
        <v>45</v>
      </c>
      <c r="L63" s="265" t="s">
        <v>46</v>
      </c>
      <c r="M63" s="263"/>
      <c r="AK63" s="344"/>
      <c r="AL63" s="344"/>
      <c r="AM63" s="344"/>
      <c r="AN63" s="344"/>
      <c r="AO63" s="344"/>
      <c r="AP63" s="344"/>
      <c r="AQ63" s="344"/>
      <c r="AR63" s="344"/>
      <c r="AS63" s="344"/>
      <c r="AT63" s="344"/>
      <c r="AU63" s="344"/>
      <c r="AV63" s="344"/>
      <c r="AW63" s="344"/>
      <c r="AX63" s="344"/>
      <c r="AY63" s="344"/>
      <c r="AZ63" s="344"/>
      <c r="BA63" s="344"/>
      <c r="BB63" s="344"/>
      <c r="BC63" s="344"/>
      <c r="BD63" s="344"/>
      <c r="BE63" s="344"/>
      <c r="BF63" s="344"/>
      <c r="BG63" s="344"/>
      <c r="BH63" s="344"/>
      <c r="BI63" s="344"/>
      <c r="BJ63" s="344"/>
      <c r="BK63" s="344"/>
      <c r="BL63" s="344"/>
      <c r="BM63" s="344"/>
      <c r="BN63" s="344"/>
      <c r="BO63" s="344"/>
      <c r="BP63" s="344"/>
      <c r="BQ63" s="344"/>
      <c r="BR63" s="344"/>
      <c r="BS63" s="344"/>
      <c r="BT63" s="344"/>
      <c r="BU63" s="344"/>
      <c r="BV63" s="344"/>
      <c r="BW63" s="344"/>
      <c r="BX63" s="344"/>
      <c r="BY63" s="344"/>
      <c r="BZ63" s="344"/>
      <c r="CA63" s="344"/>
      <c r="CB63" s="344"/>
      <c r="CC63" s="344"/>
      <c r="CD63" s="344"/>
      <c r="CE63" s="344"/>
      <c r="CF63" s="344"/>
      <c r="CG63" s="344"/>
      <c r="CH63" s="344"/>
      <c r="CI63" s="344"/>
      <c r="CJ63" s="344"/>
      <c r="CK63" s="344"/>
      <c r="CL63" s="344"/>
      <c r="CM63" s="344"/>
      <c r="CN63" s="344"/>
      <c r="CO63" s="344"/>
      <c r="CP63" s="344"/>
      <c r="CQ63" s="344"/>
    </row>
    <row r="64" spans="1:95" s="240" customFormat="1" ht="15.75">
      <c r="A64" s="266" t="s">
        <v>410</v>
      </c>
      <c r="B64" s="266"/>
      <c r="C64" s="244" t="s">
        <v>411</v>
      </c>
      <c r="D64" s="244"/>
      <c r="E64" s="244"/>
      <c r="F64" s="244"/>
      <c r="G64" s="244"/>
      <c r="H64" s="244"/>
      <c r="I64" s="244"/>
      <c r="J64" s="242"/>
      <c r="K64" s="242"/>
      <c r="L64" s="242"/>
      <c r="M64" s="242"/>
      <c r="AK64" s="344"/>
      <c r="AL64" s="344"/>
      <c r="AM64" s="344"/>
      <c r="AN64" s="344"/>
      <c r="AO64" s="344"/>
      <c r="AP64" s="344"/>
      <c r="AQ64" s="344"/>
      <c r="AR64" s="344"/>
      <c r="AS64" s="344"/>
      <c r="AT64" s="344"/>
      <c r="AU64" s="344"/>
      <c r="AV64" s="344"/>
      <c r="AW64" s="344"/>
      <c r="AX64" s="344"/>
      <c r="AY64" s="344"/>
      <c r="AZ64" s="344"/>
      <c r="BA64" s="344"/>
      <c r="BB64" s="344"/>
      <c r="BC64" s="344"/>
      <c r="BD64" s="344"/>
      <c r="BE64" s="344"/>
      <c r="BF64" s="344"/>
      <c r="BG64" s="344"/>
      <c r="BH64" s="344"/>
      <c r="BI64" s="344"/>
      <c r="BJ64" s="344"/>
      <c r="BK64" s="344"/>
      <c r="BL64" s="344"/>
      <c r="BM64" s="344"/>
      <c r="BN64" s="344"/>
      <c r="BO64" s="344"/>
      <c r="BP64" s="344"/>
      <c r="BQ64" s="344"/>
      <c r="BR64" s="344"/>
      <c r="BS64" s="344"/>
      <c r="BT64" s="344"/>
      <c r="BU64" s="344"/>
      <c r="BV64" s="344"/>
      <c r="BW64" s="344"/>
      <c r="BX64" s="344"/>
      <c r="BY64" s="344"/>
      <c r="BZ64" s="344"/>
      <c r="CA64" s="344"/>
      <c r="CB64" s="344"/>
      <c r="CC64" s="344"/>
      <c r="CD64" s="344"/>
      <c r="CE64" s="344"/>
      <c r="CF64" s="344"/>
      <c r="CG64" s="344"/>
      <c r="CH64" s="344"/>
      <c r="CI64" s="344"/>
      <c r="CJ64" s="344"/>
      <c r="CK64" s="344"/>
      <c r="CL64" s="344"/>
      <c r="CM64" s="344"/>
      <c r="CN64" s="344"/>
      <c r="CO64" s="344"/>
      <c r="CP64" s="344"/>
      <c r="CQ64" s="344"/>
    </row>
    <row r="65" spans="1:95" s="240" customFormat="1" ht="15">
      <c r="AK65" s="344"/>
      <c r="AL65" s="344"/>
      <c r="AM65" s="344"/>
      <c r="AN65" s="344"/>
      <c r="AO65" s="344"/>
      <c r="AP65" s="344"/>
      <c r="AQ65" s="344"/>
      <c r="AR65" s="344"/>
      <c r="AS65" s="344"/>
      <c r="AT65" s="344"/>
      <c r="AU65" s="344"/>
      <c r="AV65" s="344"/>
      <c r="AW65" s="344"/>
      <c r="AX65" s="344"/>
      <c r="AY65" s="344"/>
      <c r="AZ65" s="344"/>
      <c r="BA65" s="344"/>
      <c r="BB65" s="344"/>
      <c r="BC65" s="344"/>
      <c r="BD65" s="344"/>
      <c r="BE65" s="344"/>
      <c r="BF65" s="344"/>
      <c r="BG65" s="344"/>
      <c r="BH65" s="344"/>
      <c r="BI65" s="344"/>
      <c r="BJ65" s="344"/>
      <c r="BK65" s="344"/>
      <c r="BL65" s="344"/>
      <c r="BM65" s="344"/>
      <c r="BN65" s="344"/>
      <c r="BO65" s="344"/>
      <c r="BP65" s="344"/>
      <c r="BQ65" s="344"/>
      <c r="BR65" s="344"/>
      <c r="BS65" s="344"/>
      <c r="BT65" s="344"/>
      <c r="BU65" s="344"/>
      <c r="BV65" s="344"/>
      <c r="BW65" s="344"/>
      <c r="BX65" s="344"/>
      <c r="BY65" s="344"/>
      <c r="BZ65" s="344"/>
      <c r="CA65" s="344"/>
      <c r="CB65" s="344"/>
      <c r="CC65" s="344"/>
      <c r="CD65" s="344"/>
      <c r="CE65" s="344"/>
      <c r="CF65" s="344"/>
      <c r="CG65" s="344"/>
      <c r="CH65" s="344"/>
      <c r="CI65" s="344"/>
      <c r="CJ65" s="344"/>
      <c r="CK65" s="344"/>
      <c r="CL65" s="344"/>
      <c r="CM65" s="344"/>
      <c r="CN65" s="344"/>
      <c r="CO65" s="344"/>
      <c r="CP65" s="344"/>
      <c r="CQ65" s="344"/>
    </row>
    <row r="66" spans="1:95" s="240" customFormat="1" ht="15">
      <c r="AK66" s="344"/>
      <c r="AL66" s="344"/>
      <c r="AM66" s="344"/>
      <c r="AN66" s="344"/>
      <c r="AO66" s="344"/>
      <c r="AP66" s="344"/>
      <c r="AQ66" s="344"/>
      <c r="AR66" s="344"/>
      <c r="AS66" s="344"/>
      <c r="AT66" s="344"/>
      <c r="AU66" s="344"/>
      <c r="AV66" s="344"/>
      <c r="AW66" s="344"/>
      <c r="AX66" s="344"/>
      <c r="AY66" s="344"/>
      <c r="AZ66" s="344"/>
      <c r="BA66" s="344"/>
      <c r="BB66" s="344"/>
      <c r="BC66" s="344"/>
      <c r="BD66" s="344"/>
      <c r="BE66" s="344"/>
      <c r="BF66" s="344"/>
      <c r="BG66" s="344"/>
      <c r="BH66" s="344"/>
      <c r="BI66" s="344"/>
      <c r="BJ66" s="344"/>
      <c r="BK66" s="344"/>
      <c r="BL66" s="344"/>
      <c r="BM66" s="344"/>
      <c r="BN66" s="344"/>
      <c r="BO66" s="344"/>
      <c r="BP66" s="344"/>
      <c r="BQ66" s="344"/>
      <c r="BR66" s="344"/>
      <c r="BS66" s="344"/>
      <c r="BT66" s="344"/>
      <c r="BU66" s="344"/>
      <c r="BV66" s="344"/>
      <c r="BW66" s="344"/>
      <c r="BX66" s="344"/>
      <c r="BY66" s="344"/>
      <c r="BZ66" s="344"/>
      <c r="CA66" s="344"/>
      <c r="CB66" s="344"/>
      <c r="CC66" s="344"/>
      <c r="CD66" s="344"/>
      <c r="CE66" s="344"/>
      <c r="CF66" s="344"/>
      <c r="CG66" s="344"/>
      <c r="CH66" s="344"/>
      <c r="CI66" s="344"/>
      <c r="CJ66" s="344"/>
      <c r="CK66" s="344"/>
      <c r="CL66" s="344"/>
      <c r="CM66" s="344"/>
      <c r="CN66" s="344"/>
      <c r="CO66" s="344"/>
      <c r="CP66" s="344"/>
      <c r="CQ66" s="344"/>
    </row>
    <row r="67" spans="1:95" s="240" customFormat="1" ht="15">
      <c r="AK67" s="344"/>
      <c r="AL67" s="344"/>
      <c r="AM67" s="344"/>
      <c r="AN67" s="344"/>
      <c r="AO67" s="344"/>
      <c r="AP67" s="344"/>
      <c r="AQ67" s="344"/>
      <c r="AR67" s="344"/>
      <c r="AS67" s="344"/>
      <c r="AT67" s="344"/>
      <c r="AU67" s="344"/>
      <c r="AV67" s="344"/>
      <c r="AW67" s="344"/>
      <c r="AX67" s="344"/>
      <c r="AY67" s="344"/>
      <c r="AZ67" s="344"/>
      <c r="BA67" s="344"/>
      <c r="BB67" s="344"/>
      <c r="BC67" s="344"/>
      <c r="BD67" s="344"/>
      <c r="BE67" s="344"/>
      <c r="BF67" s="344"/>
      <c r="BG67" s="344"/>
      <c r="BH67" s="344"/>
      <c r="BI67" s="344"/>
      <c r="BJ67" s="344"/>
      <c r="BK67" s="344"/>
      <c r="BL67" s="344"/>
      <c r="BM67" s="344"/>
      <c r="BN67" s="344"/>
      <c r="BO67" s="344"/>
      <c r="BP67" s="344"/>
      <c r="BQ67" s="344"/>
      <c r="BR67" s="344"/>
      <c r="BS67" s="344"/>
      <c r="BT67" s="344"/>
      <c r="BU67" s="344"/>
      <c r="BV67" s="344"/>
      <c r="BW67" s="344"/>
      <c r="BX67" s="344"/>
      <c r="BY67" s="344"/>
      <c r="BZ67" s="344"/>
      <c r="CA67" s="344"/>
      <c r="CB67" s="344"/>
      <c r="CC67" s="344"/>
      <c r="CD67" s="344"/>
      <c r="CE67" s="344"/>
      <c r="CF67" s="344"/>
      <c r="CG67" s="344"/>
      <c r="CH67" s="344"/>
      <c r="CI67" s="344"/>
      <c r="CJ67" s="344"/>
      <c r="CK67" s="344"/>
      <c r="CL67" s="344"/>
      <c r="CM67" s="344"/>
      <c r="CN67" s="344"/>
      <c r="CO67" s="344"/>
      <c r="CP67" s="344"/>
      <c r="CQ67" s="344"/>
    </row>
    <row r="68" spans="1:95" s="240" customFormat="1" ht="15">
      <c r="AK68" s="344"/>
      <c r="AL68" s="344"/>
      <c r="AM68" s="344"/>
      <c r="AN68" s="344"/>
      <c r="AO68" s="344"/>
      <c r="AP68" s="344"/>
      <c r="AQ68" s="344"/>
      <c r="AR68" s="344"/>
      <c r="AS68" s="344"/>
      <c r="AT68" s="344"/>
      <c r="AU68" s="344"/>
      <c r="AV68" s="344"/>
      <c r="AW68" s="344"/>
      <c r="AX68" s="344"/>
      <c r="AY68" s="344"/>
      <c r="AZ68" s="344"/>
      <c r="BA68" s="344"/>
      <c r="BB68" s="344"/>
      <c r="BC68" s="344"/>
      <c r="BD68" s="344"/>
      <c r="BE68" s="344"/>
      <c r="BF68" s="344"/>
      <c r="BG68" s="344"/>
      <c r="BH68" s="344"/>
      <c r="BI68" s="344"/>
      <c r="BJ68" s="344"/>
      <c r="BK68" s="344"/>
      <c r="BL68" s="344"/>
      <c r="BM68" s="344"/>
      <c r="BN68" s="344"/>
      <c r="BO68" s="344"/>
      <c r="BP68" s="344"/>
      <c r="BQ68" s="344"/>
      <c r="BR68" s="344"/>
      <c r="BS68" s="344"/>
      <c r="BT68" s="344"/>
      <c r="BU68" s="344"/>
      <c r="BV68" s="344"/>
      <c r="BW68" s="344"/>
      <c r="BX68" s="344"/>
      <c r="BY68" s="344"/>
      <c r="BZ68" s="344"/>
      <c r="CA68" s="344"/>
      <c r="CB68" s="344"/>
      <c r="CC68" s="344"/>
      <c r="CD68" s="344"/>
      <c r="CE68" s="344"/>
      <c r="CF68" s="344"/>
      <c r="CG68" s="344"/>
      <c r="CH68" s="344"/>
      <c r="CI68" s="344"/>
      <c r="CJ68" s="344"/>
      <c r="CK68" s="344"/>
      <c r="CL68" s="344"/>
      <c r="CM68" s="344"/>
      <c r="CN68" s="344"/>
      <c r="CO68" s="344"/>
      <c r="CP68" s="344"/>
      <c r="CQ68" s="344"/>
    </row>
    <row r="69" spans="1:95" s="240" customFormat="1" ht="15">
      <c r="AK69" s="344"/>
      <c r="AL69" s="344"/>
      <c r="AM69" s="344"/>
      <c r="AN69" s="344"/>
      <c r="AO69" s="344"/>
      <c r="AP69" s="344"/>
      <c r="AQ69" s="344"/>
      <c r="AR69" s="344"/>
      <c r="AS69" s="344"/>
      <c r="AT69" s="344"/>
      <c r="AU69" s="344"/>
      <c r="AV69" s="344"/>
      <c r="AW69" s="344"/>
      <c r="AX69" s="344"/>
      <c r="AY69" s="344"/>
      <c r="AZ69" s="344"/>
      <c r="BA69" s="344"/>
      <c r="BB69" s="344"/>
      <c r="BC69" s="344"/>
      <c r="BD69" s="344"/>
      <c r="BE69" s="344"/>
      <c r="BF69" s="344"/>
      <c r="BG69" s="344"/>
      <c r="BH69" s="344"/>
      <c r="BI69" s="344"/>
      <c r="BJ69" s="344"/>
      <c r="BK69" s="344"/>
      <c r="BL69" s="344"/>
      <c r="BM69" s="344"/>
      <c r="BN69" s="344"/>
      <c r="BO69" s="344"/>
      <c r="BP69" s="344"/>
      <c r="BQ69" s="344"/>
      <c r="BR69" s="344"/>
      <c r="BS69" s="344"/>
      <c r="BT69" s="344"/>
      <c r="BU69" s="344"/>
      <c r="BV69" s="344"/>
      <c r="BW69" s="344"/>
      <c r="BX69" s="344"/>
      <c r="BY69" s="344"/>
      <c r="BZ69" s="344"/>
      <c r="CA69" s="344"/>
      <c r="CB69" s="344"/>
      <c r="CC69" s="344"/>
      <c r="CD69" s="344"/>
      <c r="CE69" s="344"/>
      <c r="CF69" s="344"/>
      <c r="CG69" s="344"/>
      <c r="CH69" s="344"/>
      <c r="CI69" s="344"/>
      <c r="CJ69" s="344"/>
      <c r="CK69" s="344"/>
      <c r="CL69" s="344"/>
      <c r="CM69" s="344"/>
      <c r="CN69" s="344"/>
      <c r="CO69" s="344"/>
      <c r="CP69" s="344"/>
      <c r="CQ69" s="344"/>
    </row>
    <row r="70" spans="1:95" s="240" customFormat="1" ht="15">
      <c r="AK70" s="344"/>
      <c r="AL70" s="344"/>
      <c r="AM70" s="344"/>
      <c r="AN70" s="344"/>
      <c r="AO70" s="344"/>
      <c r="AP70" s="344"/>
      <c r="AQ70" s="344"/>
      <c r="AR70" s="344"/>
      <c r="AS70" s="344"/>
      <c r="AT70" s="344"/>
      <c r="AU70" s="344"/>
      <c r="AV70" s="344"/>
      <c r="AW70" s="344"/>
      <c r="AX70" s="344"/>
      <c r="AY70" s="344"/>
      <c r="AZ70" s="344"/>
      <c r="BA70" s="344"/>
      <c r="BB70" s="344"/>
      <c r="BC70" s="344"/>
      <c r="BD70" s="344"/>
      <c r="BE70" s="344"/>
      <c r="BF70" s="344"/>
      <c r="BG70" s="344"/>
      <c r="BH70" s="344"/>
      <c r="BI70" s="344"/>
      <c r="BJ70" s="344"/>
      <c r="BK70" s="344"/>
      <c r="BL70" s="344"/>
      <c r="BM70" s="344"/>
      <c r="BN70" s="344"/>
      <c r="BO70" s="344"/>
      <c r="BP70" s="344"/>
      <c r="BQ70" s="344"/>
      <c r="BR70" s="344"/>
      <c r="BS70" s="344"/>
      <c r="BT70" s="344"/>
      <c r="BU70" s="344"/>
      <c r="BV70" s="344"/>
      <c r="BW70" s="344"/>
      <c r="BX70" s="344"/>
      <c r="BY70" s="344"/>
      <c r="BZ70" s="344"/>
      <c r="CA70" s="344"/>
      <c r="CB70" s="344"/>
      <c r="CC70" s="344"/>
      <c r="CD70" s="344"/>
      <c r="CE70" s="344"/>
      <c r="CF70" s="344"/>
      <c r="CG70" s="344"/>
      <c r="CH70" s="344"/>
      <c r="CI70" s="344"/>
      <c r="CJ70" s="344"/>
      <c r="CK70" s="344"/>
      <c r="CL70" s="344"/>
      <c r="CM70" s="344"/>
      <c r="CN70" s="344"/>
      <c r="CO70" s="344"/>
      <c r="CP70" s="344"/>
      <c r="CQ70" s="344"/>
    </row>
    <row r="71" spans="1:95" s="240" customFormat="1" ht="15">
      <c r="AK71" s="344"/>
      <c r="AL71" s="344"/>
      <c r="AM71" s="344"/>
      <c r="AN71" s="344"/>
      <c r="AO71" s="344"/>
      <c r="AP71" s="344"/>
      <c r="AQ71" s="344"/>
      <c r="AR71" s="344"/>
      <c r="AS71" s="344"/>
      <c r="AT71" s="344"/>
      <c r="AU71" s="344"/>
      <c r="AV71" s="344"/>
      <c r="AW71" s="344"/>
      <c r="AX71" s="344"/>
      <c r="AY71" s="344"/>
      <c r="AZ71" s="344"/>
      <c r="BA71" s="344"/>
      <c r="BB71" s="344"/>
      <c r="BC71" s="344"/>
      <c r="BD71" s="344"/>
      <c r="BE71" s="344"/>
      <c r="BF71" s="344"/>
      <c r="BG71" s="344"/>
      <c r="BH71" s="344"/>
      <c r="BI71" s="344"/>
      <c r="BJ71" s="344"/>
      <c r="BK71" s="344"/>
      <c r="BL71" s="344"/>
      <c r="BM71" s="344"/>
      <c r="BN71" s="344"/>
      <c r="BO71" s="344"/>
      <c r="BP71" s="344"/>
      <c r="BQ71" s="344"/>
      <c r="BR71" s="344"/>
      <c r="BS71" s="344"/>
      <c r="BT71" s="344"/>
      <c r="BU71" s="344"/>
      <c r="BV71" s="344"/>
      <c r="BW71" s="344"/>
      <c r="BX71" s="344"/>
      <c r="BY71" s="344"/>
      <c r="BZ71" s="344"/>
      <c r="CA71" s="344"/>
      <c r="CB71" s="344"/>
      <c r="CC71" s="344"/>
      <c r="CD71" s="344"/>
      <c r="CE71" s="344"/>
      <c r="CF71" s="344"/>
      <c r="CG71" s="344"/>
      <c r="CH71" s="344"/>
      <c r="CI71" s="344"/>
      <c r="CJ71" s="344"/>
      <c r="CK71" s="344"/>
      <c r="CL71" s="344"/>
      <c r="CM71" s="344"/>
      <c r="CN71" s="344"/>
      <c r="CO71" s="344"/>
      <c r="CP71" s="344"/>
      <c r="CQ71" s="344"/>
    </row>
    <row r="72" spans="1:95" s="240" customFormat="1" ht="15">
      <c r="AK72" s="344"/>
      <c r="AL72" s="344"/>
      <c r="AM72" s="344"/>
      <c r="AN72" s="344"/>
      <c r="AO72" s="344"/>
      <c r="AP72" s="344"/>
      <c r="AQ72" s="344"/>
      <c r="AR72" s="344"/>
      <c r="AS72" s="344"/>
      <c r="AT72" s="344"/>
      <c r="AU72" s="344"/>
      <c r="AV72" s="344"/>
      <c r="AW72" s="344"/>
      <c r="AX72" s="344"/>
      <c r="AY72" s="344"/>
      <c r="AZ72" s="344"/>
      <c r="BA72" s="344"/>
      <c r="BB72" s="344"/>
      <c r="BC72" s="344"/>
      <c r="BD72" s="344"/>
      <c r="BE72" s="344"/>
      <c r="BF72" s="344"/>
      <c r="BG72" s="344"/>
      <c r="BH72" s="344"/>
      <c r="BI72" s="344"/>
      <c r="BJ72" s="344"/>
      <c r="BK72" s="344"/>
      <c r="BL72" s="344"/>
      <c r="BM72" s="344"/>
      <c r="BN72" s="344"/>
      <c r="BO72" s="344"/>
      <c r="BP72" s="344"/>
      <c r="BQ72" s="344"/>
      <c r="BR72" s="344"/>
      <c r="BS72" s="344"/>
      <c r="BT72" s="344"/>
      <c r="BU72" s="344"/>
      <c r="BV72" s="344"/>
      <c r="BW72" s="344"/>
      <c r="BX72" s="344"/>
      <c r="BY72" s="344"/>
      <c r="BZ72" s="344"/>
      <c r="CA72" s="344"/>
      <c r="CB72" s="344"/>
      <c r="CC72" s="344"/>
      <c r="CD72" s="344"/>
      <c r="CE72" s="344"/>
      <c r="CF72" s="344"/>
      <c r="CG72" s="344"/>
      <c r="CH72" s="344"/>
      <c r="CI72" s="344"/>
      <c r="CJ72" s="344"/>
      <c r="CK72" s="344"/>
      <c r="CL72" s="344"/>
      <c r="CM72" s="344"/>
      <c r="CN72" s="344"/>
      <c r="CO72" s="344"/>
      <c r="CP72" s="344"/>
      <c r="CQ72" s="344"/>
    </row>
    <row r="73" spans="1:95" s="240" customFormat="1" ht="15">
      <c r="AK73" s="344"/>
      <c r="AL73" s="344"/>
      <c r="AM73" s="344"/>
      <c r="AN73" s="344"/>
      <c r="AO73" s="344"/>
      <c r="AP73" s="344"/>
      <c r="AQ73" s="344"/>
      <c r="AR73" s="344"/>
      <c r="AS73" s="344"/>
      <c r="AT73" s="344"/>
      <c r="AU73" s="344"/>
      <c r="AV73" s="344"/>
      <c r="AW73" s="344"/>
      <c r="AX73" s="344"/>
      <c r="AY73" s="344"/>
      <c r="AZ73" s="344"/>
      <c r="BA73" s="344"/>
      <c r="BB73" s="344"/>
      <c r="BC73" s="344"/>
      <c r="BD73" s="344"/>
      <c r="BE73" s="344"/>
      <c r="BF73" s="344"/>
      <c r="BG73" s="344"/>
      <c r="BH73" s="344"/>
      <c r="BI73" s="344"/>
      <c r="BJ73" s="344"/>
      <c r="BK73" s="344"/>
      <c r="BL73" s="344"/>
      <c r="BM73" s="344"/>
      <c r="BN73" s="344"/>
      <c r="BO73" s="344"/>
      <c r="BP73" s="344"/>
      <c r="BQ73" s="344"/>
      <c r="BR73" s="344"/>
      <c r="BS73" s="344"/>
      <c r="BT73" s="344"/>
      <c r="BU73" s="344"/>
      <c r="BV73" s="344"/>
      <c r="BW73" s="344"/>
      <c r="BX73" s="344"/>
      <c r="BY73" s="344"/>
      <c r="BZ73" s="344"/>
      <c r="CA73" s="344"/>
      <c r="CB73" s="344"/>
      <c r="CC73" s="344"/>
      <c r="CD73" s="344"/>
      <c r="CE73" s="344"/>
      <c r="CF73" s="344"/>
      <c r="CG73" s="344"/>
      <c r="CH73" s="344"/>
      <c r="CI73" s="344"/>
      <c r="CJ73" s="344"/>
      <c r="CK73" s="344"/>
      <c r="CL73" s="344"/>
      <c r="CM73" s="344"/>
      <c r="CN73" s="344"/>
      <c r="CO73" s="344"/>
      <c r="CP73" s="344"/>
      <c r="CQ73" s="344"/>
    </row>
    <row r="74" spans="1:95" s="240" customFormat="1" ht="47.25">
      <c r="A74" s="258" t="s">
        <v>409</v>
      </c>
      <c r="B74" s="259" t="s">
        <v>11</v>
      </c>
      <c r="C74" s="259" t="s">
        <v>12</v>
      </c>
      <c r="D74" s="260" t="s">
        <v>13</v>
      </c>
      <c r="E74" s="259" t="s">
        <v>14</v>
      </c>
      <c r="F74" s="261" t="s">
        <v>15</v>
      </c>
      <c r="G74" s="262"/>
      <c r="H74" s="259" t="s">
        <v>16</v>
      </c>
      <c r="I74" s="259" t="s">
        <v>17</v>
      </c>
      <c r="J74" s="259" t="s">
        <v>18</v>
      </c>
      <c r="K74" s="261" t="s">
        <v>19</v>
      </c>
      <c r="L74" s="262"/>
      <c r="M74" s="259" t="s">
        <v>20</v>
      </c>
      <c r="AK74" s="344"/>
      <c r="AL74" s="344"/>
      <c r="AM74" s="344"/>
      <c r="AN74" s="344"/>
      <c r="AO74" s="344"/>
      <c r="AP74" s="344"/>
      <c r="AQ74" s="344"/>
      <c r="AR74" s="344"/>
      <c r="AS74" s="344"/>
      <c r="AT74" s="344"/>
      <c r="AU74" s="344"/>
      <c r="AV74" s="344"/>
      <c r="AW74" s="344"/>
      <c r="AX74" s="344"/>
      <c r="AY74" s="344"/>
      <c r="AZ74" s="344"/>
      <c r="BA74" s="344"/>
      <c r="BB74" s="344"/>
      <c r="BC74" s="344"/>
      <c r="BD74" s="344"/>
      <c r="BE74" s="344"/>
      <c r="BF74" s="344"/>
      <c r="BG74" s="344"/>
      <c r="BH74" s="344"/>
      <c r="BI74" s="344"/>
      <c r="BJ74" s="344"/>
      <c r="BK74" s="344"/>
      <c r="BL74" s="344"/>
      <c r="BM74" s="344"/>
      <c r="BN74" s="344"/>
      <c r="BO74" s="344"/>
      <c r="BP74" s="344"/>
      <c r="BQ74" s="344"/>
      <c r="BR74" s="344"/>
      <c r="BS74" s="344"/>
      <c r="BT74" s="344"/>
      <c r="BU74" s="344"/>
      <c r="BV74" s="344"/>
      <c r="BW74" s="344"/>
      <c r="BX74" s="344"/>
      <c r="BY74" s="344"/>
      <c r="BZ74" s="344"/>
      <c r="CA74" s="344"/>
      <c r="CB74" s="344"/>
      <c r="CC74" s="344"/>
      <c r="CD74" s="344"/>
      <c r="CE74" s="344"/>
      <c r="CF74" s="344"/>
      <c r="CG74" s="344"/>
      <c r="CH74" s="344"/>
      <c r="CI74" s="344"/>
      <c r="CJ74" s="344"/>
      <c r="CK74" s="344"/>
      <c r="CL74" s="344"/>
      <c r="CM74" s="344"/>
      <c r="CN74" s="344"/>
      <c r="CO74" s="344"/>
      <c r="CP74" s="344"/>
      <c r="CQ74" s="344"/>
    </row>
    <row r="75" spans="1:95" s="240" customFormat="1" ht="47.25">
      <c r="A75" s="263"/>
      <c r="B75" s="263"/>
      <c r="C75" s="263"/>
      <c r="D75" s="263"/>
      <c r="E75" s="263"/>
      <c r="F75" s="264" t="s">
        <v>43</v>
      </c>
      <c r="G75" s="264" t="s">
        <v>44</v>
      </c>
      <c r="H75" s="263"/>
      <c r="I75" s="263"/>
      <c r="J75" s="263"/>
      <c r="K75" s="265" t="s">
        <v>45</v>
      </c>
      <c r="L75" s="265" t="s">
        <v>46</v>
      </c>
      <c r="M75" s="263"/>
      <c r="AK75" s="344"/>
      <c r="AL75" s="344"/>
      <c r="AM75" s="344"/>
      <c r="AN75" s="344"/>
      <c r="AO75" s="344"/>
      <c r="AP75" s="344"/>
      <c r="AQ75" s="344"/>
      <c r="AR75" s="344"/>
      <c r="AS75" s="344"/>
      <c r="AT75" s="344"/>
      <c r="AU75" s="344"/>
      <c r="AV75" s="344"/>
      <c r="AW75" s="344"/>
      <c r="AX75" s="344"/>
      <c r="AY75" s="344"/>
      <c r="AZ75" s="344"/>
      <c r="BA75" s="344"/>
      <c r="BB75" s="344"/>
      <c r="BC75" s="344"/>
      <c r="BD75" s="344"/>
      <c r="BE75" s="344"/>
      <c r="BF75" s="344"/>
      <c r="BG75" s="344"/>
      <c r="BH75" s="344"/>
      <c r="BI75" s="344"/>
      <c r="BJ75" s="344"/>
      <c r="BK75" s="344"/>
      <c r="BL75" s="344"/>
      <c r="BM75" s="344"/>
      <c r="BN75" s="344"/>
      <c r="BO75" s="344"/>
      <c r="BP75" s="344"/>
      <c r="BQ75" s="344"/>
      <c r="BR75" s="344"/>
      <c r="BS75" s="344"/>
      <c r="BT75" s="344"/>
      <c r="BU75" s="344"/>
      <c r="BV75" s="344"/>
      <c r="BW75" s="344"/>
      <c r="BX75" s="344"/>
      <c r="BY75" s="344"/>
      <c r="BZ75" s="344"/>
      <c r="CA75" s="344"/>
      <c r="CB75" s="344"/>
      <c r="CC75" s="344"/>
      <c r="CD75" s="344"/>
      <c r="CE75" s="344"/>
      <c r="CF75" s="344"/>
      <c r="CG75" s="344"/>
      <c r="CH75" s="344"/>
      <c r="CI75" s="344"/>
      <c r="CJ75" s="344"/>
      <c r="CK75" s="344"/>
      <c r="CL75" s="344"/>
      <c r="CM75" s="344"/>
      <c r="CN75" s="344"/>
      <c r="CO75" s="344"/>
      <c r="CP75" s="344"/>
      <c r="CQ75" s="344"/>
    </row>
    <row r="76" spans="1:95" s="240" customFormat="1" ht="15.75">
      <c r="A76" s="266"/>
      <c r="B76" s="266"/>
      <c r="C76" s="244" t="s">
        <v>411</v>
      </c>
      <c r="D76" s="244"/>
      <c r="E76" s="244"/>
      <c r="F76" s="244"/>
      <c r="G76" s="244"/>
      <c r="H76" s="244"/>
      <c r="I76" s="244"/>
      <c r="J76" s="242"/>
      <c r="K76" s="242"/>
      <c r="L76" s="242"/>
      <c r="M76" s="242"/>
      <c r="AK76" s="344"/>
      <c r="AL76" s="344"/>
      <c r="AM76" s="344"/>
      <c r="AN76" s="344"/>
      <c r="AO76" s="344"/>
      <c r="AP76" s="344"/>
      <c r="AQ76" s="344"/>
      <c r="AR76" s="344"/>
      <c r="AS76" s="344"/>
      <c r="AT76" s="344"/>
      <c r="AU76" s="344"/>
      <c r="AV76" s="344"/>
      <c r="AW76" s="344"/>
      <c r="AX76" s="344"/>
      <c r="AY76" s="344"/>
      <c r="AZ76" s="344"/>
      <c r="BA76" s="344"/>
      <c r="BB76" s="344"/>
      <c r="BC76" s="344"/>
      <c r="BD76" s="344"/>
      <c r="BE76" s="344"/>
      <c r="BF76" s="344"/>
      <c r="BG76" s="344"/>
      <c r="BH76" s="344"/>
      <c r="BI76" s="344"/>
      <c r="BJ76" s="344"/>
      <c r="BK76" s="344"/>
      <c r="BL76" s="344"/>
      <c r="BM76" s="344"/>
      <c r="BN76" s="344"/>
      <c r="BO76" s="344"/>
      <c r="BP76" s="344"/>
      <c r="BQ76" s="344"/>
      <c r="BR76" s="344"/>
      <c r="BS76" s="344"/>
      <c r="BT76" s="344"/>
      <c r="BU76" s="344"/>
      <c r="BV76" s="344"/>
      <c r="BW76" s="344"/>
      <c r="BX76" s="344"/>
      <c r="BY76" s="344"/>
      <c r="BZ76" s="344"/>
      <c r="CA76" s="344"/>
      <c r="CB76" s="344"/>
      <c r="CC76" s="344"/>
      <c r="CD76" s="344"/>
      <c r="CE76" s="344"/>
      <c r="CF76" s="344"/>
      <c r="CG76" s="344"/>
      <c r="CH76" s="344"/>
      <c r="CI76" s="344"/>
      <c r="CJ76" s="344"/>
      <c r="CK76" s="344"/>
      <c r="CL76" s="344"/>
      <c r="CM76" s="344"/>
      <c r="CN76" s="344"/>
      <c r="CO76" s="344"/>
      <c r="CP76" s="344"/>
      <c r="CQ76" s="344"/>
    </row>
    <row r="86" spans="1:13" ht="63">
      <c r="A86" s="116" t="s">
        <v>412</v>
      </c>
      <c r="B86" s="117" t="s">
        <v>11</v>
      </c>
      <c r="C86" s="117" t="s">
        <v>12</v>
      </c>
      <c r="D86" s="118" t="s">
        <v>13</v>
      </c>
      <c r="E86" s="117" t="s">
        <v>14</v>
      </c>
      <c r="F86" s="119" t="s">
        <v>15</v>
      </c>
      <c r="G86" s="120"/>
      <c r="H86" s="117" t="s">
        <v>16</v>
      </c>
      <c r="I86" s="117" t="s">
        <v>17</v>
      </c>
      <c r="J86" s="117" t="s">
        <v>18</v>
      </c>
      <c r="K86" s="119" t="s">
        <v>19</v>
      </c>
      <c r="L86" s="120"/>
      <c r="M86" s="117" t="s">
        <v>20</v>
      </c>
    </row>
    <row r="87" spans="1:13" ht="47.25">
      <c r="A87" s="121"/>
      <c r="B87" s="121"/>
      <c r="C87" s="121"/>
      <c r="D87" s="121"/>
      <c r="E87" s="121"/>
      <c r="F87" s="122" t="s">
        <v>43</v>
      </c>
      <c r="G87" s="122" t="s">
        <v>44</v>
      </c>
      <c r="H87" s="121"/>
      <c r="I87" s="121"/>
      <c r="J87" s="121"/>
      <c r="K87" s="108" t="s">
        <v>45</v>
      </c>
      <c r="L87" s="108" t="s">
        <v>46</v>
      </c>
      <c r="M87" s="121"/>
    </row>
  </sheetData>
  <sheetProtection algorithmName="SHA-512" hashValue="u2bPig9dUKAOz6snwGa0D8J+zqnKaevi/6R2BVVMyHUFq1ioaULKEYj0rB1qzUOr72Wi5Bd5dlQJd3gdM4Jubg==" saltValue="TDMBY8wu5h6GngfF6kBS4A==" spinCount="100000" sheet="1" objects="1" scenarios="1"/>
  <mergeCells count="32">
    <mergeCell ref="AE9:AE10"/>
    <mergeCell ref="AF9:AF10"/>
    <mergeCell ref="AG9:AG10"/>
    <mergeCell ref="AH9:AH10"/>
    <mergeCell ref="AI9:AI10"/>
    <mergeCell ref="Y8:AI8"/>
    <mergeCell ref="Y9:Y10"/>
    <mergeCell ref="Z9:Z10"/>
    <mergeCell ref="AA9:AA10"/>
    <mergeCell ref="AB9:AB10"/>
    <mergeCell ref="AC9:AC10"/>
    <mergeCell ref="AD9:AD10"/>
    <mergeCell ref="R9:R10"/>
    <mergeCell ref="S9:S10"/>
    <mergeCell ref="N8:X8"/>
    <mergeCell ref="A8:M8"/>
    <mergeCell ref="AJ1:AJ43"/>
    <mergeCell ref="T9:T10"/>
    <mergeCell ref="U9:U10"/>
    <mergeCell ref="V9:V10"/>
    <mergeCell ref="W9:W10"/>
    <mergeCell ref="X9:X10"/>
    <mergeCell ref="F9:G9"/>
    <mergeCell ref="K9:L9"/>
    <mergeCell ref="N9:N10"/>
    <mergeCell ref="O9:O10"/>
    <mergeCell ref="P9:P10"/>
    <mergeCell ref="Q9:Q10"/>
    <mergeCell ref="A1:Y1"/>
    <mergeCell ref="A2:Y2"/>
    <mergeCell ref="B4:E4"/>
    <mergeCell ref="B6:C6"/>
  </mergeCells>
  <pageMargins left="0.51180555555555596" right="0.51180555555555596" top="0.78749999999999998" bottom="0.78749999999999998"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4"/>
  <sheetViews>
    <sheetView showGridLines="0" workbookViewId="0"/>
  </sheetViews>
  <sheetFormatPr defaultColWidth="12.625" defaultRowHeight="14.25"/>
  <cols>
    <col min="1" max="1" width="2.5" customWidth="1"/>
    <col min="2" max="2" width="3.375" customWidth="1"/>
    <col min="3" max="3" width="43.375" customWidth="1"/>
    <col min="4" max="4" width="12.5" customWidth="1"/>
    <col min="5" max="5" width="8.375" customWidth="1"/>
    <col min="6" max="6" width="8.125" customWidth="1"/>
    <col min="7" max="7" width="8.375" customWidth="1"/>
    <col min="8" max="17" width="7.625" customWidth="1"/>
    <col min="18" max="18" width="2.5" customWidth="1"/>
    <col min="19" max="26" width="7.625" customWidth="1"/>
  </cols>
  <sheetData>
    <row r="2" spans="2:17" ht="33.75" customHeight="1">
      <c r="B2" s="148" t="s">
        <v>0</v>
      </c>
      <c r="C2" s="148"/>
      <c r="D2" s="148"/>
      <c r="E2" s="148"/>
      <c r="F2" s="148"/>
      <c r="G2" s="148"/>
      <c r="H2" s="148"/>
      <c r="I2" s="148"/>
      <c r="J2" s="148"/>
      <c r="K2" s="148"/>
      <c r="L2" s="148"/>
      <c r="M2" s="148"/>
      <c r="N2" s="148"/>
      <c r="O2" s="148"/>
      <c r="P2" s="148"/>
      <c r="Q2" s="148"/>
    </row>
    <row r="3" spans="2:17" ht="33.75" customHeight="1">
      <c r="B3" s="151" t="str">
        <f>'Monitoria Anual - 1'!A2</f>
        <v>Plano de Ação Nacional para Conservação de Espécies de Peixes Ameaçados de Extinção da Amazônia – PAN Peixes Amazônicos</v>
      </c>
      <c r="C3" s="151"/>
      <c r="D3" s="151"/>
      <c r="E3" s="151"/>
      <c r="F3" s="151"/>
      <c r="G3" s="151"/>
      <c r="H3" s="151"/>
      <c r="I3" s="151"/>
      <c r="J3" s="151"/>
      <c r="K3" s="151"/>
      <c r="L3" s="151"/>
      <c r="M3" s="151"/>
      <c r="N3" s="151"/>
      <c r="O3" s="151"/>
      <c r="P3" s="151"/>
      <c r="Q3" s="151"/>
    </row>
    <row r="4" spans="2:17" ht="15">
      <c r="B4" s="1"/>
      <c r="C4" s="1"/>
      <c r="D4" s="1"/>
      <c r="E4" s="1"/>
      <c r="F4" s="1"/>
      <c r="G4" s="1"/>
      <c r="H4" s="2"/>
      <c r="I4" s="2"/>
      <c r="J4" s="2"/>
      <c r="K4" s="2"/>
      <c r="L4" s="1"/>
      <c r="M4" s="1"/>
      <c r="N4" s="1"/>
      <c r="O4" s="1"/>
      <c r="P4" s="1"/>
      <c r="Q4" s="1"/>
    </row>
    <row r="5" spans="2:17" ht="45" customHeight="1">
      <c r="B5" s="152" t="s">
        <v>413</v>
      </c>
      <c r="C5" s="152"/>
      <c r="D5" s="153" t="str">
        <f>'Monitoria Anual - 1'!B4</f>
        <v>Fortalecer estratégias de gestão, proteção e conservação, e ampliar o conhecimento sobre as espécies-alvo do PAN e suas ameaças em 5 anos.</v>
      </c>
      <c r="E5" s="153"/>
      <c r="F5" s="153"/>
      <c r="G5" s="153"/>
      <c r="H5" s="153"/>
      <c r="I5" s="153"/>
      <c r="J5" s="47"/>
      <c r="K5" s="47"/>
      <c r="L5" s="47"/>
      <c r="M5" s="47"/>
      <c r="N5" s="47"/>
      <c r="O5" s="9"/>
      <c r="P5" s="9"/>
      <c r="Q5" s="9"/>
    </row>
    <row r="6" spans="2:17" ht="15">
      <c r="B6" s="1"/>
      <c r="C6" s="1"/>
      <c r="D6" s="1"/>
      <c r="E6" s="1"/>
      <c r="F6" s="1"/>
      <c r="G6" s="1"/>
      <c r="H6" s="2"/>
      <c r="I6" s="2"/>
      <c r="J6" s="2"/>
      <c r="K6" s="2"/>
      <c r="L6" s="1"/>
      <c r="M6" s="1"/>
      <c r="N6" s="1"/>
      <c r="O6" s="1"/>
      <c r="P6" s="1"/>
      <c r="Q6" s="1"/>
    </row>
    <row r="7" spans="2:17" ht="26.25" customHeight="1">
      <c r="B7" s="152" t="s">
        <v>3</v>
      </c>
      <c r="C7" s="152"/>
      <c r="D7" s="196" t="str">
        <f>'Monitoria Anual - 1'!B6</f>
        <v>17/11/2020 - 19/11/2020 (virtual)</v>
      </c>
      <c r="E7" s="196"/>
      <c r="F7" s="196"/>
      <c r="G7" s="196"/>
      <c r="H7" s="196"/>
      <c r="I7" s="196"/>
      <c r="J7" s="6"/>
      <c r="K7" s="6"/>
      <c r="L7" s="6"/>
      <c r="M7" s="6"/>
      <c r="N7" s="6"/>
      <c r="O7" s="6"/>
      <c r="P7" s="6"/>
      <c r="Q7" s="6"/>
    </row>
    <row r="9" spans="2:17" ht="31.5" customHeight="1">
      <c r="B9" s="148" t="s">
        <v>414</v>
      </c>
      <c r="C9" s="148"/>
      <c r="D9" s="148"/>
      <c r="E9" s="148"/>
      <c r="F9" s="148"/>
      <c r="G9" s="148"/>
      <c r="H9" s="148"/>
      <c r="I9" s="148"/>
      <c r="J9" s="148"/>
      <c r="K9" s="148"/>
      <c r="L9" s="148"/>
      <c r="M9" s="148"/>
      <c r="N9" s="148"/>
      <c r="O9" s="148"/>
      <c r="P9" s="148"/>
      <c r="Q9" s="148"/>
    </row>
    <row r="10" spans="2:17" ht="15">
      <c r="F10" s="4"/>
      <c r="G10" s="4"/>
    </row>
    <row r="11" spans="2:17" ht="18" customHeight="1">
      <c r="B11" s="147" t="s">
        <v>415</v>
      </c>
      <c r="C11" s="147"/>
      <c r="D11" s="6"/>
      <c r="E11" s="6"/>
      <c r="F11" s="6"/>
      <c r="G11" s="6"/>
      <c r="H11" s="6"/>
      <c r="I11" s="6"/>
      <c r="J11" s="6"/>
      <c r="K11" s="6"/>
      <c r="L11" s="6"/>
      <c r="M11" s="6"/>
      <c r="N11" s="6"/>
      <c r="O11" s="6"/>
      <c r="P11" s="6"/>
      <c r="Q11" s="6"/>
    </row>
    <row r="12" spans="2:17" ht="15">
      <c r="E12" s="1"/>
      <c r="F12" s="7"/>
    </row>
    <row r="13" spans="2:17" ht="60.75" customHeight="1">
      <c r="C13" s="150" t="s">
        <v>1021</v>
      </c>
      <c r="D13" s="150"/>
      <c r="E13" s="150"/>
      <c r="F13" s="8"/>
    </row>
    <row r="14" spans="2:17" ht="31.5" customHeight="1">
      <c r="B14" s="9"/>
      <c r="C14" s="10" t="s">
        <v>416</v>
      </c>
      <c r="D14" s="11" t="s">
        <v>417</v>
      </c>
      <c r="E14" s="12" t="s">
        <v>418</v>
      </c>
      <c r="F14" s="13"/>
      <c r="G14" s="9"/>
      <c r="H14" s="9"/>
      <c r="I14" s="9"/>
      <c r="J14" s="9"/>
      <c r="K14" s="9"/>
      <c r="L14" s="9"/>
      <c r="M14" s="9"/>
      <c r="N14" s="9"/>
      <c r="O14" s="9"/>
      <c r="P14" s="9"/>
      <c r="Q14" s="9"/>
    </row>
    <row r="15" spans="2:17" ht="15.75">
      <c r="C15" s="14" t="s">
        <v>1022</v>
      </c>
      <c r="D15" s="15">
        <f>COUNTA('Monitoria Final'!N11:N160)</f>
        <v>45</v>
      </c>
      <c r="E15" s="16">
        <f>D15/$D$18</f>
        <v>0.29605263157894735</v>
      </c>
      <c r="F15" s="17"/>
    </row>
    <row r="16" spans="2:17" ht="15.75">
      <c r="C16" s="18" t="s">
        <v>1023</v>
      </c>
      <c r="D16" s="15">
        <f>COUNTA('Monitoria Final'!O11:O160)</f>
        <v>54</v>
      </c>
      <c r="E16" s="16">
        <f>D16/$D$18</f>
        <v>0.35526315789473684</v>
      </c>
      <c r="F16" s="17"/>
    </row>
    <row r="17" spans="2:7" ht="15.75">
      <c r="C17" s="19" t="s">
        <v>1024</v>
      </c>
      <c r="D17" s="15">
        <f>COUNTA('Monitoria Final'!P11:P160)</f>
        <v>53</v>
      </c>
      <c r="E17" s="16">
        <f>D17/$D$18</f>
        <v>0.34868421052631576</v>
      </c>
      <c r="F17" s="17"/>
    </row>
    <row r="18" spans="2:7" ht="15">
      <c r="C18" s="20" t="s">
        <v>1025</v>
      </c>
      <c r="D18" s="21">
        <f>SUM(D15:D17)</f>
        <v>152</v>
      </c>
      <c r="E18" s="22">
        <f>SUM(E15:E17)</f>
        <v>1</v>
      </c>
      <c r="F18" s="23"/>
    </row>
    <row r="20" spans="2:7" ht="15.75">
      <c r="B20" s="24" t="s">
        <v>430</v>
      </c>
      <c r="C20" s="25"/>
      <c r="D20" s="6"/>
      <c r="E20" s="6"/>
      <c r="F20" s="6"/>
      <c r="G20" s="6"/>
    </row>
    <row r="21" spans="2:7" ht="15.75" customHeight="1">
      <c r="B21" s="26"/>
      <c r="C21" s="26"/>
      <c r="D21" s="26"/>
      <c r="E21" s="26"/>
      <c r="F21" s="26"/>
      <c r="G21" s="26"/>
    </row>
    <row r="22" spans="2:7" ht="36" customHeight="1">
      <c r="C22" s="27" t="s">
        <v>431</v>
      </c>
      <c r="D22" s="28">
        <f>COUNTA('Monitoria Final'!A11:A160)</f>
        <v>10</v>
      </c>
    </row>
    <row r="23" spans="2:7" ht="15.75" customHeight="1"/>
    <row r="24" spans="2:7" ht="15.75" customHeight="1">
      <c r="C24" s="29" t="s">
        <v>432</v>
      </c>
      <c r="D24" s="29" t="s">
        <v>433</v>
      </c>
      <c r="E24" s="30"/>
      <c r="F24" s="31"/>
      <c r="G24" s="32"/>
    </row>
    <row r="25" spans="2:7" ht="15.75" customHeight="1">
      <c r="C25" s="33" t="s">
        <v>434</v>
      </c>
      <c r="D25" s="34">
        <f t="shared" ref="D25:D34" si="0">SUM(E25:G25)</f>
        <v>15</v>
      </c>
      <c r="E25" s="35">
        <f>COUNTA('Monitoria Final'!N11:N25)</f>
        <v>5</v>
      </c>
      <c r="F25" s="36">
        <f>COUNTA('Monitoria Final'!O11:O25)</f>
        <v>5</v>
      </c>
      <c r="G25" s="37">
        <f>COUNTA('Monitoria Final'!P11:P25)</f>
        <v>5</v>
      </c>
    </row>
    <row r="26" spans="2:7" ht="15.75" customHeight="1">
      <c r="C26" s="38" t="s">
        <v>435</v>
      </c>
      <c r="D26" s="33">
        <f t="shared" si="0"/>
        <v>17</v>
      </c>
      <c r="E26" s="39">
        <f>COUNTA('Monitoria Final'!N26:N40)</f>
        <v>8</v>
      </c>
      <c r="F26" s="40">
        <f>COUNTA('Monitoria Final'!O26:O40)</f>
        <v>4</v>
      </c>
      <c r="G26" s="41">
        <f>COUNTA('Monitoria Final'!P26:P40)</f>
        <v>5</v>
      </c>
    </row>
    <row r="27" spans="2:7" ht="15.75" customHeight="1">
      <c r="C27" s="38" t="s">
        <v>436</v>
      </c>
      <c r="D27" s="33">
        <f t="shared" si="0"/>
        <v>15</v>
      </c>
      <c r="E27" s="39">
        <f>COUNTA('Monitoria Final'!N41:N55)</f>
        <v>8</v>
      </c>
      <c r="F27" s="40">
        <f>COUNTA('Monitoria Final'!O41:O55)</f>
        <v>4</v>
      </c>
      <c r="G27" s="41">
        <f>COUNTA('Monitoria Final'!P41:P55)</f>
        <v>3</v>
      </c>
    </row>
    <row r="28" spans="2:7" ht="15.75" customHeight="1">
      <c r="C28" s="38" t="s">
        <v>437</v>
      </c>
      <c r="D28" s="33">
        <f t="shared" si="0"/>
        <v>15</v>
      </c>
      <c r="E28" s="39">
        <f>COUNTA('Monitoria Final'!N56:N70)</f>
        <v>7</v>
      </c>
      <c r="F28" s="40">
        <f>COUNTA('Monitoria Final'!O56:O70)</f>
        <v>5</v>
      </c>
      <c r="G28" s="41">
        <f>COUNTA('Monitoria Final'!P56:P70)</f>
        <v>3</v>
      </c>
    </row>
    <row r="29" spans="2:7" ht="15.75" customHeight="1">
      <c r="C29" s="38" t="s">
        <v>438</v>
      </c>
      <c r="D29" s="33">
        <f t="shared" si="0"/>
        <v>15</v>
      </c>
      <c r="E29" s="39">
        <f>COUNTA('Monitoria Final'!N71:N85)</f>
        <v>4</v>
      </c>
      <c r="F29" s="40">
        <f>COUNTA('Monitoria Final'!O71:O85)</f>
        <v>5</v>
      </c>
      <c r="G29" s="41">
        <f>COUNTA('Monitoria Final'!P71:P85)</f>
        <v>6</v>
      </c>
    </row>
    <row r="30" spans="2:7" ht="15.75" customHeight="1">
      <c r="C30" s="38" t="s">
        <v>1026</v>
      </c>
      <c r="D30" s="33">
        <f t="shared" si="0"/>
        <v>15</v>
      </c>
      <c r="E30" s="39">
        <f>COUNTA('Monitoria Final'!N86:N100)</f>
        <v>4</v>
      </c>
      <c r="F30" s="40">
        <f>COUNTA('Monitoria Final'!O86:O100)</f>
        <v>5</v>
      </c>
      <c r="G30" s="41">
        <f>COUNTA('Monitoria Final'!P86:P100)</f>
        <v>6</v>
      </c>
    </row>
    <row r="31" spans="2:7" ht="15.75" customHeight="1">
      <c r="C31" s="38" t="s">
        <v>1027</v>
      </c>
      <c r="D31" s="33">
        <f t="shared" si="0"/>
        <v>15</v>
      </c>
      <c r="E31" s="39">
        <f>COUNTA('Monitoria Final'!N101:N115)</f>
        <v>0</v>
      </c>
      <c r="F31" s="40">
        <f>COUNTA('Monitoria Final'!O101:O115)</f>
        <v>12</v>
      </c>
      <c r="G31" s="41">
        <f>COUNTA('Monitoria Final'!P101:P115)</f>
        <v>3</v>
      </c>
    </row>
    <row r="32" spans="2:7" ht="15.75" customHeight="1">
      <c r="C32" s="38" t="s">
        <v>1028</v>
      </c>
      <c r="D32" s="33">
        <f t="shared" si="0"/>
        <v>15</v>
      </c>
      <c r="E32" s="39">
        <f>COUNTA('Monitoria Final'!N116:N130)</f>
        <v>3</v>
      </c>
      <c r="F32" s="40">
        <f>COUNTA('Monitoria Final'!O116:O130)</f>
        <v>4</v>
      </c>
      <c r="G32" s="41">
        <f>COUNTA('Monitoria Final'!P116:P130)</f>
        <v>8</v>
      </c>
    </row>
    <row r="33" spans="3:7" ht="15.75" customHeight="1">
      <c r="C33" s="38" t="s">
        <v>1029</v>
      </c>
      <c r="D33" s="33">
        <f t="shared" si="0"/>
        <v>15</v>
      </c>
      <c r="E33" s="39">
        <f>COUNTA('Monitoria Final'!N131:N145)</f>
        <v>4</v>
      </c>
      <c r="F33" s="40">
        <f>COUNTA('Monitoria Final'!O131:O145)</f>
        <v>5</v>
      </c>
      <c r="G33" s="41">
        <f>COUNTA('Monitoria Final'!P131:P145)</f>
        <v>6</v>
      </c>
    </row>
    <row r="34" spans="3:7" ht="15.75" customHeight="1">
      <c r="C34" s="42" t="s">
        <v>1030</v>
      </c>
      <c r="D34" s="43">
        <f t="shared" si="0"/>
        <v>15</v>
      </c>
      <c r="E34" s="44">
        <f>COUNTA('Monitoria Final'!N146:N160)</f>
        <v>2</v>
      </c>
      <c r="F34" s="45">
        <f>COUNTA('Monitoria Final'!O146:O160)</f>
        <v>5</v>
      </c>
      <c r="G34" s="46">
        <f>COUNTA('Monitoria Final'!P146:P160)</f>
        <v>8</v>
      </c>
    </row>
  </sheetData>
  <mergeCells count="9">
    <mergeCell ref="B9:Q9"/>
    <mergeCell ref="B11:C11"/>
    <mergeCell ref="C13:E13"/>
    <mergeCell ref="B2:Q2"/>
    <mergeCell ref="B3:Q3"/>
    <mergeCell ref="B5:C5"/>
    <mergeCell ref="D5:I5"/>
    <mergeCell ref="B7:C7"/>
    <mergeCell ref="D7:I7"/>
  </mergeCells>
  <pageMargins left="0.25" right="0.25" top="0.75" bottom="0.75" header="0.511811023622047" footer="0.511811023622047"/>
  <pageSetup paperSize="9" fitToHeight="0" orientation="landscape"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41"/>
  <sheetViews>
    <sheetView showGridLines="0" zoomScale="80" zoomScaleNormal="80" workbookViewId="0">
      <selection activeCell="I7" sqref="I7"/>
    </sheetView>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9" width="3.625" hidden="1" customWidth="1"/>
    <col min="30" max="31" width="7.625" customWidth="1"/>
  </cols>
  <sheetData>
    <row r="1" spans="2:28" s="434" customFormat="1" ht="21">
      <c r="B1" s="486" t="s">
        <v>0</v>
      </c>
      <c r="C1" s="486"/>
      <c r="D1" s="486"/>
      <c r="E1" s="486"/>
      <c r="F1" s="486"/>
      <c r="G1" s="486"/>
      <c r="H1" s="486"/>
      <c r="I1" s="486"/>
      <c r="J1" s="486"/>
      <c r="K1" s="486"/>
      <c r="L1" s="486"/>
      <c r="M1" s="486"/>
      <c r="N1" s="486"/>
      <c r="O1" s="486"/>
      <c r="P1" s="486"/>
      <c r="Q1" s="486"/>
      <c r="R1" s="486"/>
      <c r="S1" s="486"/>
      <c r="T1" s="486"/>
      <c r="U1" s="486"/>
      <c r="V1" s="486"/>
      <c r="W1" s="486"/>
      <c r="X1" s="487"/>
      <c r="Y1" s="488"/>
      <c r="Z1" s="488"/>
      <c r="AA1" s="488"/>
      <c r="AB1" s="488"/>
    </row>
    <row r="2" spans="2:28" s="434" customFormat="1" ht="21" customHeight="1">
      <c r="B2" s="486"/>
      <c r="C2" s="486"/>
      <c r="D2" s="486"/>
      <c r="E2" s="486"/>
      <c r="F2" s="486"/>
      <c r="G2" s="486"/>
      <c r="H2" s="486"/>
      <c r="I2" s="486"/>
      <c r="J2" s="486"/>
      <c r="K2" s="486"/>
      <c r="L2" s="486"/>
      <c r="M2" s="486"/>
      <c r="N2" s="486"/>
      <c r="O2" s="486"/>
      <c r="P2" s="486"/>
      <c r="Q2" s="486"/>
      <c r="R2" s="486"/>
      <c r="S2" s="486"/>
      <c r="T2" s="486"/>
      <c r="U2" s="486"/>
      <c r="V2" s="486"/>
      <c r="W2" s="486"/>
      <c r="X2" s="487"/>
      <c r="Y2" s="489"/>
      <c r="Z2" s="489"/>
      <c r="AA2" s="489"/>
      <c r="AB2" s="489"/>
    </row>
    <row r="3" spans="2:28" s="434" customFormat="1" ht="33.75" customHeight="1">
      <c r="B3" s="490" t="str">
        <f>'Monitoria Anual - 1'!A2</f>
        <v>Plano de Ação Nacional para Conservação de Espécies de Peixes Ameaçados de Extinção da Amazônia – PAN Peixes Amazônicos</v>
      </c>
      <c r="C3" s="490"/>
      <c r="D3" s="490"/>
      <c r="E3" s="490"/>
      <c r="F3" s="490"/>
      <c r="G3" s="490"/>
      <c r="H3" s="490"/>
      <c r="I3" s="490"/>
      <c r="J3" s="490"/>
      <c r="K3" s="490"/>
      <c r="L3" s="490"/>
      <c r="M3" s="490"/>
      <c r="N3" s="490"/>
      <c r="O3" s="490"/>
      <c r="P3" s="490"/>
      <c r="Q3" s="490"/>
      <c r="R3" s="490"/>
      <c r="S3" s="490"/>
      <c r="T3" s="490"/>
      <c r="U3" s="490"/>
      <c r="V3" s="490"/>
      <c r="W3" s="490"/>
      <c r="X3" s="487"/>
      <c r="Y3" s="488"/>
      <c r="Z3" s="488"/>
      <c r="AA3" s="488"/>
      <c r="AB3" s="488"/>
    </row>
    <row r="4" spans="2:28" s="434" customFormat="1" ht="21">
      <c r="B4" s="488"/>
      <c r="C4" s="488"/>
      <c r="D4" s="488"/>
      <c r="E4" s="488"/>
      <c r="F4" s="488"/>
      <c r="G4" s="488"/>
      <c r="H4" s="488"/>
      <c r="I4" s="488"/>
      <c r="J4" s="491"/>
      <c r="K4" s="491"/>
      <c r="L4" s="491"/>
      <c r="M4" s="491"/>
      <c r="N4" s="491"/>
      <c r="O4" s="491"/>
      <c r="P4" s="488"/>
      <c r="Q4" s="488"/>
      <c r="R4" s="488"/>
      <c r="S4" s="488"/>
      <c r="T4" s="488"/>
      <c r="U4" s="488"/>
      <c r="V4" s="488"/>
      <c r="W4" s="488"/>
      <c r="X4" s="487"/>
      <c r="Y4" s="488"/>
      <c r="Z4" s="488"/>
      <c r="AA4" s="488"/>
      <c r="AB4" s="488"/>
    </row>
    <row r="5" spans="2:28" s="427" customFormat="1" ht="45" customHeight="1">
      <c r="B5" s="492" t="s">
        <v>413</v>
      </c>
      <c r="C5" s="492"/>
      <c r="D5" s="430" t="str">
        <f>'Monitoria Anual - 1'!B4</f>
        <v>Fortalecer estratégias de gestão, proteção e conservação, e ampliar o conhecimento sobre as espécies-alvo do PAN e suas ameaças em 5 anos.</v>
      </c>
      <c r="E5" s="430"/>
      <c r="F5" s="430"/>
      <c r="G5" s="430"/>
      <c r="H5" s="430"/>
      <c r="I5" s="430"/>
      <c r="J5" s="430"/>
      <c r="K5" s="430"/>
      <c r="L5" s="430"/>
      <c r="M5" s="430"/>
      <c r="N5" s="425"/>
      <c r="O5" s="425"/>
      <c r="P5" s="425"/>
      <c r="Q5" s="425"/>
      <c r="R5" s="425"/>
      <c r="S5" s="426"/>
      <c r="T5" s="426"/>
      <c r="U5" s="426"/>
      <c r="V5" s="426"/>
      <c r="W5" s="426"/>
      <c r="X5" s="493"/>
      <c r="Y5" s="426"/>
      <c r="Z5" s="426"/>
      <c r="AA5" s="426"/>
      <c r="AB5" s="426"/>
    </row>
    <row r="6" spans="2:28" s="427" customFormat="1" ht="18.75">
      <c r="B6" s="494"/>
      <c r="C6" s="494"/>
      <c r="D6" s="494"/>
      <c r="E6" s="494"/>
      <c r="F6" s="494"/>
      <c r="G6" s="494"/>
      <c r="H6" s="494"/>
      <c r="I6" s="494"/>
      <c r="J6" s="495"/>
      <c r="K6" s="495"/>
      <c r="L6" s="495"/>
      <c r="M6" s="495"/>
      <c r="N6" s="495"/>
      <c r="O6" s="495"/>
      <c r="P6" s="494"/>
      <c r="Q6" s="494"/>
      <c r="R6" s="494"/>
      <c r="S6" s="494"/>
      <c r="T6" s="494"/>
      <c r="U6" s="494"/>
      <c r="V6" s="494"/>
      <c r="W6" s="494"/>
      <c r="X6" s="493"/>
      <c r="Y6" s="494"/>
      <c r="Z6" s="494"/>
      <c r="AA6" s="494"/>
      <c r="AB6" s="494"/>
    </row>
    <row r="7" spans="2:28" s="427" customFormat="1" ht="26.25" customHeight="1">
      <c r="B7" s="492" t="s">
        <v>3</v>
      </c>
      <c r="C7" s="492"/>
      <c r="D7" s="496" t="str">
        <f>'Monitoria Anual - 1'!B6</f>
        <v>17/11/2020 - 19/11/2020 (virtual)</v>
      </c>
      <c r="E7" s="496"/>
      <c r="F7" s="496"/>
      <c r="G7" s="496"/>
      <c r="H7" s="426"/>
      <c r="I7" s="497"/>
      <c r="J7" s="495"/>
      <c r="K7" s="495"/>
      <c r="L7" s="495"/>
      <c r="M7" s="495"/>
      <c r="N7" s="495"/>
      <c r="O7" s="495"/>
      <c r="P7" s="494"/>
      <c r="Q7" s="494"/>
      <c r="R7" s="494"/>
      <c r="S7" s="494"/>
      <c r="T7" s="494"/>
      <c r="U7" s="494"/>
      <c r="V7" s="494"/>
      <c r="W7" s="494"/>
      <c r="X7" s="493"/>
      <c r="Y7" s="494"/>
      <c r="Z7" s="494"/>
      <c r="AA7" s="494"/>
      <c r="AB7" s="494"/>
    </row>
    <row r="8" spans="2:28" ht="15">
      <c r="B8" s="1"/>
      <c r="C8" s="1"/>
      <c r="D8" s="1"/>
      <c r="E8" s="1"/>
      <c r="F8" s="1"/>
      <c r="G8" s="1"/>
      <c r="H8" s="1"/>
      <c r="I8" s="1"/>
      <c r="J8" s="1"/>
      <c r="K8" s="1"/>
      <c r="L8" s="1"/>
      <c r="M8" s="1"/>
      <c r="N8" s="1"/>
      <c r="O8" s="1"/>
      <c r="P8" s="1"/>
      <c r="Q8" s="1"/>
      <c r="R8" s="1"/>
      <c r="S8" s="1"/>
      <c r="T8" s="1"/>
      <c r="U8" s="1"/>
      <c r="V8" s="1"/>
      <c r="W8" s="1"/>
      <c r="X8" s="358"/>
      <c r="Y8" s="1"/>
      <c r="Z8" s="1"/>
      <c r="AA8" s="1"/>
      <c r="AB8" s="1"/>
    </row>
    <row r="9" spans="2:28" ht="31.5" customHeight="1">
      <c r="B9" s="148" t="s">
        <v>414</v>
      </c>
      <c r="C9" s="148"/>
      <c r="D9" s="148"/>
      <c r="E9" s="148"/>
      <c r="F9" s="148"/>
      <c r="G9" s="148"/>
      <c r="H9" s="148"/>
      <c r="I9" s="148"/>
      <c r="J9" s="148"/>
      <c r="K9" s="148"/>
      <c r="L9" s="148"/>
      <c r="M9" s="148"/>
      <c r="N9" s="148"/>
      <c r="O9" s="148"/>
      <c r="P9" s="148"/>
      <c r="Q9" s="148"/>
      <c r="R9" s="148"/>
      <c r="S9" s="148"/>
      <c r="T9" s="148"/>
      <c r="U9" s="148"/>
      <c r="V9" s="148"/>
      <c r="W9" s="148"/>
      <c r="X9" s="358"/>
      <c r="Y9" s="1"/>
      <c r="Z9" s="1"/>
      <c r="AA9" s="1"/>
      <c r="AB9" s="1"/>
    </row>
    <row r="10" spans="2:28" ht="15">
      <c r="B10" s="1"/>
      <c r="C10" s="1"/>
      <c r="D10" s="1"/>
      <c r="E10" s="1"/>
      <c r="F10" s="1"/>
      <c r="G10" s="4"/>
      <c r="H10" s="4"/>
      <c r="I10" s="4"/>
      <c r="J10" s="1"/>
      <c r="K10" s="1"/>
      <c r="L10" s="1"/>
      <c r="M10" s="1"/>
      <c r="N10" s="1"/>
      <c r="O10" s="1"/>
      <c r="P10" s="1"/>
      <c r="Q10" s="1"/>
      <c r="R10" s="1"/>
      <c r="S10" s="1"/>
      <c r="T10" s="1"/>
      <c r="U10" s="1"/>
      <c r="V10" s="1"/>
      <c r="W10" s="1"/>
      <c r="X10" s="358"/>
      <c r="Y10" s="1"/>
      <c r="Z10" s="1"/>
      <c r="AA10" s="1"/>
      <c r="AB10" s="1"/>
    </row>
    <row r="11" spans="2:28" ht="15.75">
      <c r="B11" s="147" t="s">
        <v>415</v>
      </c>
      <c r="C11" s="147"/>
      <c r="D11" s="6"/>
      <c r="E11" s="6"/>
      <c r="F11" s="6"/>
      <c r="G11" s="6"/>
      <c r="H11" s="6"/>
      <c r="I11" s="6"/>
      <c r="J11" s="6"/>
      <c r="K11" s="6"/>
      <c r="L11" s="6"/>
      <c r="M11" s="6"/>
      <c r="N11" s="6"/>
      <c r="O11" s="6"/>
      <c r="P11" s="6"/>
      <c r="Q11" s="6"/>
      <c r="R11" s="6"/>
      <c r="S11" s="6"/>
      <c r="T11" s="6"/>
      <c r="U11" s="6"/>
      <c r="V11" s="6"/>
      <c r="W11" s="6"/>
      <c r="X11" s="358"/>
      <c r="Y11" s="1"/>
      <c r="Z11" s="1"/>
      <c r="AA11" s="1"/>
      <c r="AB11" s="1"/>
    </row>
    <row r="12" spans="2:28" ht="15">
      <c r="B12" s="1"/>
      <c r="C12" s="1"/>
      <c r="D12" s="1"/>
      <c r="E12" s="1"/>
      <c r="F12" s="149"/>
      <c r="G12" s="149"/>
      <c r="H12" s="7"/>
      <c r="I12" s="1"/>
      <c r="J12" s="1"/>
      <c r="K12" s="1"/>
      <c r="L12" s="1"/>
      <c r="M12" s="1"/>
      <c r="N12" s="1"/>
      <c r="O12" s="1"/>
      <c r="P12" s="1"/>
      <c r="Q12" s="1"/>
      <c r="R12" s="1"/>
      <c r="S12" s="1"/>
      <c r="T12" s="1"/>
      <c r="U12" s="1"/>
      <c r="V12" s="1"/>
      <c r="W12" s="1"/>
      <c r="X12" s="358"/>
      <c r="Y12" s="1"/>
      <c r="Z12" s="1"/>
      <c r="AA12" s="1"/>
      <c r="AB12" s="1"/>
    </row>
    <row r="13" spans="2:28" ht="33.75" customHeight="1">
      <c r="B13" s="1"/>
      <c r="C13" s="355" t="s">
        <v>1035</v>
      </c>
      <c r="D13" s="150"/>
      <c r="E13" s="150"/>
      <c r="F13" s="150"/>
      <c r="G13" s="150"/>
      <c r="H13" s="8"/>
      <c r="I13" s="1"/>
      <c r="J13" s="1"/>
      <c r="K13" s="1"/>
      <c r="L13" s="1"/>
      <c r="M13" s="1"/>
      <c r="N13" s="1"/>
      <c r="O13" s="1"/>
      <c r="P13" s="1"/>
      <c r="Q13" s="1"/>
      <c r="R13" s="1"/>
      <c r="S13" s="1"/>
      <c r="T13" s="1"/>
      <c r="U13" s="1"/>
      <c r="V13" s="1"/>
      <c r="W13" s="1"/>
      <c r="X13" s="358"/>
      <c r="Y13" s="1"/>
      <c r="Z13" s="1"/>
      <c r="AA13" s="1"/>
      <c r="AB13" s="1"/>
    </row>
    <row r="14" spans="2:28" ht="34.5" customHeight="1">
      <c r="B14" s="9"/>
      <c r="C14" s="10" t="s">
        <v>416</v>
      </c>
      <c r="D14" s="11" t="s">
        <v>417</v>
      </c>
      <c r="E14" s="63" t="s">
        <v>418</v>
      </c>
      <c r="F14" s="11" t="s">
        <v>419</v>
      </c>
      <c r="G14" s="12" t="s">
        <v>418</v>
      </c>
      <c r="H14" s="13"/>
      <c r="I14" s="9"/>
      <c r="J14" s="9"/>
      <c r="K14" s="9"/>
      <c r="L14" s="9"/>
      <c r="M14" s="9"/>
      <c r="N14" s="9"/>
      <c r="O14" s="9"/>
      <c r="P14" s="9"/>
      <c r="Q14" s="9"/>
      <c r="R14" s="9"/>
      <c r="S14" s="9"/>
      <c r="T14" s="9"/>
      <c r="U14" s="9"/>
      <c r="V14" s="9"/>
      <c r="W14" s="9"/>
      <c r="X14" s="358"/>
      <c r="Y14" s="9"/>
      <c r="Z14" s="9"/>
      <c r="AA14" s="9"/>
      <c r="AB14" s="9"/>
    </row>
    <row r="15" spans="2:28" ht="15.75">
      <c r="B15" s="1"/>
      <c r="C15" s="64" t="s">
        <v>420</v>
      </c>
      <c r="D15" s="65"/>
      <c r="E15" s="66"/>
      <c r="F15" s="5">
        <f>COUNTA('Monitoria Anual - 1'!S11:S881)</f>
        <v>4</v>
      </c>
      <c r="G15" s="67">
        <f t="shared" ref="G15:G21" si="0">F15/$F$22</f>
        <v>0.14285714285714285</v>
      </c>
      <c r="H15" s="17"/>
      <c r="I15" s="1"/>
      <c r="J15" s="1"/>
      <c r="K15" s="1"/>
      <c r="L15" s="1"/>
      <c r="M15" s="1"/>
      <c r="N15" s="1"/>
      <c r="O15" s="1"/>
      <c r="P15" s="1"/>
      <c r="Q15" s="1"/>
      <c r="R15" s="1"/>
      <c r="S15" s="1"/>
      <c r="T15" s="1"/>
      <c r="U15" s="1"/>
      <c r="V15" s="1"/>
      <c r="W15" s="1"/>
      <c r="X15" s="358"/>
      <c r="Y15" s="1"/>
      <c r="Z15" s="1"/>
      <c r="AA15" s="1"/>
      <c r="AB15" s="1"/>
    </row>
    <row r="16" spans="2:28" ht="15.75">
      <c r="B16" s="1"/>
      <c r="C16" s="68" t="s">
        <v>421</v>
      </c>
      <c r="D16" s="69">
        <f>COUNTA('Monitoria Anual - 1'!N11:N881)</f>
        <v>4</v>
      </c>
      <c r="E16" s="16">
        <f>D16/$D$22</f>
        <v>0.125</v>
      </c>
      <c r="F16" s="70">
        <f>D16-AB16</f>
        <v>4</v>
      </c>
      <c r="G16" s="16">
        <f t="shared" si="0"/>
        <v>0.14285714285714285</v>
      </c>
      <c r="H16" s="17"/>
      <c r="I16" s="1"/>
      <c r="J16" s="1"/>
      <c r="K16" s="1"/>
      <c r="L16" s="1"/>
      <c r="M16" s="1"/>
      <c r="N16" s="1"/>
      <c r="O16" s="1"/>
      <c r="P16" s="1"/>
      <c r="Q16" s="1"/>
      <c r="R16" s="1"/>
      <c r="S16" s="1"/>
      <c r="T16" s="1"/>
      <c r="U16" s="1"/>
      <c r="V16" s="1"/>
      <c r="W16" s="1"/>
      <c r="X16" s="358"/>
      <c r="Y16" s="1"/>
      <c r="Z16" s="1">
        <f>COUNTIFS('Monitoria Anual - 1'!N:N,"x",'Monitoria Anual - 1'!S:S,"Excluída")</f>
        <v>0</v>
      </c>
      <c r="AA16" s="1">
        <f>COUNTIFS('Monitoria Anual - 1'!N:N,"x",'Monitoria Anual - 1'!S:S,"Agrupada")</f>
        <v>0</v>
      </c>
      <c r="AB16" s="1">
        <f>Z16+AA16</f>
        <v>0</v>
      </c>
    </row>
    <row r="17" spans="2:28" ht="15.75">
      <c r="B17" s="1"/>
      <c r="C17" s="71" t="s">
        <v>422</v>
      </c>
      <c r="D17" s="69">
        <f>COUNTA('Monitoria Anual - 1'!O11:O881)</f>
        <v>12</v>
      </c>
      <c r="E17" s="16">
        <f>D17/$D$22</f>
        <v>0.375</v>
      </c>
      <c r="F17" s="70">
        <f>D17-AB17</f>
        <v>9</v>
      </c>
      <c r="G17" s="16">
        <f t="shared" si="0"/>
        <v>0.32142857142857145</v>
      </c>
      <c r="H17" s="17"/>
      <c r="I17" s="1"/>
      <c r="J17" s="1"/>
      <c r="K17" s="1"/>
      <c r="L17" s="1"/>
      <c r="M17" s="1"/>
      <c r="N17" s="1"/>
      <c r="O17" s="1"/>
      <c r="P17" s="1"/>
      <c r="Q17" s="1"/>
      <c r="R17" s="1"/>
      <c r="S17" s="1"/>
      <c r="T17" s="1"/>
      <c r="U17" s="1"/>
      <c r="V17" s="1"/>
      <c r="W17" s="1"/>
      <c r="X17" s="358"/>
      <c r="Y17" s="1"/>
      <c r="Z17" s="1">
        <f t="array" ref="Z17">COUNTIFS('Monitoria Anual - 1'!O:O,"x",'Monitoria Anual - 1'!S:S,"Excluída")</f>
        <v>0</v>
      </c>
      <c r="AA17" s="1">
        <f t="array" ref="AA17">COUNTIFS('Monitoria Anual - 1'!O:O,"x",'Monitoria Anual - 1'!S:S,"Agrupada")</f>
        <v>3</v>
      </c>
      <c r="AB17" s="1">
        <f>Z17+AA17</f>
        <v>3</v>
      </c>
    </row>
    <row r="18" spans="2:28" ht="15.75">
      <c r="B18" s="1"/>
      <c r="C18" s="72" t="s">
        <v>423</v>
      </c>
      <c r="D18" s="69">
        <f>COUNTA('Monitoria Anual - 1'!P11:P881)</f>
        <v>7</v>
      </c>
      <c r="E18" s="16">
        <f>D18/$D$22</f>
        <v>0.21875</v>
      </c>
      <c r="F18" s="70">
        <f>D18-AB18</f>
        <v>6</v>
      </c>
      <c r="G18" s="16">
        <f t="shared" si="0"/>
        <v>0.21428571428571427</v>
      </c>
      <c r="H18" s="17"/>
      <c r="I18" s="1"/>
      <c r="J18" s="1"/>
      <c r="K18" s="1"/>
      <c r="L18" s="1"/>
      <c r="M18" s="1"/>
      <c r="N18" s="1"/>
      <c r="O18" s="1"/>
      <c r="P18" s="1"/>
      <c r="Q18" s="1"/>
      <c r="R18" s="1"/>
      <c r="S18" s="1"/>
      <c r="T18" s="1"/>
      <c r="U18" s="1"/>
      <c r="V18" s="1"/>
      <c r="W18" s="1"/>
      <c r="X18" s="358"/>
      <c r="Y18" s="1"/>
      <c r="Z18" s="1">
        <f t="array" ref="Z18">COUNTIFS('Monitoria Anual - 1'!P:P,"x",'Monitoria Anual - 1'!S:S,"Excluída")</f>
        <v>0</v>
      </c>
      <c r="AA18" s="1">
        <f t="array" ref="AA18">COUNTIFS('Monitoria Anual - 1'!P:P,"x",'Monitoria Anual - 1'!S:S,"Agrupada")</f>
        <v>1</v>
      </c>
      <c r="AB18" s="1">
        <f>Z18+AA18</f>
        <v>1</v>
      </c>
    </row>
    <row r="19" spans="2:28" ht="15.75">
      <c r="B19" s="1"/>
      <c r="C19" s="73" t="s">
        <v>424</v>
      </c>
      <c r="D19" s="69">
        <f>COUNTA('Monitoria Anual - 1'!Q11:Q881)</f>
        <v>8</v>
      </c>
      <c r="E19" s="16">
        <f>D19/$D$22</f>
        <v>0.25</v>
      </c>
      <c r="F19" s="70">
        <f>D19-AB19</f>
        <v>8</v>
      </c>
      <c r="G19" s="16">
        <f t="shared" si="0"/>
        <v>0.2857142857142857</v>
      </c>
      <c r="H19" s="17"/>
      <c r="I19" s="1"/>
      <c r="J19" s="1"/>
      <c r="K19" s="1"/>
      <c r="L19" s="1"/>
      <c r="M19" s="1"/>
      <c r="N19" s="1"/>
      <c r="O19" s="1"/>
      <c r="P19" s="1"/>
      <c r="Q19" s="1"/>
      <c r="R19" s="1"/>
      <c r="S19" s="1"/>
      <c r="T19" s="1"/>
      <c r="U19" s="1"/>
      <c r="V19" s="1"/>
      <c r="W19" s="1"/>
      <c r="X19" s="358"/>
      <c r="Y19" s="1"/>
      <c r="Z19" s="1">
        <f t="array" ref="Z19">COUNTIFS('Monitoria Anual - 1'!Q:Q,"x",'Monitoria Anual - 1'!S:S,"Excluída")</f>
        <v>0</v>
      </c>
      <c r="AA19" s="1">
        <f t="array" ref="AA19">COUNTIFS('Monitoria Anual - 1'!Q:Q,"x",'Monitoria Anual - 1'!S:S,"Agrupada")</f>
        <v>0</v>
      </c>
      <c r="AB19" s="1">
        <f>Z19+AA19</f>
        <v>0</v>
      </c>
    </row>
    <row r="20" spans="2:28" ht="15.75">
      <c r="B20" s="1"/>
      <c r="C20" s="74" t="s">
        <v>425</v>
      </c>
      <c r="D20" s="69">
        <f>COUNTA('Monitoria Anual - 1'!R11:R881)</f>
        <v>1</v>
      </c>
      <c r="E20" s="16">
        <f>D20/$D$22</f>
        <v>3.125E-2</v>
      </c>
      <c r="F20" s="70">
        <f>D20-AB20</f>
        <v>1</v>
      </c>
      <c r="G20" s="16">
        <f t="shared" si="0"/>
        <v>3.5714285714285712E-2</v>
      </c>
      <c r="H20" s="17"/>
      <c r="I20" s="1"/>
      <c r="J20" s="1"/>
      <c r="K20" s="1"/>
      <c r="L20" s="1"/>
      <c r="M20" s="1"/>
      <c r="N20" s="1"/>
      <c r="O20" s="1"/>
      <c r="P20" s="1"/>
      <c r="Q20" s="1"/>
      <c r="R20" s="1"/>
      <c r="S20" s="1"/>
      <c r="T20" s="1"/>
      <c r="U20" s="1"/>
      <c r="V20" s="1"/>
      <c r="W20" s="1"/>
      <c r="X20" s="358"/>
      <c r="Y20" s="1"/>
      <c r="Z20" s="1">
        <f t="array" ref="Z20">COUNTIFS('Monitoria Anual - 1'!R:R,"x",'Monitoria Anual - 1'!S:S,"Excluída")</f>
        <v>0</v>
      </c>
      <c r="AA20" s="1">
        <f t="array" ref="AA20">COUNTIFS('Monitoria Anual - 1'!R:R,"x",'Monitoria Anual - 1'!S:S,"Agrupada")</f>
        <v>0</v>
      </c>
      <c r="AB20" s="1">
        <f>Z20+AA20</f>
        <v>0</v>
      </c>
    </row>
    <row r="21" spans="2:28" ht="15.75" customHeight="1">
      <c r="B21" s="1"/>
      <c r="C21" s="75" t="s">
        <v>426</v>
      </c>
      <c r="D21" s="76"/>
      <c r="E21" s="77"/>
      <c r="F21" s="78">
        <f>'Monitoria Anual - 1'!C48</f>
        <v>0</v>
      </c>
      <c r="G21" s="79">
        <f t="shared" si="0"/>
        <v>0</v>
      </c>
      <c r="H21" s="17"/>
      <c r="I21" s="1"/>
      <c r="J21" s="1"/>
      <c r="K21" s="1"/>
      <c r="L21" s="1"/>
      <c r="M21" s="1"/>
      <c r="N21" s="1"/>
      <c r="O21" s="1"/>
      <c r="P21" s="1"/>
      <c r="Q21" s="1"/>
      <c r="R21" s="1"/>
      <c r="S21" s="1"/>
      <c r="T21" s="1"/>
      <c r="U21" s="1"/>
      <c r="V21" s="1"/>
      <c r="W21" s="1"/>
      <c r="X21" s="358"/>
      <c r="Y21" s="1"/>
      <c r="Z21" s="1"/>
      <c r="AA21" s="1"/>
      <c r="AB21" s="1"/>
    </row>
    <row r="22" spans="2:28" ht="15.75" customHeight="1">
      <c r="B22" s="1"/>
      <c r="C22" s="80" t="s">
        <v>427</v>
      </c>
      <c r="D22" s="81">
        <f>SUM(D16:D20)</f>
        <v>32</v>
      </c>
      <c r="E22" s="22">
        <f>SUM(E15:E21)</f>
        <v>1</v>
      </c>
      <c r="F22" s="82">
        <f>SUM(F16:F21)</f>
        <v>28</v>
      </c>
      <c r="G22" s="22">
        <f>SUM(G16:G21)</f>
        <v>1</v>
      </c>
      <c r="H22" s="17"/>
      <c r="I22" s="1"/>
      <c r="J22" s="1"/>
      <c r="K22" s="1"/>
      <c r="L22" s="1"/>
      <c r="M22" s="1"/>
      <c r="N22" s="1"/>
      <c r="O22" s="1"/>
      <c r="P22" s="1"/>
      <c r="Q22" s="1"/>
      <c r="R22" s="1"/>
      <c r="S22" s="1"/>
      <c r="T22" s="1"/>
      <c r="U22" s="1"/>
      <c r="V22" s="1"/>
      <c r="W22" s="1"/>
      <c r="X22" s="358"/>
      <c r="Y22" s="1"/>
      <c r="Z22" s="1"/>
      <c r="AA22" s="1"/>
      <c r="AB22" s="1"/>
    </row>
    <row r="23" spans="2:28" ht="15.75" customHeight="1">
      <c r="B23" s="1"/>
      <c r="C23" s="83" t="s">
        <v>428</v>
      </c>
      <c r="D23" s="146">
        <f>COUNTIF('Monitoria Anual - 1'!S11:S881,"Agrupada")</f>
        <v>4</v>
      </c>
      <c r="E23" s="146"/>
      <c r="F23" s="146"/>
      <c r="G23" s="146"/>
      <c r="H23" s="23"/>
      <c r="I23" s="1"/>
      <c r="J23" s="1"/>
      <c r="K23" s="1"/>
      <c r="L23" s="1"/>
      <c r="M23" s="1"/>
      <c r="N23" s="1"/>
      <c r="O23" s="1"/>
      <c r="P23" s="1"/>
      <c r="Q23" s="1"/>
      <c r="R23" s="1"/>
      <c r="S23" s="1"/>
      <c r="T23" s="1"/>
      <c r="U23" s="1"/>
      <c r="V23" s="1"/>
      <c r="W23" s="1"/>
      <c r="X23" s="358"/>
      <c r="Y23" s="1"/>
      <c r="Z23" s="1"/>
      <c r="AA23" s="1"/>
      <c r="AB23" s="1"/>
    </row>
    <row r="24" spans="2:28" ht="15.75" customHeight="1">
      <c r="B24" s="1"/>
      <c r="C24" s="84" t="s">
        <v>429</v>
      </c>
      <c r="D24" s="146">
        <f>COUNTIF('Monitoria Anual - 1'!S11:S43,"Excluída")</f>
        <v>0</v>
      </c>
      <c r="E24" s="146"/>
      <c r="F24" s="146"/>
      <c r="G24" s="146"/>
      <c r="H24" s="1"/>
      <c r="I24" s="1"/>
      <c r="J24" s="1"/>
      <c r="K24" s="1"/>
      <c r="L24" s="1"/>
      <c r="M24" s="1"/>
      <c r="N24" s="1"/>
      <c r="O24" s="1"/>
      <c r="P24" s="1"/>
      <c r="Q24" s="1"/>
      <c r="R24" s="1"/>
      <c r="S24" s="1"/>
      <c r="T24" s="1"/>
      <c r="U24" s="1"/>
      <c r="V24" s="1"/>
      <c r="W24" s="1"/>
      <c r="X24" s="358"/>
      <c r="Y24" s="1"/>
      <c r="Z24" s="1"/>
      <c r="AA24" s="1"/>
      <c r="AB24" s="1"/>
    </row>
    <row r="25" spans="2:28" ht="15.75" customHeight="1">
      <c r="B25" s="1"/>
      <c r="C25" s="1"/>
      <c r="D25" s="1"/>
      <c r="E25" s="1"/>
      <c r="F25" s="1"/>
      <c r="G25" s="1"/>
      <c r="H25" s="1"/>
      <c r="I25" s="1"/>
      <c r="J25" s="1"/>
      <c r="K25" s="1"/>
      <c r="L25" s="1"/>
      <c r="M25" s="1"/>
      <c r="N25" s="1"/>
      <c r="O25" s="1"/>
      <c r="P25" s="1"/>
      <c r="Q25" s="1"/>
      <c r="R25" s="1"/>
      <c r="S25" s="1"/>
      <c r="T25" s="1"/>
      <c r="U25" s="1"/>
      <c r="V25" s="1"/>
      <c r="W25" s="1"/>
      <c r="X25" s="358"/>
      <c r="Y25" s="1"/>
      <c r="Z25" s="1"/>
      <c r="AA25" s="1"/>
      <c r="AB25" s="1"/>
    </row>
    <row r="26" spans="2:28" ht="15.75" customHeight="1">
      <c r="B26" s="1"/>
      <c r="C26" s="1"/>
      <c r="D26" s="1"/>
      <c r="E26" s="1"/>
      <c r="F26" s="1"/>
      <c r="G26" s="1"/>
      <c r="H26" s="1"/>
      <c r="I26" s="1"/>
      <c r="J26" s="1"/>
      <c r="K26" s="1"/>
      <c r="L26" s="1"/>
      <c r="M26" s="1"/>
      <c r="N26" s="1"/>
      <c r="O26" s="1"/>
      <c r="P26" s="1"/>
      <c r="Q26" s="1"/>
      <c r="R26" s="1"/>
      <c r="S26" s="1"/>
      <c r="T26" s="1"/>
      <c r="U26" s="1"/>
      <c r="V26" s="1"/>
      <c r="W26" s="1"/>
      <c r="X26" s="358"/>
      <c r="Y26" s="1"/>
      <c r="Z26" s="1"/>
      <c r="AA26" s="1"/>
      <c r="AB26" s="1"/>
    </row>
    <row r="27" spans="2:28" ht="15.75" customHeight="1">
      <c r="B27" s="147" t="s">
        <v>430</v>
      </c>
      <c r="C27" s="147"/>
      <c r="D27" s="6"/>
      <c r="E27" s="6"/>
      <c r="F27" s="6"/>
      <c r="G27" s="6"/>
      <c r="H27" s="1"/>
      <c r="I27" s="1"/>
      <c r="J27" s="1"/>
      <c r="K27" s="1"/>
      <c r="L27" s="1"/>
      <c r="M27" s="1"/>
      <c r="N27" s="1"/>
      <c r="O27" s="1"/>
      <c r="P27" s="1"/>
      <c r="Q27" s="1"/>
      <c r="R27" s="1"/>
      <c r="S27" s="1"/>
      <c r="T27" s="1"/>
      <c r="U27" s="1"/>
      <c r="V27" s="1"/>
      <c r="W27" s="1"/>
      <c r="X27" s="358"/>
      <c r="Y27" s="1"/>
      <c r="Z27" s="1"/>
      <c r="AA27" s="1"/>
      <c r="AB27" s="1"/>
    </row>
    <row r="28" spans="2:28" ht="15.75" customHeight="1">
      <c r="B28" s="6"/>
      <c r="C28" s="26"/>
      <c r="D28" s="26"/>
      <c r="E28" s="26"/>
      <c r="F28" s="26"/>
      <c r="G28" s="26"/>
      <c r="H28" s="6"/>
      <c r="I28" s="6"/>
      <c r="J28" s="6"/>
      <c r="K28" s="6"/>
      <c r="L28" s="6"/>
      <c r="M28" s="6"/>
      <c r="N28" s="6"/>
      <c r="O28" s="6"/>
      <c r="P28" s="6"/>
      <c r="Q28" s="6"/>
      <c r="R28" s="6"/>
      <c r="S28" s="6"/>
      <c r="T28" s="6"/>
      <c r="U28" s="6"/>
      <c r="V28" s="6"/>
      <c r="W28" s="6"/>
      <c r="X28" s="358"/>
      <c r="Y28" s="1"/>
      <c r="Z28" s="1"/>
      <c r="AA28" s="1"/>
      <c r="AB28" s="1"/>
    </row>
    <row r="29" spans="2:28" ht="15.75" customHeight="1">
      <c r="B29" s="26"/>
      <c r="C29" s="27" t="s">
        <v>431</v>
      </c>
      <c r="D29" s="28">
        <f>COUNTA('Monitoria Anual - 1'!A11:A42)</f>
        <v>5</v>
      </c>
      <c r="E29" s="1"/>
      <c r="F29" s="1"/>
      <c r="G29" s="1"/>
      <c r="H29" s="26"/>
      <c r="I29" s="26"/>
      <c r="J29" s="26"/>
      <c r="K29" s="26"/>
      <c r="L29" s="26"/>
      <c r="M29" s="26"/>
      <c r="N29" s="26"/>
      <c r="O29" s="26"/>
      <c r="P29" s="26"/>
      <c r="Q29" s="26"/>
      <c r="R29" s="26"/>
      <c r="S29" s="26"/>
      <c r="T29" s="26"/>
      <c r="U29" s="26"/>
      <c r="V29" s="26"/>
      <c r="W29" s="26"/>
      <c r="X29" s="358"/>
      <c r="Y29" s="1"/>
      <c r="Z29" s="1"/>
      <c r="AA29" s="1"/>
      <c r="AB29" s="1"/>
    </row>
    <row r="30" spans="2:28" ht="15.75" customHeight="1">
      <c r="B30" s="1"/>
      <c r="C30" s="1"/>
      <c r="D30" s="1"/>
      <c r="E30" s="1"/>
      <c r="F30" s="1"/>
      <c r="G30" s="1"/>
      <c r="H30" s="1"/>
      <c r="I30" s="1"/>
      <c r="J30" s="1"/>
      <c r="K30" s="1"/>
      <c r="L30" s="1"/>
      <c r="M30" s="1"/>
      <c r="N30" s="1"/>
      <c r="O30" s="1"/>
      <c r="P30" s="1"/>
      <c r="Q30" s="1"/>
      <c r="R30" s="1"/>
      <c r="S30" s="1"/>
      <c r="T30" s="1"/>
      <c r="U30" s="1"/>
      <c r="V30" s="1"/>
      <c r="W30" s="1"/>
      <c r="X30" s="358"/>
      <c r="Y30" s="1"/>
      <c r="Z30" s="1"/>
      <c r="AA30" s="1"/>
      <c r="AB30" s="1"/>
    </row>
    <row r="31" spans="2:28" ht="15.75" customHeight="1">
      <c r="B31" s="1"/>
      <c r="C31" s="29" t="s">
        <v>432</v>
      </c>
      <c r="D31" s="29" t="s">
        <v>433</v>
      </c>
      <c r="E31" s="85"/>
      <c r="F31" s="86"/>
      <c r="G31" s="30"/>
      <c r="H31" s="87"/>
      <c r="I31" s="89"/>
      <c r="J31" s="32"/>
      <c r="K31" s="1"/>
      <c r="L31" s="1"/>
      <c r="M31" s="1"/>
      <c r="N31" s="1"/>
      <c r="O31" s="1"/>
      <c r="P31" s="1"/>
      <c r="Q31" s="1"/>
      <c r="R31" s="1"/>
      <c r="S31" s="1"/>
      <c r="T31" s="1"/>
      <c r="U31" s="1"/>
      <c r="V31" s="1"/>
      <c r="W31" s="90"/>
      <c r="X31" s="358"/>
      <c r="Y31" s="1"/>
      <c r="Z31" s="1"/>
      <c r="AA31" s="1"/>
      <c r="AB31" s="1"/>
    </row>
    <row r="32" spans="2:28" ht="15.75" customHeight="1">
      <c r="B32" s="1"/>
      <c r="C32" s="33" t="s">
        <v>434</v>
      </c>
      <c r="D32" s="34">
        <f>SUM(F32:J32)</f>
        <v>3</v>
      </c>
      <c r="E32" s="35">
        <f>COUNTA('Monitoria Anual - 1'!S11:S13)</f>
        <v>0</v>
      </c>
      <c r="F32" s="36">
        <f>COUNTA('Monitoria Anual - 1'!N11:N13)</f>
        <v>1</v>
      </c>
      <c r="G32" s="36">
        <f>COUNTA('Monitoria Anual - 1'!O11:O13)</f>
        <v>1</v>
      </c>
      <c r="H32" s="36">
        <f>COUNTA('Monitoria Anual - 1'!P11:P13)</f>
        <v>0</v>
      </c>
      <c r="I32" s="36">
        <f>COUNTA('Monitoria Anual - 1'!Q11:Q13)</f>
        <v>1</v>
      </c>
      <c r="J32" s="37">
        <f>COUNTA('Monitoria Anual - 1'!R11:R13)</f>
        <v>0</v>
      </c>
      <c r="K32" s="1"/>
      <c r="L32" s="1"/>
      <c r="M32" s="1"/>
      <c r="N32" s="1"/>
      <c r="O32" s="1"/>
      <c r="P32" s="1"/>
      <c r="Q32" s="1"/>
      <c r="R32" s="1"/>
      <c r="S32" s="1"/>
      <c r="T32" s="1"/>
      <c r="U32" s="1"/>
      <c r="V32" s="1"/>
      <c r="W32" s="90"/>
      <c r="X32" s="358"/>
      <c r="Y32" s="1"/>
      <c r="Z32" s="1"/>
      <c r="AA32" s="1"/>
      <c r="AB32" s="1"/>
    </row>
    <row r="33" spans="1:24" ht="15.75" customHeight="1">
      <c r="C33" s="38" t="s">
        <v>435</v>
      </c>
      <c r="D33" s="33">
        <f>SUM(F33:J33)</f>
        <v>9</v>
      </c>
      <c r="E33" s="39">
        <f>COUNTA('Monitoria Anual - 1'!S14:S22)</f>
        <v>3</v>
      </c>
      <c r="F33" s="40">
        <f>COUNTA('Monitoria Anual - 1'!N14:N22)</f>
        <v>2</v>
      </c>
      <c r="G33" s="40">
        <f>COUNTA('Monitoria Anual - 1'!O14:O22)</f>
        <v>5</v>
      </c>
      <c r="H33" s="40">
        <f>COUNTA('Monitoria Anual - 1'!P14:P22)</f>
        <v>0</v>
      </c>
      <c r="I33" s="40">
        <f>COUNTA('Monitoria Anual - 1'!Q14:Q22)</f>
        <v>1</v>
      </c>
      <c r="J33" s="41">
        <f>COUNTA('Monitoria Anual - 1'!R14:R22)</f>
        <v>1</v>
      </c>
      <c r="X33" s="358"/>
    </row>
    <row r="34" spans="1:24" ht="15.75" customHeight="1">
      <c r="C34" s="38" t="s">
        <v>436</v>
      </c>
      <c r="D34" s="33">
        <f>SUM(F34:J34)</f>
        <v>12</v>
      </c>
      <c r="E34" s="39">
        <f>COUNTA('Monitoria Anual - 1'!S23:S34)</f>
        <v>1</v>
      </c>
      <c r="F34" s="40">
        <f>COUNTA('Monitoria Anual - 1'!N23:N34)</f>
        <v>1</v>
      </c>
      <c r="G34" s="40">
        <f>COUNTA('Monitoria Anual - 1'!O23:O34)</f>
        <v>2</v>
      </c>
      <c r="H34" s="40">
        <f>COUNTA('Monitoria Anual - 1'!P23:P34)</f>
        <v>4</v>
      </c>
      <c r="I34" s="40">
        <f>COUNTA('Monitoria Anual - 1'!Q23:Q34)</f>
        <v>5</v>
      </c>
      <c r="J34" s="41">
        <f>COUNTA('Monitoria Anual - 1'!R23:R34)</f>
        <v>0</v>
      </c>
      <c r="X34" s="358"/>
    </row>
    <row r="35" spans="1:24" ht="15.75" customHeight="1">
      <c r="C35" s="38" t="s">
        <v>437</v>
      </c>
      <c r="D35" s="33">
        <f>SUM(F35:J35)</f>
        <v>4</v>
      </c>
      <c r="E35" s="39">
        <f>COUNTA('Monitoria Anual - 1'!S35:S38)</f>
        <v>0</v>
      </c>
      <c r="F35" s="40">
        <f>COUNTA('Monitoria Anual - 1'!N35:N38)</f>
        <v>0</v>
      </c>
      <c r="G35" s="40">
        <f>COUNTA('Monitoria Anual - 1'!O35:O38)</f>
        <v>2</v>
      </c>
      <c r="H35" s="40">
        <f>COUNTA('Monitoria Anual - 1'!P35:P38)</f>
        <v>2</v>
      </c>
      <c r="I35" s="40">
        <f>COUNTA('Monitoria Anual - 1'!Q35:Q38)</f>
        <v>0</v>
      </c>
      <c r="J35" s="41">
        <f>COUNTA('Monitoria Anual - 1'!R35:R38)</f>
        <v>0</v>
      </c>
      <c r="X35" s="358"/>
    </row>
    <row r="36" spans="1:24" ht="15.75" customHeight="1">
      <c r="C36" s="38" t="s">
        <v>438</v>
      </c>
      <c r="D36" s="33">
        <f>SUM(F36:J36)</f>
        <v>4</v>
      </c>
      <c r="E36" s="39">
        <f>COUNTA('Monitoria Anual - 1'!S39:S42)</f>
        <v>0</v>
      </c>
      <c r="F36" s="40">
        <f>COUNTA('Monitoria Anual - 1'!N39:N42)</f>
        <v>0</v>
      </c>
      <c r="G36" s="40">
        <f>COUNTA('Monitoria Anual - 1'!O39:O42)</f>
        <v>2</v>
      </c>
      <c r="H36" s="40">
        <f>COUNTA('Monitoria Anual - 1'!P39:P42)</f>
        <v>1</v>
      </c>
      <c r="I36" s="40">
        <f>COUNTA('Monitoria Anual - 1'!Q39:Q42)</f>
        <v>1</v>
      </c>
      <c r="J36" s="41">
        <f>COUNTA('Monitoria Anual - 1'!R39:R42)</f>
        <v>0</v>
      </c>
      <c r="X36" s="358"/>
    </row>
    <row r="37" spans="1:24" ht="14.25" customHeight="1">
      <c r="X37" s="358"/>
    </row>
    <row r="38" spans="1:24" ht="14.25" customHeight="1">
      <c r="X38" s="358"/>
    </row>
    <row r="39" spans="1:24" ht="14.25" customHeight="1">
      <c r="X39" s="358"/>
    </row>
    <row r="40" spans="1:24" ht="14.25" customHeight="1">
      <c r="X40" s="358"/>
    </row>
    <row r="41" spans="1:24" ht="14.25" customHeight="1">
      <c r="A41" s="358"/>
      <c r="B41" s="358"/>
      <c r="C41" s="358"/>
      <c r="D41" s="358"/>
      <c r="E41" s="358"/>
      <c r="F41" s="358"/>
      <c r="G41" s="358"/>
      <c r="H41" s="358"/>
      <c r="I41" s="358"/>
      <c r="J41" s="358"/>
      <c r="K41" s="358"/>
      <c r="L41" s="358"/>
      <c r="M41" s="358"/>
      <c r="N41" s="358"/>
      <c r="O41" s="358"/>
      <c r="P41" s="358"/>
      <c r="Q41" s="358"/>
      <c r="R41" s="358"/>
      <c r="S41" s="358"/>
      <c r="T41" s="358"/>
      <c r="U41" s="358"/>
      <c r="V41" s="358"/>
      <c r="W41" s="358"/>
      <c r="X41" s="358"/>
    </row>
  </sheetData>
  <sheetProtection algorithmName="SHA-512" hashValue="xB+pxZeGlL4oumX0SXNjixj40yd0aqLs7xEjfGN5ajwvfA65slMCWWN8ob1WLctPbGkndfrOIPpd21vZgvRL4w==" saltValue="JOvy73Bdksi0X0jHO3tpdg==" spinCount="100000" sheet="1" objects="1" scenarios="1"/>
  <mergeCells count="13">
    <mergeCell ref="D24:G24"/>
    <mergeCell ref="B27:C27"/>
    <mergeCell ref="B1:W2"/>
    <mergeCell ref="B9:W9"/>
    <mergeCell ref="B11:C11"/>
    <mergeCell ref="F12:G12"/>
    <mergeCell ref="C13:G13"/>
    <mergeCell ref="D23:G23"/>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7"/>
  <sheetViews>
    <sheetView showGridLines="0" zoomScale="80" zoomScaleNormal="80" workbookViewId="0">
      <selection activeCell="A2" sqref="A2:AI2"/>
    </sheetView>
  </sheetViews>
  <sheetFormatPr defaultColWidth="12.625" defaultRowHeight="15"/>
  <cols>
    <col min="1" max="1" width="29.125" style="125" customWidth="1"/>
    <col min="2" max="2" width="8" style="125" customWidth="1"/>
    <col min="3" max="3" width="42.5" style="125" customWidth="1"/>
    <col min="4" max="4" width="28.75" style="125" customWidth="1"/>
    <col min="5" max="5" width="31.75" style="125" customWidth="1"/>
    <col min="6" max="6" width="22.5" style="125" customWidth="1"/>
    <col min="7" max="7" width="24.125" style="125" customWidth="1"/>
    <col min="8" max="8" width="25.125" style="125" customWidth="1"/>
    <col min="9" max="12" width="22" style="125" customWidth="1"/>
    <col min="13" max="13" width="52.625" style="125" customWidth="1"/>
    <col min="14" max="14" width="18.125" style="125" customWidth="1"/>
    <col min="15" max="15" width="16.625" style="125" customWidth="1"/>
    <col min="16" max="16" width="16.75" style="125" customWidth="1"/>
    <col min="17" max="17" width="17" style="125" customWidth="1"/>
    <col min="18" max="18" width="17.75" style="125" customWidth="1"/>
    <col min="19" max="19" width="13.625" style="125" customWidth="1"/>
    <col min="20" max="20" width="66.875" style="125" customWidth="1"/>
    <col min="21" max="21" width="38.5" style="125" customWidth="1"/>
    <col min="22" max="22" width="57.5" style="125" customWidth="1"/>
    <col min="23" max="23" width="25.5" style="125" customWidth="1"/>
    <col min="24" max="24" width="87.125" style="125" customWidth="1"/>
    <col min="25" max="25" width="52.375" style="125" customWidth="1"/>
    <col min="26" max="26" width="36.125" style="125" customWidth="1"/>
    <col min="27" max="27" width="25.125" style="125" customWidth="1"/>
    <col min="28" max="32" width="16.375" style="125" customWidth="1"/>
    <col min="33" max="33" width="20.125" style="125" customWidth="1"/>
    <col min="34" max="34" width="16.375" style="125" customWidth="1"/>
    <col min="35" max="35" width="115.875" style="125" customWidth="1"/>
    <col min="36" max="36" width="6.125" style="125" customWidth="1"/>
    <col min="37" max="39" width="7.625" style="125" customWidth="1"/>
    <col min="40" max="40" width="7.625" style="125" hidden="1" customWidth="1"/>
    <col min="41" max="16384" width="12.625" style="125"/>
  </cols>
  <sheetData>
    <row r="1" spans="1:40" ht="34.5" customHeight="1">
      <c r="A1" s="428"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8"/>
      <c r="AJ1" s="484"/>
      <c r="AK1" s="6"/>
      <c r="AL1" s="6"/>
      <c r="AM1" s="6"/>
      <c r="AN1" s="6"/>
    </row>
    <row r="2" spans="1:40" ht="33.75" customHeight="1" thickBot="1">
      <c r="A2" s="429" t="s">
        <v>439</v>
      </c>
      <c r="B2" s="429"/>
      <c r="C2" s="429"/>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429"/>
      <c r="AF2" s="429"/>
      <c r="AG2" s="429"/>
      <c r="AH2" s="429"/>
      <c r="AI2" s="429"/>
      <c r="AJ2" s="484"/>
      <c r="AK2" s="6"/>
      <c r="AL2" s="6"/>
      <c r="AM2" s="6"/>
      <c r="AN2" s="6"/>
    </row>
    <row r="3" spans="1:40" ht="11.25" customHeight="1" thickTop="1">
      <c r="A3" s="6"/>
      <c r="B3" s="6"/>
      <c r="C3" s="6"/>
      <c r="D3" s="6"/>
      <c r="E3" s="6"/>
      <c r="F3" s="6"/>
      <c r="G3" s="6"/>
      <c r="H3" s="6"/>
      <c r="I3" s="6"/>
      <c r="J3" s="6"/>
      <c r="K3" s="6"/>
      <c r="L3" s="6"/>
      <c r="M3" s="6"/>
      <c r="N3" s="126"/>
      <c r="O3" s="126"/>
      <c r="P3" s="126"/>
      <c r="Q3" s="126"/>
      <c r="R3" s="126"/>
      <c r="S3" s="126"/>
      <c r="T3" s="6"/>
      <c r="U3" s="6"/>
      <c r="V3" s="6"/>
      <c r="W3" s="6"/>
      <c r="X3" s="6"/>
      <c r="Y3" s="6"/>
      <c r="Z3" s="6"/>
      <c r="AA3" s="6"/>
      <c r="AB3" s="6"/>
      <c r="AC3" s="6"/>
      <c r="AD3" s="6"/>
      <c r="AE3" s="6"/>
      <c r="AF3" s="6"/>
      <c r="AG3" s="6"/>
      <c r="AH3" s="6"/>
      <c r="AI3" s="6"/>
      <c r="AJ3" s="484"/>
      <c r="AK3" s="6"/>
      <c r="AL3" s="6"/>
      <c r="AM3" s="6"/>
      <c r="AN3" s="6"/>
    </row>
    <row r="4" spans="1:40" s="427" customFormat="1" ht="27.75" customHeight="1">
      <c r="A4" s="424" t="s">
        <v>1</v>
      </c>
      <c r="B4" s="430" t="s">
        <v>440</v>
      </c>
      <c r="C4" s="430"/>
      <c r="D4" s="430"/>
      <c r="E4" s="430"/>
      <c r="F4" s="430"/>
      <c r="G4" s="430"/>
      <c r="H4" s="425"/>
      <c r="I4" s="425"/>
      <c r="J4" s="425"/>
      <c r="K4" s="425"/>
      <c r="L4" s="425"/>
      <c r="M4" s="425"/>
      <c r="N4" s="425"/>
      <c r="O4" s="425"/>
      <c r="P4" s="425"/>
      <c r="Q4" s="425"/>
      <c r="R4" s="425"/>
      <c r="S4" s="426"/>
      <c r="T4" s="426"/>
      <c r="U4" s="426"/>
      <c r="V4" s="426"/>
      <c r="W4" s="426"/>
      <c r="X4" s="426"/>
      <c r="Y4" s="426"/>
      <c r="Z4" s="426"/>
      <c r="AA4" s="426"/>
      <c r="AB4" s="426"/>
      <c r="AC4" s="426"/>
      <c r="AD4" s="426"/>
      <c r="AE4" s="426"/>
      <c r="AF4" s="426"/>
      <c r="AG4" s="426"/>
      <c r="AH4" s="426"/>
      <c r="AI4" s="426"/>
      <c r="AJ4" s="484"/>
      <c r="AK4" s="426"/>
      <c r="AL4" s="426"/>
      <c r="AM4" s="426"/>
      <c r="AN4" s="426"/>
    </row>
    <row r="5" spans="1:40" s="427" customFormat="1" ht="16.5" customHeight="1">
      <c r="A5" s="426"/>
      <c r="B5" s="426"/>
      <c r="C5" s="426"/>
      <c r="D5" s="426"/>
      <c r="E5" s="426"/>
      <c r="F5" s="426"/>
      <c r="G5" s="426"/>
      <c r="H5" s="426"/>
      <c r="I5" s="426"/>
      <c r="J5" s="426"/>
      <c r="K5" s="426"/>
      <c r="L5" s="426"/>
      <c r="M5" s="426"/>
      <c r="N5" s="425"/>
      <c r="O5" s="425"/>
      <c r="P5" s="425"/>
      <c r="Q5" s="425"/>
      <c r="R5" s="425"/>
      <c r="S5" s="425"/>
      <c r="T5" s="426"/>
      <c r="U5" s="426"/>
      <c r="V5" s="426"/>
      <c r="W5" s="426"/>
      <c r="X5" s="426"/>
      <c r="Y5" s="426"/>
      <c r="Z5" s="426"/>
      <c r="AA5" s="426"/>
      <c r="AB5" s="426"/>
      <c r="AC5" s="426"/>
      <c r="AD5" s="426"/>
      <c r="AE5" s="426"/>
      <c r="AF5" s="426"/>
      <c r="AG5" s="426"/>
      <c r="AH5" s="426"/>
      <c r="AI5" s="426"/>
      <c r="AJ5" s="484"/>
      <c r="AK5" s="426"/>
      <c r="AL5" s="426"/>
      <c r="AM5" s="426"/>
      <c r="AN5" s="426"/>
    </row>
    <row r="6" spans="1:40" s="427" customFormat="1" ht="27" customHeight="1">
      <c r="A6" s="424" t="s">
        <v>3</v>
      </c>
      <c r="B6" s="479" t="s">
        <v>441</v>
      </c>
      <c r="C6" s="480"/>
      <c r="D6" s="426"/>
      <c r="E6" s="426"/>
      <c r="F6" s="426"/>
      <c r="G6" s="426"/>
      <c r="H6" s="426"/>
      <c r="I6" s="426"/>
      <c r="J6" s="426"/>
      <c r="K6" s="426"/>
      <c r="L6" s="426"/>
      <c r="M6" s="425"/>
      <c r="N6" s="425"/>
      <c r="O6" s="425"/>
      <c r="P6" s="425"/>
      <c r="Q6" s="425"/>
      <c r="R6" s="425"/>
      <c r="S6" s="425"/>
      <c r="T6" s="426"/>
      <c r="U6" s="426"/>
      <c r="V6" s="426"/>
      <c r="W6" s="426"/>
      <c r="X6" s="426"/>
      <c r="Y6" s="426"/>
      <c r="Z6" s="426"/>
      <c r="AA6" s="426"/>
      <c r="AB6" s="426"/>
      <c r="AC6" s="426"/>
      <c r="AD6" s="426"/>
      <c r="AE6" s="426"/>
      <c r="AF6" s="426"/>
      <c r="AG6" s="426"/>
      <c r="AH6" s="426"/>
      <c r="AI6" s="426"/>
      <c r="AJ6" s="484"/>
      <c r="AK6" s="426"/>
      <c r="AL6" s="426"/>
      <c r="AM6" s="426"/>
      <c r="AN6" s="426" t="s">
        <v>5</v>
      </c>
    </row>
    <row r="7" spans="1:40" ht="15.75" customHeight="1" thickBot="1">
      <c r="A7" s="6"/>
      <c r="B7" s="6"/>
      <c r="C7" s="6"/>
      <c r="D7" s="6"/>
      <c r="E7" s="6"/>
      <c r="F7" s="6"/>
      <c r="G7" s="6"/>
      <c r="H7" s="6"/>
      <c r="I7" s="6"/>
      <c r="J7" s="6"/>
      <c r="K7" s="6"/>
      <c r="L7" s="6"/>
      <c r="M7" s="6"/>
      <c r="N7" s="126"/>
      <c r="O7" s="126"/>
      <c r="P7" s="126"/>
      <c r="Q7" s="126"/>
      <c r="R7" s="126"/>
      <c r="S7" s="126"/>
      <c r="T7" s="6"/>
      <c r="U7" s="6"/>
      <c r="V7" s="6"/>
      <c r="W7" s="6"/>
      <c r="X7" s="6"/>
      <c r="Y7" s="6"/>
      <c r="Z7" s="6"/>
      <c r="AA7" s="6"/>
      <c r="AB7" s="6"/>
      <c r="AC7" s="6"/>
      <c r="AD7" s="6"/>
      <c r="AE7" s="6"/>
      <c r="AF7" s="6"/>
      <c r="AG7" s="6"/>
      <c r="AH7" s="6"/>
      <c r="AI7" s="6"/>
      <c r="AJ7" s="484"/>
      <c r="AK7" s="6"/>
      <c r="AL7" s="6"/>
      <c r="AM7" s="6"/>
      <c r="AN7" s="127" t="s">
        <v>6</v>
      </c>
    </row>
    <row r="8" spans="1:40" ht="24.75" customHeight="1" thickBot="1">
      <c r="A8" s="158" t="s">
        <v>7</v>
      </c>
      <c r="B8" s="158"/>
      <c r="C8" s="158"/>
      <c r="D8" s="158"/>
      <c r="E8" s="158"/>
      <c r="F8" s="158"/>
      <c r="G8" s="158"/>
      <c r="H8" s="158"/>
      <c r="I8" s="158"/>
      <c r="J8" s="158"/>
      <c r="K8" s="158"/>
      <c r="L8" s="158"/>
      <c r="M8" s="158"/>
      <c r="N8" s="159" t="s">
        <v>8</v>
      </c>
      <c r="O8" s="159"/>
      <c r="P8" s="159"/>
      <c r="Q8" s="159"/>
      <c r="R8" s="159"/>
      <c r="S8" s="159"/>
      <c r="T8" s="159"/>
      <c r="U8" s="159"/>
      <c r="V8" s="159"/>
      <c r="W8" s="159"/>
      <c r="X8" s="159"/>
      <c r="Y8" s="160" t="s">
        <v>9</v>
      </c>
      <c r="Z8" s="160"/>
      <c r="AA8" s="160"/>
      <c r="AB8" s="160"/>
      <c r="AC8" s="160"/>
      <c r="AD8" s="160"/>
      <c r="AE8" s="160"/>
      <c r="AF8" s="160"/>
      <c r="AG8" s="160"/>
      <c r="AH8" s="160"/>
      <c r="AI8" s="160"/>
      <c r="AJ8" s="484"/>
      <c r="AK8" s="6"/>
      <c r="AL8" s="6"/>
      <c r="AM8" s="6"/>
      <c r="AN8" s="6"/>
    </row>
    <row r="9" spans="1:40" ht="22.5" customHeight="1" thickBot="1">
      <c r="A9" s="128" t="s">
        <v>10</v>
      </c>
      <c r="B9" s="129" t="s">
        <v>11</v>
      </c>
      <c r="C9" s="129" t="s">
        <v>12</v>
      </c>
      <c r="D9" s="129" t="s">
        <v>13</v>
      </c>
      <c r="E9" s="130" t="s">
        <v>14</v>
      </c>
      <c r="F9" s="157" t="s">
        <v>15</v>
      </c>
      <c r="G9" s="157"/>
      <c r="H9" s="129" t="s">
        <v>16</v>
      </c>
      <c r="I9" s="129" t="s">
        <v>17</v>
      </c>
      <c r="J9" s="129" t="s">
        <v>18</v>
      </c>
      <c r="K9" s="157" t="s">
        <v>19</v>
      </c>
      <c r="L9" s="157"/>
      <c r="M9" s="129" t="s">
        <v>20</v>
      </c>
      <c r="N9" s="268" t="s">
        <v>21</v>
      </c>
      <c r="O9" s="270" t="s">
        <v>22</v>
      </c>
      <c r="P9" s="272" t="s">
        <v>23</v>
      </c>
      <c r="Q9" s="274" t="s">
        <v>24</v>
      </c>
      <c r="R9" s="276" t="s">
        <v>25</v>
      </c>
      <c r="S9" s="278" t="s">
        <v>26</v>
      </c>
      <c r="T9" s="398" t="s">
        <v>27</v>
      </c>
      <c r="U9" s="398" t="s">
        <v>28</v>
      </c>
      <c r="V9" s="398" t="s">
        <v>29</v>
      </c>
      <c r="W9" s="398" t="s">
        <v>30</v>
      </c>
      <c r="X9" s="399" t="s">
        <v>31</v>
      </c>
      <c r="Y9" s="400" t="s">
        <v>32</v>
      </c>
      <c r="Z9" s="401" t="s">
        <v>33</v>
      </c>
      <c r="AA9" s="401" t="s">
        <v>34</v>
      </c>
      <c r="AB9" s="401" t="s">
        <v>35</v>
      </c>
      <c r="AC9" s="401" t="s">
        <v>36</v>
      </c>
      <c r="AD9" s="401" t="s">
        <v>37</v>
      </c>
      <c r="AE9" s="401" t="s">
        <v>38</v>
      </c>
      <c r="AF9" s="402" t="s">
        <v>39</v>
      </c>
      <c r="AG9" s="401" t="s">
        <v>40</v>
      </c>
      <c r="AH9" s="401" t="s">
        <v>41</v>
      </c>
      <c r="AI9" s="403" t="s">
        <v>42</v>
      </c>
      <c r="AJ9" s="484"/>
      <c r="AK9" s="6"/>
      <c r="AL9" s="6"/>
      <c r="AM9" s="6"/>
      <c r="AN9" s="6"/>
    </row>
    <row r="10" spans="1:40" ht="13.5" customHeight="1" thickBot="1">
      <c r="A10" s="91"/>
      <c r="B10" s="92"/>
      <c r="C10" s="92"/>
      <c r="D10" s="92"/>
      <c r="E10" s="93"/>
      <c r="F10" s="131" t="s">
        <v>43</v>
      </c>
      <c r="G10" s="131" t="s">
        <v>44</v>
      </c>
      <c r="H10" s="92"/>
      <c r="I10" s="92"/>
      <c r="J10" s="92"/>
      <c r="K10" s="104" t="s">
        <v>45</v>
      </c>
      <c r="L10" s="104" t="s">
        <v>46</v>
      </c>
      <c r="M10" s="92"/>
      <c r="N10" s="269"/>
      <c r="O10" s="271"/>
      <c r="P10" s="273"/>
      <c r="Q10" s="275"/>
      <c r="R10" s="277"/>
      <c r="S10" s="279"/>
      <c r="T10" s="404"/>
      <c r="U10" s="404"/>
      <c r="V10" s="404"/>
      <c r="W10" s="404"/>
      <c r="X10" s="399"/>
      <c r="Y10" s="400"/>
      <c r="Z10" s="401"/>
      <c r="AA10" s="401"/>
      <c r="AB10" s="401"/>
      <c r="AC10" s="401"/>
      <c r="AD10" s="401"/>
      <c r="AE10" s="401"/>
      <c r="AF10" s="402"/>
      <c r="AG10" s="401"/>
      <c r="AH10" s="401"/>
      <c r="AI10" s="403"/>
      <c r="AJ10" s="484"/>
      <c r="AK10" s="6"/>
      <c r="AL10" s="6"/>
      <c r="AM10" s="6"/>
      <c r="AN10" s="6"/>
    </row>
    <row r="11" spans="1:40" ht="75.75" customHeight="1" thickBot="1">
      <c r="A11" s="359" t="s">
        <v>47</v>
      </c>
      <c r="B11" s="202" t="s">
        <v>48</v>
      </c>
      <c r="C11" s="199" t="s">
        <v>49</v>
      </c>
      <c r="D11" s="199" t="s">
        <v>50</v>
      </c>
      <c r="E11" s="199"/>
      <c r="F11" s="201">
        <v>44927</v>
      </c>
      <c r="G11" s="201">
        <v>45474</v>
      </c>
      <c r="H11" s="210" t="s">
        <v>138</v>
      </c>
      <c r="I11" s="202">
        <v>30000</v>
      </c>
      <c r="J11" s="208" t="s">
        <v>52</v>
      </c>
      <c r="K11" s="360" t="s">
        <v>53</v>
      </c>
      <c r="L11" s="207" t="s">
        <v>54</v>
      </c>
      <c r="M11" s="361" t="s">
        <v>55</v>
      </c>
      <c r="N11" s="362" t="s">
        <v>66</v>
      </c>
      <c r="O11" s="362"/>
      <c r="P11" s="362"/>
      <c r="Q11" s="362"/>
      <c r="R11" s="362"/>
      <c r="S11" s="363"/>
      <c r="T11" s="364" t="s">
        <v>442</v>
      </c>
      <c r="U11" s="364"/>
      <c r="V11" s="364"/>
      <c r="W11" s="364"/>
      <c r="X11" s="364"/>
      <c r="Y11" s="364"/>
      <c r="Z11" s="364"/>
      <c r="AA11" s="364"/>
      <c r="AB11" s="364"/>
      <c r="AC11" s="364"/>
      <c r="AD11" s="364"/>
      <c r="AE11" s="364"/>
      <c r="AF11" s="364"/>
      <c r="AG11" s="364"/>
      <c r="AH11" s="364"/>
      <c r="AI11" s="364" t="s">
        <v>443</v>
      </c>
      <c r="AJ11" s="484"/>
      <c r="AK11" s="6"/>
      <c r="AL11" s="6"/>
      <c r="AM11" s="6"/>
      <c r="AN11" s="6"/>
    </row>
    <row r="12" spans="1:40" ht="73.5" customHeight="1" thickBot="1">
      <c r="A12" s="359"/>
      <c r="B12" s="208" t="s">
        <v>58</v>
      </c>
      <c r="C12" s="206" t="s">
        <v>59</v>
      </c>
      <c r="D12" s="206" t="s">
        <v>60</v>
      </c>
      <c r="E12" s="361" t="s">
        <v>61</v>
      </c>
      <c r="F12" s="365">
        <v>44256</v>
      </c>
      <c r="G12" s="365">
        <v>45474</v>
      </c>
      <c r="H12" s="208" t="s">
        <v>62</v>
      </c>
      <c r="I12" s="210">
        <v>0</v>
      </c>
      <c r="J12" s="208" t="s">
        <v>63</v>
      </c>
      <c r="K12" s="361" t="s">
        <v>64</v>
      </c>
      <c r="L12" s="206"/>
      <c r="M12" s="361" t="s">
        <v>65</v>
      </c>
      <c r="N12" s="362"/>
      <c r="O12" s="362" t="s">
        <v>66</v>
      </c>
      <c r="P12" s="362"/>
      <c r="Q12" s="362"/>
      <c r="R12" s="362"/>
      <c r="S12" s="363"/>
      <c r="T12" s="366" t="s">
        <v>444</v>
      </c>
      <c r="U12" s="366" t="s">
        <v>280</v>
      </c>
      <c r="V12" s="366" t="s">
        <v>445</v>
      </c>
      <c r="W12" s="366" t="s">
        <v>69</v>
      </c>
      <c r="X12" s="366"/>
      <c r="Y12" s="366"/>
      <c r="Z12" s="366"/>
      <c r="AA12" s="366"/>
      <c r="AB12" s="366"/>
      <c r="AC12" s="366"/>
      <c r="AD12" s="366"/>
      <c r="AE12" s="366"/>
      <c r="AF12" s="366"/>
      <c r="AG12" s="366"/>
      <c r="AH12" s="366"/>
      <c r="AI12" s="367" t="s">
        <v>446</v>
      </c>
      <c r="AJ12" s="484"/>
      <c r="AK12" s="6"/>
      <c r="AL12" s="6"/>
      <c r="AM12" s="6"/>
      <c r="AN12" s="6"/>
    </row>
    <row r="13" spans="1:40" ht="105" customHeight="1">
      <c r="A13" s="359"/>
      <c r="B13" s="208" t="s">
        <v>71</v>
      </c>
      <c r="C13" s="361" t="s">
        <v>72</v>
      </c>
      <c r="D13" s="206" t="s">
        <v>73</v>
      </c>
      <c r="E13" s="361" t="s">
        <v>74</v>
      </c>
      <c r="F13" s="365">
        <v>43678</v>
      </c>
      <c r="G13" s="365">
        <v>45474</v>
      </c>
      <c r="H13" s="208" t="s">
        <v>75</v>
      </c>
      <c r="I13" s="210" t="s">
        <v>76</v>
      </c>
      <c r="J13" s="208" t="s">
        <v>77</v>
      </c>
      <c r="K13" s="368" t="s">
        <v>78</v>
      </c>
      <c r="L13" s="206"/>
      <c r="M13" s="361" t="s">
        <v>447</v>
      </c>
      <c r="N13" s="362"/>
      <c r="O13" s="362"/>
      <c r="P13" s="362"/>
      <c r="Q13" s="362" t="s">
        <v>66</v>
      </c>
      <c r="R13" s="362"/>
      <c r="S13" s="363"/>
      <c r="T13" s="367" t="s">
        <v>448</v>
      </c>
      <c r="U13" s="366" t="s">
        <v>449</v>
      </c>
      <c r="V13" s="367" t="s">
        <v>450</v>
      </c>
      <c r="W13" s="367" t="s">
        <v>451</v>
      </c>
      <c r="X13" s="367" t="s">
        <v>452</v>
      </c>
      <c r="Y13" s="367" t="s">
        <v>453</v>
      </c>
      <c r="Z13" s="367" t="s">
        <v>454</v>
      </c>
      <c r="AA13" s="366"/>
      <c r="AB13" s="366"/>
      <c r="AC13" s="366"/>
      <c r="AD13" s="366"/>
      <c r="AE13" s="366"/>
      <c r="AF13" s="366"/>
      <c r="AG13" s="366"/>
      <c r="AH13" s="366"/>
      <c r="AI13" s="367" t="s">
        <v>455</v>
      </c>
      <c r="AJ13" s="484"/>
      <c r="AK13" s="6"/>
      <c r="AL13" s="6"/>
      <c r="AM13" s="6"/>
      <c r="AN13" s="6"/>
    </row>
    <row r="14" spans="1:40" ht="30" customHeight="1">
      <c r="A14" s="204" t="s">
        <v>82</v>
      </c>
      <c r="B14" s="208" t="s">
        <v>83</v>
      </c>
      <c r="C14" s="361" t="s">
        <v>456</v>
      </c>
      <c r="D14" s="206"/>
      <c r="E14" s="361"/>
      <c r="F14" s="365"/>
      <c r="G14" s="365"/>
      <c r="H14" s="208"/>
      <c r="I14" s="210"/>
      <c r="J14" s="208"/>
      <c r="K14" s="368"/>
      <c r="L14" s="206"/>
      <c r="M14" s="361"/>
      <c r="N14" s="362"/>
      <c r="O14" s="362"/>
      <c r="P14" s="362"/>
      <c r="Q14" s="362"/>
      <c r="R14" s="362"/>
      <c r="S14" s="363"/>
      <c r="T14" s="367"/>
      <c r="U14" s="366"/>
      <c r="V14" s="367"/>
      <c r="W14" s="367"/>
      <c r="X14" s="367"/>
      <c r="Y14" s="367"/>
      <c r="Z14" s="367"/>
      <c r="AA14" s="366"/>
      <c r="AB14" s="366"/>
      <c r="AC14" s="366"/>
      <c r="AD14" s="366"/>
      <c r="AE14" s="366"/>
      <c r="AF14" s="366"/>
      <c r="AG14" s="366"/>
      <c r="AH14" s="366"/>
      <c r="AI14" s="367"/>
      <c r="AJ14" s="484"/>
      <c r="AK14" s="6"/>
      <c r="AL14" s="6"/>
      <c r="AM14" s="6"/>
      <c r="AN14" s="6"/>
    </row>
    <row r="15" spans="1:40" ht="152.25" customHeight="1">
      <c r="A15" s="204"/>
      <c r="B15" s="208" t="s">
        <v>94</v>
      </c>
      <c r="C15" s="369" t="s">
        <v>95</v>
      </c>
      <c r="D15" s="206" t="s">
        <v>96</v>
      </c>
      <c r="E15" s="361" t="s">
        <v>97</v>
      </c>
      <c r="F15" s="365">
        <v>43678</v>
      </c>
      <c r="G15" s="365">
        <v>45108</v>
      </c>
      <c r="H15" s="208" t="s">
        <v>457</v>
      </c>
      <c r="I15" s="210" t="s">
        <v>99</v>
      </c>
      <c r="J15" s="208" t="s">
        <v>100</v>
      </c>
      <c r="K15" s="208" t="s">
        <v>101</v>
      </c>
      <c r="L15" s="208" t="s">
        <v>54</v>
      </c>
      <c r="M15" s="361" t="s">
        <v>102</v>
      </c>
      <c r="N15" s="362"/>
      <c r="O15" s="362"/>
      <c r="P15" s="362" t="s">
        <v>66</v>
      </c>
      <c r="Q15" s="362"/>
      <c r="R15" s="362"/>
      <c r="S15" s="363"/>
      <c r="T15" s="367" t="s">
        <v>458</v>
      </c>
      <c r="U15" s="367" t="s">
        <v>459</v>
      </c>
      <c r="V15" s="367" t="s">
        <v>460</v>
      </c>
      <c r="W15" s="367" t="s">
        <v>461</v>
      </c>
      <c r="X15" s="367"/>
      <c r="Y15" s="366"/>
      <c r="Z15" s="366"/>
      <c r="AA15" s="366"/>
      <c r="AB15" s="366"/>
      <c r="AC15" s="366"/>
      <c r="AD15" s="366"/>
      <c r="AE15" s="366"/>
      <c r="AF15" s="366"/>
      <c r="AG15" s="366"/>
      <c r="AH15" s="366"/>
      <c r="AI15" s="367" t="s">
        <v>462</v>
      </c>
      <c r="AJ15" s="484"/>
      <c r="AK15" s="6"/>
      <c r="AL15" s="6"/>
      <c r="AM15" s="6"/>
      <c r="AN15" s="6"/>
    </row>
    <row r="16" spans="1:40" ht="136.5" customHeight="1">
      <c r="A16" s="204"/>
      <c r="B16" s="208" t="s">
        <v>109</v>
      </c>
      <c r="C16" s="206" t="s">
        <v>110</v>
      </c>
      <c r="D16" s="206" t="s">
        <v>111</v>
      </c>
      <c r="E16" s="361" t="s">
        <v>112</v>
      </c>
      <c r="F16" s="365">
        <v>44256</v>
      </c>
      <c r="G16" s="365">
        <v>45474</v>
      </c>
      <c r="H16" s="208" t="s">
        <v>113</v>
      </c>
      <c r="I16" s="210">
        <v>10000</v>
      </c>
      <c r="J16" s="208" t="s">
        <v>114</v>
      </c>
      <c r="K16" s="207" t="s">
        <v>54</v>
      </c>
      <c r="L16" s="207" t="s">
        <v>115</v>
      </c>
      <c r="M16" s="208"/>
      <c r="N16" s="362"/>
      <c r="O16" s="362"/>
      <c r="P16" s="362"/>
      <c r="Q16" s="362" t="s">
        <v>66</v>
      </c>
      <c r="R16" s="362"/>
      <c r="S16" s="363"/>
      <c r="T16" s="370" t="s">
        <v>463</v>
      </c>
      <c r="U16" s="370" t="s">
        <v>464</v>
      </c>
      <c r="V16" s="364"/>
      <c r="W16" s="364" t="s">
        <v>119</v>
      </c>
      <c r="X16" s="364"/>
      <c r="Y16" s="364"/>
      <c r="Z16" s="364"/>
      <c r="AA16" s="364"/>
      <c r="AB16" s="364"/>
      <c r="AC16" s="364"/>
      <c r="AD16" s="364"/>
      <c r="AE16" s="364"/>
      <c r="AF16" s="364"/>
      <c r="AG16" s="364"/>
      <c r="AH16" s="364"/>
      <c r="AI16" s="370" t="s">
        <v>465</v>
      </c>
      <c r="AJ16" s="484"/>
      <c r="AK16" s="6"/>
      <c r="AL16" s="6"/>
      <c r="AM16" s="6"/>
      <c r="AN16" s="6"/>
    </row>
    <row r="17" spans="1:36" ht="126.75" customHeight="1">
      <c r="A17" s="204"/>
      <c r="B17" s="208" t="s">
        <v>122</v>
      </c>
      <c r="C17" s="206" t="s">
        <v>123</v>
      </c>
      <c r="D17" s="206" t="s">
        <v>124</v>
      </c>
      <c r="E17" s="361" t="s">
        <v>125</v>
      </c>
      <c r="F17" s="365">
        <v>43678</v>
      </c>
      <c r="G17" s="365">
        <v>44743</v>
      </c>
      <c r="H17" s="208" t="s">
        <v>113</v>
      </c>
      <c r="I17" s="210" t="s">
        <v>127</v>
      </c>
      <c r="J17" s="371" t="s">
        <v>466</v>
      </c>
      <c r="K17" s="207" t="s">
        <v>128</v>
      </c>
      <c r="L17" s="207" t="s">
        <v>54</v>
      </c>
      <c r="M17" s="208" t="s">
        <v>129</v>
      </c>
      <c r="N17" s="362"/>
      <c r="O17" s="362"/>
      <c r="P17" s="362" t="s">
        <v>66</v>
      </c>
      <c r="Q17" s="362"/>
      <c r="R17" s="362"/>
      <c r="S17" s="363"/>
      <c r="T17" s="370" t="s">
        <v>467</v>
      </c>
      <c r="U17" s="364"/>
      <c r="V17" s="370" t="s">
        <v>468</v>
      </c>
      <c r="W17" s="370" t="s">
        <v>469</v>
      </c>
      <c r="X17" s="370" t="s">
        <v>470</v>
      </c>
      <c r="Y17" s="364"/>
      <c r="Z17" s="364"/>
      <c r="AA17" s="364"/>
      <c r="AB17" s="364"/>
      <c r="AC17" s="364"/>
      <c r="AD17" s="364"/>
      <c r="AE17" s="364"/>
      <c r="AF17" s="364"/>
      <c r="AG17" s="364"/>
      <c r="AH17" s="364"/>
      <c r="AI17" s="370"/>
      <c r="AJ17" s="484"/>
    </row>
    <row r="18" spans="1:36" ht="75.75" customHeight="1">
      <c r="A18" s="204"/>
      <c r="B18" s="208" t="s">
        <v>133</v>
      </c>
      <c r="C18" s="199" t="s">
        <v>134</v>
      </c>
      <c r="D18" s="206" t="s">
        <v>135</v>
      </c>
      <c r="E18" s="372" t="s">
        <v>136</v>
      </c>
      <c r="F18" s="365">
        <v>43678</v>
      </c>
      <c r="G18" s="373" t="s">
        <v>137</v>
      </c>
      <c r="H18" s="210" t="s">
        <v>138</v>
      </c>
      <c r="I18" s="210">
        <v>0</v>
      </c>
      <c r="J18" s="208" t="s">
        <v>139</v>
      </c>
      <c r="K18" s="208" t="s">
        <v>54</v>
      </c>
      <c r="L18" s="208"/>
      <c r="M18" s="208"/>
      <c r="N18" s="362"/>
      <c r="O18" s="362"/>
      <c r="P18" s="362"/>
      <c r="Q18" s="362" t="s">
        <v>66</v>
      </c>
      <c r="R18" s="362"/>
      <c r="S18" s="363" t="s">
        <v>5</v>
      </c>
      <c r="T18" s="374" t="s">
        <v>471</v>
      </c>
      <c r="U18" s="364" t="s">
        <v>449</v>
      </c>
      <c r="V18" s="370" t="s">
        <v>472</v>
      </c>
      <c r="W18" s="364" t="s">
        <v>51</v>
      </c>
      <c r="X18" s="375"/>
      <c r="Y18" s="364"/>
      <c r="Z18" s="364"/>
      <c r="AA18" s="364"/>
      <c r="AB18" s="364"/>
      <c r="AC18" s="364"/>
      <c r="AD18" s="364"/>
      <c r="AE18" s="364"/>
      <c r="AF18" s="364"/>
      <c r="AG18" s="364"/>
      <c r="AH18" s="364"/>
      <c r="AI18" s="364"/>
      <c r="AJ18" s="484"/>
    </row>
    <row r="19" spans="1:36" ht="34.5" customHeight="1">
      <c r="A19" s="204"/>
      <c r="B19" s="208" t="s">
        <v>145</v>
      </c>
      <c r="C19" s="199" t="s">
        <v>473</v>
      </c>
      <c r="D19" s="206"/>
      <c r="E19" s="372"/>
      <c r="F19" s="365"/>
      <c r="G19" s="373"/>
      <c r="H19" s="210"/>
      <c r="I19" s="210"/>
      <c r="J19" s="208"/>
      <c r="K19" s="208"/>
      <c r="L19" s="208"/>
      <c r="M19" s="208"/>
      <c r="N19" s="362"/>
      <c r="O19" s="362"/>
      <c r="P19" s="362"/>
      <c r="Q19" s="362"/>
      <c r="R19" s="362"/>
      <c r="S19" s="376"/>
      <c r="T19" s="374"/>
      <c r="U19" s="364"/>
      <c r="V19" s="370"/>
      <c r="W19" s="364"/>
      <c r="X19" s="375"/>
      <c r="Y19" s="364"/>
      <c r="Z19" s="364"/>
      <c r="AA19" s="364"/>
      <c r="AB19" s="364"/>
      <c r="AC19" s="364"/>
      <c r="AD19" s="364"/>
      <c r="AE19" s="364"/>
      <c r="AF19" s="364"/>
      <c r="AG19" s="364"/>
      <c r="AH19" s="364"/>
      <c r="AI19" s="364"/>
      <c r="AJ19" s="484"/>
    </row>
    <row r="20" spans="1:36" ht="88.5" customHeight="1">
      <c r="A20" s="204"/>
      <c r="B20" s="208" t="s">
        <v>154</v>
      </c>
      <c r="C20" s="206" t="s">
        <v>155</v>
      </c>
      <c r="D20" s="206" t="s">
        <v>156</v>
      </c>
      <c r="E20" s="361" t="s">
        <v>157</v>
      </c>
      <c r="F20" s="365">
        <v>44197</v>
      </c>
      <c r="G20" s="373" t="s">
        <v>137</v>
      </c>
      <c r="H20" s="208" t="s">
        <v>113</v>
      </c>
      <c r="I20" s="210" t="s">
        <v>159</v>
      </c>
      <c r="J20" s="208" t="s">
        <v>160</v>
      </c>
      <c r="K20" s="208" t="s">
        <v>54</v>
      </c>
      <c r="L20" s="207"/>
      <c r="M20" s="361" t="s">
        <v>161</v>
      </c>
      <c r="N20" s="362"/>
      <c r="O20" s="362"/>
      <c r="P20" s="362" t="s">
        <v>66</v>
      </c>
      <c r="Q20" s="362"/>
      <c r="R20" s="362"/>
      <c r="S20" s="363"/>
      <c r="T20" s="370" t="s">
        <v>474</v>
      </c>
      <c r="U20" s="364"/>
      <c r="V20" s="370" t="s">
        <v>475</v>
      </c>
      <c r="W20" s="364" t="s">
        <v>119</v>
      </c>
      <c r="X20" s="370" t="s">
        <v>476</v>
      </c>
      <c r="Y20" s="364"/>
      <c r="Z20" s="364"/>
      <c r="AA20" s="364"/>
      <c r="AB20" s="364"/>
      <c r="AC20" s="370" t="s">
        <v>477</v>
      </c>
      <c r="AD20" s="364"/>
      <c r="AE20" s="364"/>
      <c r="AF20" s="364"/>
      <c r="AG20" s="364"/>
      <c r="AH20" s="364"/>
      <c r="AI20" s="370" t="s">
        <v>478</v>
      </c>
      <c r="AJ20" s="484"/>
    </row>
    <row r="21" spans="1:36" ht="53.25" customHeight="1">
      <c r="A21" s="204"/>
      <c r="B21" s="208" t="s">
        <v>164</v>
      </c>
      <c r="C21" s="199" t="s">
        <v>165</v>
      </c>
      <c r="D21" s="206" t="s">
        <v>166</v>
      </c>
      <c r="E21" s="372" t="s">
        <v>167</v>
      </c>
      <c r="F21" s="365">
        <v>43678</v>
      </c>
      <c r="G21" s="365">
        <v>44013</v>
      </c>
      <c r="H21" s="208" t="s">
        <v>75</v>
      </c>
      <c r="I21" s="210" t="s">
        <v>127</v>
      </c>
      <c r="J21" s="208" t="s">
        <v>169</v>
      </c>
      <c r="K21" s="208" t="s">
        <v>170</v>
      </c>
      <c r="L21" s="208"/>
      <c r="M21" s="208"/>
      <c r="N21" s="362"/>
      <c r="O21" s="362"/>
      <c r="P21" s="362"/>
      <c r="Q21" s="362"/>
      <c r="R21" s="362" t="s">
        <v>66</v>
      </c>
      <c r="S21" s="363"/>
      <c r="T21" s="364" t="s">
        <v>479</v>
      </c>
      <c r="U21" s="364"/>
      <c r="V21" s="364"/>
      <c r="W21" s="364"/>
      <c r="X21" s="364"/>
      <c r="Y21" s="364"/>
      <c r="Z21" s="364"/>
      <c r="AA21" s="364"/>
      <c r="AB21" s="364"/>
      <c r="AC21" s="364"/>
      <c r="AD21" s="364"/>
      <c r="AE21" s="364"/>
      <c r="AF21" s="364"/>
      <c r="AG21" s="364"/>
      <c r="AH21" s="364"/>
      <c r="AI21" s="364"/>
      <c r="AJ21" s="484"/>
    </row>
    <row r="22" spans="1:36" ht="96.75" customHeight="1">
      <c r="A22" s="204"/>
      <c r="B22" s="208" t="s">
        <v>173</v>
      </c>
      <c r="C22" s="206" t="s">
        <v>174</v>
      </c>
      <c r="D22" s="206" t="s">
        <v>175</v>
      </c>
      <c r="E22" s="361" t="s">
        <v>480</v>
      </c>
      <c r="F22" s="365">
        <v>44409</v>
      </c>
      <c r="G22" s="365">
        <v>45474</v>
      </c>
      <c r="H22" s="210" t="s">
        <v>176</v>
      </c>
      <c r="I22" s="377">
        <v>0</v>
      </c>
      <c r="J22" s="207" t="s">
        <v>177</v>
      </c>
      <c r="K22" s="207"/>
      <c r="L22" s="207"/>
      <c r="M22" s="208"/>
      <c r="N22" s="362"/>
      <c r="O22" s="362"/>
      <c r="P22" s="362" t="s">
        <v>66</v>
      </c>
      <c r="Q22" s="362"/>
      <c r="R22" s="362"/>
      <c r="S22" s="363"/>
      <c r="T22" s="370" t="s">
        <v>481</v>
      </c>
      <c r="U22" s="370" t="s">
        <v>482</v>
      </c>
      <c r="V22" s="370" t="s">
        <v>483</v>
      </c>
      <c r="W22" s="364" t="s">
        <v>484</v>
      </c>
      <c r="X22" s="370" t="s">
        <v>485</v>
      </c>
      <c r="Y22" s="370" t="s">
        <v>486</v>
      </c>
      <c r="Z22" s="370" t="s">
        <v>487</v>
      </c>
      <c r="AA22" s="364"/>
      <c r="AB22" s="364"/>
      <c r="AC22" s="364"/>
      <c r="AD22" s="364"/>
      <c r="AE22" s="364"/>
      <c r="AF22" s="364"/>
      <c r="AG22" s="364"/>
      <c r="AH22" s="364"/>
      <c r="AI22" s="370" t="s">
        <v>488</v>
      </c>
      <c r="AJ22" s="484"/>
    </row>
    <row r="23" spans="1:36" ht="102.75" customHeight="1">
      <c r="A23" s="204" t="s">
        <v>182</v>
      </c>
      <c r="B23" s="208" t="s">
        <v>183</v>
      </c>
      <c r="C23" s="378" t="s">
        <v>184</v>
      </c>
      <c r="D23" s="206" t="s">
        <v>185</v>
      </c>
      <c r="E23" s="361" t="s">
        <v>186</v>
      </c>
      <c r="F23" s="365">
        <v>43678</v>
      </c>
      <c r="G23" s="365">
        <v>45108</v>
      </c>
      <c r="H23" s="208" t="s">
        <v>113</v>
      </c>
      <c r="I23" s="210" t="s">
        <v>188</v>
      </c>
      <c r="J23" s="208" t="s">
        <v>489</v>
      </c>
      <c r="K23" s="207" t="s">
        <v>54</v>
      </c>
      <c r="L23" s="207"/>
      <c r="M23" s="361" t="s">
        <v>190</v>
      </c>
      <c r="N23" s="362"/>
      <c r="O23" s="362" t="s">
        <v>66</v>
      </c>
      <c r="P23" s="362"/>
      <c r="Q23" s="362"/>
      <c r="R23" s="362"/>
      <c r="S23" s="363"/>
      <c r="T23" s="370" t="s">
        <v>490</v>
      </c>
      <c r="U23" s="366" t="s">
        <v>280</v>
      </c>
      <c r="V23" s="367" t="s">
        <v>491</v>
      </c>
      <c r="W23" s="364" t="s">
        <v>119</v>
      </c>
      <c r="X23" s="367"/>
      <c r="Y23" s="366"/>
      <c r="Z23" s="366"/>
      <c r="AA23" s="366"/>
      <c r="AB23" s="366"/>
      <c r="AC23" s="366"/>
      <c r="AD23" s="366"/>
      <c r="AE23" s="366"/>
      <c r="AF23" s="366"/>
      <c r="AG23" s="366"/>
      <c r="AH23" s="366"/>
      <c r="AI23" s="367" t="s">
        <v>492</v>
      </c>
      <c r="AJ23" s="484"/>
    </row>
    <row r="24" spans="1:36" ht="88.5" customHeight="1">
      <c r="A24" s="204"/>
      <c r="B24" s="208" t="s">
        <v>198</v>
      </c>
      <c r="C24" s="206" t="s">
        <v>199</v>
      </c>
      <c r="D24" s="206" t="s">
        <v>200</v>
      </c>
      <c r="E24" s="361" t="s">
        <v>201</v>
      </c>
      <c r="F24" s="365">
        <v>43678</v>
      </c>
      <c r="G24" s="365">
        <v>45474</v>
      </c>
      <c r="H24" s="207" t="s">
        <v>87</v>
      </c>
      <c r="I24" s="210" t="s">
        <v>202</v>
      </c>
      <c r="J24" s="208" t="s">
        <v>203</v>
      </c>
      <c r="K24" s="207" t="s">
        <v>54</v>
      </c>
      <c r="L24" s="208"/>
      <c r="M24" s="361" t="s">
        <v>204</v>
      </c>
      <c r="N24" s="362"/>
      <c r="O24" s="362"/>
      <c r="P24" s="362" t="s">
        <v>66</v>
      </c>
      <c r="Q24" s="362"/>
      <c r="R24" s="362"/>
      <c r="S24" s="363"/>
      <c r="T24" s="367" t="s">
        <v>493</v>
      </c>
      <c r="U24" s="367" t="s">
        <v>494</v>
      </c>
      <c r="V24" s="366" t="s">
        <v>495</v>
      </c>
      <c r="W24" s="366" t="s">
        <v>496</v>
      </c>
      <c r="X24" s="367" t="s">
        <v>497</v>
      </c>
      <c r="Y24" s="366"/>
      <c r="Z24" s="366"/>
      <c r="AA24" s="366"/>
      <c r="AB24" s="366"/>
      <c r="AC24" s="366"/>
      <c r="AD24" s="366"/>
      <c r="AE24" s="366"/>
      <c r="AF24" s="366"/>
      <c r="AG24" s="366"/>
      <c r="AH24" s="366"/>
      <c r="AI24" s="367" t="s">
        <v>498</v>
      </c>
      <c r="AJ24" s="484"/>
    </row>
    <row r="25" spans="1:36" ht="101.25" customHeight="1">
      <c r="A25" s="204"/>
      <c r="B25" s="208" t="s">
        <v>210</v>
      </c>
      <c r="C25" s="206" t="s">
        <v>211</v>
      </c>
      <c r="D25" s="206" t="s">
        <v>212</v>
      </c>
      <c r="E25" s="361" t="s">
        <v>213</v>
      </c>
      <c r="F25" s="365">
        <v>43831</v>
      </c>
      <c r="G25" s="365">
        <v>45474</v>
      </c>
      <c r="H25" s="208" t="s">
        <v>176</v>
      </c>
      <c r="I25" s="210">
        <v>0</v>
      </c>
      <c r="J25" s="208" t="s">
        <v>214</v>
      </c>
      <c r="K25" s="207" t="s">
        <v>54</v>
      </c>
      <c r="L25" s="207"/>
      <c r="M25" s="208"/>
      <c r="N25" s="362"/>
      <c r="O25" s="362"/>
      <c r="P25" s="362" t="s">
        <v>66</v>
      </c>
      <c r="Q25" s="362"/>
      <c r="R25" s="362"/>
      <c r="S25" s="363"/>
      <c r="T25" s="367" t="s">
        <v>499</v>
      </c>
      <c r="U25" s="367" t="s">
        <v>500</v>
      </c>
      <c r="V25" s="367" t="s">
        <v>501</v>
      </c>
      <c r="W25" s="366" t="s">
        <v>484</v>
      </c>
      <c r="X25" s="367"/>
      <c r="Y25" s="366"/>
      <c r="Z25" s="366"/>
      <c r="AA25" s="366"/>
      <c r="AB25" s="366"/>
      <c r="AC25" s="366"/>
      <c r="AD25" s="366"/>
      <c r="AE25" s="366"/>
      <c r="AF25" s="366"/>
      <c r="AG25" s="366"/>
      <c r="AH25" s="366"/>
      <c r="AI25" s="367" t="s">
        <v>502</v>
      </c>
      <c r="AJ25" s="484"/>
    </row>
    <row r="26" spans="1:36" ht="78.75" customHeight="1">
      <c r="A26" s="204"/>
      <c r="B26" s="208" t="s">
        <v>218</v>
      </c>
      <c r="C26" s="378" t="s">
        <v>219</v>
      </c>
      <c r="D26" s="206" t="s">
        <v>220</v>
      </c>
      <c r="E26" s="379"/>
      <c r="F26" s="365">
        <v>43678</v>
      </c>
      <c r="G26" s="365">
        <v>45474</v>
      </c>
      <c r="H26" s="210" t="s">
        <v>221</v>
      </c>
      <c r="I26" s="380" t="s">
        <v>127</v>
      </c>
      <c r="J26" s="208" t="s">
        <v>222</v>
      </c>
      <c r="K26" s="207" t="s">
        <v>54</v>
      </c>
      <c r="L26" s="207"/>
      <c r="M26" s="208"/>
      <c r="N26" s="362"/>
      <c r="O26" s="362"/>
      <c r="P26" s="362" t="s">
        <v>66</v>
      </c>
      <c r="Q26" s="362"/>
      <c r="R26" s="362"/>
      <c r="S26" s="363"/>
      <c r="T26" s="370" t="s">
        <v>503</v>
      </c>
      <c r="U26" s="370" t="s">
        <v>504</v>
      </c>
      <c r="V26" s="370" t="s">
        <v>505</v>
      </c>
      <c r="W26" s="364" t="s">
        <v>506</v>
      </c>
      <c r="X26" s="364"/>
      <c r="Y26" s="370" t="s">
        <v>507</v>
      </c>
      <c r="Z26" s="364"/>
      <c r="AA26" s="364"/>
      <c r="AB26" s="364"/>
      <c r="AC26" s="364"/>
      <c r="AD26" s="370" t="s">
        <v>508</v>
      </c>
      <c r="AE26" s="364"/>
      <c r="AF26" s="364"/>
      <c r="AG26" s="364"/>
      <c r="AH26" s="364"/>
      <c r="AI26" s="364"/>
      <c r="AJ26" s="484"/>
    </row>
    <row r="27" spans="1:36" ht="77.25" customHeight="1">
      <c r="A27" s="204"/>
      <c r="B27" s="208" t="s">
        <v>228</v>
      </c>
      <c r="C27" s="206" t="s">
        <v>229</v>
      </c>
      <c r="D27" s="206" t="s">
        <v>230</v>
      </c>
      <c r="E27" s="369" t="s">
        <v>509</v>
      </c>
      <c r="F27" s="365">
        <v>43678</v>
      </c>
      <c r="G27" s="365">
        <v>45474</v>
      </c>
      <c r="H27" s="208" t="s">
        <v>75</v>
      </c>
      <c r="I27" s="210" t="s">
        <v>127</v>
      </c>
      <c r="J27" s="208" t="s">
        <v>510</v>
      </c>
      <c r="K27" s="207" t="s">
        <v>54</v>
      </c>
      <c r="L27" s="207"/>
      <c r="M27" s="361" t="s">
        <v>232</v>
      </c>
      <c r="N27" s="362"/>
      <c r="O27" s="362"/>
      <c r="P27" s="362" t="s">
        <v>66</v>
      </c>
      <c r="Q27" s="362"/>
      <c r="R27" s="362"/>
      <c r="S27" s="363"/>
      <c r="T27" s="370" t="s">
        <v>511</v>
      </c>
      <c r="U27" s="370" t="s">
        <v>512</v>
      </c>
      <c r="V27" s="364" t="s">
        <v>234</v>
      </c>
      <c r="W27" s="364" t="s">
        <v>235</v>
      </c>
      <c r="X27" s="364"/>
      <c r="Y27" s="364"/>
      <c r="Z27" s="364"/>
      <c r="AA27" s="364"/>
      <c r="AB27" s="364"/>
      <c r="AC27" s="364"/>
      <c r="AD27" s="364"/>
      <c r="AE27" s="364"/>
      <c r="AF27" s="364"/>
      <c r="AG27" s="364"/>
      <c r="AH27" s="364"/>
      <c r="AI27" s="370" t="s">
        <v>513</v>
      </c>
      <c r="AJ27" s="484"/>
    </row>
    <row r="28" spans="1:36" ht="67.5" customHeight="1">
      <c r="A28" s="204"/>
      <c r="B28" s="208" t="s">
        <v>236</v>
      </c>
      <c r="C28" s="378" t="s">
        <v>237</v>
      </c>
      <c r="D28" s="206" t="s">
        <v>238</v>
      </c>
      <c r="E28" s="361" t="s">
        <v>239</v>
      </c>
      <c r="F28" s="365">
        <v>43831</v>
      </c>
      <c r="G28" s="365">
        <v>45474</v>
      </c>
      <c r="H28" s="208" t="s">
        <v>401</v>
      </c>
      <c r="I28" s="210" t="s">
        <v>76</v>
      </c>
      <c r="J28" s="208" t="s">
        <v>241</v>
      </c>
      <c r="K28" s="207" t="s">
        <v>242</v>
      </c>
      <c r="L28" s="207"/>
      <c r="M28" s="361" t="s">
        <v>243</v>
      </c>
      <c r="N28" s="362"/>
      <c r="O28" s="362"/>
      <c r="P28" s="362"/>
      <c r="Q28" s="362" t="s">
        <v>66</v>
      </c>
      <c r="R28" s="362"/>
      <c r="S28" s="363"/>
      <c r="T28" s="370" t="s">
        <v>514</v>
      </c>
      <c r="U28" s="370" t="s">
        <v>515</v>
      </c>
      <c r="V28" s="364"/>
      <c r="W28" s="364" t="s">
        <v>194</v>
      </c>
      <c r="X28" s="364"/>
      <c r="Y28" s="364"/>
      <c r="Z28" s="364"/>
      <c r="AA28" s="364"/>
      <c r="AB28" s="364"/>
      <c r="AC28" s="364"/>
      <c r="AD28" s="364"/>
      <c r="AE28" s="364"/>
      <c r="AF28" s="364"/>
      <c r="AG28" s="364"/>
      <c r="AH28" s="364"/>
      <c r="AI28" s="364"/>
      <c r="AJ28" s="484"/>
    </row>
    <row r="29" spans="1:36" ht="42" customHeight="1">
      <c r="A29" s="204"/>
      <c r="B29" s="208" t="s">
        <v>249</v>
      </c>
      <c r="C29" s="206" t="s">
        <v>250</v>
      </c>
      <c r="D29" s="206" t="s">
        <v>251</v>
      </c>
      <c r="E29" s="361" t="s">
        <v>252</v>
      </c>
      <c r="F29" s="365">
        <v>43891</v>
      </c>
      <c r="G29" s="365">
        <v>45108</v>
      </c>
      <c r="H29" s="208" t="s">
        <v>75</v>
      </c>
      <c r="I29" s="210" t="s">
        <v>253</v>
      </c>
      <c r="J29" s="208" t="s">
        <v>254</v>
      </c>
      <c r="K29" s="207"/>
      <c r="L29" s="207"/>
      <c r="M29" s="208"/>
      <c r="N29" s="362"/>
      <c r="O29" s="362"/>
      <c r="P29" s="362" t="s">
        <v>66</v>
      </c>
      <c r="Q29" s="362"/>
      <c r="R29" s="362"/>
      <c r="S29" s="363"/>
      <c r="T29" s="370" t="s">
        <v>516</v>
      </c>
      <c r="U29" s="364"/>
      <c r="V29" s="370" t="s">
        <v>517</v>
      </c>
      <c r="W29" s="364" t="s">
        <v>235</v>
      </c>
      <c r="X29" s="370" t="s">
        <v>518</v>
      </c>
      <c r="Y29" s="370"/>
      <c r="Z29" s="364"/>
      <c r="AA29" s="364"/>
      <c r="AB29" s="364"/>
      <c r="AC29" s="364"/>
      <c r="AD29" s="364"/>
      <c r="AE29" s="364"/>
      <c r="AF29" s="364"/>
      <c r="AG29" s="364"/>
      <c r="AH29" s="364"/>
      <c r="AI29" s="370" t="s">
        <v>519</v>
      </c>
      <c r="AJ29" s="484"/>
    </row>
    <row r="30" spans="1:36" ht="120" customHeight="1">
      <c r="A30" s="204"/>
      <c r="B30" s="208" t="s">
        <v>258</v>
      </c>
      <c r="C30" s="378" t="s">
        <v>269</v>
      </c>
      <c r="D30" s="206" t="s">
        <v>260</v>
      </c>
      <c r="E30" s="381"/>
      <c r="F30" s="365">
        <v>43678</v>
      </c>
      <c r="G30" s="365">
        <v>44743</v>
      </c>
      <c r="H30" s="208" t="s">
        <v>113</v>
      </c>
      <c r="I30" s="382" t="s">
        <v>261</v>
      </c>
      <c r="J30" s="208" t="s">
        <v>520</v>
      </c>
      <c r="K30" s="207" t="s">
        <v>262</v>
      </c>
      <c r="L30" s="207" t="s">
        <v>54</v>
      </c>
      <c r="M30" s="361" t="s">
        <v>263</v>
      </c>
      <c r="N30" s="362"/>
      <c r="O30" s="362"/>
      <c r="P30" s="362" t="s">
        <v>66</v>
      </c>
      <c r="Q30" s="362"/>
      <c r="R30" s="362"/>
      <c r="S30" s="363"/>
      <c r="T30" s="370" t="s">
        <v>521</v>
      </c>
      <c r="U30" s="364"/>
      <c r="V30" s="370" t="s">
        <v>522</v>
      </c>
      <c r="W30" s="364" t="s">
        <v>119</v>
      </c>
      <c r="X30" s="370"/>
      <c r="Y30" s="370" t="s">
        <v>523</v>
      </c>
      <c r="Z30" s="364"/>
      <c r="AA30" s="364"/>
      <c r="AB30" s="364"/>
      <c r="AC30" s="364"/>
      <c r="AD30" s="370" t="s">
        <v>524</v>
      </c>
      <c r="AE30" s="364"/>
      <c r="AF30" s="364"/>
      <c r="AG30" s="364"/>
      <c r="AH30" s="364"/>
      <c r="AI30" s="370" t="s">
        <v>525</v>
      </c>
      <c r="AJ30" s="484"/>
    </row>
    <row r="31" spans="1:36" ht="36" customHeight="1">
      <c r="A31" s="204"/>
      <c r="B31" s="208" t="s">
        <v>272</v>
      </c>
      <c r="C31" s="206" t="s">
        <v>273</v>
      </c>
      <c r="D31" s="206" t="s">
        <v>274</v>
      </c>
      <c r="E31" s="383"/>
      <c r="F31" s="365">
        <v>44409</v>
      </c>
      <c r="G31" s="365">
        <v>45261</v>
      </c>
      <c r="H31" s="208" t="s">
        <v>113</v>
      </c>
      <c r="I31" s="384" t="s">
        <v>159</v>
      </c>
      <c r="J31" s="208" t="s">
        <v>276</v>
      </c>
      <c r="K31" s="208" t="s">
        <v>277</v>
      </c>
      <c r="L31" s="208" t="s">
        <v>54</v>
      </c>
      <c r="M31" s="361" t="s">
        <v>278</v>
      </c>
      <c r="N31" s="362"/>
      <c r="O31" s="362" t="s">
        <v>66</v>
      </c>
      <c r="P31" s="362"/>
      <c r="Q31" s="362"/>
      <c r="R31" s="362"/>
      <c r="S31" s="363" t="s">
        <v>6</v>
      </c>
      <c r="T31" s="364" t="s">
        <v>526</v>
      </c>
      <c r="U31" s="366" t="s">
        <v>280</v>
      </c>
      <c r="V31" s="370" t="s">
        <v>527</v>
      </c>
      <c r="W31" s="364" t="s">
        <v>119</v>
      </c>
      <c r="X31" s="364" t="s">
        <v>528</v>
      </c>
      <c r="Y31" s="364"/>
      <c r="Z31" s="364"/>
      <c r="AA31" s="364"/>
      <c r="AB31" s="364"/>
      <c r="AC31" s="364"/>
      <c r="AD31" s="364"/>
      <c r="AE31" s="364"/>
      <c r="AF31" s="364"/>
      <c r="AG31" s="364"/>
      <c r="AH31" s="364"/>
      <c r="AI31" s="370"/>
      <c r="AJ31" s="484"/>
    </row>
    <row r="32" spans="1:36" ht="249.75" customHeight="1">
      <c r="A32" s="204"/>
      <c r="B32" s="208" t="s">
        <v>284</v>
      </c>
      <c r="C32" s="206" t="s">
        <v>285</v>
      </c>
      <c r="D32" s="206" t="s">
        <v>286</v>
      </c>
      <c r="E32" s="361" t="s">
        <v>287</v>
      </c>
      <c r="F32" s="365">
        <v>43678</v>
      </c>
      <c r="G32" s="365">
        <v>45474</v>
      </c>
      <c r="H32" s="208" t="s">
        <v>457</v>
      </c>
      <c r="I32" s="210">
        <v>0</v>
      </c>
      <c r="J32" s="207" t="s">
        <v>289</v>
      </c>
      <c r="K32" s="207" t="s">
        <v>290</v>
      </c>
      <c r="L32" s="207" t="s">
        <v>291</v>
      </c>
      <c r="M32" s="361" t="s">
        <v>292</v>
      </c>
      <c r="N32" s="362"/>
      <c r="O32" s="362"/>
      <c r="P32" s="362" t="s">
        <v>66</v>
      </c>
      <c r="Q32" s="362"/>
      <c r="R32" s="362"/>
      <c r="S32" s="363"/>
      <c r="T32" s="370" t="s">
        <v>529</v>
      </c>
      <c r="U32" s="370"/>
      <c r="V32" s="370"/>
      <c r="W32" s="367" t="s">
        <v>461</v>
      </c>
      <c r="X32" s="370" t="s">
        <v>530</v>
      </c>
      <c r="Y32" s="364"/>
      <c r="Z32" s="364"/>
      <c r="AA32" s="364"/>
      <c r="AB32" s="364"/>
      <c r="AC32" s="364"/>
      <c r="AD32" s="364"/>
      <c r="AE32" s="364"/>
      <c r="AF32" s="364"/>
      <c r="AG32" s="364"/>
      <c r="AH32" s="364"/>
      <c r="AI32" s="370" t="s">
        <v>531</v>
      </c>
      <c r="AJ32" s="484"/>
    </row>
    <row r="33" spans="1:36" ht="106.5" customHeight="1">
      <c r="A33" s="204"/>
      <c r="B33" s="208" t="s">
        <v>298</v>
      </c>
      <c r="C33" s="378" t="s">
        <v>299</v>
      </c>
      <c r="D33" s="385" t="s">
        <v>300</v>
      </c>
      <c r="E33" s="386"/>
      <c r="F33" s="365">
        <v>43678</v>
      </c>
      <c r="G33" s="365">
        <v>45474</v>
      </c>
      <c r="H33" s="210" t="s">
        <v>301</v>
      </c>
      <c r="I33" s="210">
        <v>71300</v>
      </c>
      <c r="J33" s="361" t="s">
        <v>302</v>
      </c>
      <c r="K33" s="207" t="s">
        <v>303</v>
      </c>
      <c r="L33" s="208" t="s">
        <v>304</v>
      </c>
      <c r="M33" s="208" t="s">
        <v>305</v>
      </c>
      <c r="N33" s="362"/>
      <c r="O33" s="362"/>
      <c r="P33" s="362" t="s">
        <v>66</v>
      </c>
      <c r="Q33" s="362"/>
      <c r="R33" s="362"/>
      <c r="S33" s="363"/>
      <c r="T33" s="370" t="s">
        <v>532</v>
      </c>
      <c r="U33" s="370" t="s">
        <v>533</v>
      </c>
      <c r="V33" s="370" t="s">
        <v>534</v>
      </c>
      <c r="W33" s="364" t="s">
        <v>144</v>
      </c>
      <c r="X33" s="370" t="s">
        <v>535</v>
      </c>
      <c r="Y33" s="364"/>
      <c r="Z33" s="364"/>
      <c r="AA33" s="364"/>
      <c r="AB33" s="364"/>
      <c r="AC33" s="364"/>
      <c r="AD33" s="364"/>
      <c r="AE33" s="364"/>
      <c r="AF33" s="364"/>
      <c r="AG33" s="364"/>
      <c r="AH33" s="364"/>
      <c r="AI33" s="370" t="s">
        <v>536</v>
      </c>
      <c r="AJ33" s="484"/>
    </row>
    <row r="34" spans="1:36" ht="86.25" customHeight="1">
      <c r="A34" s="204"/>
      <c r="B34" s="208" t="s">
        <v>308</v>
      </c>
      <c r="C34" s="206" t="s">
        <v>309</v>
      </c>
      <c r="D34" s="387" t="s">
        <v>310</v>
      </c>
      <c r="E34" s="388" t="s">
        <v>311</v>
      </c>
      <c r="F34" s="389">
        <v>45139</v>
      </c>
      <c r="G34" s="365">
        <v>45474</v>
      </c>
      <c r="H34" s="390" t="s">
        <v>87</v>
      </c>
      <c r="I34" s="390">
        <v>0</v>
      </c>
      <c r="J34" s="360" t="s">
        <v>312</v>
      </c>
      <c r="K34" s="207" t="s">
        <v>313</v>
      </c>
      <c r="L34" s="207"/>
      <c r="M34" s="361" t="s">
        <v>314</v>
      </c>
      <c r="N34" s="362" t="s">
        <v>66</v>
      </c>
      <c r="O34" s="362"/>
      <c r="P34" s="362"/>
      <c r="Q34" s="362"/>
      <c r="R34" s="362"/>
      <c r="S34" s="363"/>
      <c r="T34" s="370" t="s">
        <v>537</v>
      </c>
      <c r="U34" s="364"/>
      <c r="V34" s="364"/>
      <c r="W34" s="364"/>
      <c r="X34" s="364"/>
      <c r="Y34" s="364"/>
      <c r="Z34" s="364"/>
      <c r="AA34" s="364"/>
      <c r="AB34" s="364"/>
      <c r="AC34" s="364"/>
      <c r="AD34" s="364"/>
      <c r="AE34" s="364"/>
      <c r="AF34" s="364"/>
      <c r="AG34" s="364"/>
      <c r="AH34" s="364"/>
      <c r="AI34" s="364"/>
      <c r="AJ34" s="484"/>
    </row>
    <row r="35" spans="1:36" ht="87" customHeight="1">
      <c r="A35" s="204" t="s">
        <v>317</v>
      </c>
      <c r="B35" s="208" t="s">
        <v>318</v>
      </c>
      <c r="C35" s="206" t="s">
        <v>319</v>
      </c>
      <c r="D35" s="206" t="s">
        <v>320</v>
      </c>
      <c r="E35" s="391"/>
      <c r="F35" s="365">
        <v>43678</v>
      </c>
      <c r="G35" s="365">
        <v>45474</v>
      </c>
      <c r="H35" s="207" t="s">
        <v>321</v>
      </c>
      <c r="I35" s="377">
        <v>0</v>
      </c>
      <c r="J35" s="207" t="s">
        <v>322</v>
      </c>
      <c r="K35" s="392"/>
      <c r="L35" s="392"/>
      <c r="M35" s="361" t="s">
        <v>323</v>
      </c>
      <c r="N35" s="362"/>
      <c r="O35" s="362" t="s">
        <v>66</v>
      </c>
      <c r="P35" s="362"/>
      <c r="Q35" s="362"/>
      <c r="R35" s="362"/>
      <c r="S35" s="363"/>
      <c r="T35" s="367" t="s">
        <v>538</v>
      </c>
      <c r="U35" s="366" t="s">
        <v>280</v>
      </c>
      <c r="V35" s="367" t="s">
        <v>539</v>
      </c>
      <c r="W35" s="367" t="s">
        <v>540</v>
      </c>
      <c r="X35" s="367"/>
      <c r="Y35" s="366"/>
      <c r="Z35" s="366"/>
      <c r="AA35" s="366"/>
      <c r="AB35" s="366"/>
      <c r="AC35" s="366"/>
      <c r="AD35" s="366"/>
      <c r="AE35" s="366"/>
      <c r="AF35" s="367" t="s">
        <v>508</v>
      </c>
      <c r="AG35" s="366"/>
      <c r="AH35" s="366"/>
      <c r="AI35" s="367" t="s">
        <v>541</v>
      </c>
      <c r="AJ35" s="484"/>
    </row>
    <row r="36" spans="1:36" ht="79.5" customHeight="1">
      <c r="A36" s="204"/>
      <c r="B36" s="208" t="s">
        <v>329</v>
      </c>
      <c r="C36" s="206" t="s">
        <v>330</v>
      </c>
      <c r="D36" s="206" t="s">
        <v>331</v>
      </c>
      <c r="E36" s="361" t="s">
        <v>332</v>
      </c>
      <c r="F36" s="365">
        <v>43678</v>
      </c>
      <c r="G36" s="365">
        <v>45474</v>
      </c>
      <c r="H36" s="207" t="s">
        <v>321</v>
      </c>
      <c r="I36" s="377">
        <v>0</v>
      </c>
      <c r="J36" s="208" t="s">
        <v>333</v>
      </c>
      <c r="K36" s="208"/>
      <c r="L36" s="208"/>
      <c r="M36" s="206" t="s">
        <v>334</v>
      </c>
      <c r="N36" s="362"/>
      <c r="O36" s="362" t="s">
        <v>66</v>
      </c>
      <c r="P36" s="362"/>
      <c r="Q36" s="362"/>
      <c r="R36" s="362"/>
      <c r="S36" s="363"/>
      <c r="T36" s="367" t="s">
        <v>542</v>
      </c>
      <c r="U36" s="366" t="s">
        <v>280</v>
      </c>
      <c r="V36" s="367" t="s">
        <v>543</v>
      </c>
      <c r="W36" s="367" t="s">
        <v>540</v>
      </c>
      <c r="X36" s="367"/>
      <c r="Y36" s="366"/>
      <c r="Z36" s="366"/>
      <c r="AA36" s="366"/>
      <c r="AB36" s="366"/>
      <c r="AC36" s="366"/>
      <c r="AD36" s="366"/>
      <c r="AE36" s="366"/>
      <c r="AF36" s="366"/>
      <c r="AG36" s="366"/>
      <c r="AH36" s="366"/>
      <c r="AI36" s="367" t="s">
        <v>544</v>
      </c>
      <c r="AJ36" s="484"/>
    </row>
    <row r="37" spans="1:36" ht="110.25" customHeight="1">
      <c r="A37" s="204"/>
      <c r="B37" s="208" t="s">
        <v>338</v>
      </c>
      <c r="C37" s="378" t="s">
        <v>339</v>
      </c>
      <c r="D37" s="206" t="s">
        <v>340</v>
      </c>
      <c r="E37" s="361" t="s">
        <v>545</v>
      </c>
      <c r="F37" s="393">
        <v>44197</v>
      </c>
      <c r="G37" s="365">
        <v>45292</v>
      </c>
      <c r="H37" s="215" t="s">
        <v>546</v>
      </c>
      <c r="I37" s="377">
        <v>0</v>
      </c>
      <c r="J37" s="208" t="s">
        <v>342</v>
      </c>
      <c r="K37" s="207"/>
      <c r="L37" s="207"/>
      <c r="M37" s="361" t="s">
        <v>343</v>
      </c>
      <c r="N37" s="362"/>
      <c r="O37" s="362"/>
      <c r="P37" s="362"/>
      <c r="Q37" s="362" t="s">
        <v>66</v>
      </c>
      <c r="R37" s="362"/>
      <c r="S37" s="363"/>
      <c r="T37" s="367" t="s">
        <v>547</v>
      </c>
      <c r="U37" s="367" t="s">
        <v>548</v>
      </c>
      <c r="V37" s="367"/>
      <c r="W37" s="367" t="s">
        <v>546</v>
      </c>
      <c r="X37" s="367" t="s">
        <v>549</v>
      </c>
      <c r="Y37" s="366"/>
      <c r="Z37" s="367" t="s">
        <v>550</v>
      </c>
      <c r="AA37" s="366"/>
      <c r="AB37" s="366"/>
      <c r="AC37" s="366"/>
      <c r="AD37" s="366"/>
      <c r="AE37" s="366"/>
      <c r="AF37" s="367" t="s">
        <v>551</v>
      </c>
      <c r="AG37" s="394"/>
      <c r="AH37" s="366"/>
      <c r="AI37" s="367" t="s">
        <v>552</v>
      </c>
      <c r="AJ37" s="484"/>
    </row>
    <row r="38" spans="1:36" ht="97.5" customHeight="1">
      <c r="A38" s="204"/>
      <c r="B38" s="208" t="s">
        <v>350</v>
      </c>
      <c r="C38" s="206" t="s">
        <v>351</v>
      </c>
      <c r="D38" s="206" t="s">
        <v>352</v>
      </c>
      <c r="E38" s="395" t="s">
        <v>353</v>
      </c>
      <c r="F38" s="365">
        <v>43678</v>
      </c>
      <c r="G38" s="365">
        <v>44378</v>
      </c>
      <c r="H38" s="208" t="s">
        <v>354</v>
      </c>
      <c r="I38" s="210" t="s">
        <v>355</v>
      </c>
      <c r="J38" s="208" t="s">
        <v>553</v>
      </c>
      <c r="K38" s="207"/>
      <c r="L38" s="207"/>
      <c r="M38" s="361" t="s">
        <v>554</v>
      </c>
      <c r="N38" s="362"/>
      <c r="O38" s="362"/>
      <c r="P38" s="362" t="s">
        <v>66</v>
      </c>
      <c r="Q38" s="362"/>
      <c r="R38" s="362"/>
      <c r="S38" s="363"/>
      <c r="T38" s="367" t="s">
        <v>555</v>
      </c>
      <c r="U38" s="366"/>
      <c r="V38" s="367" t="s">
        <v>556</v>
      </c>
      <c r="W38" s="367" t="s">
        <v>540</v>
      </c>
      <c r="X38" s="367" t="s">
        <v>557</v>
      </c>
      <c r="Y38" s="394"/>
      <c r="Z38" s="366"/>
      <c r="AA38" s="366"/>
      <c r="AB38" s="366"/>
      <c r="AC38" s="367" t="s">
        <v>558</v>
      </c>
      <c r="AD38" s="366"/>
      <c r="AE38" s="366"/>
      <c r="AF38" s="367" t="s">
        <v>508</v>
      </c>
      <c r="AG38" s="366"/>
      <c r="AH38" s="366"/>
      <c r="AI38" s="366"/>
      <c r="AJ38" s="484"/>
    </row>
    <row r="39" spans="1:36" ht="131.25" customHeight="1">
      <c r="A39" s="204" t="s">
        <v>360</v>
      </c>
      <c r="B39" s="208" t="s">
        <v>361</v>
      </c>
      <c r="C39" s="378" t="s">
        <v>362</v>
      </c>
      <c r="D39" s="206" t="s">
        <v>363</v>
      </c>
      <c r="E39" s="361" t="s">
        <v>364</v>
      </c>
      <c r="F39" s="365">
        <v>44197</v>
      </c>
      <c r="G39" s="365">
        <v>45292</v>
      </c>
      <c r="H39" s="208" t="s">
        <v>546</v>
      </c>
      <c r="I39" s="377">
        <v>0</v>
      </c>
      <c r="J39" s="208" t="s">
        <v>365</v>
      </c>
      <c r="K39" s="207"/>
      <c r="L39" s="207"/>
      <c r="M39" s="361" t="s">
        <v>366</v>
      </c>
      <c r="N39" s="199"/>
      <c r="O39" s="199"/>
      <c r="P39" s="199"/>
      <c r="Q39" s="199" t="s">
        <v>66</v>
      </c>
      <c r="R39" s="199"/>
      <c r="S39" s="202"/>
      <c r="T39" s="367" t="s">
        <v>559</v>
      </c>
      <c r="U39" s="367" t="s">
        <v>560</v>
      </c>
      <c r="V39" s="367"/>
      <c r="W39" s="367" t="s">
        <v>546</v>
      </c>
      <c r="X39" s="367" t="s">
        <v>561</v>
      </c>
      <c r="Y39" s="367"/>
      <c r="Z39" s="367"/>
      <c r="AA39" s="367"/>
      <c r="AB39" s="367"/>
      <c r="AC39" s="367"/>
      <c r="AD39" s="367"/>
      <c r="AE39" s="367"/>
      <c r="AF39" s="367"/>
      <c r="AG39" s="367"/>
      <c r="AH39" s="367"/>
      <c r="AI39" s="367" t="s">
        <v>562</v>
      </c>
      <c r="AJ39" s="484"/>
    </row>
    <row r="40" spans="1:36" ht="75" customHeight="1">
      <c r="A40" s="204"/>
      <c r="B40" s="208" t="s">
        <v>375</v>
      </c>
      <c r="C40" s="206" t="s">
        <v>376</v>
      </c>
      <c r="D40" s="206" t="s">
        <v>377</v>
      </c>
      <c r="E40" s="361" t="s">
        <v>378</v>
      </c>
      <c r="F40" s="365">
        <v>43891</v>
      </c>
      <c r="G40" s="365">
        <v>45108</v>
      </c>
      <c r="H40" s="208" t="s">
        <v>113</v>
      </c>
      <c r="I40" s="210" t="s">
        <v>380</v>
      </c>
      <c r="J40" s="208" t="s">
        <v>381</v>
      </c>
      <c r="K40" s="361" t="s">
        <v>382</v>
      </c>
      <c r="L40" s="361" t="s">
        <v>383</v>
      </c>
      <c r="M40" s="361" t="s">
        <v>384</v>
      </c>
      <c r="N40" s="199"/>
      <c r="O40" s="199" t="s">
        <v>66</v>
      </c>
      <c r="P40" s="199"/>
      <c r="Q40" s="199"/>
      <c r="R40" s="199"/>
      <c r="S40" s="202"/>
      <c r="T40" s="367" t="s">
        <v>563</v>
      </c>
      <c r="U40" s="366" t="s">
        <v>280</v>
      </c>
      <c r="V40" s="367" t="s">
        <v>564</v>
      </c>
      <c r="W40" s="367"/>
      <c r="X40" s="367"/>
      <c r="Y40" s="367" t="s">
        <v>565</v>
      </c>
      <c r="Z40" s="367"/>
      <c r="AA40" s="367"/>
      <c r="AB40" s="367"/>
      <c r="AC40" s="367"/>
      <c r="AD40" s="367" t="s">
        <v>566</v>
      </c>
      <c r="AE40" s="367"/>
      <c r="AF40" s="367"/>
      <c r="AG40" s="367"/>
      <c r="AH40" s="367"/>
      <c r="AI40" s="367"/>
      <c r="AJ40" s="484"/>
    </row>
    <row r="41" spans="1:36" ht="97.5" customHeight="1">
      <c r="A41" s="204"/>
      <c r="B41" s="208" t="s">
        <v>389</v>
      </c>
      <c r="C41" s="206" t="s">
        <v>390</v>
      </c>
      <c r="D41" s="206" t="s">
        <v>391</v>
      </c>
      <c r="E41" s="396"/>
      <c r="F41" s="365">
        <v>43678</v>
      </c>
      <c r="G41" s="365">
        <v>45474</v>
      </c>
      <c r="H41" s="208" t="s">
        <v>392</v>
      </c>
      <c r="I41" s="377">
        <v>0</v>
      </c>
      <c r="J41" s="396"/>
      <c r="K41" s="207" t="s">
        <v>393</v>
      </c>
      <c r="L41" s="207"/>
      <c r="M41" s="361" t="s">
        <v>567</v>
      </c>
      <c r="N41" s="199"/>
      <c r="O41" s="199" t="s">
        <v>66</v>
      </c>
      <c r="P41" s="199"/>
      <c r="Q41" s="199"/>
      <c r="R41" s="199"/>
      <c r="S41" s="202"/>
      <c r="T41" s="367" t="s">
        <v>568</v>
      </c>
      <c r="U41" s="366" t="s">
        <v>280</v>
      </c>
      <c r="V41" s="367" t="s">
        <v>569</v>
      </c>
      <c r="W41" s="367"/>
      <c r="X41" s="367"/>
      <c r="Y41" s="367"/>
      <c r="Z41" s="367"/>
      <c r="AA41" s="367"/>
      <c r="AB41" s="367"/>
      <c r="AC41" s="367"/>
      <c r="AD41" s="367" t="s">
        <v>570</v>
      </c>
      <c r="AE41" s="367"/>
      <c r="AF41" s="367"/>
      <c r="AG41" s="367"/>
      <c r="AH41" s="367"/>
      <c r="AI41" s="367" t="s">
        <v>571</v>
      </c>
      <c r="AJ41" s="484"/>
    </row>
    <row r="42" spans="1:36" ht="132.75" customHeight="1">
      <c r="A42" s="204"/>
      <c r="B42" s="208" t="s">
        <v>397</v>
      </c>
      <c r="C42" s="397" t="s">
        <v>398</v>
      </c>
      <c r="D42" s="206" t="s">
        <v>399</v>
      </c>
      <c r="E42" s="361" t="s">
        <v>400</v>
      </c>
      <c r="F42" s="365">
        <v>43678</v>
      </c>
      <c r="G42" s="365">
        <v>45474</v>
      </c>
      <c r="H42" s="208" t="s">
        <v>401</v>
      </c>
      <c r="I42" s="208" t="s">
        <v>355</v>
      </c>
      <c r="J42" s="208" t="s">
        <v>402</v>
      </c>
      <c r="K42" s="207"/>
      <c r="L42" s="207"/>
      <c r="M42" s="361" t="s">
        <v>403</v>
      </c>
      <c r="N42" s="199"/>
      <c r="O42" s="199"/>
      <c r="P42" s="199" t="s">
        <v>66</v>
      </c>
      <c r="Q42" s="199"/>
      <c r="R42" s="199"/>
      <c r="S42" s="202"/>
      <c r="T42" s="367" t="s">
        <v>572</v>
      </c>
      <c r="U42" s="367" t="s">
        <v>573</v>
      </c>
      <c r="V42" s="367" t="s">
        <v>574</v>
      </c>
      <c r="W42" s="367" t="s">
        <v>575</v>
      </c>
      <c r="X42" s="367" t="s">
        <v>576</v>
      </c>
      <c r="Y42" s="367"/>
      <c r="Z42" s="367"/>
      <c r="AA42" s="367"/>
      <c r="AB42" s="367"/>
      <c r="AC42" s="367"/>
      <c r="AD42" s="367"/>
      <c r="AE42" s="367"/>
      <c r="AF42" s="367"/>
      <c r="AG42" s="367"/>
      <c r="AH42" s="367"/>
      <c r="AI42" s="367"/>
      <c r="AJ42" s="484"/>
    </row>
    <row r="43" spans="1:36" ht="15.75" customHeight="1">
      <c r="A43" s="6"/>
      <c r="B43" s="6"/>
      <c r="C43" s="6"/>
      <c r="D43" s="6"/>
      <c r="E43" s="6"/>
      <c r="F43" s="6"/>
      <c r="G43" s="6"/>
      <c r="H43" s="6"/>
      <c r="I43" s="6"/>
      <c r="J43" s="6"/>
      <c r="K43" s="6"/>
      <c r="L43" s="6"/>
      <c r="M43" s="6"/>
      <c r="N43" s="126"/>
      <c r="O43" s="126"/>
      <c r="P43" s="126"/>
      <c r="Q43" s="126"/>
      <c r="R43" s="126"/>
      <c r="S43" s="126"/>
      <c r="T43" s="6"/>
      <c r="U43" s="6"/>
      <c r="V43" s="6"/>
      <c r="W43" s="6"/>
      <c r="X43" s="6"/>
      <c r="Y43" s="6"/>
      <c r="Z43" s="6"/>
      <c r="AA43" s="6"/>
      <c r="AB43" s="6"/>
      <c r="AC43" s="6"/>
      <c r="AD43" s="6"/>
      <c r="AE43" s="6"/>
      <c r="AF43" s="6"/>
      <c r="AG43" s="6"/>
      <c r="AH43" s="6"/>
      <c r="AI43" s="6"/>
    </row>
    <row r="44" spans="1:36" ht="15.75" customHeight="1">
      <c r="A44" s="6"/>
      <c r="B44" s="133"/>
      <c r="C44" s="6"/>
      <c r="D44" s="6"/>
      <c r="E44" s="6"/>
      <c r="F44" s="6"/>
      <c r="G44" s="6"/>
      <c r="H44" s="6"/>
      <c r="I44" s="6"/>
      <c r="J44" s="6"/>
      <c r="K44" s="6"/>
      <c r="L44" s="6"/>
      <c r="M44" s="6"/>
      <c r="N44" s="126"/>
      <c r="O44" s="126"/>
      <c r="P44" s="126"/>
      <c r="Q44" s="126"/>
      <c r="R44" s="126"/>
      <c r="S44" s="126"/>
      <c r="T44" s="6"/>
      <c r="U44" s="6"/>
      <c r="V44" s="6"/>
      <c r="W44" s="6"/>
      <c r="X44" s="6"/>
      <c r="Y44" s="6"/>
      <c r="Z44" s="6"/>
      <c r="AA44" s="6"/>
      <c r="AB44" s="6"/>
      <c r="AC44" s="6"/>
      <c r="AD44" s="6"/>
      <c r="AE44" s="6"/>
      <c r="AF44" s="6"/>
      <c r="AG44" s="6"/>
      <c r="AH44" s="6"/>
      <c r="AI44" s="6"/>
    </row>
    <row r="45" spans="1:36" ht="15.75" customHeight="1">
      <c r="A45" s="6"/>
      <c r="B45" s="6"/>
      <c r="C45" s="6"/>
      <c r="D45" s="6"/>
      <c r="E45" s="6"/>
      <c r="F45" s="6"/>
      <c r="G45" s="6"/>
      <c r="H45" s="6"/>
      <c r="I45" s="6"/>
      <c r="J45" s="6"/>
      <c r="K45" s="6"/>
      <c r="L45" s="134"/>
      <c r="M45" s="6"/>
      <c r="N45" s="126"/>
      <c r="O45" s="126"/>
      <c r="P45" s="126"/>
      <c r="Q45" s="126"/>
      <c r="R45" s="126"/>
      <c r="S45" s="126"/>
      <c r="T45" s="6"/>
      <c r="U45" s="6"/>
      <c r="V45" s="6"/>
      <c r="W45" s="6"/>
      <c r="X45" s="6"/>
      <c r="Y45" s="6"/>
      <c r="Z45" s="6"/>
      <c r="AA45" s="6"/>
      <c r="AB45" s="6"/>
      <c r="AC45" s="6"/>
      <c r="AD45" s="6"/>
      <c r="AE45" s="6"/>
      <c r="AF45" s="6"/>
      <c r="AG45" s="6"/>
      <c r="AH45" s="6"/>
      <c r="AI45" s="6"/>
    </row>
    <row r="46" spans="1:36" ht="26.25" customHeight="1">
      <c r="A46" s="135" t="s">
        <v>407</v>
      </c>
      <c r="B46" s="136"/>
      <c r="C46" s="136"/>
      <c r="D46" s="136"/>
      <c r="E46" s="136"/>
      <c r="F46" s="136"/>
      <c r="G46" s="136"/>
      <c r="H46" s="136"/>
      <c r="I46" s="136"/>
      <c r="J46" s="136"/>
      <c r="K46" s="136"/>
      <c r="L46" s="137"/>
      <c r="M46" s="138"/>
      <c r="N46" s="126"/>
      <c r="O46" s="126"/>
      <c r="P46" s="126"/>
      <c r="Q46" s="126"/>
      <c r="R46" s="126"/>
      <c r="S46" s="126"/>
      <c r="T46" s="6"/>
      <c r="U46" s="6"/>
      <c r="V46" s="6"/>
      <c r="W46" s="6"/>
      <c r="X46" s="6"/>
      <c r="Y46" s="6"/>
      <c r="Z46" s="6"/>
      <c r="AA46" s="6"/>
      <c r="AB46" s="6"/>
      <c r="AC46" s="6"/>
      <c r="AD46" s="6"/>
      <c r="AE46" s="6"/>
      <c r="AF46" s="6"/>
      <c r="AG46" s="6"/>
      <c r="AH46" s="6"/>
      <c r="AI46" s="6"/>
    </row>
    <row r="47" spans="1:36" ht="26.25" customHeight="1">
      <c r="A47" s="139"/>
      <c r="B47" s="140"/>
      <c r="C47" s="140"/>
      <c r="D47" s="141"/>
      <c r="E47" s="141"/>
      <c r="F47" s="141"/>
      <c r="G47" s="141"/>
      <c r="H47" s="141"/>
      <c r="I47" s="141"/>
      <c r="J47" s="141"/>
      <c r="K47" s="141"/>
      <c r="L47" s="141"/>
      <c r="M47" s="141"/>
      <c r="N47" s="141"/>
      <c r="O47" s="126"/>
      <c r="P47" s="126"/>
      <c r="Q47" s="126"/>
      <c r="R47" s="126"/>
      <c r="S47" s="126"/>
      <c r="T47" s="6"/>
      <c r="U47" s="6"/>
      <c r="V47" s="6"/>
      <c r="W47" s="6"/>
      <c r="X47" s="6"/>
      <c r="Y47" s="6"/>
      <c r="Z47" s="6"/>
      <c r="AA47" s="6"/>
      <c r="AB47" s="6"/>
      <c r="AC47" s="6"/>
      <c r="AD47" s="6"/>
      <c r="AE47" s="6"/>
      <c r="AF47" s="6"/>
      <c r="AG47" s="6"/>
      <c r="AH47" s="6"/>
      <c r="AI47" s="6"/>
    </row>
    <row r="48" spans="1:36" ht="43.5" customHeight="1">
      <c r="A48" s="142" t="s">
        <v>408</v>
      </c>
      <c r="B48" s="143"/>
      <c r="C48" s="144"/>
      <c r="D48" s="6"/>
      <c r="E48" s="6"/>
      <c r="F48" s="6"/>
      <c r="G48" s="6"/>
      <c r="H48" s="6"/>
      <c r="I48" s="6"/>
      <c r="J48" s="6"/>
      <c r="K48" s="6"/>
      <c r="L48" s="6"/>
      <c r="M48" s="6"/>
      <c r="N48" s="126"/>
      <c r="O48" s="126"/>
      <c r="P48" s="126"/>
      <c r="Q48" s="126"/>
      <c r="R48" s="126"/>
      <c r="S48" s="126"/>
      <c r="T48" s="6"/>
      <c r="U48" s="6"/>
      <c r="V48" s="6"/>
      <c r="W48" s="6"/>
      <c r="X48" s="6"/>
      <c r="Y48" s="6"/>
      <c r="Z48" s="6"/>
      <c r="AA48" s="6"/>
      <c r="AB48" s="6"/>
      <c r="AC48" s="6"/>
      <c r="AD48" s="6"/>
      <c r="AE48" s="6"/>
      <c r="AF48" s="6"/>
      <c r="AG48" s="6"/>
      <c r="AH48" s="6"/>
      <c r="AI48" s="6"/>
    </row>
    <row r="50" spans="1:13" ht="15.75" customHeight="1">
      <c r="A50" s="155" t="s">
        <v>409</v>
      </c>
      <c r="B50" s="154" t="s">
        <v>11</v>
      </c>
      <c r="C50" s="154" t="s">
        <v>12</v>
      </c>
      <c r="D50" s="154" t="s">
        <v>13</v>
      </c>
      <c r="E50" s="156" t="s">
        <v>14</v>
      </c>
      <c r="F50" s="154" t="s">
        <v>15</v>
      </c>
      <c r="G50" s="154"/>
      <c r="H50" s="154" t="s">
        <v>16</v>
      </c>
      <c r="I50" s="154" t="s">
        <v>17</v>
      </c>
      <c r="J50" s="154" t="s">
        <v>18</v>
      </c>
      <c r="K50" s="154" t="s">
        <v>19</v>
      </c>
      <c r="L50" s="154"/>
      <c r="M50" s="154" t="s">
        <v>20</v>
      </c>
    </row>
    <row r="51" spans="1:13" ht="15.75" customHeight="1">
      <c r="A51" s="155"/>
      <c r="B51" s="155"/>
      <c r="C51" s="155"/>
      <c r="D51" s="155"/>
      <c r="E51" s="155"/>
      <c r="F51" s="124" t="s">
        <v>43</v>
      </c>
      <c r="G51" s="124" t="s">
        <v>44</v>
      </c>
      <c r="H51" s="154"/>
      <c r="I51" s="154"/>
      <c r="J51" s="154"/>
      <c r="K51" s="108" t="s">
        <v>45</v>
      </c>
      <c r="L51" s="108" t="s">
        <v>46</v>
      </c>
      <c r="M51" s="154"/>
    </row>
    <row r="52" spans="1:13" ht="15.75" customHeight="1">
      <c r="A52" s="15" t="s">
        <v>410</v>
      </c>
      <c r="B52" s="15"/>
      <c r="C52" s="145" t="s">
        <v>411</v>
      </c>
      <c r="D52" s="145"/>
      <c r="E52" s="145"/>
      <c r="F52" s="145"/>
      <c r="G52" s="145"/>
      <c r="H52" s="145"/>
      <c r="I52" s="145"/>
      <c r="J52" s="132"/>
      <c r="K52" s="132"/>
      <c r="L52" s="132"/>
      <c r="M52" s="132"/>
    </row>
    <row r="53" spans="1:13" ht="15.75" customHeight="1">
      <c r="A53" s="15"/>
      <c r="B53" s="15"/>
      <c r="C53" s="145"/>
      <c r="D53" s="145"/>
      <c r="E53" s="145"/>
      <c r="F53" s="145"/>
      <c r="G53" s="145"/>
      <c r="H53" s="145"/>
      <c r="I53" s="145"/>
      <c r="J53" s="145"/>
      <c r="K53" s="145"/>
      <c r="L53" s="145"/>
      <c r="M53" s="145"/>
    </row>
    <row r="54" spans="1:13" ht="15.75" customHeight="1">
      <c r="A54" s="15"/>
      <c r="B54" s="15"/>
      <c r="C54" s="145"/>
      <c r="D54" s="145"/>
      <c r="E54" s="145"/>
      <c r="F54" s="145"/>
      <c r="G54" s="145"/>
      <c r="H54" s="145"/>
      <c r="I54" s="145"/>
      <c r="J54" s="145"/>
      <c r="K54" s="145"/>
      <c r="L54" s="145"/>
      <c r="M54" s="145"/>
    </row>
    <row r="55" spans="1:13" ht="15.75" customHeight="1">
      <c r="A55" s="15"/>
      <c r="B55" s="15"/>
      <c r="C55" s="145"/>
      <c r="D55" s="145"/>
      <c r="E55" s="145"/>
      <c r="F55" s="145"/>
      <c r="G55" s="145"/>
      <c r="H55" s="145"/>
      <c r="I55" s="145"/>
      <c r="J55" s="145"/>
      <c r="K55" s="145"/>
      <c r="L55" s="145"/>
      <c r="M55" s="145"/>
    </row>
    <row r="56" spans="1:13" ht="15.75" customHeight="1">
      <c r="A56" s="15"/>
      <c r="B56" s="15"/>
      <c r="C56" s="145"/>
      <c r="D56" s="145"/>
      <c r="E56" s="145"/>
      <c r="F56" s="145"/>
      <c r="G56" s="145"/>
      <c r="H56" s="145"/>
      <c r="I56" s="145"/>
      <c r="J56" s="145"/>
      <c r="K56" s="145"/>
      <c r="L56" s="145"/>
      <c r="M56" s="145"/>
    </row>
    <row r="57" spans="1:13" ht="15.75" customHeight="1">
      <c r="A57" s="15"/>
      <c r="B57" s="15"/>
      <c r="C57" s="145"/>
      <c r="D57" s="145"/>
      <c r="E57" s="145"/>
      <c r="F57" s="145"/>
      <c r="G57" s="145"/>
      <c r="H57" s="145"/>
      <c r="I57" s="145"/>
      <c r="J57" s="145"/>
      <c r="K57" s="145"/>
      <c r="L57" s="145"/>
      <c r="M57" s="145"/>
    </row>
    <row r="58" spans="1:13" ht="15.75" customHeight="1">
      <c r="A58" s="15"/>
      <c r="B58" s="15"/>
      <c r="C58" s="145"/>
      <c r="D58" s="145"/>
      <c r="E58" s="145"/>
      <c r="F58" s="145"/>
      <c r="G58" s="145"/>
      <c r="H58" s="145"/>
      <c r="I58" s="145"/>
      <c r="J58" s="145"/>
      <c r="K58" s="145"/>
      <c r="L58" s="145"/>
      <c r="M58" s="145"/>
    </row>
    <row r="59" spans="1:13" ht="15.75" customHeight="1">
      <c r="A59" s="15"/>
      <c r="B59" s="15"/>
      <c r="C59" s="145"/>
      <c r="D59" s="145"/>
      <c r="E59" s="145"/>
      <c r="F59" s="145"/>
      <c r="G59" s="145"/>
      <c r="H59" s="145"/>
      <c r="I59" s="145"/>
      <c r="J59" s="145"/>
      <c r="K59" s="145"/>
      <c r="L59" s="145"/>
      <c r="M59" s="145"/>
    </row>
    <row r="60" spans="1:13" ht="15.75" customHeight="1">
      <c r="A60" s="15"/>
      <c r="B60" s="15"/>
      <c r="C60" s="145"/>
      <c r="D60" s="145"/>
      <c r="E60" s="145"/>
      <c r="F60" s="145"/>
      <c r="G60" s="145"/>
      <c r="H60" s="145"/>
      <c r="I60" s="145"/>
      <c r="J60" s="145"/>
      <c r="K60" s="145"/>
      <c r="L60" s="145"/>
      <c r="M60" s="145"/>
    </row>
    <row r="61" spans="1:13" ht="15.75" customHeight="1">
      <c r="A61" s="6"/>
      <c r="B61" s="6"/>
      <c r="C61" s="6"/>
      <c r="D61" s="6"/>
      <c r="E61" s="6"/>
      <c r="F61" s="6"/>
      <c r="G61" s="6"/>
      <c r="H61" s="6"/>
      <c r="I61" s="6"/>
      <c r="J61" s="6"/>
      <c r="K61" s="6"/>
      <c r="L61" s="6"/>
      <c r="M61" s="6"/>
    </row>
    <row r="62" spans="1:13" ht="15.75" customHeight="1">
      <c r="A62" s="155" t="s">
        <v>409</v>
      </c>
      <c r="B62" s="154" t="s">
        <v>11</v>
      </c>
      <c r="C62" s="154" t="s">
        <v>12</v>
      </c>
      <c r="D62" s="154" t="s">
        <v>13</v>
      </c>
      <c r="E62" s="156" t="s">
        <v>14</v>
      </c>
      <c r="F62" s="154" t="s">
        <v>15</v>
      </c>
      <c r="G62" s="154"/>
      <c r="H62" s="154" t="s">
        <v>16</v>
      </c>
      <c r="I62" s="154" t="s">
        <v>17</v>
      </c>
      <c r="J62" s="154" t="s">
        <v>18</v>
      </c>
      <c r="K62" s="154" t="s">
        <v>19</v>
      </c>
      <c r="L62" s="154"/>
      <c r="M62" s="154" t="s">
        <v>20</v>
      </c>
    </row>
    <row r="63" spans="1:13" ht="15" customHeight="1">
      <c r="A63" s="155"/>
      <c r="B63" s="155"/>
      <c r="C63" s="155"/>
      <c r="D63" s="155"/>
      <c r="E63" s="155"/>
      <c r="F63" s="124" t="s">
        <v>43</v>
      </c>
      <c r="G63" s="124" t="s">
        <v>44</v>
      </c>
      <c r="H63" s="154"/>
      <c r="I63" s="154"/>
      <c r="J63" s="154"/>
      <c r="K63" s="108" t="s">
        <v>45</v>
      </c>
      <c r="L63" s="108" t="s">
        <v>46</v>
      </c>
      <c r="M63" s="154"/>
    </row>
    <row r="64" spans="1:13" ht="15.75" customHeight="1">
      <c r="A64" s="15" t="s">
        <v>410</v>
      </c>
      <c r="B64" s="15"/>
      <c r="C64" s="145" t="s">
        <v>411</v>
      </c>
      <c r="D64" s="145"/>
      <c r="E64" s="145"/>
      <c r="F64" s="145"/>
      <c r="G64" s="145"/>
      <c r="H64" s="145"/>
      <c r="I64" s="145"/>
      <c r="J64" s="132"/>
      <c r="K64" s="132"/>
      <c r="L64" s="132"/>
      <c r="M64" s="132"/>
    </row>
    <row r="74" spans="1:13" ht="15.75" customHeight="1">
      <c r="A74" s="155" t="s">
        <v>409</v>
      </c>
      <c r="B74" s="154" t="s">
        <v>11</v>
      </c>
      <c r="C74" s="154" t="s">
        <v>12</v>
      </c>
      <c r="D74" s="154" t="s">
        <v>13</v>
      </c>
      <c r="E74" s="156" t="s">
        <v>14</v>
      </c>
      <c r="F74" s="154" t="s">
        <v>15</v>
      </c>
      <c r="G74" s="154"/>
      <c r="H74" s="154" t="s">
        <v>16</v>
      </c>
      <c r="I74" s="154" t="s">
        <v>17</v>
      </c>
      <c r="J74" s="154" t="s">
        <v>18</v>
      </c>
      <c r="K74" s="154" t="s">
        <v>19</v>
      </c>
      <c r="L74" s="154"/>
      <c r="M74" s="154" t="s">
        <v>20</v>
      </c>
    </row>
    <row r="75" spans="1:13" ht="15" customHeight="1">
      <c r="A75" s="155"/>
      <c r="B75" s="155"/>
      <c r="C75" s="155"/>
      <c r="D75" s="155"/>
      <c r="E75" s="155"/>
      <c r="F75" s="124" t="s">
        <v>43</v>
      </c>
      <c r="G75" s="124" t="s">
        <v>44</v>
      </c>
      <c r="H75" s="154"/>
      <c r="I75" s="154"/>
      <c r="J75" s="154"/>
      <c r="K75" s="108" t="s">
        <v>45</v>
      </c>
      <c r="L75" s="108" t="s">
        <v>46</v>
      </c>
      <c r="M75" s="154"/>
    </row>
    <row r="76" spans="1:13" ht="15.75" customHeight="1">
      <c r="A76" s="15"/>
      <c r="B76" s="15"/>
      <c r="C76" s="145" t="s">
        <v>411</v>
      </c>
      <c r="D76" s="145"/>
      <c r="E76" s="145"/>
      <c r="F76" s="145"/>
      <c r="G76" s="145"/>
      <c r="H76" s="145"/>
      <c r="I76" s="145"/>
      <c r="J76" s="132"/>
      <c r="K76" s="132"/>
      <c r="L76" s="132"/>
      <c r="M76" s="132"/>
    </row>
    <row r="86" spans="1:13" ht="15.75" customHeight="1">
      <c r="A86" s="155" t="s">
        <v>412</v>
      </c>
      <c r="B86" s="154" t="s">
        <v>11</v>
      </c>
      <c r="C86" s="154" t="s">
        <v>12</v>
      </c>
      <c r="D86" s="154" t="s">
        <v>13</v>
      </c>
      <c r="E86" s="156" t="s">
        <v>14</v>
      </c>
      <c r="F86" s="154" t="s">
        <v>15</v>
      </c>
      <c r="G86" s="154"/>
      <c r="H86" s="154" t="s">
        <v>16</v>
      </c>
      <c r="I86" s="154" t="s">
        <v>17</v>
      </c>
      <c r="J86" s="154" t="s">
        <v>18</v>
      </c>
      <c r="K86" s="154" t="s">
        <v>19</v>
      </c>
      <c r="L86" s="154"/>
      <c r="M86" s="154" t="s">
        <v>20</v>
      </c>
    </row>
    <row r="87" spans="1:13" ht="15.75" customHeight="1">
      <c r="A87" s="155"/>
      <c r="B87" s="155"/>
      <c r="C87" s="155"/>
      <c r="D87" s="155"/>
      <c r="E87" s="155"/>
      <c r="F87" s="124" t="s">
        <v>43</v>
      </c>
      <c r="G87" s="124" t="s">
        <v>44</v>
      </c>
      <c r="H87" s="154"/>
      <c r="I87" s="154"/>
      <c r="J87" s="154"/>
      <c r="K87" s="108" t="s">
        <v>45</v>
      </c>
      <c r="L87" s="108" t="s">
        <v>46</v>
      </c>
      <c r="M87" s="154"/>
    </row>
  </sheetData>
  <sheetProtection algorithmName="SHA-512" hashValue="Fa2GqQ6UAFmqVMcwy8tqbN+pr246Mzh8q/7wwMV9iglty1BaIFuEmAfa0s3onbKTlzAUV6DIeqFsSRXXKViEIg==" saltValue="JYQ2BUa0YeHpqTs0IRWK5g==" spinCount="100000" sheet="1" objects="1" scenarios="1"/>
  <mergeCells count="81">
    <mergeCell ref="AH9:AH10"/>
    <mergeCell ref="AI9:AI10"/>
    <mergeCell ref="AJ1:AJ42"/>
    <mergeCell ref="AC9:AC10"/>
    <mergeCell ref="AD9:AD10"/>
    <mergeCell ref="AE9:AE10"/>
    <mergeCell ref="AF9:AF10"/>
    <mergeCell ref="AG9:AG10"/>
    <mergeCell ref="X9:X10"/>
    <mergeCell ref="Y9:Y10"/>
    <mergeCell ref="Z9:Z10"/>
    <mergeCell ref="AA9:AA10"/>
    <mergeCell ref="AB9:AB10"/>
    <mergeCell ref="S9:S10"/>
    <mergeCell ref="T9:T10"/>
    <mergeCell ref="U9:U10"/>
    <mergeCell ref="V9:V10"/>
    <mergeCell ref="W9:W10"/>
    <mergeCell ref="N9:N10"/>
    <mergeCell ref="O9:O10"/>
    <mergeCell ref="P9:P10"/>
    <mergeCell ref="Q9:Q10"/>
    <mergeCell ref="R9:R10"/>
    <mergeCell ref="A1:AI1"/>
    <mergeCell ref="A2:AI2"/>
    <mergeCell ref="B4:G4"/>
    <mergeCell ref="B6:C6"/>
    <mergeCell ref="A8:M8"/>
    <mergeCell ref="N8:X8"/>
    <mergeCell ref="Y8:AI8"/>
    <mergeCell ref="F9:G9"/>
    <mergeCell ref="K9:L9"/>
    <mergeCell ref="F50:G50"/>
    <mergeCell ref="K50:L50"/>
    <mergeCell ref="F62:G62"/>
    <mergeCell ref="K62:L62"/>
    <mergeCell ref="H50:H51"/>
    <mergeCell ref="H62:H63"/>
    <mergeCell ref="J50:J51"/>
    <mergeCell ref="J62:J63"/>
    <mergeCell ref="F74:G74"/>
    <mergeCell ref="K74:L74"/>
    <mergeCell ref="F86:G86"/>
    <mergeCell ref="K86:L86"/>
    <mergeCell ref="A11:A13"/>
    <mergeCell ref="A14:A22"/>
    <mergeCell ref="A23:A34"/>
    <mergeCell ref="A35:A38"/>
    <mergeCell ref="A39:A42"/>
    <mergeCell ref="A50:A51"/>
    <mergeCell ref="A62:A63"/>
    <mergeCell ref="A74:A75"/>
    <mergeCell ref="A86:A87"/>
    <mergeCell ref="B50:B51"/>
    <mergeCell ref="B62:B63"/>
    <mergeCell ref="B74:B75"/>
    <mergeCell ref="B86:B87"/>
    <mergeCell ref="C50:C51"/>
    <mergeCell ref="C62:C63"/>
    <mergeCell ref="C74:C75"/>
    <mergeCell ref="C86:C87"/>
    <mergeCell ref="D50:D51"/>
    <mergeCell ref="D62:D63"/>
    <mergeCell ref="D74:D75"/>
    <mergeCell ref="D86:D87"/>
    <mergeCell ref="E50:E51"/>
    <mergeCell ref="E62:E63"/>
    <mergeCell ref="E74:E75"/>
    <mergeCell ref="E86:E87"/>
    <mergeCell ref="H74:H75"/>
    <mergeCell ref="H86:H87"/>
    <mergeCell ref="I50:I51"/>
    <mergeCell ref="I62:I63"/>
    <mergeCell ref="I74:I75"/>
    <mergeCell ref="I86:I87"/>
    <mergeCell ref="J74:J75"/>
    <mergeCell ref="J86:J87"/>
    <mergeCell ref="M50:M51"/>
    <mergeCell ref="M62:M63"/>
    <mergeCell ref="M74:M75"/>
    <mergeCell ref="M86:M87"/>
  </mergeCells>
  <conditionalFormatting sqref="N11:N42">
    <cfRule type="cellIs" dxfId="27" priority="2" operator="equal">
      <formula>"x"</formula>
    </cfRule>
  </conditionalFormatting>
  <conditionalFormatting sqref="O11:O42">
    <cfRule type="cellIs" dxfId="26" priority="3" operator="equal">
      <formula>"x"</formula>
    </cfRule>
  </conditionalFormatting>
  <conditionalFormatting sqref="P11:P42">
    <cfRule type="cellIs" dxfId="25" priority="4" operator="equal">
      <formula>"x"</formula>
    </cfRule>
  </conditionalFormatting>
  <conditionalFormatting sqref="Q11:Q42">
    <cfRule type="cellIs" dxfId="24" priority="5" operator="equal">
      <formula>"x"</formula>
    </cfRule>
  </conditionalFormatting>
  <conditionalFormatting sqref="R11:R42">
    <cfRule type="cellIs" dxfId="23" priority="6" operator="equal">
      <formula>"x"</formula>
    </cfRule>
  </conditionalFormatting>
  <conditionalFormatting sqref="S11:S42">
    <cfRule type="cellIs" dxfId="22" priority="7" operator="equal">
      <formula>$AN$7</formula>
    </cfRule>
    <cfRule type="cellIs" dxfId="21" priority="8" operator="equal">
      <formula>$AN$6</formula>
    </cfRule>
  </conditionalFormatting>
  <conditionalFormatting sqref="AN6:AN7">
    <cfRule type="cellIs" dxfId="20" priority="9" operator="equal">
      <formula>$AN$6</formula>
    </cfRule>
  </conditionalFormatting>
  <dataValidations count="1">
    <dataValidation type="list" allowBlank="1" showErrorMessage="1" sqref="S11:S42" xr:uid="{00000000-0002-0000-0200-000000000000}">
      <formula1>$AN$6:$AN$7</formula1>
    </dataValidation>
  </dataValidations>
  <pageMargins left="0.51180555555555596" right="0.51180555555555596" top="0.78749999999999998" bottom="0.78749999999999998" header="0.511811023622047" footer="0.511811023622047"/>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9"/>
  <sheetViews>
    <sheetView showGridLines="0" zoomScale="80" zoomScaleNormal="80" workbookViewId="0">
      <selection activeCell="B4" sqref="B4"/>
    </sheetView>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ht="15" customHeight="1">
      <c r="B1" s="148" t="s">
        <v>0</v>
      </c>
      <c r="C1" s="148"/>
      <c r="D1" s="148"/>
      <c r="E1" s="148"/>
      <c r="F1" s="148"/>
      <c r="G1" s="148"/>
      <c r="H1" s="148"/>
      <c r="I1" s="148"/>
      <c r="J1" s="148"/>
      <c r="K1" s="148"/>
      <c r="L1" s="148"/>
      <c r="M1" s="148"/>
      <c r="N1" s="148"/>
      <c r="O1" s="148"/>
      <c r="P1" s="148"/>
      <c r="Q1" s="148"/>
      <c r="R1" s="148"/>
      <c r="S1" s="148"/>
      <c r="T1" s="148"/>
      <c r="U1" s="148"/>
      <c r="V1" s="148"/>
      <c r="W1" s="148"/>
      <c r="X1" s="357"/>
    </row>
    <row r="2" spans="2:28" ht="21" customHeight="1">
      <c r="B2" s="148"/>
      <c r="C2" s="148"/>
      <c r="D2" s="148"/>
      <c r="E2" s="148"/>
      <c r="F2" s="148"/>
      <c r="G2" s="148"/>
      <c r="H2" s="148"/>
      <c r="I2" s="148"/>
      <c r="J2" s="148"/>
      <c r="K2" s="148"/>
      <c r="L2" s="148"/>
      <c r="M2" s="148"/>
      <c r="N2" s="148"/>
      <c r="O2" s="148"/>
      <c r="P2" s="148"/>
      <c r="Q2" s="148"/>
      <c r="R2" s="148"/>
      <c r="S2" s="148"/>
      <c r="T2" s="148"/>
      <c r="U2" s="148"/>
      <c r="V2" s="148"/>
      <c r="W2" s="148"/>
      <c r="X2" s="357"/>
      <c r="Y2" s="48"/>
      <c r="Z2" s="48"/>
      <c r="AA2" s="48"/>
      <c r="AB2" s="48"/>
    </row>
    <row r="3" spans="2:28" ht="33.75" customHeight="1">
      <c r="B3" s="151" t="str">
        <f>'Monitoria Anual - 2'!A2</f>
        <v>Plano de Ação Nacional para Conservação de Espécies de Peixes Ameaçados de Extinção da Amazônia – PAN Peixes Amazônicos</v>
      </c>
      <c r="C3" s="151"/>
      <c r="D3" s="151"/>
      <c r="E3" s="151"/>
      <c r="F3" s="151"/>
      <c r="G3" s="151"/>
      <c r="H3" s="151"/>
      <c r="I3" s="151"/>
      <c r="J3" s="151"/>
      <c r="K3" s="151"/>
      <c r="L3" s="151"/>
      <c r="M3" s="151"/>
      <c r="N3" s="151"/>
      <c r="O3" s="151"/>
      <c r="P3" s="151"/>
      <c r="Q3" s="151"/>
      <c r="R3" s="151"/>
      <c r="S3" s="151"/>
      <c r="T3" s="151"/>
      <c r="U3" s="151"/>
      <c r="V3" s="151"/>
      <c r="W3" s="151"/>
      <c r="X3" s="357"/>
      <c r="Y3" s="1"/>
      <c r="Z3" s="1"/>
      <c r="AA3" s="1"/>
      <c r="AB3" s="1"/>
    </row>
    <row r="4" spans="2:28" ht="15">
      <c r="B4" s="1"/>
      <c r="C4" s="1"/>
      <c r="D4" s="1"/>
      <c r="E4" s="1"/>
      <c r="F4" s="1"/>
      <c r="G4" s="1"/>
      <c r="H4" s="1"/>
      <c r="I4" s="1"/>
      <c r="J4" s="2"/>
      <c r="K4" s="2"/>
      <c r="L4" s="2"/>
      <c r="M4" s="2"/>
      <c r="N4" s="2"/>
      <c r="O4" s="2"/>
      <c r="P4" s="1"/>
      <c r="Q4" s="1"/>
      <c r="R4" s="1"/>
      <c r="S4" s="1"/>
      <c r="T4" s="1"/>
      <c r="U4" s="1"/>
      <c r="V4" s="1"/>
      <c r="W4" s="1"/>
      <c r="X4" s="357"/>
      <c r="Y4" s="1"/>
      <c r="Z4" s="1"/>
      <c r="AA4" s="1"/>
      <c r="AB4" s="1"/>
    </row>
    <row r="5" spans="2:28" ht="45" customHeight="1">
      <c r="B5" s="152" t="s">
        <v>413</v>
      </c>
      <c r="C5" s="152"/>
      <c r="D5" s="153" t="str">
        <f>'Monitoria Anual - 2'!B4</f>
        <v>Fortalecer estratégias de gestão, proteção e conservação, e ampliar o conhecimento sobre as espécies-alvos do PAN e suas ameaças, em 5 anos.</v>
      </c>
      <c r="E5" s="153"/>
      <c r="F5" s="153"/>
      <c r="G5" s="153"/>
      <c r="H5" s="153"/>
      <c r="I5" s="153"/>
      <c r="J5" s="153"/>
      <c r="K5" s="153"/>
      <c r="L5" s="153"/>
      <c r="M5" s="153"/>
      <c r="N5" s="47"/>
      <c r="O5" s="47"/>
      <c r="P5" s="47"/>
      <c r="Q5" s="47"/>
      <c r="R5" s="47"/>
      <c r="S5" s="9"/>
      <c r="T5" s="9"/>
      <c r="U5" s="9"/>
      <c r="V5" s="9"/>
      <c r="W5" s="9"/>
      <c r="X5" s="357"/>
      <c r="Y5" s="9"/>
      <c r="Z5" s="9"/>
      <c r="AA5" s="9"/>
      <c r="AB5" s="9"/>
    </row>
    <row r="6" spans="2:28" ht="15">
      <c r="B6" s="1"/>
      <c r="C6" s="1"/>
      <c r="D6" s="1"/>
      <c r="E6" s="1"/>
      <c r="F6" s="1"/>
      <c r="G6" s="1"/>
      <c r="H6" s="1"/>
      <c r="I6" s="1"/>
      <c r="J6" s="2"/>
      <c r="K6" s="2"/>
      <c r="L6" s="2"/>
      <c r="M6" s="2"/>
      <c r="N6" s="2"/>
      <c r="O6" s="2"/>
      <c r="P6" s="1"/>
      <c r="Q6" s="1"/>
      <c r="R6" s="1"/>
      <c r="S6" s="1"/>
      <c r="T6" s="1"/>
      <c r="U6" s="1"/>
      <c r="V6" s="1"/>
      <c r="W6" s="1"/>
      <c r="X6" s="357"/>
      <c r="Y6" s="1"/>
      <c r="Z6" s="1"/>
      <c r="AA6" s="1"/>
      <c r="AB6" s="1"/>
    </row>
    <row r="7" spans="2:28" ht="26.25" customHeight="1">
      <c r="B7" s="152" t="s">
        <v>3</v>
      </c>
      <c r="C7" s="152"/>
      <c r="D7" s="147" t="str">
        <f>'Monitoria Anual - 2'!B6</f>
        <v>05/10/2021 - 08/10/2021</v>
      </c>
      <c r="E7" s="147"/>
      <c r="F7" s="147"/>
      <c r="G7" s="147"/>
      <c r="H7" s="9"/>
      <c r="I7" s="88"/>
      <c r="J7" s="2"/>
      <c r="K7" s="2"/>
      <c r="L7" s="2"/>
      <c r="M7" s="2"/>
      <c r="N7" s="2"/>
      <c r="O7" s="2"/>
      <c r="P7" s="1"/>
      <c r="Q7" s="1"/>
      <c r="R7" s="1"/>
      <c r="S7" s="1"/>
      <c r="T7" s="1"/>
      <c r="U7" s="1"/>
      <c r="V7" s="1"/>
      <c r="W7" s="1"/>
      <c r="X7" s="357"/>
      <c r="Y7" s="1"/>
      <c r="Z7" s="1"/>
      <c r="AA7" s="1"/>
      <c r="AB7" s="1"/>
    </row>
    <row r="8" spans="2:28" ht="15" customHeight="1">
      <c r="X8" s="357"/>
    </row>
    <row r="9" spans="2:28" ht="31.5" customHeight="1">
      <c r="B9" s="148" t="s">
        <v>414</v>
      </c>
      <c r="C9" s="148"/>
      <c r="D9" s="148"/>
      <c r="E9" s="148"/>
      <c r="F9" s="148"/>
      <c r="G9" s="148"/>
      <c r="H9" s="148"/>
      <c r="I9" s="148"/>
      <c r="J9" s="148"/>
      <c r="K9" s="148"/>
      <c r="L9" s="148"/>
      <c r="M9" s="148"/>
      <c r="N9" s="148"/>
      <c r="O9" s="148"/>
      <c r="P9" s="148"/>
      <c r="Q9" s="148"/>
      <c r="R9" s="148"/>
      <c r="S9" s="148"/>
      <c r="T9" s="148"/>
      <c r="U9" s="148"/>
      <c r="V9" s="148"/>
      <c r="W9" s="148"/>
      <c r="X9" s="357"/>
    </row>
    <row r="10" spans="2:28" ht="15">
      <c r="G10" s="4"/>
      <c r="H10" s="4"/>
      <c r="I10" s="4"/>
      <c r="X10" s="357"/>
    </row>
    <row r="11" spans="2:28" ht="15.75">
      <c r="B11" s="147" t="s">
        <v>415</v>
      </c>
      <c r="C11" s="147"/>
      <c r="D11" s="6"/>
      <c r="E11" s="6"/>
      <c r="F11" s="6"/>
      <c r="G11" s="6"/>
      <c r="H11" s="6"/>
      <c r="I11" s="6"/>
      <c r="J11" s="6"/>
      <c r="K11" s="6"/>
      <c r="L11" s="6"/>
      <c r="M11" s="6"/>
      <c r="N11" s="6"/>
      <c r="O11" s="6"/>
      <c r="P11" s="6"/>
      <c r="Q11" s="6"/>
      <c r="R11" s="6"/>
      <c r="S11" s="6"/>
      <c r="T11" s="6"/>
      <c r="U11" s="6"/>
      <c r="V11" s="6"/>
      <c r="W11" s="6"/>
      <c r="X11" s="357"/>
    </row>
    <row r="12" spans="2:28" ht="15">
      <c r="E12" s="1"/>
      <c r="F12" s="149"/>
      <c r="G12" s="149"/>
      <c r="H12" s="7"/>
      <c r="X12" s="357"/>
    </row>
    <row r="13" spans="2:28" ht="33.75" customHeight="1">
      <c r="C13" s="355" t="s">
        <v>1036</v>
      </c>
      <c r="D13" s="150"/>
      <c r="E13" s="150"/>
      <c r="F13" s="150"/>
      <c r="G13" s="150"/>
      <c r="H13" s="8"/>
      <c r="X13" s="357"/>
    </row>
    <row r="14" spans="2:28" ht="34.5" customHeight="1">
      <c r="B14" s="9"/>
      <c r="C14" s="10" t="s">
        <v>416</v>
      </c>
      <c r="D14" s="11" t="s">
        <v>417</v>
      </c>
      <c r="E14" s="63" t="s">
        <v>418</v>
      </c>
      <c r="F14" s="11" t="s">
        <v>419</v>
      </c>
      <c r="G14" s="12" t="s">
        <v>418</v>
      </c>
      <c r="H14" s="13"/>
      <c r="I14" s="9"/>
      <c r="J14" s="9"/>
      <c r="K14" s="9"/>
      <c r="L14" s="9"/>
      <c r="M14" s="9"/>
      <c r="N14" s="9"/>
      <c r="O14" s="9"/>
      <c r="P14" s="9"/>
      <c r="Q14" s="9"/>
      <c r="R14" s="9"/>
      <c r="S14" s="9"/>
      <c r="T14" s="9"/>
      <c r="U14" s="9"/>
      <c r="V14" s="9"/>
      <c r="W14" s="9"/>
      <c r="X14" s="357"/>
      <c r="Y14" s="9"/>
      <c r="Z14" s="9"/>
      <c r="AA14" s="9"/>
      <c r="AB14" s="9"/>
    </row>
    <row r="15" spans="2:28" ht="15.75">
      <c r="C15" s="64" t="s">
        <v>420</v>
      </c>
      <c r="D15" s="65"/>
      <c r="E15" s="66"/>
      <c r="F15" s="5">
        <f>COUNTA('Monitoria Anual - 2'!S11:S881)</f>
        <v>2</v>
      </c>
      <c r="G15" s="67">
        <f t="shared" ref="G15:G21" si="0">F15/$F$22</f>
        <v>7.1428571428571425E-2</v>
      </c>
      <c r="H15" s="17"/>
      <c r="X15" s="357"/>
    </row>
    <row r="16" spans="2:28" ht="15.75">
      <c r="C16" s="68" t="s">
        <v>421</v>
      </c>
      <c r="D16" s="69">
        <f>COUNTA('Monitoria Anual - 2'!N11:N881)</f>
        <v>2</v>
      </c>
      <c r="E16" s="16">
        <f>D16/$D$22</f>
        <v>6.6666666666666666E-2</v>
      </c>
      <c r="F16" s="70">
        <f>D16-AB16</f>
        <v>2</v>
      </c>
      <c r="G16" s="16">
        <f t="shared" si="0"/>
        <v>7.1428571428571425E-2</v>
      </c>
      <c r="H16" s="17"/>
      <c r="X16" s="357"/>
      <c r="Z16" s="1">
        <f>COUNTIFS('Monitoria Anual - 2'!N:N,"x",'Monitoria Anual - 2'!S:S,"Excluída")</f>
        <v>0</v>
      </c>
      <c r="AA16" s="1">
        <f>COUNTIFS('Monitoria Anual - 2'!N:N,"x",'Monitoria Anual - 2'!S:S,"Agrupada")</f>
        <v>0</v>
      </c>
      <c r="AB16" s="1">
        <f>Z16+AA16</f>
        <v>0</v>
      </c>
    </row>
    <row r="17" spans="2:28" ht="15.75">
      <c r="C17" s="71" t="s">
        <v>422</v>
      </c>
      <c r="D17" s="115">
        <f>COUNTA('Monitoria Anual - 2'!O11:O881)</f>
        <v>7</v>
      </c>
      <c r="E17" s="16">
        <f>D17/$D$22</f>
        <v>0.23333333333333334</v>
      </c>
      <c r="F17" s="70">
        <f>D17-AB17</f>
        <v>6</v>
      </c>
      <c r="G17" s="16">
        <f t="shared" si="0"/>
        <v>0.21428571428571427</v>
      </c>
      <c r="H17" s="17"/>
      <c r="X17" s="357"/>
      <c r="Z17" s="1">
        <f t="array" ref="Z17">COUNTIFS('Monitoria Anual - 2'!O:O,"x",'Monitoria Anual - 2'!S:S,"Excluída")</f>
        <v>1</v>
      </c>
      <c r="AA17" s="1">
        <f>COUNTIFS('Monitoria Anual - 2'!O:O,"x",'Monitoria Anual - 2'!S:S,"Agrupada")</f>
        <v>0</v>
      </c>
      <c r="AB17" s="1">
        <f>Z17+AA17</f>
        <v>1</v>
      </c>
    </row>
    <row r="18" spans="2:28" ht="15.75">
      <c r="C18" s="72" t="s">
        <v>423</v>
      </c>
      <c r="D18" s="69">
        <f>COUNTA('Monitoria Anual - 2'!P11:P881)</f>
        <v>14</v>
      </c>
      <c r="E18" s="16">
        <f>D18/$D$22</f>
        <v>0.46666666666666667</v>
      </c>
      <c r="F18" s="70">
        <f>D18-AB18</f>
        <v>14</v>
      </c>
      <c r="G18" s="16">
        <f t="shared" si="0"/>
        <v>0.5</v>
      </c>
      <c r="H18" s="17"/>
      <c r="X18" s="357"/>
      <c r="Z18" s="1">
        <f t="array" ref="Z18">COUNTIFS('Monitoria Anual - 2'!P:P,"x",'Monitoria Anual - 2'!S:S,"Excluída")</f>
        <v>0</v>
      </c>
      <c r="AA18" s="1">
        <f t="array" ref="AA18">COUNTIFS('Monitoria Anual - 2'!P:P,"x",'Monitoria Anual - 2'!S:S,"Agrupada")</f>
        <v>0</v>
      </c>
      <c r="AB18" s="1">
        <f>Z18+AA18</f>
        <v>0</v>
      </c>
    </row>
    <row r="19" spans="2:28" ht="15.75">
      <c r="C19" s="73" t="s">
        <v>424</v>
      </c>
      <c r="D19" s="69">
        <f>COUNTA('Monitoria Anual - 2'!Q11:Q881)</f>
        <v>6</v>
      </c>
      <c r="E19" s="16">
        <f>D19/$D$22</f>
        <v>0.2</v>
      </c>
      <c r="F19" s="70">
        <f>D19-AB19</f>
        <v>5</v>
      </c>
      <c r="G19" s="16">
        <f t="shared" si="0"/>
        <v>0.17857142857142858</v>
      </c>
      <c r="H19" s="17"/>
      <c r="X19" s="357"/>
      <c r="Z19" s="1">
        <f t="array" ref="Z19">COUNTIFS('Monitoria Anual - 2'!Q:Q,"x",'Monitoria Anual - 2'!S:S,"Excluída")</f>
        <v>0</v>
      </c>
      <c r="AA19" s="1">
        <f t="array" ref="AA19">COUNTIFS('Monitoria Anual - 2'!Q:Q,"x",'Monitoria Anual - 2'!S:S,"Agrupada")</f>
        <v>1</v>
      </c>
      <c r="AB19" s="1">
        <f>Z19+AA19</f>
        <v>1</v>
      </c>
    </row>
    <row r="20" spans="2:28" ht="15.75">
      <c r="C20" s="74" t="s">
        <v>425</v>
      </c>
      <c r="D20" s="69">
        <f>COUNTA('Monitoria Anual - 2'!R11:R881)</f>
        <v>1</v>
      </c>
      <c r="E20" s="16">
        <f>D20/$D$22</f>
        <v>3.3333333333333333E-2</v>
      </c>
      <c r="F20" s="70">
        <f>D20-AB20</f>
        <v>1</v>
      </c>
      <c r="G20" s="16">
        <f t="shared" si="0"/>
        <v>3.5714285714285712E-2</v>
      </c>
      <c r="H20" s="17"/>
      <c r="X20" s="357"/>
      <c r="Z20" s="1">
        <f t="array" ref="Z20">COUNTIFS('Monitoria Anual - 2'!R:R,"x",'Monitoria Anual - 2'!S:S,"Excluída")</f>
        <v>0</v>
      </c>
      <c r="AA20" s="1">
        <f t="array" ref="AA20">COUNTIFS('Monitoria Anual - 2'!R:R,"x",'Monitoria Anual - 2'!S:S,"Agrupada")</f>
        <v>0</v>
      </c>
      <c r="AB20" s="1">
        <f>Z20+AA20</f>
        <v>0</v>
      </c>
    </row>
    <row r="21" spans="2:28" ht="15.75" customHeight="1">
      <c r="C21" s="75" t="s">
        <v>426</v>
      </c>
      <c r="D21" s="76"/>
      <c r="E21" s="77"/>
      <c r="F21" s="78">
        <f>'Monitoria Anual - 2'!C48</f>
        <v>0</v>
      </c>
      <c r="G21" s="79">
        <f t="shared" si="0"/>
        <v>0</v>
      </c>
      <c r="H21" s="17"/>
      <c r="X21" s="357"/>
    </row>
    <row r="22" spans="2:28" ht="15.75" customHeight="1">
      <c r="C22" s="80" t="s">
        <v>427</v>
      </c>
      <c r="D22" s="81">
        <f>SUM(D16:D20)</f>
        <v>30</v>
      </c>
      <c r="E22" s="22">
        <f>SUM(E15:E21)</f>
        <v>0.99999999999999989</v>
      </c>
      <c r="F22" s="82">
        <f>SUM(F16:F21)</f>
        <v>28</v>
      </c>
      <c r="G22" s="22">
        <f>SUM(G16:G21)</f>
        <v>1</v>
      </c>
      <c r="H22" s="17"/>
      <c r="X22" s="357"/>
    </row>
    <row r="23" spans="2:28" ht="15.75" customHeight="1">
      <c r="C23" s="83" t="s">
        <v>428</v>
      </c>
      <c r="D23" s="146">
        <f>COUNTIF('Monitoria Anual - 2'!S11:S881,"Agrupada")</f>
        <v>1</v>
      </c>
      <c r="E23" s="146"/>
      <c r="F23" s="146"/>
      <c r="G23" s="146"/>
      <c r="H23" s="23"/>
      <c r="X23" s="357"/>
    </row>
    <row r="24" spans="2:28" ht="15.75" customHeight="1">
      <c r="C24" s="84" t="s">
        <v>429</v>
      </c>
      <c r="D24" s="146">
        <f>COUNTIF('Monitoria Anual - 2'!S11:S43,"Excluída")</f>
        <v>1</v>
      </c>
      <c r="E24" s="146"/>
      <c r="F24" s="146"/>
      <c r="G24" s="146"/>
      <c r="H24" s="1"/>
      <c r="X24" s="357"/>
    </row>
    <row r="25" spans="2:28" ht="15.75" customHeight="1">
      <c r="H25" s="1"/>
      <c r="X25" s="357"/>
    </row>
    <row r="26" spans="2:28" ht="15.75" customHeight="1">
      <c r="H26" s="1"/>
      <c r="X26" s="357"/>
    </row>
    <row r="27" spans="2:28" ht="15.75" customHeight="1">
      <c r="B27" s="147" t="s">
        <v>430</v>
      </c>
      <c r="C27" s="147"/>
      <c r="D27" s="6"/>
      <c r="E27" s="6"/>
      <c r="F27" s="6"/>
      <c r="G27" s="6"/>
      <c r="X27" s="357"/>
    </row>
    <row r="28" spans="2:28" ht="15.75" customHeight="1">
      <c r="B28" s="6"/>
      <c r="C28" s="26"/>
      <c r="D28" s="26"/>
      <c r="E28" s="26"/>
      <c r="F28" s="26"/>
      <c r="G28" s="26"/>
      <c r="H28" s="6"/>
      <c r="I28" s="6"/>
      <c r="J28" s="6"/>
      <c r="K28" s="6"/>
      <c r="L28" s="6"/>
      <c r="M28" s="6"/>
      <c r="N28" s="6"/>
      <c r="O28" s="6"/>
      <c r="P28" s="6"/>
      <c r="Q28" s="6"/>
      <c r="R28" s="6"/>
      <c r="S28" s="6"/>
      <c r="T28" s="6"/>
      <c r="U28" s="6"/>
      <c r="V28" s="6"/>
      <c r="W28" s="6"/>
      <c r="X28" s="357"/>
    </row>
    <row r="29" spans="2:28" ht="15.75" customHeight="1">
      <c r="B29" s="26"/>
      <c r="C29" s="27" t="s">
        <v>431</v>
      </c>
      <c r="D29" s="28">
        <f>COUNTA('Monitoria Anual - 2'!A11:A42)</f>
        <v>5</v>
      </c>
      <c r="H29" s="26"/>
      <c r="I29" s="26"/>
      <c r="J29" s="26"/>
      <c r="K29" s="26"/>
      <c r="L29" s="26"/>
      <c r="M29" s="26"/>
      <c r="N29" s="26"/>
      <c r="O29" s="26"/>
      <c r="P29" s="26"/>
      <c r="Q29" s="26"/>
      <c r="R29" s="26"/>
      <c r="S29" s="26"/>
      <c r="T29" s="26"/>
      <c r="U29" s="26"/>
      <c r="V29" s="26"/>
      <c r="W29" s="26"/>
      <c r="X29" s="357"/>
      <c r="Y29" s="1"/>
      <c r="Z29" s="1"/>
      <c r="AA29" s="1"/>
      <c r="AB29" s="1"/>
    </row>
    <row r="30" spans="2:28" ht="15.75" customHeight="1">
      <c r="X30" s="357"/>
    </row>
    <row r="31" spans="2:28" ht="15.75" customHeight="1">
      <c r="C31" s="29" t="s">
        <v>432</v>
      </c>
      <c r="D31" s="29" t="s">
        <v>433</v>
      </c>
      <c r="E31" s="85"/>
      <c r="F31" s="86"/>
      <c r="G31" s="30"/>
      <c r="H31" s="87"/>
      <c r="I31" s="89"/>
      <c r="J31" s="32"/>
      <c r="W31" s="90"/>
      <c r="X31" s="357"/>
    </row>
    <row r="32" spans="2:28" ht="15.75" customHeight="1">
      <c r="C32" s="33" t="s">
        <v>434</v>
      </c>
      <c r="D32" s="34">
        <f>SUM(F32:J32)</f>
        <v>3</v>
      </c>
      <c r="E32" s="35">
        <f>COUNTA('Monitoria Anual - 2'!S11:S13)</f>
        <v>0</v>
      </c>
      <c r="F32" s="36">
        <f>COUNTA('Monitoria Anual - 2'!N11:N13)</f>
        <v>1</v>
      </c>
      <c r="G32" s="36">
        <f>COUNTA('Monitoria Anual - 2'!O11:O13)</f>
        <v>1</v>
      </c>
      <c r="H32" s="36">
        <f>COUNTA('Monitoria Anual - 2'!P11:P13)</f>
        <v>0</v>
      </c>
      <c r="I32" s="36">
        <f>COUNTA('Monitoria Anual - 2'!Q11:Q13)</f>
        <v>1</v>
      </c>
      <c r="J32" s="37">
        <f>COUNTA('Monitoria Anual - 2'!R11:R13)</f>
        <v>0</v>
      </c>
      <c r="W32" s="90"/>
      <c r="X32" s="357"/>
    </row>
    <row r="33" spans="1:24" ht="15.75" customHeight="1">
      <c r="C33" s="38" t="s">
        <v>435</v>
      </c>
      <c r="D33" s="33">
        <f>SUM(F33:J33)</f>
        <v>7</v>
      </c>
      <c r="E33" s="39">
        <f>COUNTA('Monitoria Anual - 2'!S15:S22)</f>
        <v>1</v>
      </c>
      <c r="F33" s="40">
        <f>COUNTA('Monitoria Anual - 2'!N15:N22)</f>
        <v>0</v>
      </c>
      <c r="G33" s="40">
        <f>COUNTA('Monitoria Anual - 2'!O15:O22)</f>
        <v>0</v>
      </c>
      <c r="H33" s="40">
        <f>COUNTA('Monitoria Anual - 2'!P15:P22)</f>
        <v>4</v>
      </c>
      <c r="I33" s="40">
        <f>COUNTA('Monitoria Anual - 2'!Q15:Q22)</f>
        <v>2</v>
      </c>
      <c r="J33" s="41">
        <f>COUNTA('Monitoria Anual - 2'!R15:R22)</f>
        <v>1</v>
      </c>
      <c r="X33" s="357"/>
    </row>
    <row r="34" spans="1:24" ht="15.75" customHeight="1">
      <c r="C34" s="38" t="s">
        <v>436</v>
      </c>
      <c r="D34" s="33">
        <f>SUM(F34:J34)</f>
        <v>12</v>
      </c>
      <c r="E34" s="39">
        <f>COUNTA('Monitoria Anual - 2'!S23:S34)</f>
        <v>1</v>
      </c>
      <c r="F34" s="40">
        <f>COUNTA('Monitoria Anual - 2'!N23:N34)</f>
        <v>1</v>
      </c>
      <c r="G34" s="40">
        <f>COUNTA('Monitoria Anual - 2'!O23:O34)</f>
        <v>2</v>
      </c>
      <c r="H34" s="40">
        <f>COUNTA('Monitoria Anual - 2'!P23:P34)</f>
        <v>8</v>
      </c>
      <c r="I34" s="40">
        <f>COUNTA('Monitoria Anual - 2'!Q23:Q34)</f>
        <v>1</v>
      </c>
      <c r="J34" s="41">
        <f>COUNTA('Monitoria Anual - 2'!R23:R34)</f>
        <v>0</v>
      </c>
      <c r="X34" s="357"/>
    </row>
    <row r="35" spans="1:24" ht="15.75" customHeight="1">
      <c r="C35" s="38" t="s">
        <v>437</v>
      </c>
      <c r="D35" s="33">
        <f>SUM(F35:J35)</f>
        <v>4</v>
      </c>
      <c r="E35" s="39">
        <f>COUNTA('Monitoria Anual - 2'!S35:S38)</f>
        <v>0</v>
      </c>
      <c r="F35" s="40">
        <f>COUNTA('Monitoria Anual - 2'!N35:N38)</f>
        <v>0</v>
      </c>
      <c r="G35" s="40">
        <f>COUNTA('Monitoria Anual - 2'!O35:O38)</f>
        <v>2</v>
      </c>
      <c r="H35" s="40">
        <f>COUNTA('Monitoria Anual - 2'!P35:P38)</f>
        <v>1</v>
      </c>
      <c r="I35" s="40">
        <f>COUNTA('Monitoria Anual - 2'!Q35:Q38)</f>
        <v>1</v>
      </c>
      <c r="J35" s="41">
        <f>COUNTA('Monitoria Anual - 2'!R35:R38)</f>
        <v>0</v>
      </c>
      <c r="X35" s="357"/>
    </row>
    <row r="36" spans="1:24" ht="15.75" customHeight="1">
      <c r="C36" s="38" t="s">
        <v>438</v>
      </c>
      <c r="D36" s="33">
        <f>SUM(F36:J36)</f>
        <v>4</v>
      </c>
      <c r="E36" s="39">
        <f>COUNTA('Monitoria Anual - 2'!S39:S42)</f>
        <v>0</v>
      </c>
      <c r="F36" s="40">
        <f>COUNTA('Monitoria Anual - 2'!N39:N42)</f>
        <v>0</v>
      </c>
      <c r="G36" s="40">
        <f>COUNTA('Monitoria Anual - 2'!O39:O42)</f>
        <v>2</v>
      </c>
      <c r="H36" s="40">
        <f>COUNTA('Monitoria Anual - 2'!P39:P42)</f>
        <v>1</v>
      </c>
      <c r="I36" s="40">
        <f>COUNTA('Monitoria Anual - 2'!Q39:Q42)</f>
        <v>1</v>
      </c>
      <c r="J36" s="41">
        <f>COUNTA('Monitoria Anual - 2'!R39:R42)</f>
        <v>0</v>
      </c>
      <c r="X36" s="357"/>
    </row>
    <row r="37" spans="1:24" ht="14.25" customHeight="1">
      <c r="X37" s="357"/>
    </row>
    <row r="38" spans="1:24" ht="14.25" customHeight="1">
      <c r="X38" s="357"/>
    </row>
    <row r="39" spans="1:24" ht="15">
      <c r="A39" s="356"/>
      <c r="B39" s="356"/>
      <c r="C39" s="356"/>
      <c r="D39" s="356"/>
      <c r="E39" s="356"/>
      <c r="F39" s="356"/>
      <c r="G39" s="356"/>
      <c r="H39" s="356"/>
      <c r="I39" s="356"/>
      <c r="J39" s="356"/>
      <c r="K39" s="356"/>
      <c r="L39" s="356"/>
      <c r="M39" s="356"/>
      <c r="N39" s="356"/>
      <c r="O39" s="356"/>
      <c r="P39" s="356"/>
      <c r="Q39" s="356"/>
      <c r="R39" s="356"/>
      <c r="S39" s="356"/>
      <c r="T39" s="356"/>
      <c r="U39" s="356"/>
      <c r="V39" s="356"/>
      <c r="W39" s="356"/>
      <c r="X39" s="356"/>
    </row>
  </sheetData>
  <sheetProtection algorithmName="SHA-512" hashValue="ek0dJh1YGbPavYH74QYeUzYR02p7rxhutlMCvc3keeC20SOP0cz/7hfIxlSCroR2VdxLsVBCaXKtNSRybOjLHA==" saltValue="UxkkJyyOdJxTC6/Po8q9Yg==" spinCount="100000" sheet="1" objects="1" scenarios="1"/>
  <mergeCells count="14">
    <mergeCell ref="X1:X38"/>
    <mergeCell ref="D24:G24"/>
    <mergeCell ref="B27:C27"/>
    <mergeCell ref="B1:W2"/>
    <mergeCell ref="B9:W9"/>
    <mergeCell ref="B11:C11"/>
    <mergeCell ref="F12:G12"/>
    <mergeCell ref="C13:G13"/>
    <mergeCell ref="D23:G23"/>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7"/>
  <sheetViews>
    <sheetView showGridLines="0" zoomScale="80" zoomScaleNormal="80" workbookViewId="0">
      <selection activeCell="A3" sqref="A3"/>
    </sheetView>
  </sheetViews>
  <sheetFormatPr defaultColWidth="12.625" defaultRowHeight="14.25"/>
  <cols>
    <col min="1" max="1" width="24.625" customWidth="1"/>
    <col min="2" max="2" width="6.375" customWidth="1"/>
    <col min="3" max="3" width="51.875" customWidth="1"/>
    <col min="4" max="4" width="28.875" customWidth="1"/>
    <col min="5" max="5" width="30.25" customWidth="1"/>
    <col min="6" max="7" width="13.75" customWidth="1"/>
    <col min="8" max="8" width="22" customWidth="1"/>
    <col min="9" max="9" width="16.5" customWidth="1"/>
    <col min="10" max="10" width="34.375" customWidth="1"/>
    <col min="11" max="11" width="36.25" customWidth="1"/>
    <col min="12" max="12" width="22" customWidth="1"/>
    <col min="13" max="13" width="40.625" customWidth="1"/>
    <col min="14" max="14" width="14.125" customWidth="1"/>
    <col min="15" max="15" width="17.375" customWidth="1"/>
    <col min="16" max="16" width="18.875" customWidth="1"/>
    <col min="17" max="17" width="17.125" customWidth="1"/>
    <col min="18" max="18" width="17.25" customWidth="1"/>
    <col min="19" max="19" width="18.25" customWidth="1"/>
    <col min="20" max="20" width="51.125" customWidth="1"/>
    <col min="21" max="21" width="25.125" customWidth="1"/>
    <col min="22" max="22" width="35" customWidth="1"/>
    <col min="23" max="23" width="23.375" customWidth="1"/>
    <col min="24" max="24" width="36.25" customWidth="1"/>
    <col min="25" max="27" width="25.125" customWidth="1"/>
    <col min="28" max="32" width="16.375" customWidth="1"/>
    <col min="33" max="33" width="20.125" customWidth="1"/>
    <col min="34" max="34" width="16.375" customWidth="1"/>
    <col min="35" max="35" width="38.125" customWidth="1"/>
    <col min="36" max="36" width="6.125" customWidth="1"/>
    <col min="37" max="39" width="7.625" customWidth="1"/>
    <col min="40" max="40" width="7.625" hidden="1" customWidth="1"/>
  </cols>
  <sheetData>
    <row r="1" spans="1:40" s="434" customFormat="1" ht="33.75" customHeight="1">
      <c r="A1" s="428"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8"/>
      <c r="AJ1" s="433"/>
      <c r="AK1" s="431"/>
      <c r="AL1" s="431"/>
      <c r="AM1" s="431"/>
      <c r="AN1" s="431"/>
    </row>
    <row r="2" spans="1:40" s="434" customFormat="1" ht="33.75" customHeight="1">
      <c r="A2" s="437" t="str">
        <f>'Monitoria Anual - 2'!A2</f>
        <v>Plano de Ação Nacional para Conservação de Espécies de Peixes Ameaçados de Extinção da Amazônia – PAN Peixes Amazônicos</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3"/>
      <c r="AK2" s="431"/>
      <c r="AL2" s="431"/>
      <c r="AM2" s="431"/>
      <c r="AN2" s="431"/>
    </row>
    <row r="3" spans="1:40" s="434" customFormat="1" ht="10.5" customHeight="1">
      <c r="A3" s="431"/>
      <c r="B3" s="431"/>
      <c r="C3" s="431"/>
      <c r="D3" s="431"/>
      <c r="E3" s="431"/>
      <c r="F3" s="431"/>
      <c r="G3" s="431"/>
      <c r="H3" s="431"/>
      <c r="I3" s="431"/>
      <c r="J3" s="431"/>
      <c r="K3" s="431"/>
      <c r="L3" s="431"/>
      <c r="M3" s="431"/>
      <c r="N3" s="432"/>
      <c r="O3" s="432"/>
      <c r="P3" s="432"/>
      <c r="Q3" s="432"/>
      <c r="R3" s="432"/>
      <c r="S3" s="432"/>
      <c r="T3" s="431"/>
      <c r="U3" s="431"/>
      <c r="V3" s="431"/>
      <c r="W3" s="431"/>
      <c r="X3" s="431"/>
      <c r="Y3" s="431"/>
      <c r="Z3" s="431"/>
      <c r="AA3" s="431"/>
      <c r="AB3" s="431"/>
      <c r="AC3" s="431"/>
      <c r="AD3" s="431"/>
      <c r="AE3" s="431"/>
      <c r="AF3" s="431"/>
      <c r="AG3" s="431"/>
      <c r="AH3" s="431"/>
      <c r="AI3" s="431"/>
      <c r="AJ3" s="433"/>
      <c r="AK3" s="431"/>
      <c r="AL3" s="431"/>
      <c r="AM3" s="431"/>
      <c r="AN3" s="431"/>
    </row>
    <row r="4" spans="1:40" s="434" customFormat="1" ht="45" customHeight="1">
      <c r="A4" s="435" t="s">
        <v>1</v>
      </c>
      <c r="B4" s="440" t="s">
        <v>440</v>
      </c>
      <c r="C4" s="440"/>
      <c r="D4" s="440"/>
      <c r="E4" s="440"/>
      <c r="F4" s="440"/>
      <c r="G4" s="440"/>
      <c r="H4" s="440"/>
      <c r="I4" s="436"/>
      <c r="J4" s="432"/>
      <c r="K4" s="432"/>
      <c r="L4" s="432"/>
      <c r="M4" s="432"/>
      <c r="N4" s="432"/>
      <c r="O4" s="432"/>
      <c r="P4" s="432"/>
      <c r="Q4" s="432"/>
      <c r="R4" s="432"/>
      <c r="S4" s="431"/>
      <c r="T4" s="431"/>
      <c r="U4" s="431"/>
      <c r="V4" s="431"/>
      <c r="W4" s="431"/>
      <c r="X4" s="431"/>
      <c r="Y4" s="431"/>
      <c r="Z4" s="431"/>
      <c r="AA4" s="431"/>
      <c r="AB4" s="431"/>
      <c r="AC4" s="431"/>
      <c r="AD4" s="431"/>
      <c r="AE4" s="431"/>
      <c r="AF4" s="431"/>
      <c r="AG4" s="431"/>
      <c r="AH4" s="431"/>
      <c r="AI4" s="431"/>
      <c r="AJ4" s="433"/>
      <c r="AK4" s="431"/>
      <c r="AL4" s="431"/>
      <c r="AM4" s="431"/>
      <c r="AN4" s="431"/>
    </row>
    <row r="5" spans="1:40" s="434" customFormat="1" ht="10.5" customHeight="1">
      <c r="A5" s="431"/>
      <c r="B5" s="431"/>
      <c r="C5" s="431"/>
      <c r="D5" s="431"/>
      <c r="E5" s="431"/>
      <c r="F5" s="431"/>
      <c r="G5" s="431"/>
      <c r="H5" s="431"/>
      <c r="I5" s="431"/>
      <c r="J5" s="431"/>
      <c r="K5" s="431"/>
      <c r="L5" s="431"/>
      <c r="M5" s="431"/>
      <c r="N5" s="432"/>
      <c r="O5" s="432"/>
      <c r="P5" s="432"/>
      <c r="Q5" s="432"/>
      <c r="R5" s="432"/>
      <c r="S5" s="432"/>
      <c r="T5" s="431"/>
      <c r="U5" s="431"/>
      <c r="V5" s="431"/>
      <c r="W5" s="431"/>
      <c r="X5" s="431"/>
      <c r="Y5" s="431"/>
      <c r="Z5" s="431"/>
      <c r="AA5" s="431"/>
      <c r="AB5" s="431"/>
      <c r="AC5" s="431"/>
      <c r="AD5" s="431"/>
      <c r="AE5" s="431"/>
      <c r="AF5" s="431"/>
      <c r="AG5" s="431"/>
      <c r="AH5" s="431"/>
      <c r="AI5" s="431"/>
      <c r="AJ5" s="433"/>
      <c r="AK5" s="431"/>
      <c r="AL5" s="431"/>
      <c r="AM5" s="431"/>
      <c r="AN5" s="431"/>
    </row>
    <row r="6" spans="1:40" s="434" customFormat="1" ht="27" customHeight="1">
      <c r="A6" s="435" t="s">
        <v>3</v>
      </c>
      <c r="B6" s="439" t="s">
        <v>577</v>
      </c>
      <c r="C6" s="439"/>
      <c r="D6" s="431"/>
      <c r="E6" s="431"/>
      <c r="F6" s="431"/>
      <c r="G6" s="431"/>
      <c r="H6" s="431"/>
      <c r="I6" s="431"/>
      <c r="J6" s="431"/>
      <c r="K6" s="431"/>
      <c r="L6" s="431"/>
      <c r="M6" s="432"/>
      <c r="N6" s="432"/>
      <c r="O6" s="432"/>
      <c r="P6" s="432"/>
      <c r="Q6" s="432"/>
      <c r="R6" s="432"/>
      <c r="S6" s="432"/>
      <c r="T6" s="431"/>
      <c r="U6" s="431"/>
      <c r="V6" s="431"/>
      <c r="W6" s="431"/>
      <c r="X6" s="431"/>
      <c r="Y6" s="431"/>
      <c r="Z6" s="431"/>
      <c r="AA6" s="431"/>
      <c r="AB6" s="431"/>
      <c r="AC6" s="431"/>
      <c r="AD6" s="431"/>
      <c r="AE6" s="431"/>
      <c r="AF6" s="431"/>
      <c r="AG6" s="431"/>
      <c r="AH6" s="431"/>
      <c r="AI6" s="431"/>
      <c r="AJ6" s="433"/>
      <c r="AK6" s="431"/>
      <c r="AL6" s="431"/>
      <c r="AM6" s="431"/>
      <c r="AN6" s="431" t="s">
        <v>5</v>
      </c>
    </row>
    <row r="7" spans="1:40" ht="15">
      <c r="A7" s="9"/>
      <c r="B7" s="9"/>
      <c r="C7" s="9"/>
      <c r="D7" s="9"/>
      <c r="E7" s="9"/>
      <c r="F7" s="9"/>
      <c r="G7" s="9"/>
      <c r="H7" s="9"/>
      <c r="I7" s="9"/>
      <c r="J7" s="9"/>
      <c r="K7" s="9"/>
      <c r="L7" s="9"/>
      <c r="M7" s="9"/>
      <c r="N7" s="59"/>
      <c r="O7" s="59"/>
      <c r="P7" s="59"/>
      <c r="Q7" s="59"/>
      <c r="R7" s="59"/>
      <c r="S7" s="59"/>
      <c r="T7" s="9"/>
      <c r="U7" s="9"/>
      <c r="V7" s="9"/>
      <c r="W7" s="9"/>
      <c r="X7" s="9"/>
      <c r="Y7" s="9"/>
      <c r="Z7" s="9"/>
      <c r="AA7" s="9"/>
      <c r="AB7" s="9"/>
      <c r="AC7" s="9"/>
      <c r="AD7" s="9"/>
      <c r="AE7" s="9"/>
      <c r="AF7" s="9"/>
      <c r="AG7" s="9"/>
      <c r="AH7" s="9"/>
      <c r="AI7" s="9"/>
      <c r="AJ7" s="3"/>
      <c r="AK7" s="9"/>
      <c r="AL7" s="9"/>
      <c r="AM7" s="9"/>
      <c r="AN7" s="62" t="s">
        <v>6</v>
      </c>
    </row>
    <row r="8" spans="1:40" ht="27" customHeight="1">
      <c r="A8" s="158" t="s">
        <v>7</v>
      </c>
      <c r="B8" s="158"/>
      <c r="C8" s="158"/>
      <c r="D8" s="158"/>
      <c r="E8" s="158"/>
      <c r="F8" s="158"/>
      <c r="G8" s="158"/>
      <c r="H8" s="158"/>
      <c r="I8" s="158"/>
      <c r="J8" s="158"/>
      <c r="K8" s="158"/>
      <c r="L8" s="158"/>
      <c r="M8" s="158"/>
      <c r="N8" s="159" t="s">
        <v>8</v>
      </c>
      <c r="O8" s="159"/>
      <c r="P8" s="159"/>
      <c r="Q8" s="159"/>
      <c r="R8" s="159"/>
      <c r="S8" s="159"/>
      <c r="T8" s="159"/>
      <c r="U8" s="159"/>
      <c r="V8" s="159"/>
      <c r="W8" s="159"/>
      <c r="X8" s="159"/>
      <c r="Y8" s="180" t="s">
        <v>9</v>
      </c>
      <c r="Z8" s="180"/>
      <c r="AA8" s="180"/>
      <c r="AB8" s="180"/>
      <c r="AC8" s="180"/>
      <c r="AD8" s="180"/>
      <c r="AE8" s="180"/>
      <c r="AF8" s="180"/>
      <c r="AG8" s="180"/>
      <c r="AH8" s="180"/>
      <c r="AI8" s="180"/>
      <c r="AJ8" s="3"/>
      <c r="AK8" s="9"/>
      <c r="AL8" s="9"/>
      <c r="AM8" s="9"/>
      <c r="AN8" s="9"/>
    </row>
    <row r="9" spans="1:40" ht="32.25" customHeight="1" thickBot="1">
      <c r="A9" s="176" t="s">
        <v>10</v>
      </c>
      <c r="B9" s="174" t="s">
        <v>11</v>
      </c>
      <c r="C9" s="174" t="s">
        <v>12</v>
      </c>
      <c r="D9" s="174" t="s">
        <v>13</v>
      </c>
      <c r="E9" s="175" t="s">
        <v>14</v>
      </c>
      <c r="F9" s="177" t="s">
        <v>15</v>
      </c>
      <c r="G9" s="177"/>
      <c r="H9" s="174" t="s">
        <v>16</v>
      </c>
      <c r="I9" s="174" t="s">
        <v>17</v>
      </c>
      <c r="J9" s="174" t="s">
        <v>18</v>
      </c>
      <c r="K9" s="178" t="s">
        <v>19</v>
      </c>
      <c r="L9" s="178"/>
      <c r="M9" s="174" t="s">
        <v>20</v>
      </c>
      <c r="N9" s="169" t="s">
        <v>21</v>
      </c>
      <c r="O9" s="170" t="s">
        <v>22</v>
      </c>
      <c r="P9" s="171" t="s">
        <v>23</v>
      </c>
      <c r="Q9" s="172" t="s">
        <v>24</v>
      </c>
      <c r="R9" s="173" t="s">
        <v>25</v>
      </c>
      <c r="S9" s="166" t="s">
        <v>26</v>
      </c>
      <c r="T9" s="168" t="s">
        <v>27</v>
      </c>
      <c r="U9" s="168" t="s">
        <v>28</v>
      </c>
      <c r="V9" s="168" t="s">
        <v>29</v>
      </c>
      <c r="W9" s="168" t="s">
        <v>30</v>
      </c>
      <c r="X9" s="164" t="s">
        <v>31</v>
      </c>
      <c r="Y9" s="165" t="s">
        <v>32</v>
      </c>
      <c r="Z9" s="161" t="s">
        <v>33</v>
      </c>
      <c r="AA9" s="161" t="s">
        <v>34</v>
      </c>
      <c r="AB9" s="161" t="s">
        <v>35</v>
      </c>
      <c r="AC9" s="161" t="s">
        <v>36</v>
      </c>
      <c r="AD9" s="161" t="s">
        <v>37</v>
      </c>
      <c r="AE9" s="161" t="s">
        <v>38</v>
      </c>
      <c r="AF9" s="163" t="s">
        <v>39</v>
      </c>
      <c r="AG9" s="161" t="s">
        <v>40</v>
      </c>
      <c r="AH9" s="161" t="s">
        <v>41</v>
      </c>
      <c r="AI9" s="162" t="s">
        <v>42</v>
      </c>
      <c r="AJ9" s="3"/>
      <c r="AK9" s="9"/>
      <c r="AL9" s="9"/>
      <c r="AM9" s="9"/>
      <c r="AN9" s="9"/>
    </row>
    <row r="10" spans="1:40" ht="13.5" customHeight="1">
      <c r="A10" s="441"/>
      <c r="B10" s="442"/>
      <c r="C10" s="442"/>
      <c r="D10" s="442"/>
      <c r="E10" s="442"/>
      <c r="F10" s="443" t="s">
        <v>43</v>
      </c>
      <c r="G10" s="443" t="s">
        <v>44</v>
      </c>
      <c r="H10" s="442"/>
      <c r="I10" s="442"/>
      <c r="J10" s="442"/>
      <c r="K10" s="444" t="s">
        <v>45</v>
      </c>
      <c r="L10" s="444" t="s">
        <v>46</v>
      </c>
      <c r="M10" s="442"/>
      <c r="N10" s="445"/>
      <c r="O10" s="445"/>
      <c r="P10" s="445"/>
      <c r="Q10" s="445"/>
      <c r="R10" s="445"/>
      <c r="S10" s="445"/>
      <c r="T10" s="445"/>
      <c r="U10" s="445"/>
      <c r="V10" s="445"/>
      <c r="W10" s="445"/>
      <c r="X10" s="446"/>
      <c r="Y10" s="447"/>
      <c r="Z10" s="448"/>
      <c r="AA10" s="448"/>
      <c r="AB10" s="448"/>
      <c r="AC10" s="448"/>
      <c r="AD10" s="448"/>
      <c r="AE10" s="448"/>
      <c r="AF10" s="449"/>
      <c r="AG10" s="448"/>
      <c r="AH10" s="448"/>
      <c r="AI10" s="450"/>
      <c r="AJ10" s="3"/>
      <c r="AK10" s="9"/>
      <c r="AL10" s="9"/>
      <c r="AM10" s="9"/>
      <c r="AN10" s="9"/>
    </row>
    <row r="11" spans="1:40" ht="90" customHeight="1">
      <c r="A11" s="204" t="s">
        <v>47</v>
      </c>
      <c r="B11" s="208" t="s">
        <v>48</v>
      </c>
      <c r="C11" s="206" t="s">
        <v>578</v>
      </c>
      <c r="D11" s="206" t="s">
        <v>579</v>
      </c>
      <c r="E11" s="209"/>
      <c r="F11" s="207">
        <v>44927</v>
      </c>
      <c r="G11" s="207">
        <v>45474</v>
      </c>
      <c r="H11" s="208" t="s">
        <v>580</v>
      </c>
      <c r="I11" s="210">
        <v>30000</v>
      </c>
      <c r="J11" s="208" t="s">
        <v>581</v>
      </c>
      <c r="K11" s="206" t="s">
        <v>53</v>
      </c>
      <c r="L11" s="208" t="s">
        <v>54</v>
      </c>
      <c r="M11" s="206" t="s">
        <v>582</v>
      </c>
      <c r="N11" s="234" t="s">
        <v>66</v>
      </c>
      <c r="O11" s="234"/>
      <c r="P11" s="234"/>
      <c r="Q11" s="234"/>
      <c r="R11" s="234"/>
      <c r="S11" s="451"/>
      <c r="T11" s="361" t="s">
        <v>583</v>
      </c>
      <c r="U11" s="452"/>
      <c r="V11" s="452"/>
      <c r="W11" s="452"/>
      <c r="X11" s="452"/>
      <c r="Y11" s="452"/>
      <c r="Z11" s="452"/>
      <c r="AA11" s="452"/>
      <c r="AB11" s="452"/>
      <c r="AC11" s="452"/>
      <c r="AD11" s="452"/>
      <c r="AE11" s="452"/>
      <c r="AF11" s="452"/>
      <c r="AG11" s="452"/>
      <c r="AH11" s="452"/>
      <c r="AI11" s="452"/>
      <c r="AJ11" s="3"/>
      <c r="AK11" s="9"/>
      <c r="AL11" s="9"/>
      <c r="AM11" s="9"/>
      <c r="AN11" s="9"/>
    </row>
    <row r="12" spans="1:40" ht="90" customHeight="1">
      <c r="A12" s="204"/>
      <c r="B12" s="208" t="s">
        <v>58</v>
      </c>
      <c r="C12" s="206" t="s">
        <v>59</v>
      </c>
      <c r="D12" s="206" t="s">
        <v>60</v>
      </c>
      <c r="E12" s="206" t="s">
        <v>61</v>
      </c>
      <c r="F12" s="207">
        <v>44256</v>
      </c>
      <c r="G12" s="207">
        <v>45474</v>
      </c>
      <c r="H12" s="208" t="s">
        <v>62</v>
      </c>
      <c r="I12" s="208">
        <v>0</v>
      </c>
      <c r="J12" s="208" t="s">
        <v>584</v>
      </c>
      <c r="K12" s="206" t="s">
        <v>64</v>
      </c>
      <c r="L12" s="209"/>
      <c r="M12" s="206" t="s">
        <v>585</v>
      </c>
      <c r="N12" s="234"/>
      <c r="O12" s="234"/>
      <c r="P12" s="234"/>
      <c r="Q12" s="234" t="s">
        <v>66</v>
      </c>
      <c r="R12" s="234"/>
      <c r="S12" s="451"/>
      <c r="T12" s="452" t="s">
        <v>586</v>
      </c>
      <c r="U12" s="452"/>
      <c r="V12" s="452"/>
      <c r="W12" s="206" t="s">
        <v>587</v>
      </c>
      <c r="X12" s="453" t="s">
        <v>588</v>
      </c>
      <c r="Y12" s="452"/>
      <c r="Z12" s="452"/>
      <c r="AA12" s="452"/>
      <c r="AB12" s="452"/>
      <c r="AC12" s="452"/>
      <c r="AD12" s="452"/>
      <c r="AE12" s="454">
        <v>80000</v>
      </c>
      <c r="AF12" s="452" t="s">
        <v>589</v>
      </c>
      <c r="AG12" s="452"/>
      <c r="AH12" s="452"/>
      <c r="AI12" s="455"/>
      <c r="AJ12" s="3"/>
      <c r="AK12" s="9"/>
      <c r="AL12" s="9"/>
      <c r="AM12" s="9"/>
      <c r="AN12" s="9"/>
    </row>
    <row r="13" spans="1:40" ht="90" customHeight="1">
      <c r="A13" s="204"/>
      <c r="B13" s="208" t="s">
        <v>71</v>
      </c>
      <c r="C13" s="206" t="s">
        <v>453</v>
      </c>
      <c r="D13" s="206" t="s">
        <v>590</v>
      </c>
      <c r="E13" s="206" t="s">
        <v>591</v>
      </c>
      <c r="F13" s="207">
        <v>43678</v>
      </c>
      <c r="G13" s="207">
        <v>45474</v>
      </c>
      <c r="H13" s="208" t="s">
        <v>75</v>
      </c>
      <c r="I13" s="210">
        <v>300000</v>
      </c>
      <c r="J13" s="208" t="s">
        <v>592</v>
      </c>
      <c r="K13" s="206" t="s">
        <v>78</v>
      </c>
      <c r="L13" s="209"/>
      <c r="M13" s="206" t="s">
        <v>593</v>
      </c>
      <c r="N13" s="234"/>
      <c r="O13" s="234"/>
      <c r="P13" s="234"/>
      <c r="Q13" s="234" t="s">
        <v>66</v>
      </c>
      <c r="R13" s="234"/>
      <c r="S13" s="451"/>
      <c r="T13" s="206" t="s">
        <v>594</v>
      </c>
      <c r="U13" s="452"/>
      <c r="V13" s="452"/>
      <c r="W13" s="206" t="s">
        <v>51</v>
      </c>
      <c r="X13" s="452" t="s">
        <v>595</v>
      </c>
      <c r="Y13" s="452"/>
      <c r="Z13" s="452"/>
      <c r="AA13" s="452"/>
      <c r="AB13" s="452"/>
      <c r="AC13" s="452"/>
      <c r="AD13" s="452"/>
      <c r="AE13" s="452"/>
      <c r="AF13" s="452"/>
      <c r="AG13" s="452"/>
      <c r="AH13" s="452"/>
      <c r="AI13" s="452" t="s">
        <v>596</v>
      </c>
      <c r="AJ13" s="3"/>
      <c r="AK13" s="9"/>
      <c r="AL13" s="9"/>
      <c r="AM13" s="9"/>
      <c r="AN13" s="9"/>
    </row>
    <row r="14" spans="1:40" ht="30" customHeight="1">
      <c r="A14" s="204" t="s">
        <v>82</v>
      </c>
      <c r="B14" s="208" t="s">
        <v>83</v>
      </c>
      <c r="C14" s="206" t="s">
        <v>597</v>
      </c>
      <c r="D14" s="209"/>
      <c r="E14" s="209"/>
      <c r="F14" s="209"/>
      <c r="G14" s="209"/>
      <c r="H14" s="209"/>
      <c r="I14" s="209"/>
      <c r="J14" s="209"/>
      <c r="K14" s="209"/>
      <c r="L14" s="209"/>
      <c r="M14" s="209"/>
      <c r="N14" s="234"/>
      <c r="O14" s="234"/>
      <c r="P14" s="234"/>
      <c r="Q14" s="234"/>
      <c r="R14" s="234"/>
      <c r="S14" s="451"/>
      <c r="T14" s="452"/>
      <c r="U14" s="452"/>
      <c r="V14" s="452"/>
      <c r="W14" s="206"/>
      <c r="X14" s="452"/>
      <c r="Y14" s="452"/>
      <c r="Z14" s="452"/>
      <c r="AA14" s="452"/>
      <c r="AB14" s="452"/>
      <c r="AC14" s="452"/>
      <c r="AD14" s="452"/>
      <c r="AE14" s="452"/>
      <c r="AF14" s="452"/>
      <c r="AG14" s="452"/>
      <c r="AH14" s="452"/>
      <c r="AI14" s="452"/>
      <c r="AJ14" s="3"/>
      <c r="AK14" s="9"/>
      <c r="AL14" s="9"/>
      <c r="AM14" s="9"/>
      <c r="AN14" s="9"/>
    </row>
    <row r="15" spans="1:40" ht="104.25" customHeight="1">
      <c r="A15" s="204"/>
      <c r="B15" s="208" t="s">
        <v>94</v>
      </c>
      <c r="C15" s="206" t="s">
        <v>95</v>
      </c>
      <c r="D15" s="206" t="s">
        <v>96</v>
      </c>
      <c r="E15" s="206" t="s">
        <v>97</v>
      </c>
      <c r="F15" s="207">
        <v>43678</v>
      </c>
      <c r="G15" s="207">
        <v>45474</v>
      </c>
      <c r="H15" s="208" t="s">
        <v>598</v>
      </c>
      <c r="I15" s="210">
        <v>150000</v>
      </c>
      <c r="J15" s="208" t="s">
        <v>599</v>
      </c>
      <c r="K15" s="208" t="s">
        <v>600</v>
      </c>
      <c r="L15" s="208" t="s">
        <v>54</v>
      </c>
      <c r="M15" s="206" t="s">
        <v>601</v>
      </c>
      <c r="N15" s="234"/>
      <c r="O15" s="234"/>
      <c r="P15" s="234" t="s">
        <v>66</v>
      </c>
      <c r="Q15" s="234"/>
      <c r="R15" s="234"/>
      <c r="S15" s="451"/>
      <c r="T15" s="452" t="s">
        <v>602</v>
      </c>
      <c r="U15" s="452"/>
      <c r="V15" s="452" t="s">
        <v>603</v>
      </c>
      <c r="W15" s="206" t="s">
        <v>604</v>
      </c>
      <c r="X15" s="452" t="s">
        <v>605</v>
      </c>
      <c r="Y15" s="452"/>
      <c r="Z15" s="452"/>
      <c r="AA15" s="452"/>
      <c r="AB15" s="452"/>
      <c r="AC15" s="452"/>
      <c r="AD15" s="452"/>
      <c r="AE15" s="452"/>
      <c r="AF15" s="452"/>
      <c r="AG15" s="452"/>
      <c r="AH15" s="452"/>
      <c r="AI15" s="452"/>
      <c r="AJ15" s="3"/>
      <c r="AK15" s="9"/>
      <c r="AL15" s="9"/>
      <c r="AM15" s="9"/>
      <c r="AN15" s="9"/>
    </row>
    <row r="16" spans="1:40" ht="104.25" customHeight="1">
      <c r="A16" s="204"/>
      <c r="B16" s="208" t="s">
        <v>109</v>
      </c>
      <c r="C16" s="206" t="s">
        <v>110</v>
      </c>
      <c r="D16" s="206" t="s">
        <v>111</v>
      </c>
      <c r="E16" s="206" t="s">
        <v>112</v>
      </c>
      <c r="F16" s="207">
        <v>44256</v>
      </c>
      <c r="G16" s="207">
        <v>45474</v>
      </c>
      <c r="H16" s="208" t="s">
        <v>113</v>
      </c>
      <c r="I16" s="210">
        <v>10000</v>
      </c>
      <c r="J16" s="208" t="s">
        <v>606</v>
      </c>
      <c r="K16" s="208" t="s">
        <v>54</v>
      </c>
      <c r="L16" s="208" t="s">
        <v>115</v>
      </c>
      <c r="M16" s="206" t="s">
        <v>607</v>
      </c>
      <c r="N16" s="234"/>
      <c r="O16" s="234"/>
      <c r="P16" s="234" t="s">
        <v>66</v>
      </c>
      <c r="Q16" s="234"/>
      <c r="R16" s="234"/>
      <c r="S16" s="451"/>
      <c r="T16" s="452" t="s">
        <v>608</v>
      </c>
      <c r="U16" s="452"/>
      <c r="V16" s="452" t="s">
        <v>609</v>
      </c>
      <c r="W16" s="206" t="s">
        <v>610</v>
      </c>
      <c r="X16" s="452" t="s">
        <v>611</v>
      </c>
      <c r="Y16" s="452"/>
      <c r="Z16" s="452"/>
      <c r="AA16" s="452"/>
      <c r="AB16" s="452"/>
      <c r="AC16" s="452"/>
      <c r="AD16" s="452"/>
      <c r="AE16" s="452"/>
      <c r="AF16" s="452"/>
      <c r="AG16" s="452"/>
      <c r="AH16" s="452"/>
      <c r="AI16" s="452"/>
      <c r="AJ16" s="3"/>
      <c r="AK16" s="9"/>
      <c r="AL16" s="9"/>
      <c r="AM16" s="9"/>
      <c r="AN16" s="9"/>
    </row>
    <row r="17" spans="1:35" ht="104.25" customHeight="1">
      <c r="A17" s="204"/>
      <c r="B17" s="208" t="s">
        <v>122</v>
      </c>
      <c r="C17" s="206" t="s">
        <v>123</v>
      </c>
      <c r="D17" s="206" t="s">
        <v>612</v>
      </c>
      <c r="E17" s="206" t="s">
        <v>125</v>
      </c>
      <c r="F17" s="207">
        <v>43678</v>
      </c>
      <c r="G17" s="213">
        <v>44743</v>
      </c>
      <c r="H17" s="208" t="s">
        <v>113</v>
      </c>
      <c r="I17" s="210">
        <v>100000</v>
      </c>
      <c r="J17" s="208" t="s">
        <v>613</v>
      </c>
      <c r="K17" s="208" t="s">
        <v>128</v>
      </c>
      <c r="L17" s="208" t="s">
        <v>54</v>
      </c>
      <c r="M17" s="206" t="s">
        <v>614</v>
      </c>
      <c r="N17" s="234"/>
      <c r="O17" s="234" t="s">
        <v>66</v>
      </c>
      <c r="P17" s="234"/>
      <c r="Q17" s="234"/>
      <c r="R17" s="234"/>
      <c r="S17" s="451"/>
      <c r="T17" s="452" t="s">
        <v>615</v>
      </c>
      <c r="U17" s="452"/>
      <c r="V17" s="452" t="s">
        <v>616</v>
      </c>
      <c r="W17" s="452"/>
      <c r="X17" s="452" t="s">
        <v>617</v>
      </c>
      <c r="Y17" s="452"/>
      <c r="Z17" s="452"/>
      <c r="AA17" s="452"/>
      <c r="AB17" s="452"/>
      <c r="AC17" s="207">
        <v>45474</v>
      </c>
      <c r="AD17" s="452"/>
      <c r="AE17" s="452"/>
      <c r="AF17" s="452"/>
      <c r="AG17" s="452"/>
      <c r="AH17" s="452"/>
      <c r="AI17" s="452"/>
    </row>
    <row r="18" spans="1:35" ht="30" customHeight="1">
      <c r="A18" s="204"/>
      <c r="B18" s="208" t="s">
        <v>133</v>
      </c>
      <c r="C18" s="206" t="s">
        <v>618</v>
      </c>
      <c r="D18" s="206"/>
      <c r="E18" s="209"/>
      <c r="F18" s="208"/>
      <c r="G18" s="209"/>
      <c r="H18" s="208"/>
      <c r="I18" s="208"/>
      <c r="J18" s="208"/>
      <c r="K18" s="208"/>
      <c r="L18" s="208"/>
      <c r="M18" s="208"/>
      <c r="N18" s="234"/>
      <c r="O18" s="234"/>
      <c r="P18" s="234"/>
      <c r="Q18" s="234"/>
      <c r="R18" s="234"/>
      <c r="S18" s="451"/>
      <c r="T18" s="452"/>
      <c r="U18" s="452"/>
      <c r="V18" s="452"/>
      <c r="W18" s="452"/>
      <c r="X18" s="452"/>
      <c r="Y18" s="452"/>
      <c r="Z18" s="452"/>
      <c r="AA18" s="452"/>
      <c r="AB18" s="452"/>
      <c r="AC18" s="452"/>
      <c r="AD18" s="452"/>
      <c r="AE18" s="452"/>
      <c r="AF18" s="452"/>
      <c r="AG18" s="452"/>
      <c r="AH18" s="452"/>
      <c r="AI18" s="452"/>
    </row>
    <row r="19" spans="1:35" ht="30" customHeight="1">
      <c r="A19" s="204"/>
      <c r="B19" s="208" t="s">
        <v>145</v>
      </c>
      <c r="C19" s="206" t="s">
        <v>597</v>
      </c>
      <c r="D19" s="206"/>
      <c r="E19" s="209"/>
      <c r="F19" s="208"/>
      <c r="G19" s="209"/>
      <c r="H19" s="208"/>
      <c r="I19" s="209"/>
      <c r="J19" s="208"/>
      <c r="K19" s="208" t="s">
        <v>54</v>
      </c>
      <c r="L19" s="208"/>
      <c r="M19" s="208"/>
      <c r="N19" s="234"/>
      <c r="O19" s="234"/>
      <c r="P19" s="234"/>
      <c r="Q19" s="234"/>
      <c r="R19" s="234"/>
      <c r="S19" s="451"/>
      <c r="T19" s="452"/>
      <c r="U19" s="452"/>
      <c r="V19" s="452"/>
      <c r="W19" s="452"/>
      <c r="X19" s="452"/>
      <c r="Y19" s="452"/>
      <c r="Z19" s="452"/>
      <c r="AA19" s="452"/>
      <c r="AB19" s="452"/>
      <c r="AC19" s="452"/>
      <c r="AD19" s="452"/>
      <c r="AE19" s="452"/>
      <c r="AF19" s="452"/>
      <c r="AG19" s="452"/>
      <c r="AH19" s="452"/>
      <c r="AI19" s="452"/>
    </row>
    <row r="20" spans="1:35" ht="104.25" customHeight="1">
      <c r="A20" s="204"/>
      <c r="B20" s="208" t="s">
        <v>154</v>
      </c>
      <c r="C20" s="206" t="s">
        <v>155</v>
      </c>
      <c r="D20" s="206" t="s">
        <v>619</v>
      </c>
      <c r="E20" s="206" t="s">
        <v>157</v>
      </c>
      <c r="F20" s="207">
        <v>44197</v>
      </c>
      <c r="G20" s="214">
        <v>45474</v>
      </c>
      <c r="H20" s="208" t="s">
        <v>158</v>
      </c>
      <c r="I20" s="210">
        <v>200000</v>
      </c>
      <c r="J20" s="208" t="s">
        <v>620</v>
      </c>
      <c r="K20" s="208" t="s">
        <v>54</v>
      </c>
      <c r="L20" s="208"/>
      <c r="M20" s="206" t="s">
        <v>621</v>
      </c>
      <c r="N20" s="234"/>
      <c r="O20" s="234"/>
      <c r="P20" s="234" t="s">
        <v>66</v>
      </c>
      <c r="Q20" s="234"/>
      <c r="R20" s="234"/>
      <c r="S20" s="451"/>
      <c r="T20" s="452" t="s">
        <v>622</v>
      </c>
      <c r="U20" s="452"/>
      <c r="V20" s="452" t="s">
        <v>623</v>
      </c>
      <c r="W20" s="452"/>
      <c r="X20" s="452" t="s">
        <v>624</v>
      </c>
      <c r="Y20" s="452"/>
      <c r="Z20" s="452"/>
      <c r="AA20" s="452"/>
      <c r="AB20" s="452"/>
      <c r="AC20" s="452"/>
      <c r="AD20" s="452"/>
      <c r="AE20" s="452"/>
      <c r="AF20" s="452"/>
      <c r="AG20" s="452"/>
      <c r="AH20" s="452"/>
      <c r="AI20" s="452"/>
    </row>
    <row r="21" spans="1:35" ht="104.25" customHeight="1">
      <c r="A21" s="204"/>
      <c r="B21" s="208" t="s">
        <v>164</v>
      </c>
      <c r="C21" s="206" t="s">
        <v>165</v>
      </c>
      <c r="D21" s="206" t="s">
        <v>625</v>
      </c>
      <c r="E21" s="209" t="s">
        <v>626</v>
      </c>
      <c r="F21" s="207">
        <v>43678</v>
      </c>
      <c r="G21" s="207">
        <v>44013</v>
      </c>
      <c r="H21" s="208" t="s">
        <v>627</v>
      </c>
      <c r="I21" s="210">
        <v>100000</v>
      </c>
      <c r="J21" s="208" t="s">
        <v>628</v>
      </c>
      <c r="K21" s="208" t="s">
        <v>170</v>
      </c>
      <c r="L21" s="208"/>
      <c r="M21" s="208"/>
      <c r="N21" s="234"/>
      <c r="O21" s="234"/>
      <c r="P21" s="234"/>
      <c r="Q21" s="234"/>
      <c r="R21" s="234" t="s">
        <v>56</v>
      </c>
      <c r="S21" s="451"/>
      <c r="T21" s="452" t="s">
        <v>629</v>
      </c>
      <c r="U21" s="452" t="s">
        <v>630</v>
      </c>
      <c r="V21" s="452"/>
      <c r="W21" s="452"/>
      <c r="X21" s="452"/>
      <c r="Y21" s="452"/>
      <c r="Z21" s="452"/>
      <c r="AA21" s="452"/>
      <c r="AB21" s="452"/>
      <c r="AC21" s="452"/>
      <c r="AD21" s="452"/>
      <c r="AE21" s="452"/>
      <c r="AF21" s="452"/>
      <c r="AG21" s="452"/>
      <c r="AH21" s="452"/>
      <c r="AI21" s="452"/>
    </row>
    <row r="22" spans="1:35" ht="104.25" customHeight="1">
      <c r="A22" s="204"/>
      <c r="B22" s="208" t="s">
        <v>173</v>
      </c>
      <c r="C22" s="206" t="s">
        <v>631</v>
      </c>
      <c r="D22" s="206" t="s">
        <v>487</v>
      </c>
      <c r="E22" s="206" t="s">
        <v>632</v>
      </c>
      <c r="F22" s="207">
        <v>44409</v>
      </c>
      <c r="G22" s="207">
        <v>45474</v>
      </c>
      <c r="H22" s="208" t="s">
        <v>176</v>
      </c>
      <c r="I22" s="215">
        <v>0</v>
      </c>
      <c r="J22" s="208" t="s">
        <v>633</v>
      </c>
      <c r="K22" s="208"/>
      <c r="L22" s="208"/>
      <c r="M22" s="206" t="s">
        <v>634</v>
      </c>
      <c r="N22" s="234"/>
      <c r="O22" s="234"/>
      <c r="P22" s="234"/>
      <c r="Q22" s="234" t="s">
        <v>66</v>
      </c>
      <c r="R22" s="234"/>
      <c r="S22" s="451"/>
      <c r="T22" s="452" t="s">
        <v>635</v>
      </c>
      <c r="U22" s="452" t="s">
        <v>636</v>
      </c>
      <c r="V22" s="452"/>
      <c r="W22" s="452" t="s">
        <v>637</v>
      </c>
      <c r="X22" s="452" t="s">
        <v>638</v>
      </c>
      <c r="Y22" s="452"/>
      <c r="Z22" s="452"/>
      <c r="AA22" s="452"/>
      <c r="AB22" s="452"/>
      <c r="AC22" s="452"/>
      <c r="AD22" s="208" t="s">
        <v>235</v>
      </c>
      <c r="AE22" s="452"/>
      <c r="AF22" s="452" t="s">
        <v>639</v>
      </c>
      <c r="AG22" s="452"/>
      <c r="AH22" s="452"/>
      <c r="AI22" s="452" t="s">
        <v>640</v>
      </c>
    </row>
    <row r="23" spans="1:35" ht="120.75" customHeight="1">
      <c r="A23" s="204" t="s">
        <v>182</v>
      </c>
      <c r="B23" s="208" t="s">
        <v>183</v>
      </c>
      <c r="C23" s="206" t="s">
        <v>184</v>
      </c>
      <c r="D23" s="206" t="s">
        <v>185</v>
      </c>
      <c r="E23" s="206" t="s">
        <v>186</v>
      </c>
      <c r="F23" s="207">
        <v>43678</v>
      </c>
      <c r="G23" s="213">
        <v>45108</v>
      </c>
      <c r="H23" s="208" t="s">
        <v>113</v>
      </c>
      <c r="I23" s="210">
        <v>20000</v>
      </c>
      <c r="J23" s="208" t="s">
        <v>641</v>
      </c>
      <c r="K23" s="208" t="s">
        <v>54</v>
      </c>
      <c r="L23" s="209"/>
      <c r="M23" s="206" t="s">
        <v>642</v>
      </c>
      <c r="N23" s="234"/>
      <c r="O23" s="234"/>
      <c r="P23" s="234" t="s">
        <v>66</v>
      </c>
      <c r="Q23" s="234"/>
      <c r="R23" s="234"/>
      <c r="S23" s="451"/>
      <c r="T23" s="452" t="s">
        <v>643</v>
      </c>
      <c r="U23" s="452"/>
      <c r="V23" s="452" t="s">
        <v>644</v>
      </c>
      <c r="W23" s="206" t="s">
        <v>119</v>
      </c>
      <c r="X23" s="452" t="s">
        <v>645</v>
      </c>
      <c r="Y23" s="452"/>
      <c r="Z23" s="452"/>
      <c r="AA23" s="452"/>
      <c r="AB23" s="452"/>
      <c r="AC23" s="452"/>
      <c r="AD23" s="452"/>
      <c r="AE23" s="452"/>
      <c r="AF23" s="452"/>
      <c r="AG23" s="452"/>
      <c r="AH23" s="452"/>
      <c r="AI23" s="452" t="s">
        <v>646</v>
      </c>
    </row>
    <row r="24" spans="1:35" ht="120.75" customHeight="1">
      <c r="A24" s="204"/>
      <c r="B24" s="208" t="s">
        <v>198</v>
      </c>
      <c r="C24" s="206" t="s">
        <v>199</v>
      </c>
      <c r="D24" s="206" t="s">
        <v>200</v>
      </c>
      <c r="E24" s="206" t="s">
        <v>647</v>
      </c>
      <c r="F24" s="207">
        <v>43678</v>
      </c>
      <c r="G24" s="208" t="s">
        <v>648</v>
      </c>
      <c r="H24" s="208" t="s">
        <v>87</v>
      </c>
      <c r="I24" s="210">
        <v>30000</v>
      </c>
      <c r="J24" s="208" t="s">
        <v>649</v>
      </c>
      <c r="K24" s="208" t="s">
        <v>54</v>
      </c>
      <c r="L24" s="209"/>
      <c r="M24" s="206" t="s">
        <v>650</v>
      </c>
      <c r="N24" s="234"/>
      <c r="O24" s="234"/>
      <c r="P24" s="234" t="s">
        <v>66</v>
      </c>
      <c r="Q24" s="234"/>
      <c r="R24" s="234"/>
      <c r="S24" s="451"/>
      <c r="T24" s="452" t="s">
        <v>651</v>
      </c>
      <c r="U24" s="452"/>
      <c r="V24" s="452" t="s">
        <v>652</v>
      </c>
      <c r="W24" s="361" t="s">
        <v>653</v>
      </c>
      <c r="X24" s="452"/>
      <c r="Y24" s="452"/>
      <c r="Z24" s="452"/>
      <c r="AA24" s="452"/>
      <c r="AB24" s="452"/>
      <c r="AC24" s="452"/>
      <c r="AD24" s="452"/>
      <c r="AE24" s="452"/>
      <c r="AF24" s="452" t="s">
        <v>654</v>
      </c>
      <c r="AG24" s="452"/>
      <c r="AH24" s="452"/>
      <c r="AI24" s="452" t="s">
        <v>655</v>
      </c>
    </row>
    <row r="25" spans="1:35" ht="120.75" customHeight="1">
      <c r="A25" s="204"/>
      <c r="B25" s="208" t="s">
        <v>210</v>
      </c>
      <c r="C25" s="206" t="s">
        <v>211</v>
      </c>
      <c r="D25" s="206" t="s">
        <v>656</v>
      </c>
      <c r="E25" s="206" t="s">
        <v>657</v>
      </c>
      <c r="F25" s="207">
        <v>43831</v>
      </c>
      <c r="G25" s="207">
        <v>45474</v>
      </c>
      <c r="H25" s="208" t="s">
        <v>176</v>
      </c>
      <c r="I25" s="208">
        <v>0</v>
      </c>
      <c r="J25" s="208" t="s">
        <v>658</v>
      </c>
      <c r="K25" s="208" t="s">
        <v>54</v>
      </c>
      <c r="L25" s="209"/>
      <c r="M25" s="206" t="s">
        <v>659</v>
      </c>
      <c r="N25" s="234"/>
      <c r="O25" s="234"/>
      <c r="P25" s="234"/>
      <c r="Q25" s="234" t="s">
        <v>66</v>
      </c>
      <c r="R25" s="234"/>
      <c r="S25" s="451"/>
      <c r="T25" s="452" t="s">
        <v>660</v>
      </c>
      <c r="U25" s="452"/>
      <c r="V25" s="452"/>
      <c r="W25" s="452"/>
      <c r="X25" s="452"/>
      <c r="Y25" s="452"/>
      <c r="Z25" s="452"/>
      <c r="AA25" s="452"/>
      <c r="AB25" s="452"/>
      <c r="AC25" s="452"/>
      <c r="AD25" s="208" t="s">
        <v>661</v>
      </c>
      <c r="AE25" s="452"/>
      <c r="AF25" s="452"/>
      <c r="AG25" s="452"/>
      <c r="AH25" s="452"/>
      <c r="AI25" s="452" t="s">
        <v>662</v>
      </c>
    </row>
    <row r="26" spans="1:35" ht="120.75" customHeight="1">
      <c r="A26" s="204"/>
      <c r="B26" s="208" t="s">
        <v>218</v>
      </c>
      <c r="C26" s="206" t="s">
        <v>507</v>
      </c>
      <c r="D26" s="206" t="s">
        <v>220</v>
      </c>
      <c r="E26" s="209"/>
      <c r="F26" s="207">
        <v>43678</v>
      </c>
      <c r="G26" s="207">
        <v>45474</v>
      </c>
      <c r="H26" s="208" t="s">
        <v>663</v>
      </c>
      <c r="I26" s="210">
        <v>100000</v>
      </c>
      <c r="J26" s="208" t="s">
        <v>664</v>
      </c>
      <c r="K26" s="208" t="s">
        <v>54</v>
      </c>
      <c r="L26" s="209"/>
      <c r="M26" s="209"/>
      <c r="N26" s="234"/>
      <c r="O26" s="234"/>
      <c r="P26" s="234"/>
      <c r="Q26" s="234" t="s">
        <v>66</v>
      </c>
      <c r="R26" s="234"/>
      <c r="S26" s="451"/>
      <c r="T26" s="452" t="s">
        <v>665</v>
      </c>
      <c r="U26" s="452" t="s">
        <v>666</v>
      </c>
      <c r="V26" s="452"/>
      <c r="W26" s="452" t="s">
        <v>508</v>
      </c>
      <c r="X26" s="452" t="s">
        <v>667</v>
      </c>
      <c r="Y26" s="452"/>
      <c r="Z26" s="452"/>
      <c r="AA26" s="452"/>
      <c r="AB26" s="452"/>
      <c r="AC26" s="452"/>
      <c r="AD26" s="452"/>
      <c r="AE26" s="452"/>
      <c r="AF26" s="452"/>
      <c r="AG26" s="452"/>
      <c r="AH26" s="452"/>
      <c r="AI26" s="452" t="s">
        <v>668</v>
      </c>
    </row>
    <row r="27" spans="1:35" ht="120.75" customHeight="1">
      <c r="A27" s="204"/>
      <c r="B27" s="208" t="s">
        <v>228</v>
      </c>
      <c r="C27" s="206" t="s">
        <v>229</v>
      </c>
      <c r="D27" s="206" t="s">
        <v>669</v>
      </c>
      <c r="E27" s="206" t="s">
        <v>509</v>
      </c>
      <c r="F27" s="207">
        <v>43678</v>
      </c>
      <c r="G27" s="207">
        <v>45474</v>
      </c>
      <c r="H27" s="208" t="s">
        <v>231</v>
      </c>
      <c r="I27" s="210">
        <v>100000</v>
      </c>
      <c r="J27" s="208" t="s">
        <v>670</v>
      </c>
      <c r="K27" s="208" t="s">
        <v>54</v>
      </c>
      <c r="L27" s="209"/>
      <c r="M27" s="206" t="s">
        <v>671</v>
      </c>
      <c r="N27" s="234"/>
      <c r="O27" s="234"/>
      <c r="P27" s="234"/>
      <c r="Q27" s="234" t="s">
        <v>66</v>
      </c>
      <c r="R27" s="234"/>
      <c r="S27" s="451"/>
      <c r="T27" s="452" t="s">
        <v>672</v>
      </c>
      <c r="U27" s="452" t="s">
        <v>666</v>
      </c>
      <c r="V27" s="452"/>
      <c r="W27" s="452" t="s">
        <v>673</v>
      </c>
      <c r="X27" s="452" t="s">
        <v>674</v>
      </c>
      <c r="Y27" s="452"/>
      <c r="Z27" s="452"/>
      <c r="AA27" s="452"/>
      <c r="AB27" s="452"/>
      <c r="AC27" s="452"/>
      <c r="AD27" s="452"/>
      <c r="AE27" s="452"/>
      <c r="AF27" s="452"/>
      <c r="AG27" s="452"/>
      <c r="AH27" s="452"/>
      <c r="AI27" s="452"/>
    </row>
    <row r="28" spans="1:35" ht="120.75" customHeight="1">
      <c r="A28" s="204"/>
      <c r="B28" s="208" t="s">
        <v>236</v>
      </c>
      <c r="C28" s="206" t="s">
        <v>237</v>
      </c>
      <c r="D28" s="206" t="s">
        <v>238</v>
      </c>
      <c r="E28" s="206" t="s">
        <v>239</v>
      </c>
      <c r="F28" s="207">
        <v>43831</v>
      </c>
      <c r="G28" s="207">
        <v>45474</v>
      </c>
      <c r="H28" s="208" t="s">
        <v>401</v>
      </c>
      <c r="I28" s="210">
        <v>300000</v>
      </c>
      <c r="J28" s="208" t="s">
        <v>675</v>
      </c>
      <c r="K28" s="208" t="s">
        <v>242</v>
      </c>
      <c r="L28" s="209"/>
      <c r="M28" s="206" t="s">
        <v>676</v>
      </c>
      <c r="N28" s="234"/>
      <c r="O28" s="234" t="s">
        <v>66</v>
      </c>
      <c r="P28" s="234"/>
      <c r="Q28" s="234"/>
      <c r="R28" s="234"/>
      <c r="S28" s="451"/>
      <c r="T28" s="361" t="s">
        <v>357</v>
      </c>
      <c r="U28" s="452"/>
      <c r="V28" s="452" t="s">
        <v>677</v>
      </c>
      <c r="W28" s="206" t="s">
        <v>247</v>
      </c>
      <c r="X28" s="452" t="s">
        <v>678</v>
      </c>
      <c r="Y28" s="452"/>
      <c r="Z28" s="452"/>
      <c r="AA28" s="452"/>
      <c r="AB28" s="452"/>
      <c r="AC28" s="452"/>
      <c r="AD28" s="452"/>
      <c r="AE28" s="452"/>
      <c r="AF28" s="452"/>
      <c r="AG28" s="452"/>
      <c r="AH28" s="452"/>
      <c r="AI28" s="452"/>
    </row>
    <row r="29" spans="1:35" ht="120.75" customHeight="1">
      <c r="A29" s="204"/>
      <c r="B29" s="208" t="s">
        <v>249</v>
      </c>
      <c r="C29" s="206" t="s">
        <v>250</v>
      </c>
      <c r="D29" s="206" t="s">
        <v>251</v>
      </c>
      <c r="E29" s="206" t="s">
        <v>252</v>
      </c>
      <c r="F29" s="207">
        <v>43891</v>
      </c>
      <c r="G29" s="207">
        <v>45474</v>
      </c>
      <c r="H29" s="208" t="s">
        <v>231</v>
      </c>
      <c r="I29" s="210">
        <v>50000</v>
      </c>
      <c r="J29" s="208" t="s">
        <v>679</v>
      </c>
      <c r="K29" s="209"/>
      <c r="L29" s="209"/>
      <c r="M29" s="206" t="s">
        <v>680</v>
      </c>
      <c r="N29" s="234"/>
      <c r="O29" s="234" t="s">
        <v>56</v>
      </c>
      <c r="P29" s="234"/>
      <c r="Q29" s="234"/>
      <c r="R29" s="234"/>
      <c r="S29" s="451" t="s">
        <v>6</v>
      </c>
      <c r="T29" s="452" t="s">
        <v>681</v>
      </c>
      <c r="U29" s="452"/>
      <c r="V29" s="456" t="s">
        <v>682</v>
      </c>
      <c r="W29" s="452"/>
      <c r="X29" s="452"/>
      <c r="Y29" s="452"/>
      <c r="Z29" s="452"/>
      <c r="AA29" s="452"/>
      <c r="AB29" s="452"/>
      <c r="AC29" s="452"/>
      <c r="AD29" s="452"/>
      <c r="AE29" s="452"/>
      <c r="AF29" s="452"/>
      <c r="AG29" s="452"/>
      <c r="AH29" s="452"/>
      <c r="AI29" s="452"/>
    </row>
    <row r="30" spans="1:35" ht="90.75" customHeight="1">
      <c r="A30" s="204"/>
      <c r="B30" s="208" t="s">
        <v>258</v>
      </c>
      <c r="C30" s="206" t="s">
        <v>523</v>
      </c>
      <c r="D30" s="206" t="s">
        <v>683</v>
      </c>
      <c r="E30" s="209"/>
      <c r="F30" s="207">
        <v>43678</v>
      </c>
      <c r="G30" s="208" t="s">
        <v>648</v>
      </c>
      <c r="H30" s="208" t="s">
        <v>684</v>
      </c>
      <c r="I30" s="210">
        <v>300000</v>
      </c>
      <c r="J30" s="208" t="s">
        <v>685</v>
      </c>
      <c r="K30" s="208" t="s">
        <v>686</v>
      </c>
      <c r="L30" s="208" t="s">
        <v>54</v>
      </c>
      <c r="M30" s="206" t="s">
        <v>687</v>
      </c>
      <c r="N30" s="234"/>
      <c r="O30" s="234"/>
      <c r="P30" s="234" t="s">
        <v>66</v>
      </c>
      <c r="Q30" s="234"/>
      <c r="R30" s="234"/>
      <c r="S30" s="451"/>
      <c r="T30" s="452" t="s">
        <v>688</v>
      </c>
      <c r="U30" s="452"/>
      <c r="V30" s="206" t="s">
        <v>689</v>
      </c>
      <c r="W30" s="206" t="s">
        <v>690</v>
      </c>
      <c r="X30" s="452" t="s">
        <v>691</v>
      </c>
      <c r="Y30" s="452"/>
      <c r="Z30" s="452"/>
      <c r="AA30" s="452"/>
      <c r="AB30" s="452"/>
      <c r="AC30" s="452"/>
      <c r="AD30" s="452"/>
      <c r="AE30" s="452"/>
      <c r="AF30" s="452"/>
      <c r="AG30" s="452"/>
      <c r="AH30" s="452"/>
      <c r="AI30" s="452"/>
    </row>
    <row r="31" spans="1:35" ht="48" customHeight="1">
      <c r="A31" s="204"/>
      <c r="B31" s="208" t="s">
        <v>272</v>
      </c>
      <c r="C31" s="206" t="s">
        <v>692</v>
      </c>
      <c r="D31" s="209"/>
      <c r="E31" s="209"/>
      <c r="F31" s="209"/>
      <c r="G31" s="209"/>
      <c r="H31" s="209"/>
      <c r="I31" s="209"/>
      <c r="J31" s="209"/>
      <c r="K31" s="209"/>
      <c r="L31" s="209"/>
      <c r="M31" s="209"/>
      <c r="N31" s="234"/>
      <c r="O31" s="234"/>
      <c r="P31" s="234"/>
      <c r="Q31" s="234"/>
      <c r="R31" s="234"/>
      <c r="S31" s="451"/>
      <c r="T31" s="452"/>
      <c r="U31" s="452"/>
      <c r="V31" s="452"/>
      <c r="W31" s="452"/>
      <c r="X31" s="452"/>
      <c r="Y31" s="452"/>
      <c r="Z31" s="452"/>
      <c r="AA31" s="452"/>
      <c r="AB31" s="452"/>
      <c r="AC31" s="452"/>
      <c r="AD31" s="452"/>
      <c r="AE31" s="452"/>
      <c r="AF31" s="452"/>
      <c r="AG31" s="452"/>
      <c r="AH31" s="452"/>
      <c r="AI31" s="452"/>
    </row>
    <row r="32" spans="1:35" ht="104.25" customHeight="1">
      <c r="A32" s="204"/>
      <c r="B32" s="208" t="s">
        <v>284</v>
      </c>
      <c r="C32" s="206" t="s">
        <v>693</v>
      </c>
      <c r="D32" s="206" t="s">
        <v>694</v>
      </c>
      <c r="E32" s="206" t="s">
        <v>287</v>
      </c>
      <c r="F32" s="207">
        <v>43678</v>
      </c>
      <c r="G32" s="207">
        <v>45474</v>
      </c>
      <c r="H32" s="208" t="s">
        <v>598</v>
      </c>
      <c r="I32" s="208">
        <v>0</v>
      </c>
      <c r="J32" s="208" t="s">
        <v>695</v>
      </c>
      <c r="K32" s="208" t="s">
        <v>696</v>
      </c>
      <c r="L32" s="208" t="s">
        <v>697</v>
      </c>
      <c r="M32" s="206" t="s">
        <v>698</v>
      </c>
      <c r="N32" s="234"/>
      <c r="O32" s="234"/>
      <c r="P32" s="234" t="s">
        <v>66</v>
      </c>
      <c r="Q32" s="234"/>
      <c r="R32" s="234"/>
      <c r="S32" s="451"/>
      <c r="T32" s="452" t="s">
        <v>699</v>
      </c>
      <c r="U32" s="452"/>
      <c r="V32" s="361" t="s">
        <v>700</v>
      </c>
      <c r="W32" s="206" t="s">
        <v>604</v>
      </c>
      <c r="X32" s="206" t="s">
        <v>701</v>
      </c>
      <c r="Y32" s="452"/>
      <c r="Z32" s="452"/>
      <c r="AA32" s="452"/>
      <c r="AB32" s="452"/>
      <c r="AC32" s="452"/>
      <c r="AD32" s="452"/>
      <c r="AE32" s="452"/>
      <c r="AF32" s="452"/>
      <c r="AG32" s="452"/>
      <c r="AH32" s="452"/>
      <c r="AI32" s="452" t="s">
        <v>702</v>
      </c>
    </row>
    <row r="33" spans="1:35" ht="104.25" customHeight="1">
      <c r="A33" s="204"/>
      <c r="B33" s="208" t="s">
        <v>298</v>
      </c>
      <c r="C33" s="206" t="s">
        <v>703</v>
      </c>
      <c r="D33" s="206" t="s">
        <v>300</v>
      </c>
      <c r="E33" s="209"/>
      <c r="F33" s="207">
        <v>43678</v>
      </c>
      <c r="G33" s="207">
        <v>45474</v>
      </c>
      <c r="H33" s="208" t="s">
        <v>301</v>
      </c>
      <c r="I33" s="210">
        <v>71300</v>
      </c>
      <c r="J33" s="208" t="s">
        <v>704</v>
      </c>
      <c r="K33" s="208" t="s">
        <v>303</v>
      </c>
      <c r="L33" s="208" t="s">
        <v>304</v>
      </c>
      <c r="M33" s="206" t="s">
        <v>705</v>
      </c>
      <c r="N33" s="234"/>
      <c r="O33" s="234"/>
      <c r="P33" s="234" t="s">
        <v>66</v>
      </c>
      <c r="Q33" s="234"/>
      <c r="R33" s="234"/>
      <c r="S33" s="451"/>
      <c r="T33" s="452" t="s">
        <v>706</v>
      </c>
      <c r="U33" s="452"/>
      <c r="V33" s="452"/>
      <c r="W33" s="206" t="s">
        <v>144</v>
      </c>
      <c r="X33" s="452"/>
      <c r="Y33" s="452"/>
      <c r="Z33" s="452"/>
      <c r="AA33" s="452"/>
      <c r="AB33" s="452"/>
      <c r="AC33" s="452"/>
      <c r="AD33" s="452"/>
      <c r="AE33" s="452"/>
      <c r="AF33" s="452"/>
      <c r="AG33" s="452"/>
      <c r="AH33" s="452"/>
      <c r="AI33" s="452"/>
    </row>
    <row r="34" spans="1:35" ht="104.25" customHeight="1">
      <c r="A34" s="204"/>
      <c r="B34" s="208" t="s">
        <v>308</v>
      </c>
      <c r="C34" s="206" t="s">
        <v>309</v>
      </c>
      <c r="D34" s="206" t="s">
        <v>310</v>
      </c>
      <c r="E34" s="206" t="s">
        <v>311</v>
      </c>
      <c r="F34" s="207">
        <v>45139</v>
      </c>
      <c r="G34" s="207">
        <v>45474</v>
      </c>
      <c r="H34" s="208" t="s">
        <v>87</v>
      </c>
      <c r="I34" s="208">
        <v>0</v>
      </c>
      <c r="J34" s="208" t="s">
        <v>707</v>
      </c>
      <c r="K34" s="208" t="s">
        <v>313</v>
      </c>
      <c r="L34" s="209"/>
      <c r="M34" s="206" t="s">
        <v>314</v>
      </c>
      <c r="N34" s="234" t="s">
        <v>66</v>
      </c>
      <c r="O34" s="234"/>
      <c r="P34" s="234"/>
      <c r="Q34" s="234"/>
      <c r="R34" s="234"/>
      <c r="S34" s="451"/>
      <c r="T34" s="452" t="s">
        <v>537</v>
      </c>
      <c r="U34" s="452"/>
      <c r="V34" s="452" t="s">
        <v>708</v>
      </c>
      <c r="W34" s="206" t="s">
        <v>653</v>
      </c>
      <c r="X34" s="452"/>
      <c r="Y34" s="452"/>
      <c r="Z34" s="452"/>
      <c r="AA34" s="452"/>
      <c r="AB34" s="452"/>
      <c r="AC34" s="452"/>
      <c r="AD34" s="452"/>
      <c r="AE34" s="452"/>
      <c r="AF34" s="452"/>
      <c r="AG34" s="452"/>
      <c r="AH34" s="452"/>
      <c r="AI34" s="452"/>
    </row>
    <row r="35" spans="1:35" ht="104.25" customHeight="1">
      <c r="A35" s="204" t="s">
        <v>317</v>
      </c>
      <c r="B35" s="208" t="s">
        <v>318</v>
      </c>
      <c r="C35" s="206" t="s">
        <v>319</v>
      </c>
      <c r="D35" s="206" t="s">
        <v>320</v>
      </c>
      <c r="E35" s="209"/>
      <c r="F35" s="207">
        <v>43678</v>
      </c>
      <c r="G35" s="207">
        <v>45474</v>
      </c>
      <c r="H35" s="208" t="s">
        <v>321</v>
      </c>
      <c r="I35" s="208">
        <v>0</v>
      </c>
      <c r="J35" s="208" t="s">
        <v>709</v>
      </c>
      <c r="K35" s="209"/>
      <c r="L35" s="209"/>
      <c r="M35" s="206" t="s">
        <v>710</v>
      </c>
      <c r="N35" s="234"/>
      <c r="O35" s="234" t="s">
        <v>56</v>
      </c>
      <c r="P35" s="234"/>
      <c r="Q35" s="234"/>
      <c r="R35" s="234"/>
      <c r="S35" s="451" t="s">
        <v>6</v>
      </c>
      <c r="T35" s="457" t="s">
        <v>711</v>
      </c>
      <c r="U35" s="457"/>
      <c r="V35" s="456" t="s">
        <v>712</v>
      </c>
      <c r="W35" s="458" t="s">
        <v>587</v>
      </c>
      <c r="X35" s="457"/>
      <c r="Y35" s="452"/>
      <c r="Z35" s="452"/>
      <c r="AA35" s="452"/>
      <c r="AB35" s="452"/>
      <c r="AC35" s="452"/>
      <c r="AD35" s="452"/>
      <c r="AE35" s="452"/>
      <c r="AF35" s="452"/>
      <c r="AG35" s="452"/>
      <c r="AH35" s="452"/>
      <c r="AI35" s="452" t="s">
        <v>713</v>
      </c>
    </row>
    <row r="36" spans="1:35" ht="104.25" customHeight="1">
      <c r="A36" s="204"/>
      <c r="B36" s="208" t="s">
        <v>329</v>
      </c>
      <c r="C36" s="206" t="s">
        <v>330</v>
      </c>
      <c r="D36" s="206" t="s">
        <v>331</v>
      </c>
      <c r="E36" s="206" t="s">
        <v>714</v>
      </c>
      <c r="F36" s="207">
        <v>43678</v>
      </c>
      <c r="G36" s="207">
        <v>45474</v>
      </c>
      <c r="H36" s="208" t="s">
        <v>321</v>
      </c>
      <c r="I36" s="208">
        <v>0</v>
      </c>
      <c r="J36" s="208" t="s">
        <v>715</v>
      </c>
      <c r="K36" s="209"/>
      <c r="L36" s="209"/>
      <c r="M36" s="206" t="s">
        <v>716</v>
      </c>
      <c r="N36" s="234"/>
      <c r="O36" s="234"/>
      <c r="P36" s="234" t="s">
        <v>66</v>
      </c>
      <c r="Q36" s="234"/>
      <c r="R36" s="234"/>
      <c r="S36" s="451"/>
      <c r="T36" s="452" t="s">
        <v>717</v>
      </c>
      <c r="U36" s="457" t="s">
        <v>718</v>
      </c>
      <c r="V36" s="457" t="s">
        <v>719</v>
      </c>
      <c r="W36" s="457"/>
      <c r="X36" s="457" t="s">
        <v>720</v>
      </c>
      <c r="Y36" s="452"/>
      <c r="Z36" s="452" t="s">
        <v>721</v>
      </c>
      <c r="AA36" s="452"/>
      <c r="AB36" s="452"/>
      <c r="AC36" s="452"/>
      <c r="AD36" s="452"/>
      <c r="AE36" s="452"/>
      <c r="AF36" s="452"/>
      <c r="AG36" s="452"/>
      <c r="AH36" s="452"/>
      <c r="AI36" s="452"/>
    </row>
    <row r="37" spans="1:35" ht="104.25" customHeight="1">
      <c r="A37" s="204"/>
      <c r="B37" s="208" t="s">
        <v>338</v>
      </c>
      <c r="C37" s="206" t="s">
        <v>722</v>
      </c>
      <c r="D37" s="206" t="s">
        <v>723</v>
      </c>
      <c r="E37" s="206" t="s">
        <v>724</v>
      </c>
      <c r="F37" s="207">
        <v>44197</v>
      </c>
      <c r="G37" s="207">
        <v>45292</v>
      </c>
      <c r="H37" s="208" t="s">
        <v>546</v>
      </c>
      <c r="I37" s="208">
        <v>0</v>
      </c>
      <c r="J37" s="208" t="s">
        <v>725</v>
      </c>
      <c r="K37" s="208"/>
      <c r="L37" s="208"/>
      <c r="M37" s="206" t="s">
        <v>726</v>
      </c>
      <c r="N37" s="234"/>
      <c r="O37" s="234"/>
      <c r="P37" s="234"/>
      <c r="Q37" s="234"/>
      <c r="R37" s="234" t="s">
        <v>66</v>
      </c>
      <c r="S37" s="451"/>
      <c r="T37" s="453" t="s">
        <v>727</v>
      </c>
      <c r="U37" s="457" t="s">
        <v>728</v>
      </c>
      <c r="V37" s="459"/>
      <c r="W37" s="460" t="s">
        <v>653</v>
      </c>
      <c r="X37" s="452" t="s">
        <v>729</v>
      </c>
      <c r="Y37" s="453" t="s">
        <v>730</v>
      </c>
      <c r="Z37" s="452"/>
      <c r="AA37" s="452"/>
      <c r="AB37" s="452"/>
      <c r="AC37" s="452"/>
      <c r="AD37" s="452"/>
      <c r="AE37" s="452"/>
      <c r="AF37" s="452" t="s">
        <v>731</v>
      </c>
      <c r="AG37" s="452"/>
      <c r="AH37" s="452"/>
      <c r="AI37" s="452" t="s">
        <v>732</v>
      </c>
    </row>
    <row r="38" spans="1:35" ht="104.25" customHeight="1">
      <c r="A38" s="204"/>
      <c r="B38" s="208" t="s">
        <v>350</v>
      </c>
      <c r="C38" s="206" t="s">
        <v>351</v>
      </c>
      <c r="D38" s="206" t="s">
        <v>733</v>
      </c>
      <c r="E38" s="206" t="s">
        <v>353</v>
      </c>
      <c r="F38" s="207">
        <v>43678</v>
      </c>
      <c r="G38" s="207">
        <v>45292</v>
      </c>
      <c r="H38" s="208" t="s">
        <v>321</v>
      </c>
      <c r="I38" s="210">
        <v>60000</v>
      </c>
      <c r="J38" s="208" t="s">
        <v>734</v>
      </c>
      <c r="K38" s="208"/>
      <c r="L38" s="209"/>
      <c r="M38" s="206" t="s">
        <v>557</v>
      </c>
      <c r="N38" s="234"/>
      <c r="O38" s="234"/>
      <c r="P38" s="234"/>
      <c r="Q38" s="234" t="s">
        <v>66</v>
      </c>
      <c r="R38" s="234"/>
      <c r="S38" s="451"/>
      <c r="T38" s="457" t="s">
        <v>735</v>
      </c>
      <c r="U38" s="457" t="s">
        <v>736</v>
      </c>
      <c r="V38" s="456"/>
      <c r="W38" s="460" t="s">
        <v>508</v>
      </c>
      <c r="X38" s="461" t="s">
        <v>737</v>
      </c>
      <c r="Y38" s="452" t="s">
        <v>738</v>
      </c>
      <c r="Z38" s="452"/>
      <c r="AA38" s="452"/>
      <c r="AB38" s="452"/>
      <c r="AC38" s="452"/>
      <c r="AD38" s="208" t="s">
        <v>508</v>
      </c>
      <c r="AE38" s="452"/>
      <c r="AF38" s="452" t="s">
        <v>739</v>
      </c>
      <c r="AG38" s="452"/>
      <c r="AH38" s="452"/>
      <c r="AI38" s="452" t="s">
        <v>740</v>
      </c>
    </row>
    <row r="39" spans="1:35" ht="114.75" customHeight="1">
      <c r="A39" s="204" t="s">
        <v>360</v>
      </c>
      <c r="B39" s="208" t="s">
        <v>361</v>
      </c>
      <c r="C39" s="206" t="s">
        <v>741</v>
      </c>
      <c r="D39" s="206" t="s">
        <v>363</v>
      </c>
      <c r="E39" s="206" t="s">
        <v>364</v>
      </c>
      <c r="F39" s="207">
        <v>44197</v>
      </c>
      <c r="G39" s="207">
        <v>45292</v>
      </c>
      <c r="H39" s="208" t="s">
        <v>546</v>
      </c>
      <c r="I39" s="208">
        <v>0</v>
      </c>
      <c r="J39" s="208" t="s">
        <v>742</v>
      </c>
      <c r="K39" s="208"/>
      <c r="L39" s="209"/>
      <c r="M39" s="206" t="s">
        <v>743</v>
      </c>
      <c r="N39" s="234"/>
      <c r="O39" s="234"/>
      <c r="P39" s="234" t="s">
        <v>66</v>
      </c>
      <c r="Q39" s="234"/>
      <c r="R39" s="234"/>
      <c r="S39" s="451"/>
      <c r="T39" s="457" t="s">
        <v>744</v>
      </c>
      <c r="U39" s="462" t="s">
        <v>745</v>
      </c>
      <c r="V39" s="457" t="s">
        <v>746</v>
      </c>
      <c r="W39" s="460" t="s">
        <v>348</v>
      </c>
      <c r="X39" s="457"/>
      <c r="Y39" s="457"/>
      <c r="Z39" s="457"/>
      <c r="AA39" s="457"/>
      <c r="AB39" s="457"/>
      <c r="AC39" s="457"/>
      <c r="AD39" s="457"/>
      <c r="AE39" s="457"/>
      <c r="AF39" s="457"/>
      <c r="AG39" s="457"/>
      <c r="AH39" s="457"/>
      <c r="AI39" s="457" t="s">
        <v>747</v>
      </c>
    </row>
    <row r="40" spans="1:35" ht="114.75" customHeight="1">
      <c r="A40" s="204"/>
      <c r="B40" s="208" t="s">
        <v>375</v>
      </c>
      <c r="C40" s="206" t="s">
        <v>565</v>
      </c>
      <c r="D40" s="206" t="s">
        <v>377</v>
      </c>
      <c r="E40" s="206" t="s">
        <v>748</v>
      </c>
      <c r="F40" s="207">
        <v>43891</v>
      </c>
      <c r="G40" s="207">
        <v>45474</v>
      </c>
      <c r="H40" s="208" t="s">
        <v>749</v>
      </c>
      <c r="I40" s="210">
        <v>180000</v>
      </c>
      <c r="J40" s="208" t="s">
        <v>750</v>
      </c>
      <c r="K40" s="206" t="s">
        <v>751</v>
      </c>
      <c r="L40" s="206" t="s">
        <v>383</v>
      </c>
      <c r="M40" s="206" t="s">
        <v>752</v>
      </c>
      <c r="N40" s="234"/>
      <c r="O40" s="234"/>
      <c r="P40" s="234" t="s">
        <v>66</v>
      </c>
      <c r="Q40" s="234"/>
      <c r="R40" s="234"/>
      <c r="S40" s="451"/>
      <c r="T40" s="452" t="s">
        <v>753</v>
      </c>
      <c r="U40" s="457"/>
      <c r="V40" s="458" t="s">
        <v>754</v>
      </c>
      <c r="W40" s="460" t="s">
        <v>755</v>
      </c>
      <c r="X40" s="457"/>
      <c r="Y40" s="457"/>
      <c r="Z40" s="457"/>
      <c r="AA40" s="457"/>
      <c r="AB40" s="457"/>
      <c r="AC40" s="457"/>
      <c r="AD40" s="457"/>
      <c r="AE40" s="457"/>
      <c r="AF40" s="457"/>
      <c r="AG40" s="457"/>
      <c r="AH40" s="457"/>
      <c r="AI40" s="457" t="s">
        <v>756</v>
      </c>
    </row>
    <row r="41" spans="1:35" ht="114.75" customHeight="1">
      <c r="A41" s="204"/>
      <c r="B41" s="208" t="s">
        <v>389</v>
      </c>
      <c r="C41" s="206" t="s">
        <v>757</v>
      </c>
      <c r="D41" s="206" t="s">
        <v>758</v>
      </c>
      <c r="E41" s="209"/>
      <c r="F41" s="207">
        <v>43678</v>
      </c>
      <c r="G41" s="207">
        <v>45474</v>
      </c>
      <c r="H41" s="208" t="s">
        <v>759</v>
      </c>
      <c r="I41" s="208">
        <v>0</v>
      </c>
      <c r="J41" s="209"/>
      <c r="K41" s="208" t="s">
        <v>393</v>
      </c>
      <c r="L41" s="208"/>
      <c r="M41" s="206" t="s">
        <v>760</v>
      </c>
      <c r="N41" s="234"/>
      <c r="O41" s="234"/>
      <c r="P41" s="234" t="s">
        <v>66</v>
      </c>
      <c r="Q41" s="234"/>
      <c r="R41" s="234"/>
      <c r="S41" s="451"/>
      <c r="T41" s="457" t="s">
        <v>761</v>
      </c>
      <c r="U41" s="457"/>
      <c r="V41" s="457" t="s">
        <v>762</v>
      </c>
      <c r="W41" s="458" t="s">
        <v>763</v>
      </c>
      <c r="X41" s="457" t="s">
        <v>764</v>
      </c>
      <c r="Y41" s="457"/>
      <c r="Z41" s="457"/>
      <c r="AA41" s="457"/>
      <c r="AB41" s="457"/>
      <c r="AC41" s="457"/>
      <c r="AD41" s="457"/>
      <c r="AE41" s="457"/>
      <c r="AF41" s="457"/>
      <c r="AG41" s="457"/>
      <c r="AH41" s="457"/>
      <c r="AI41" s="457" t="s">
        <v>765</v>
      </c>
    </row>
    <row r="42" spans="1:35" ht="114.75" customHeight="1">
      <c r="A42" s="204"/>
      <c r="B42" s="208" t="s">
        <v>397</v>
      </c>
      <c r="C42" s="206" t="s">
        <v>766</v>
      </c>
      <c r="D42" s="206" t="s">
        <v>767</v>
      </c>
      <c r="E42" s="206" t="s">
        <v>768</v>
      </c>
      <c r="F42" s="207">
        <v>43678</v>
      </c>
      <c r="G42" s="207">
        <v>45474</v>
      </c>
      <c r="H42" s="208" t="s">
        <v>401</v>
      </c>
      <c r="I42" s="210">
        <v>60000</v>
      </c>
      <c r="J42" s="208" t="s">
        <v>769</v>
      </c>
      <c r="K42" s="208"/>
      <c r="L42" s="209"/>
      <c r="M42" s="206" t="s">
        <v>770</v>
      </c>
      <c r="N42" s="234"/>
      <c r="O42" s="234"/>
      <c r="P42" s="234" t="s">
        <v>66</v>
      </c>
      <c r="Q42" s="234"/>
      <c r="R42" s="234"/>
      <c r="S42" s="451"/>
      <c r="T42" s="457" t="s">
        <v>771</v>
      </c>
      <c r="U42" s="457"/>
      <c r="V42" s="457" t="s">
        <v>772</v>
      </c>
      <c r="W42" s="458" t="s">
        <v>194</v>
      </c>
      <c r="X42" s="457"/>
      <c r="Y42" s="457"/>
      <c r="Z42" s="457"/>
      <c r="AA42" s="457"/>
      <c r="AB42" s="457"/>
      <c r="AC42" s="457"/>
      <c r="AD42" s="457"/>
      <c r="AE42" s="457"/>
      <c r="AF42" s="457"/>
      <c r="AG42" s="457"/>
      <c r="AH42" s="457"/>
      <c r="AI42" s="457" t="s">
        <v>773</v>
      </c>
    </row>
    <row r="43" spans="1:35" ht="15.75" customHeight="1">
      <c r="A43" s="9"/>
      <c r="B43" s="9"/>
      <c r="C43" s="9"/>
      <c r="D43" s="9"/>
      <c r="E43" s="9"/>
      <c r="F43" s="9"/>
      <c r="G43" s="9"/>
      <c r="H43" s="9"/>
      <c r="I43" s="9"/>
      <c r="J43" s="9"/>
      <c r="K43" s="9"/>
      <c r="L43" s="9"/>
      <c r="M43" s="9"/>
      <c r="N43" s="59"/>
      <c r="O43" s="59"/>
      <c r="P43" s="59"/>
      <c r="Q43" s="59"/>
      <c r="R43" s="59"/>
      <c r="S43" s="59"/>
      <c r="T43" s="9"/>
      <c r="U43" s="9"/>
      <c r="V43" s="9"/>
      <c r="W43" s="9"/>
      <c r="X43" s="9"/>
      <c r="Y43" s="9"/>
      <c r="Z43" s="9"/>
      <c r="AA43" s="9"/>
      <c r="AB43" s="9"/>
      <c r="AC43" s="9"/>
      <c r="AD43" s="9"/>
      <c r="AE43" s="9"/>
      <c r="AF43" s="9"/>
      <c r="AG43" s="9"/>
      <c r="AH43" s="9"/>
      <c r="AI43" s="9"/>
    </row>
    <row r="44" spans="1:35" ht="15.75" customHeight="1">
      <c r="A44" s="9"/>
      <c r="B44" s="94"/>
      <c r="C44" s="9"/>
      <c r="D44" s="9"/>
      <c r="E44" s="9"/>
      <c r="F44" s="9"/>
      <c r="G44" s="9"/>
      <c r="H44" s="9"/>
      <c r="I44" s="9"/>
      <c r="J44" s="9"/>
      <c r="K44" s="9"/>
      <c r="L44" s="9"/>
      <c r="M44" s="9"/>
      <c r="N44" s="59"/>
      <c r="O44" s="59"/>
      <c r="P44" s="59"/>
      <c r="Q44" s="59"/>
      <c r="R44" s="59"/>
      <c r="S44" s="59"/>
      <c r="T44" s="9"/>
      <c r="U44" s="9"/>
      <c r="V44" s="9"/>
      <c r="W44" s="9"/>
      <c r="X44" s="9"/>
      <c r="Y44" s="9"/>
      <c r="Z44" s="9"/>
      <c r="AA44" s="9"/>
      <c r="AB44" s="9"/>
      <c r="AC44" s="9"/>
      <c r="AD44" s="9"/>
      <c r="AE44" s="9"/>
      <c r="AF44" s="9"/>
      <c r="AG44" s="9"/>
      <c r="AH44" s="9"/>
      <c r="AI44" s="9"/>
    </row>
    <row r="45" spans="1:35" ht="15.75" customHeight="1">
      <c r="A45" s="9"/>
      <c r="B45" s="9"/>
      <c r="C45" s="9"/>
      <c r="D45" s="9"/>
      <c r="E45" s="9"/>
      <c r="F45" s="9"/>
      <c r="G45" s="9"/>
      <c r="H45" s="9"/>
      <c r="I45" s="9"/>
      <c r="J45" s="9"/>
      <c r="K45" s="9"/>
      <c r="L45" s="105"/>
      <c r="M45" s="9"/>
      <c r="N45" s="59"/>
      <c r="O45" s="59"/>
      <c r="P45" s="59"/>
      <c r="Q45" s="59"/>
      <c r="R45" s="59"/>
      <c r="S45" s="59"/>
      <c r="T45" s="9"/>
      <c r="U45" s="9"/>
      <c r="V45" s="9"/>
      <c r="W45" s="9"/>
      <c r="X45" s="9"/>
      <c r="Y45" s="9"/>
      <c r="Z45" s="9"/>
      <c r="AA45" s="9"/>
      <c r="AB45" s="9"/>
      <c r="AC45" s="9"/>
      <c r="AD45" s="9"/>
      <c r="AE45" s="9"/>
      <c r="AF45" s="9"/>
      <c r="AG45" s="9"/>
      <c r="AH45" s="9"/>
      <c r="AI45" s="9"/>
    </row>
    <row r="46" spans="1:35" ht="26.25" customHeight="1">
      <c r="A46" s="95" t="s">
        <v>407</v>
      </c>
      <c r="B46" s="96"/>
      <c r="C46" s="96"/>
      <c r="D46" s="96"/>
      <c r="E46" s="96"/>
      <c r="F46" s="96"/>
      <c r="G46" s="96"/>
      <c r="H46" s="96"/>
      <c r="I46" s="96"/>
      <c r="J46" s="96"/>
      <c r="K46" s="96"/>
      <c r="L46" s="106"/>
      <c r="M46" s="107"/>
      <c r="N46" s="59"/>
      <c r="O46" s="59"/>
      <c r="P46" s="59"/>
      <c r="Q46" s="59"/>
      <c r="R46" s="59"/>
      <c r="S46" s="59"/>
      <c r="T46" s="9"/>
      <c r="U46" s="9"/>
      <c r="V46" s="9"/>
      <c r="W46" s="9"/>
      <c r="X46" s="9"/>
      <c r="Y46" s="9"/>
      <c r="Z46" s="9"/>
      <c r="AA46" s="9"/>
      <c r="AB46" s="9"/>
      <c r="AC46" s="9"/>
      <c r="AD46" s="9"/>
      <c r="AE46" s="9"/>
      <c r="AF46" s="9"/>
      <c r="AG46" s="9"/>
      <c r="AH46" s="9"/>
      <c r="AI46" s="9"/>
    </row>
    <row r="47" spans="1:35" ht="26.25" customHeight="1">
      <c r="A47" s="97"/>
      <c r="B47" s="98"/>
      <c r="C47" s="98"/>
      <c r="D47" s="99"/>
      <c r="E47" s="99"/>
      <c r="F47" s="99"/>
      <c r="G47" s="99"/>
      <c r="H47" s="99"/>
      <c r="I47" s="99"/>
      <c r="J47" s="99"/>
      <c r="K47" s="99"/>
      <c r="L47" s="99"/>
      <c r="M47" s="99"/>
      <c r="N47" s="99"/>
      <c r="O47" s="59"/>
      <c r="P47" s="59"/>
      <c r="Q47" s="59"/>
      <c r="R47" s="59"/>
      <c r="S47" s="59"/>
      <c r="T47" s="9"/>
      <c r="U47" s="9"/>
      <c r="V47" s="9"/>
      <c r="W47" s="9"/>
      <c r="X47" s="9"/>
      <c r="Y47" s="9"/>
      <c r="Z47" s="9"/>
      <c r="AA47" s="9"/>
      <c r="AB47" s="9"/>
      <c r="AC47" s="9"/>
      <c r="AD47" s="9"/>
      <c r="AE47" s="9"/>
      <c r="AF47" s="9"/>
      <c r="AG47" s="9"/>
      <c r="AH47" s="9"/>
      <c r="AI47" s="9"/>
    </row>
    <row r="48" spans="1:35" ht="43.5" customHeight="1">
      <c r="A48" s="100" t="s">
        <v>408</v>
      </c>
      <c r="B48" s="101"/>
      <c r="C48" s="102">
        <f>COUNTA(C52:C60,C64:C72,C76:C84,C88:C96)</f>
        <v>1</v>
      </c>
      <c r="D48" s="9"/>
      <c r="E48" s="9"/>
      <c r="F48" s="9"/>
      <c r="G48" s="9"/>
      <c r="H48" s="9"/>
      <c r="I48" s="9"/>
      <c r="J48" s="9"/>
      <c r="K48" s="9"/>
      <c r="L48" s="9"/>
      <c r="M48" s="9"/>
      <c r="N48" s="59"/>
      <c r="O48" s="59"/>
      <c r="P48" s="59"/>
      <c r="Q48" s="59"/>
      <c r="R48" s="59"/>
      <c r="S48" s="59"/>
      <c r="T48" s="9"/>
      <c r="U48" s="9"/>
      <c r="V48" s="9"/>
      <c r="W48" s="9"/>
      <c r="X48" s="9"/>
      <c r="Y48" s="9"/>
      <c r="Z48" s="9"/>
      <c r="AA48" s="9"/>
      <c r="AB48" s="9"/>
      <c r="AC48" s="9"/>
      <c r="AD48" s="9"/>
      <c r="AE48" s="9"/>
      <c r="AF48" s="9"/>
      <c r="AG48" s="9"/>
      <c r="AH48" s="9"/>
      <c r="AI48" s="9"/>
    </row>
    <row r="50" spans="1:13" ht="15.75" customHeight="1">
      <c r="A50" s="155" t="s">
        <v>409</v>
      </c>
      <c r="B50" s="154" t="s">
        <v>11</v>
      </c>
      <c r="C50" s="154" t="s">
        <v>12</v>
      </c>
      <c r="D50" s="154" t="s">
        <v>13</v>
      </c>
      <c r="E50" s="156" t="s">
        <v>14</v>
      </c>
      <c r="F50" s="154" t="s">
        <v>15</v>
      </c>
      <c r="G50" s="154"/>
      <c r="H50" s="154" t="s">
        <v>16</v>
      </c>
      <c r="I50" s="154" t="s">
        <v>17</v>
      </c>
      <c r="J50" s="154" t="s">
        <v>18</v>
      </c>
      <c r="K50" s="154" t="s">
        <v>19</v>
      </c>
      <c r="L50" s="154"/>
      <c r="M50" s="154" t="s">
        <v>20</v>
      </c>
    </row>
    <row r="51" spans="1:13" ht="15.75" customHeight="1">
      <c r="A51" s="155"/>
      <c r="B51" s="155"/>
      <c r="C51" s="155"/>
      <c r="D51" s="155"/>
      <c r="E51" s="155"/>
      <c r="F51" s="103" t="s">
        <v>43</v>
      </c>
      <c r="G51" s="103" t="s">
        <v>44</v>
      </c>
      <c r="H51" s="154"/>
      <c r="I51" s="154"/>
      <c r="J51" s="154"/>
      <c r="K51" s="108" t="s">
        <v>45</v>
      </c>
      <c r="L51" s="108" t="s">
        <v>46</v>
      </c>
      <c r="M51" s="154"/>
    </row>
    <row r="52" spans="1:13" ht="165.75" customHeight="1">
      <c r="A52" s="110" t="s">
        <v>317</v>
      </c>
      <c r="B52" s="54" t="s">
        <v>774</v>
      </c>
      <c r="C52" s="111" t="s">
        <v>775</v>
      </c>
      <c r="D52" s="112" t="s">
        <v>776</v>
      </c>
      <c r="E52" s="112" t="s">
        <v>777</v>
      </c>
      <c r="F52" s="113">
        <v>44866</v>
      </c>
      <c r="G52" s="113">
        <v>45474</v>
      </c>
      <c r="H52" s="55" t="s">
        <v>235</v>
      </c>
      <c r="I52" s="55"/>
      <c r="J52" s="53" t="s">
        <v>778</v>
      </c>
      <c r="K52" s="53"/>
      <c r="L52" s="53"/>
      <c r="M52" s="114" t="s">
        <v>779</v>
      </c>
    </row>
    <row r="53" spans="1:13" ht="15.75" customHeight="1">
      <c r="A53" s="54"/>
      <c r="B53" s="54"/>
      <c r="C53" s="55"/>
      <c r="D53" s="55"/>
      <c r="E53" s="55"/>
      <c r="F53" s="55"/>
      <c r="G53" s="55"/>
      <c r="H53" s="55"/>
      <c r="I53" s="55"/>
      <c r="J53" s="55"/>
      <c r="K53" s="55"/>
      <c r="L53" s="55"/>
      <c r="M53" s="55"/>
    </row>
    <row r="54" spans="1:13" ht="15.75" customHeight="1">
      <c r="A54" s="54"/>
      <c r="B54" s="54"/>
      <c r="C54" s="55"/>
      <c r="D54" s="55"/>
      <c r="E54" s="55"/>
      <c r="F54" s="55"/>
      <c r="G54" s="55"/>
      <c r="H54" s="55"/>
      <c r="I54" s="55"/>
      <c r="J54" s="55"/>
      <c r="K54" s="55"/>
      <c r="L54" s="55"/>
      <c r="M54" s="55"/>
    </row>
    <row r="55" spans="1:13" ht="15.75" customHeight="1">
      <c r="A55" s="54"/>
      <c r="B55" s="54"/>
      <c r="C55" s="55"/>
      <c r="D55" s="55"/>
      <c r="E55" s="55"/>
      <c r="F55" s="55"/>
      <c r="G55" s="55"/>
      <c r="H55" s="55"/>
      <c r="I55" s="55"/>
      <c r="J55" s="55"/>
      <c r="K55" s="55"/>
      <c r="L55" s="55"/>
      <c r="M55" s="55"/>
    </row>
    <row r="56" spans="1:13" ht="15.75" customHeight="1">
      <c r="A56" s="54"/>
      <c r="B56" s="54"/>
      <c r="C56" s="55"/>
      <c r="D56" s="55"/>
      <c r="E56" s="55"/>
      <c r="F56" s="55"/>
      <c r="G56" s="55"/>
      <c r="H56" s="55"/>
      <c r="I56" s="55"/>
      <c r="J56" s="55"/>
      <c r="K56" s="55"/>
      <c r="L56" s="55"/>
      <c r="M56" s="55"/>
    </row>
    <row r="57" spans="1:13" ht="15.75" customHeight="1">
      <c r="A57" s="54"/>
      <c r="B57" s="54"/>
      <c r="C57" s="55"/>
      <c r="D57" s="55"/>
      <c r="E57" s="55"/>
      <c r="F57" s="55"/>
      <c r="G57" s="55"/>
      <c r="H57" s="55"/>
      <c r="I57" s="55"/>
      <c r="J57" s="55"/>
      <c r="K57" s="55"/>
      <c r="L57" s="55"/>
      <c r="M57" s="55"/>
    </row>
    <row r="58" spans="1:13" ht="15.75" customHeight="1">
      <c r="A58" s="54"/>
      <c r="B58" s="54"/>
      <c r="C58" s="55"/>
      <c r="D58" s="55"/>
      <c r="E58" s="55"/>
      <c r="F58" s="55"/>
      <c r="G58" s="55"/>
      <c r="H58" s="55"/>
      <c r="I58" s="55"/>
      <c r="J58" s="55"/>
      <c r="K58" s="55"/>
      <c r="L58" s="55"/>
      <c r="M58" s="55"/>
    </row>
    <row r="59" spans="1:13" ht="15.75" customHeight="1">
      <c r="A59" s="54"/>
      <c r="B59" s="54"/>
      <c r="C59" s="55"/>
      <c r="D59" s="55"/>
      <c r="E59" s="55"/>
      <c r="F59" s="55"/>
      <c r="G59" s="55"/>
      <c r="H59" s="55"/>
      <c r="I59" s="55"/>
      <c r="J59" s="55"/>
      <c r="K59" s="55"/>
      <c r="L59" s="55"/>
      <c r="M59" s="55"/>
    </row>
    <row r="60" spans="1:13" ht="15.75" customHeight="1">
      <c r="A60" s="54"/>
      <c r="B60" s="54"/>
      <c r="C60" s="55"/>
      <c r="D60" s="55"/>
      <c r="E60" s="55"/>
      <c r="F60" s="55"/>
      <c r="G60" s="55"/>
      <c r="H60" s="55"/>
      <c r="I60" s="55"/>
      <c r="J60" s="55"/>
      <c r="K60" s="55"/>
      <c r="L60" s="55"/>
      <c r="M60" s="55"/>
    </row>
    <row r="61" spans="1:13" ht="15.75" customHeight="1">
      <c r="A61" s="9"/>
      <c r="B61" s="9"/>
      <c r="C61" s="9"/>
      <c r="D61" s="9"/>
      <c r="E61" s="9"/>
      <c r="F61" s="9"/>
      <c r="G61" s="9"/>
      <c r="H61" s="9"/>
      <c r="I61" s="9"/>
      <c r="J61" s="9"/>
      <c r="K61" s="9"/>
      <c r="L61" s="9"/>
      <c r="M61" s="9"/>
    </row>
    <row r="62" spans="1:13" ht="15.75" customHeight="1">
      <c r="A62" s="155" t="s">
        <v>409</v>
      </c>
      <c r="B62" s="154" t="s">
        <v>11</v>
      </c>
      <c r="C62" s="154" t="s">
        <v>12</v>
      </c>
      <c r="D62" s="154" t="s">
        <v>13</v>
      </c>
      <c r="E62" s="156" t="s">
        <v>14</v>
      </c>
      <c r="F62" s="154" t="s">
        <v>15</v>
      </c>
      <c r="G62" s="154"/>
      <c r="H62" s="154" t="s">
        <v>16</v>
      </c>
      <c r="I62" s="154" t="s">
        <v>17</v>
      </c>
      <c r="J62" s="154" t="s">
        <v>18</v>
      </c>
      <c r="K62" s="154" t="s">
        <v>19</v>
      </c>
      <c r="L62" s="154"/>
      <c r="M62" s="154" t="s">
        <v>20</v>
      </c>
    </row>
    <row r="63" spans="1:13" ht="15" customHeight="1">
      <c r="A63" s="155"/>
      <c r="B63" s="155"/>
      <c r="C63" s="155"/>
      <c r="D63" s="155"/>
      <c r="E63" s="155"/>
      <c r="F63" s="103" t="s">
        <v>43</v>
      </c>
      <c r="G63" s="103" t="s">
        <v>44</v>
      </c>
      <c r="H63" s="154"/>
      <c r="I63" s="154"/>
      <c r="J63" s="154"/>
      <c r="K63" s="108" t="s">
        <v>45</v>
      </c>
      <c r="L63" s="108" t="s">
        <v>46</v>
      </c>
      <c r="M63" s="154"/>
    </row>
    <row r="74" spans="1:13" ht="15.75" customHeight="1">
      <c r="A74" s="155" t="s">
        <v>409</v>
      </c>
      <c r="B74" s="154" t="s">
        <v>11</v>
      </c>
      <c r="C74" s="154" t="s">
        <v>12</v>
      </c>
      <c r="D74" s="154" t="s">
        <v>13</v>
      </c>
      <c r="E74" s="156" t="s">
        <v>14</v>
      </c>
      <c r="F74" s="154" t="s">
        <v>15</v>
      </c>
      <c r="G74" s="154"/>
      <c r="H74" s="154" t="s">
        <v>16</v>
      </c>
      <c r="I74" s="154" t="s">
        <v>17</v>
      </c>
      <c r="J74" s="154" t="s">
        <v>18</v>
      </c>
      <c r="K74" s="154" t="s">
        <v>19</v>
      </c>
      <c r="L74" s="154"/>
      <c r="M74" s="154" t="s">
        <v>20</v>
      </c>
    </row>
    <row r="75" spans="1:13" ht="15" customHeight="1">
      <c r="A75" s="155"/>
      <c r="B75" s="155"/>
      <c r="C75" s="155"/>
      <c r="D75" s="155"/>
      <c r="E75" s="155"/>
      <c r="F75" s="103" t="s">
        <v>43</v>
      </c>
      <c r="G75" s="103" t="s">
        <v>44</v>
      </c>
      <c r="H75" s="154"/>
      <c r="I75" s="154"/>
      <c r="J75" s="154"/>
      <c r="K75" s="108" t="s">
        <v>45</v>
      </c>
      <c r="L75" s="108" t="s">
        <v>46</v>
      </c>
      <c r="M75" s="154"/>
    </row>
    <row r="86" spans="1:13" ht="15.75" customHeight="1">
      <c r="A86" s="155" t="s">
        <v>412</v>
      </c>
      <c r="B86" s="154" t="s">
        <v>11</v>
      </c>
      <c r="C86" s="154" t="s">
        <v>12</v>
      </c>
      <c r="D86" s="154" t="s">
        <v>13</v>
      </c>
      <c r="E86" s="156" t="s">
        <v>14</v>
      </c>
      <c r="F86" s="154" t="s">
        <v>15</v>
      </c>
      <c r="G86" s="154"/>
      <c r="H86" s="154" t="s">
        <v>16</v>
      </c>
      <c r="I86" s="154" t="s">
        <v>17</v>
      </c>
      <c r="J86" s="154" t="s">
        <v>18</v>
      </c>
      <c r="K86" s="154" t="s">
        <v>19</v>
      </c>
      <c r="L86" s="154"/>
      <c r="M86" s="154" t="s">
        <v>20</v>
      </c>
    </row>
    <row r="87" spans="1:13" ht="15.75" customHeight="1">
      <c r="A87" s="155"/>
      <c r="B87" s="155"/>
      <c r="C87" s="155"/>
      <c r="D87" s="155"/>
      <c r="E87" s="155"/>
      <c r="F87" s="103" t="s">
        <v>43</v>
      </c>
      <c r="G87" s="103" t="s">
        <v>44</v>
      </c>
      <c r="H87" s="154"/>
      <c r="I87" s="154"/>
      <c r="J87" s="154"/>
      <c r="K87" s="108" t="s">
        <v>45</v>
      </c>
      <c r="L87" s="108" t="s">
        <v>46</v>
      </c>
      <c r="M87" s="154"/>
    </row>
  </sheetData>
  <sheetProtection algorithmName="SHA-512" hashValue="d2zsWYSKV9yFYHzbc89F09008WwzcIo7TOvYq2UrePiUFwypNcMOqlt20QXUBlnCIZiJ24jAjmHfBKJrxGzHvA==" saltValue="CGg617yYqOhMOJ8CzHt/1w==" spinCount="100000" sheet="1" objects="1" scenarios="1"/>
  <mergeCells count="88">
    <mergeCell ref="A1:AI1"/>
    <mergeCell ref="B6:C6"/>
    <mergeCell ref="A8:M8"/>
    <mergeCell ref="N8:X8"/>
    <mergeCell ref="Y8:AI8"/>
    <mergeCell ref="B4:I4"/>
    <mergeCell ref="F9:G9"/>
    <mergeCell ref="K9:L9"/>
    <mergeCell ref="F50:G50"/>
    <mergeCell ref="K50:L50"/>
    <mergeCell ref="F62:G62"/>
    <mergeCell ref="K62:L62"/>
    <mergeCell ref="H9:H10"/>
    <mergeCell ref="H50:H51"/>
    <mergeCell ref="H62:H63"/>
    <mergeCell ref="J9:J10"/>
    <mergeCell ref="J50:J51"/>
    <mergeCell ref="J62:J63"/>
    <mergeCell ref="F74:G74"/>
    <mergeCell ref="K74:L74"/>
    <mergeCell ref="F86:G86"/>
    <mergeCell ref="K86:L86"/>
    <mergeCell ref="A9:A10"/>
    <mergeCell ref="A11:A13"/>
    <mergeCell ref="A14:A22"/>
    <mergeCell ref="A23:A34"/>
    <mergeCell ref="A35:A38"/>
    <mergeCell ref="A39:A42"/>
    <mergeCell ref="A50:A51"/>
    <mergeCell ref="A62:A63"/>
    <mergeCell ref="A74:A75"/>
    <mergeCell ref="A86:A87"/>
    <mergeCell ref="B9:B10"/>
    <mergeCell ref="B50:B51"/>
    <mergeCell ref="B62:B63"/>
    <mergeCell ref="B74:B75"/>
    <mergeCell ref="B86:B87"/>
    <mergeCell ref="C9:C10"/>
    <mergeCell ref="C50:C51"/>
    <mergeCell ref="C62:C63"/>
    <mergeCell ref="C74:C75"/>
    <mergeCell ref="C86:C87"/>
    <mergeCell ref="D9:D10"/>
    <mergeCell ref="D50:D51"/>
    <mergeCell ref="D62:D63"/>
    <mergeCell ref="D74:D75"/>
    <mergeCell ref="D86:D87"/>
    <mergeCell ref="E9:E10"/>
    <mergeCell ref="E50:E51"/>
    <mergeCell ref="E62:E63"/>
    <mergeCell ref="E74:E75"/>
    <mergeCell ref="E86:E87"/>
    <mergeCell ref="H74:H75"/>
    <mergeCell ref="H86:H87"/>
    <mergeCell ref="I9:I10"/>
    <mergeCell ref="I50:I51"/>
    <mergeCell ref="I62:I63"/>
    <mergeCell ref="I74:I75"/>
    <mergeCell ref="I86:I87"/>
    <mergeCell ref="J74:J75"/>
    <mergeCell ref="J86:J87"/>
    <mergeCell ref="M9:M10"/>
    <mergeCell ref="M50:M51"/>
    <mergeCell ref="M62:M63"/>
    <mergeCell ref="M74:M75"/>
    <mergeCell ref="M86:M87"/>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H9:AH10"/>
    <mergeCell ref="AI9:AI10"/>
    <mergeCell ref="AC9:AC10"/>
    <mergeCell ref="AD9:AD10"/>
    <mergeCell ref="AE9:AE10"/>
    <mergeCell ref="AF9:AF10"/>
    <mergeCell ref="AG9:AG10"/>
  </mergeCells>
  <conditionalFormatting sqref="N11:N42">
    <cfRule type="cellIs" dxfId="19" priority="2" operator="equal">
      <formula>"x"</formula>
    </cfRule>
  </conditionalFormatting>
  <conditionalFormatting sqref="O11:O42">
    <cfRule type="cellIs" dxfId="18" priority="3" operator="equal">
      <formula>"x"</formula>
    </cfRule>
  </conditionalFormatting>
  <conditionalFormatting sqref="P11:P42">
    <cfRule type="cellIs" dxfId="17" priority="4" operator="equal">
      <formula>"x"</formula>
    </cfRule>
  </conditionalFormatting>
  <conditionalFormatting sqref="Q11:Q42">
    <cfRule type="cellIs" dxfId="16" priority="5" operator="equal">
      <formula>"x"</formula>
    </cfRule>
  </conditionalFormatting>
  <conditionalFormatting sqref="R11:R42">
    <cfRule type="cellIs" dxfId="15" priority="6" operator="equal">
      <formula>"x"</formula>
    </cfRule>
  </conditionalFormatting>
  <conditionalFormatting sqref="S11:S42">
    <cfRule type="cellIs" dxfId="14" priority="7" operator="equal">
      <formula>$AN$7</formula>
    </cfRule>
    <cfRule type="cellIs" dxfId="13" priority="8" operator="equal">
      <formula>$AN$6</formula>
    </cfRule>
  </conditionalFormatting>
  <conditionalFormatting sqref="AN6:AN7">
    <cfRule type="cellIs" dxfId="12" priority="9" operator="equal">
      <formula>$AN$6</formula>
    </cfRule>
  </conditionalFormatting>
  <dataValidations count="1">
    <dataValidation type="list" allowBlank="1" showErrorMessage="1" sqref="S11:S42" xr:uid="{00000000-0002-0000-0400-000000000000}">
      <formula1>$AN$6:$AN$7</formula1>
    </dataValidation>
  </dataValidations>
  <hyperlinks>
    <hyperlink ref="U39" r:id="rId1" xr:uid="{00000000-0004-0000-0400-000000000000}"/>
  </hyperlinks>
  <pageMargins left="0.51180555555555596" right="0.51180555555555596" top="0.78749999999999998" bottom="0.78749999999999998" header="0.511811023622047" footer="0.511811023622047"/>
  <pageSetup orientation="portrait" horizontalDpi="300" verticalDpi="30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9"/>
  <sheetViews>
    <sheetView showGridLines="0" zoomScale="80" zoomScaleNormal="80" workbookViewId="0">
      <selection activeCell="B1" sqref="B1:W3"/>
    </sheetView>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ht="15" customHeight="1">
      <c r="B1" s="148" t="s">
        <v>0</v>
      </c>
      <c r="C1" s="148"/>
      <c r="D1" s="148"/>
      <c r="E1" s="148"/>
      <c r="F1" s="148"/>
      <c r="G1" s="148"/>
      <c r="H1" s="148"/>
      <c r="I1" s="148"/>
      <c r="J1" s="148"/>
      <c r="K1" s="148"/>
      <c r="L1" s="148"/>
      <c r="M1" s="148"/>
      <c r="N1" s="148"/>
      <c r="O1" s="148"/>
      <c r="P1" s="148"/>
      <c r="Q1" s="148"/>
      <c r="R1" s="148"/>
      <c r="S1" s="148"/>
      <c r="T1" s="148"/>
      <c r="U1" s="148"/>
      <c r="V1" s="148"/>
      <c r="W1" s="148"/>
      <c r="X1" s="358"/>
    </row>
    <row r="2" spans="2:28" ht="21" customHeight="1">
      <c r="B2" s="148"/>
      <c r="C2" s="148"/>
      <c r="D2" s="148"/>
      <c r="E2" s="148"/>
      <c r="F2" s="148"/>
      <c r="G2" s="148"/>
      <c r="H2" s="148"/>
      <c r="I2" s="148"/>
      <c r="J2" s="148"/>
      <c r="K2" s="148"/>
      <c r="L2" s="148"/>
      <c r="M2" s="148"/>
      <c r="N2" s="148"/>
      <c r="O2" s="148"/>
      <c r="P2" s="148"/>
      <c r="Q2" s="148"/>
      <c r="R2" s="148"/>
      <c r="S2" s="148"/>
      <c r="T2" s="148"/>
      <c r="U2" s="148"/>
      <c r="V2" s="148"/>
      <c r="W2" s="148"/>
      <c r="X2" s="358"/>
      <c r="Y2" s="48"/>
      <c r="Z2" s="48"/>
      <c r="AA2" s="48"/>
      <c r="AB2" s="48"/>
    </row>
    <row r="3" spans="2:28" ht="33.75" customHeight="1">
      <c r="B3" s="151" t="str">
        <f>'Monitoria Anual - 2'!A2</f>
        <v>Plano de Ação Nacional para Conservação de Espécies de Peixes Ameaçados de Extinção da Amazônia – PAN Peixes Amazônicos</v>
      </c>
      <c r="C3" s="151"/>
      <c r="D3" s="151"/>
      <c r="E3" s="151"/>
      <c r="F3" s="151"/>
      <c r="G3" s="151"/>
      <c r="H3" s="151"/>
      <c r="I3" s="151"/>
      <c r="J3" s="151"/>
      <c r="K3" s="151"/>
      <c r="L3" s="151"/>
      <c r="M3" s="151"/>
      <c r="N3" s="151"/>
      <c r="O3" s="151"/>
      <c r="P3" s="151"/>
      <c r="Q3" s="151"/>
      <c r="R3" s="151"/>
      <c r="S3" s="151"/>
      <c r="T3" s="151"/>
      <c r="U3" s="151"/>
      <c r="V3" s="151"/>
      <c r="W3" s="151"/>
      <c r="X3" s="358"/>
      <c r="Y3" s="1"/>
      <c r="Z3" s="1"/>
      <c r="AA3" s="1"/>
      <c r="AB3" s="1"/>
    </row>
    <row r="4" spans="2:28" ht="15">
      <c r="B4" s="1"/>
      <c r="C4" s="1"/>
      <c r="D4" s="1"/>
      <c r="E4" s="1"/>
      <c r="F4" s="1"/>
      <c r="G4" s="1"/>
      <c r="H4" s="1"/>
      <c r="I4" s="1"/>
      <c r="J4" s="2"/>
      <c r="K4" s="2"/>
      <c r="L4" s="2"/>
      <c r="M4" s="2"/>
      <c r="N4" s="2"/>
      <c r="O4" s="2"/>
      <c r="P4" s="1"/>
      <c r="Q4" s="1"/>
      <c r="R4" s="1"/>
      <c r="S4" s="1"/>
      <c r="T4" s="1"/>
      <c r="U4" s="1"/>
      <c r="V4" s="1"/>
      <c r="W4" s="1"/>
      <c r="X4" s="358"/>
      <c r="Y4" s="1"/>
      <c r="Z4" s="1"/>
      <c r="AA4" s="1"/>
      <c r="AB4" s="1"/>
    </row>
    <row r="5" spans="2:28" ht="45" customHeight="1">
      <c r="B5" s="152" t="s">
        <v>413</v>
      </c>
      <c r="C5" s="152"/>
      <c r="D5" s="499" t="str">
        <f>'Monitoria Anual - 3'!B4</f>
        <v>Fortalecer estratégias de gestão, proteção e conservação, e ampliar o conhecimento sobre as espécies-alvos do PAN e suas ameaças, em 5 anos.</v>
      </c>
      <c r="E5" s="499"/>
      <c r="F5" s="499"/>
      <c r="G5" s="499"/>
      <c r="H5" s="499"/>
      <c r="I5" s="499"/>
      <c r="J5" s="499"/>
      <c r="K5" s="499"/>
      <c r="L5" s="499"/>
      <c r="M5" s="153"/>
      <c r="N5" s="238"/>
      <c r="O5" s="238"/>
      <c r="P5" s="238"/>
      <c r="Q5" s="238"/>
      <c r="R5" s="238"/>
      <c r="S5" s="498"/>
      <c r="T5" s="498"/>
      <c r="U5" s="498"/>
      <c r="V5" s="498"/>
      <c r="W5" s="9"/>
      <c r="X5" s="358"/>
      <c r="Y5" s="9"/>
      <c r="Z5" s="9"/>
      <c r="AA5" s="9"/>
      <c r="AB5" s="9"/>
    </row>
    <row r="6" spans="2:28" ht="15">
      <c r="B6" s="1"/>
      <c r="C6" s="1"/>
      <c r="D6" s="1"/>
      <c r="E6" s="1"/>
      <c r="F6" s="1"/>
      <c r="G6" s="1"/>
      <c r="H6" s="1"/>
      <c r="I6" s="1"/>
      <c r="J6" s="2"/>
      <c r="K6" s="2"/>
      <c r="L6" s="2"/>
      <c r="M6" s="2"/>
      <c r="N6" s="2"/>
      <c r="O6" s="2"/>
      <c r="P6" s="1"/>
      <c r="Q6" s="1"/>
      <c r="R6" s="1"/>
      <c r="S6" s="1"/>
      <c r="T6" s="1"/>
      <c r="U6" s="1"/>
      <c r="V6" s="1"/>
      <c r="W6" s="1"/>
      <c r="X6" s="358"/>
      <c r="Y6" s="1"/>
      <c r="Z6" s="1"/>
      <c r="AA6" s="1"/>
      <c r="AB6" s="1"/>
    </row>
    <row r="7" spans="2:28" ht="26.25" customHeight="1">
      <c r="B7" s="152" t="s">
        <v>3</v>
      </c>
      <c r="C7" s="152"/>
      <c r="D7" s="496" t="str">
        <f>'Monitoria Anual - 3'!B6</f>
        <v>16/11/2022 - 18/11/2022 (virtual)</v>
      </c>
      <c r="E7" s="496"/>
      <c r="F7" s="496"/>
      <c r="G7" s="496"/>
      <c r="H7" s="9"/>
      <c r="I7" s="88"/>
      <c r="J7" s="2"/>
      <c r="K7" s="2"/>
      <c r="L7" s="2"/>
      <c r="M7" s="2"/>
      <c r="N7" s="2"/>
      <c r="O7" s="2"/>
      <c r="P7" s="1"/>
      <c r="Q7" s="1"/>
      <c r="R7" s="1"/>
      <c r="S7" s="1"/>
      <c r="T7" s="1"/>
      <c r="U7" s="1"/>
      <c r="V7" s="1"/>
      <c r="W7" s="1"/>
      <c r="X7" s="358"/>
      <c r="Y7" s="1"/>
      <c r="Z7" s="1"/>
      <c r="AA7" s="1"/>
      <c r="AB7" s="1"/>
    </row>
    <row r="8" spans="2:28" ht="15" customHeight="1">
      <c r="X8" s="358"/>
    </row>
    <row r="9" spans="2:28" ht="31.5" customHeight="1">
      <c r="B9" s="148" t="s">
        <v>414</v>
      </c>
      <c r="C9" s="148"/>
      <c r="D9" s="148"/>
      <c r="E9" s="148"/>
      <c r="F9" s="148"/>
      <c r="G9" s="148"/>
      <c r="H9" s="148"/>
      <c r="I9" s="148"/>
      <c r="J9" s="148"/>
      <c r="K9" s="148"/>
      <c r="L9" s="148"/>
      <c r="M9" s="148"/>
      <c r="N9" s="148"/>
      <c r="O9" s="148"/>
      <c r="P9" s="148"/>
      <c r="Q9" s="148"/>
      <c r="R9" s="148"/>
      <c r="S9" s="148"/>
      <c r="T9" s="148"/>
      <c r="U9" s="148"/>
      <c r="V9" s="148"/>
      <c r="W9" s="148"/>
      <c r="X9" s="358"/>
    </row>
    <row r="10" spans="2:28" ht="15">
      <c r="G10" s="4"/>
      <c r="H10" s="4"/>
      <c r="I10" s="4"/>
      <c r="X10" s="358"/>
    </row>
    <row r="11" spans="2:28" ht="15.75">
      <c r="B11" s="147" t="s">
        <v>415</v>
      </c>
      <c r="C11" s="147"/>
      <c r="D11" s="6"/>
      <c r="E11" s="6"/>
      <c r="F11" s="6"/>
      <c r="G11" s="6"/>
      <c r="H11" s="6"/>
      <c r="I11" s="6"/>
      <c r="J11" s="6"/>
      <c r="K11" s="6"/>
      <c r="L11" s="6"/>
      <c r="M11" s="6"/>
      <c r="N11" s="6"/>
      <c r="O11" s="6"/>
      <c r="P11" s="6"/>
      <c r="Q11" s="6"/>
      <c r="R11" s="6"/>
      <c r="S11" s="6"/>
      <c r="T11" s="6"/>
      <c r="U11" s="6"/>
      <c r="V11" s="6"/>
      <c r="W11" s="6"/>
      <c r="X11" s="358"/>
    </row>
    <row r="12" spans="2:28" ht="15">
      <c r="E12" s="1"/>
      <c r="F12" s="149"/>
      <c r="G12" s="149"/>
      <c r="H12" s="7"/>
      <c r="X12" s="358"/>
    </row>
    <row r="13" spans="2:28" ht="33.75" customHeight="1">
      <c r="C13" s="150" t="s">
        <v>780</v>
      </c>
      <c r="D13" s="150"/>
      <c r="E13" s="150"/>
      <c r="F13" s="150"/>
      <c r="G13" s="150"/>
      <c r="H13" s="8"/>
      <c r="X13" s="358"/>
    </row>
    <row r="14" spans="2:28" ht="34.5" customHeight="1">
      <c r="B14" s="9"/>
      <c r="C14" s="10" t="s">
        <v>416</v>
      </c>
      <c r="D14" s="11" t="s">
        <v>417</v>
      </c>
      <c r="E14" s="63" t="s">
        <v>418</v>
      </c>
      <c r="F14" s="11" t="s">
        <v>419</v>
      </c>
      <c r="G14" s="12" t="s">
        <v>418</v>
      </c>
      <c r="H14" s="13"/>
      <c r="I14" s="9"/>
      <c r="J14" s="9"/>
      <c r="K14" s="9"/>
      <c r="L14" s="9"/>
      <c r="M14" s="9"/>
      <c r="N14" s="9"/>
      <c r="O14" s="9"/>
      <c r="P14" s="9"/>
      <c r="Q14" s="9"/>
      <c r="R14" s="9"/>
      <c r="S14" s="9"/>
      <c r="T14" s="9"/>
      <c r="U14" s="9"/>
      <c r="V14" s="9"/>
      <c r="W14" s="9"/>
      <c r="X14" s="358"/>
      <c r="Y14" s="9"/>
      <c r="Z14" s="9"/>
      <c r="AA14" s="9"/>
      <c r="AB14" s="9"/>
    </row>
    <row r="15" spans="2:28" ht="15.75">
      <c r="C15" s="64" t="s">
        <v>420</v>
      </c>
      <c r="D15" s="65"/>
      <c r="E15" s="66"/>
      <c r="F15" s="5">
        <f>COUNTA('Monitoria Anual - 3'!S11:S881)</f>
        <v>2</v>
      </c>
      <c r="G15" s="67">
        <f t="shared" ref="G15:G21" si="0">F15/$F$22</f>
        <v>7.407407407407407E-2</v>
      </c>
      <c r="H15" s="17"/>
      <c r="X15" s="358"/>
    </row>
    <row r="16" spans="2:28" ht="15.75">
      <c r="C16" s="68" t="s">
        <v>421</v>
      </c>
      <c r="D16" s="69">
        <f>COUNTA('Monitoria Anual - 3'!N11:N881)</f>
        <v>2</v>
      </c>
      <c r="E16" s="16">
        <f>D16/$D$22</f>
        <v>7.1428571428571425E-2</v>
      </c>
      <c r="F16" s="70">
        <f>D16-AB16</f>
        <v>2</v>
      </c>
      <c r="G16" s="16">
        <f t="shared" si="0"/>
        <v>7.407407407407407E-2</v>
      </c>
      <c r="H16" s="17"/>
      <c r="X16" s="358"/>
      <c r="Z16" s="1">
        <f>COUNTIFS('Monitoria Anual - 3'!N:N,"x",'Monitoria Anual - 3'!S:S,"Excluída")</f>
        <v>0</v>
      </c>
      <c r="AA16" s="1">
        <f>COUNTIFS('Monitoria Anual - 3'!N:N,"x",'Monitoria Anual - 3'!S:S,"Agrupada")</f>
        <v>0</v>
      </c>
      <c r="AB16" s="1">
        <f>Z16+AA16</f>
        <v>0</v>
      </c>
    </row>
    <row r="17" spans="2:28" ht="15.75">
      <c r="C17" s="71" t="s">
        <v>422</v>
      </c>
      <c r="D17" s="69">
        <f>COUNTA('Monitoria Anual - 3'!O11:O881)</f>
        <v>4</v>
      </c>
      <c r="E17" s="16">
        <f>D17/$D$22</f>
        <v>0.14285714285714285</v>
      </c>
      <c r="F17" s="70">
        <f>D17-AB17</f>
        <v>2</v>
      </c>
      <c r="G17" s="16">
        <f t="shared" si="0"/>
        <v>7.407407407407407E-2</v>
      </c>
      <c r="H17" s="17"/>
      <c r="X17" s="358"/>
      <c r="Z17" s="1">
        <f t="array" ref="Z17">COUNTIFS('Monitoria Anual - 3'!O:O,"x",'Monitoria Anual - 3'!S:S,"Excluída")</f>
        <v>2</v>
      </c>
      <c r="AA17" s="1">
        <f t="array" ref="AA17">COUNTIFS('Monitoria Anual - 3'!O:O,"x",'Monitoria Anual - 3'!S:S,"Agrupada")</f>
        <v>0</v>
      </c>
      <c r="AB17" s="1">
        <f>Z17+AA17</f>
        <v>2</v>
      </c>
    </row>
    <row r="18" spans="2:28" ht="15.75">
      <c r="C18" s="72" t="s">
        <v>423</v>
      </c>
      <c r="D18" s="69">
        <f>COUNTA('Monitoria Anual - 3'!P11:P881)</f>
        <v>13</v>
      </c>
      <c r="E18" s="16">
        <f>D18/$D$22</f>
        <v>0.4642857142857143</v>
      </c>
      <c r="F18" s="70">
        <f>D18-AB18</f>
        <v>13</v>
      </c>
      <c r="G18" s="16">
        <f t="shared" si="0"/>
        <v>0.48148148148148145</v>
      </c>
      <c r="H18" s="17"/>
      <c r="X18" s="358"/>
      <c r="Z18" s="1">
        <f t="array" ref="Z18">COUNTIFS('Monitoria Anual - 3'!P:P,"x",'Monitoria Anual - 3'!S:S,"Excluída")</f>
        <v>0</v>
      </c>
      <c r="AA18" s="1">
        <f t="array" ref="AA18">COUNTIFS('Monitoria Anual - 3'!P:P,"x",'Monitoria Anual - 3'!S:S,"Agrupada")</f>
        <v>0</v>
      </c>
      <c r="AB18" s="1">
        <f>Z18+AA18</f>
        <v>0</v>
      </c>
    </row>
    <row r="19" spans="2:28" ht="15.75">
      <c r="C19" s="73" t="s">
        <v>424</v>
      </c>
      <c r="D19" s="69">
        <f>COUNTA('Monitoria Anual - 3'!Q11:Q881)</f>
        <v>7</v>
      </c>
      <c r="E19" s="16">
        <f>D19/$D$22</f>
        <v>0.25</v>
      </c>
      <c r="F19" s="70">
        <f>D19-AB19</f>
        <v>7</v>
      </c>
      <c r="G19" s="16">
        <f t="shared" si="0"/>
        <v>0.25925925925925924</v>
      </c>
      <c r="H19" s="17"/>
      <c r="X19" s="358"/>
      <c r="Z19" s="1">
        <f t="array" ref="Z19">COUNTIFS('Monitoria Anual - 3'!Q:Q,"x",'Monitoria Anual - 3'!S:S,"Excluída")</f>
        <v>0</v>
      </c>
      <c r="AA19" s="1">
        <f t="array" ref="AA19">COUNTIFS('Monitoria Anual - 3'!Q:Q,"x",'Monitoria Anual - 3'!S:S,"Agrupada")</f>
        <v>0</v>
      </c>
      <c r="AB19" s="1">
        <f>Z19+AA19</f>
        <v>0</v>
      </c>
    </row>
    <row r="20" spans="2:28" ht="15.75">
      <c r="C20" s="74" t="s">
        <v>425</v>
      </c>
      <c r="D20" s="69">
        <f>COUNTA('Monitoria Anual - 3'!R11:R881)</f>
        <v>2</v>
      </c>
      <c r="E20" s="16">
        <f>D20/$D$22</f>
        <v>7.1428571428571425E-2</v>
      </c>
      <c r="F20" s="70">
        <f>D20-AB20</f>
        <v>2</v>
      </c>
      <c r="G20" s="16">
        <f t="shared" si="0"/>
        <v>7.407407407407407E-2</v>
      </c>
      <c r="H20" s="17"/>
      <c r="X20" s="358"/>
      <c r="Z20" s="1">
        <f t="array" ref="Z20">COUNTIFS('Monitoria Anual - 3'!R:R,"x",'Monitoria Anual - 3'!S:S,"Excluída")</f>
        <v>0</v>
      </c>
      <c r="AA20" s="1">
        <f t="array" ref="AA20">COUNTIFS('Monitoria Anual - 3'!R:R,"x",'Monitoria Anual - 3'!S:S,"Agrupada")</f>
        <v>0</v>
      </c>
      <c r="AB20" s="1">
        <f>Z20+AA20</f>
        <v>0</v>
      </c>
    </row>
    <row r="21" spans="2:28" ht="15.75" customHeight="1">
      <c r="C21" s="75" t="s">
        <v>426</v>
      </c>
      <c r="D21" s="76"/>
      <c r="E21" s="77"/>
      <c r="F21" s="78">
        <f>'Monitoria Anual - 3'!C48</f>
        <v>1</v>
      </c>
      <c r="G21" s="79">
        <f t="shared" si="0"/>
        <v>3.7037037037037035E-2</v>
      </c>
      <c r="H21" s="17"/>
      <c r="X21" s="358"/>
    </row>
    <row r="22" spans="2:28" ht="15.75" customHeight="1">
      <c r="C22" s="80" t="s">
        <v>427</v>
      </c>
      <c r="D22" s="81">
        <f>SUM(D16:D20)</f>
        <v>28</v>
      </c>
      <c r="E22" s="22">
        <f>SUM(E15:E21)</f>
        <v>1</v>
      </c>
      <c r="F22" s="82">
        <f>SUM(F16:F21)</f>
        <v>27</v>
      </c>
      <c r="G22" s="22">
        <f>SUM(G16:G21)</f>
        <v>1</v>
      </c>
      <c r="H22" s="17"/>
      <c r="X22" s="358"/>
    </row>
    <row r="23" spans="2:28" ht="15.75" customHeight="1">
      <c r="C23" s="83" t="s">
        <v>428</v>
      </c>
      <c r="D23" s="146">
        <f>COUNTIF('Monitoria Anual - 3'!S11:S881,"Agrupada")</f>
        <v>0</v>
      </c>
      <c r="E23" s="146"/>
      <c r="F23" s="146"/>
      <c r="G23" s="146"/>
      <c r="H23" s="23"/>
      <c r="X23" s="358"/>
    </row>
    <row r="24" spans="2:28" ht="15.75" customHeight="1">
      <c r="C24" s="84" t="s">
        <v>429</v>
      </c>
      <c r="D24" s="146">
        <f>COUNTIF('Monitoria Anual - 3'!S11:S43,"Excluída")</f>
        <v>2</v>
      </c>
      <c r="E24" s="146"/>
      <c r="F24" s="146"/>
      <c r="G24" s="146"/>
      <c r="H24" s="1"/>
      <c r="X24" s="358"/>
    </row>
    <row r="25" spans="2:28" ht="15.75" customHeight="1">
      <c r="H25" s="1"/>
      <c r="X25" s="358"/>
    </row>
    <row r="26" spans="2:28" ht="15.75" customHeight="1">
      <c r="H26" s="1"/>
      <c r="X26" s="358"/>
    </row>
    <row r="27" spans="2:28" ht="15.75" customHeight="1">
      <c r="B27" s="147" t="s">
        <v>430</v>
      </c>
      <c r="C27" s="147"/>
      <c r="D27" s="6"/>
      <c r="E27" s="6"/>
      <c r="F27" s="6"/>
      <c r="G27" s="6"/>
      <c r="X27" s="358"/>
    </row>
    <row r="28" spans="2:28" ht="15.75" customHeight="1">
      <c r="B28" s="6"/>
      <c r="C28" s="26"/>
      <c r="D28" s="26"/>
      <c r="E28" s="26"/>
      <c r="F28" s="26"/>
      <c r="G28" s="26"/>
      <c r="H28" s="6"/>
      <c r="I28" s="6"/>
      <c r="J28" s="6"/>
      <c r="K28" s="6"/>
      <c r="L28" s="6"/>
      <c r="M28" s="6"/>
      <c r="N28" s="6"/>
      <c r="O28" s="6"/>
      <c r="P28" s="6"/>
      <c r="Q28" s="6"/>
      <c r="R28" s="6"/>
      <c r="S28" s="6"/>
      <c r="T28" s="6"/>
      <c r="U28" s="6"/>
      <c r="V28" s="6"/>
      <c r="W28" s="6"/>
      <c r="X28" s="358"/>
    </row>
    <row r="29" spans="2:28" ht="15.75" customHeight="1">
      <c r="B29" s="26"/>
      <c r="C29" s="27" t="s">
        <v>431</v>
      </c>
      <c r="D29" s="28">
        <f>COUNTA('Monitoria Anual - 3'!A11:A42)</f>
        <v>5</v>
      </c>
      <c r="H29" s="26"/>
      <c r="I29" s="26"/>
      <c r="J29" s="26"/>
      <c r="K29" s="26"/>
      <c r="L29" s="26"/>
      <c r="M29" s="26"/>
      <c r="N29" s="26"/>
      <c r="O29" s="26"/>
      <c r="P29" s="26"/>
      <c r="Q29" s="26"/>
      <c r="R29" s="26"/>
      <c r="S29" s="26"/>
      <c r="T29" s="26"/>
      <c r="U29" s="26"/>
      <c r="V29" s="26"/>
      <c r="W29" s="26"/>
      <c r="X29" s="358"/>
      <c r="Y29" s="1"/>
      <c r="Z29" s="1"/>
      <c r="AA29" s="1"/>
      <c r="AB29" s="1"/>
    </row>
    <row r="30" spans="2:28" ht="15.75" customHeight="1">
      <c r="X30" s="358"/>
    </row>
    <row r="31" spans="2:28" ht="15.75" customHeight="1">
      <c r="C31" s="29" t="s">
        <v>432</v>
      </c>
      <c r="D31" s="29" t="s">
        <v>433</v>
      </c>
      <c r="E31" s="85"/>
      <c r="F31" s="86"/>
      <c r="G31" s="30"/>
      <c r="H31" s="87"/>
      <c r="I31" s="89"/>
      <c r="J31" s="32"/>
      <c r="W31" s="90"/>
      <c r="X31" s="358"/>
    </row>
    <row r="32" spans="2:28" ht="15.75" customHeight="1">
      <c r="C32" s="33" t="s">
        <v>434</v>
      </c>
      <c r="D32" s="34">
        <f>SUM(F32:J32)</f>
        <v>3</v>
      </c>
      <c r="E32" s="35">
        <f>COUNTA('Monitoria Anual - 3'!S11:S13)</f>
        <v>0</v>
      </c>
      <c r="F32" s="36">
        <f>COUNTA('Monitoria Anual - 3'!N11:N13)</f>
        <v>1</v>
      </c>
      <c r="G32" s="36">
        <f>COUNTA('Monitoria Anual - 3'!O11:O13)</f>
        <v>0</v>
      </c>
      <c r="H32" s="36">
        <f>COUNTA('Monitoria Anual - 3'!P11:P13)</f>
        <v>0</v>
      </c>
      <c r="I32" s="36">
        <f>COUNTA('Monitoria Anual - 3'!Q11:Q13)</f>
        <v>2</v>
      </c>
      <c r="J32" s="37">
        <f>COUNTA('Monitoria Anual - 3'!R11:R13)</f>
        <v>0</v>
      </c>
      <c r="W32" s="90"/>
      <c r="X32" s="358"/>
    </row>
    <row r="33" spans="1:24" ht="15.75" customHeight="1">
      <c r="C33" s="38" t="s">
        <v>435</v>
      </c>
      <c r="D33" s="33">
        <f>SUM(F33:J33)</f>
        <v>6</v>
      </c>
      <c r="E33" s="39">
        <f>COUNTA('Monitoria Anual - 3'!S14:S22)</f>
        <v>0</v>
      </c>
      <c r="F33" s="40">
        <f>COUNTA('Monitoria Anual - 3'!N14:N22)</f>
        <v>0</v>
      </c>
      <c r="G33" s="40">
        <f>COUNTA('Monitoria Anual - 3'!O14:O22)</f>
        <v>1</v>
      </c>
      <c r="H33" s="40">
        <f>COUNTA('Monitoria Anual - 3'!P14:P22)</f>
        <v>3</v>
      </c>
      <c r="I33" s="40">
        <f>COUNTA('Monitoria Anual - 3'!Q14:Q22)</f>
        <v>1</v>
      </c>
      <c r="J33" s="41">
        <f>COUNTA('Monitoria Anual - 3'!R14:R22)</f>
        <v>1</v>
      </c>
      <c r="X33" s="358"/>
    </row>
    <row r="34" spans="1:24" ht="15.75" customHeight="1">
      <c r="C34" s="38" t="s">
        <v>436</v>
      </c>
      <c r="D34" s="33">
        <f>SUM(F34:J34)</f>
        <v>11</v>
      </c>
      <c r="E34" s="39">
        <f>COUNTA('Monitoria Anual - 3'!S23:S34)</f>
        <v>1</v>
      </c>
      <c r="F34" s="40">
        <f>COUNTA('Monitoria Anual - 3'!N23:N34)</f>
        <v>1</v>
      </c>
      <c r="G34" s="40">
        <f>COUNTA('Monitoria Anual - 3'!O23:O34)</f>
        <v>2</v>
      </c>
      <c r="H34" s="40">
        <f>COUNTA('Monitoria Anual - 3'!P23:P34)</f>
        <v>5</v>
      </c>
      <c r="I34" s="40">
        <f>COUNTA('Monitoria Anual - 3'!Q23:Q34)</f>
        <v>3</v>
      </c>
      <c r="J34" s="41">
        <f>COUNTA('Monitoria Anual - 3'!R23:R34)</f>
        <v>0</v>
      </c>
      <c r="X34" s="358"/>
    </row>
    <row r="35" spans="1:24" ht="15.75" customHeight="1">
      <c r="C35" s="38" t="s">
        <v>437</v>
      </c>
      <c r="D35" s="33">
        <f>SUM(F35:J35)</f>
        <v>4</v>
      </c>
      <c r="E35" s="39">
        <f>COUNTA('Monitoria Anual - 3'!S35:S38)</f>
        <v>1</v>
      </c>
      <c r="F35" s="40">
        <f>COUNTA('Monitoria Anual - 3'!N35:N38)</f>
        <v>0</v>
      </c>
      <c r="G35" s="40">
        <f>COUNTA('Monitoria Anual - 3'!O35:O38)</f>
        <v>1</v>
      </c>
      <c r="H35" s="40">
        <f>COUNTA('Monitoria Anual - 3'!P35:P38)</f>
        <v>1</v>
      </c>
      <c r="I35" s="40">
        <f>COUNTA('Monitoria Anual - 3'!Q35:Q38)</f>
        <v>1</v>
      </c>
      <c r="J35" s="41">
        <f>COUNTA('Monitoria Anual - 3'!R35:R38)</f>
        <v>1</v>
      </c>
      <c r="X35" s="358"/>
    </row>
    <row r="36" spans="1:24" ht="15.75" customHeight="1">
      <c r="C36" s="38" t="s">
        <v>438</v>
      </c>
      <c r="D36" s="33">
        <f>SUM(F36:J36)</f>
        <v>4</v>
      </c>
      <c r="E36" s="39">
        <f>COUNTA('Monitoria Anual - 3'!S39:S42)</f>
        <v>0</v>
      </c>
      <c r="F36" s="40">
        <f>COUNTA('Monitoria Anual - 3'!N39:N42)</f>
        <v>0</v>
      </c>
      <c r="G36" s="40">
        <f>COUNTA('Monitoria Anual - 3'!O39:O42)</f>
        <v>0</v>
      </c>
      <c r="H36" s="40">
        <f>COUNTA('Monitoria Anual - 3'!P39:P42)</f>
        <v>4</v>
      </c>
      <c r="I36" s="40">
        <f>COUNTA('Monitoria Anual - 3'!Q39:Q42)</f>
        <v>0</v>
      </c>
      <c r="J36" s="41">
        <f>COUNTA('Monitoria Anual - 3'!R39:R42)</f>
        <v>0</v>
      </c>
      <c r="X36" s="358"/>
    </row>
    <row r="37" spans="1:24" ht="14.25" customHeight="1">
      <c r="X37" s="358"/>
    </row>
    <row r="38" spans="1:24" ht="14.25" customHeight="1">
      <c r="A38" s="485"/>
      <c r="B38" s="485"/>
      <c r="C38" s="485"/>
      <c r="D38" s="485"/>
      <c r="E38" s="485"/>
      <c r="F38" s="485"/>
      <c r="G38" s="485"/>
      <c r="H38" s="485"/>
      <c r="I38" s="485"/>
      <c r="J38" s="485"/>
      <c r="K38" s="485"/>
      <c r="L38" s="485"/>
      <c r="M38" s="485"/>
      <c r="N38" s="485"/>
      <c r="O38" s="485"/>
      <c r="P38" s="485"/>
      <c r="Q38" s="485"/>
      <c r="R38" s="485"/>
      <c r="S38" s="485"/>
      <c r="T38" s="485"/>
      <c r="U38" s="485"/>
      <c r="V38" s="485"/>
      <c r="W38" s="485"/>
      <c r="X38" s="358"/>
    </row>
    <row r="39" spans="1:24" ht="14.25" customHeight="1">
      <c r="A39" s="358"/>
      <c r="B39" s="358"/>
      <c r="C39" s="358"/>
      <c r="D39" s="358"/>
      <c r="E39" s="358"/>
      <c r="F39" s="358"/>
      <c r="G39" s="358"/>
      <c r="H39" s="358"/>
      <c r="I39" s="358"/>
      <c r="J39" s="358"/>
      <c r="K39" s="358"/>
      <c r="L39" s="358"/>
      <c r="M39" s="358"/>
      <c r="N39" s="358"/>
      <c r="O39" s="358"/>
      <c r="P39" s="358"/>
      <c r="Q39" s="358"/>
      <c r="R39" s="358"/>
      <c r="S39" s="358"/>
      <c r="T39" s="358"/>
      <c r="U39" s="358"/>
      <c r="V39" s="358"/>
      <c r="W39" s="358"/>
      <c r="X39" s="358"/>
    </row>
  </sheetData>
  <sheetProtection algorithmName="SHA-512" hashValue="WO/+EVZJYNLaRRiJ1KGRcJ6CFbEyxtrN8K+/w5QR+IPtsnJWOigYrDhbn4UyUtWfqo0g8UnNwMr/0jBKeIbkwA==" saltValue="UQivhZnytpPV2Pmz6NLdyA==" spinCount="100000" sheet="1" objects="1" scenarios="1"/>
  <mergeCells count="13">
    <mergeCell ref="D5:M5"/>
    <mergeCell ref="B27:C27"/>
    <mergeCell ref="B1:W2"/>
    <mergeCell ref="B11:C11"/>
    <mergeCell ref="F12:G12"/>
    <mergeCell ref="C13:G13"/>
    <mergeCell ref="D23:G23"/>
    <mergeCell ref="D24:G24"/>
    <mergeCell ref="B3:W3"/>
    <mergeCell ref="B5:C5"/>
    <mergeCell ref="B7:C7"/>
    <mergeCell ref="D7:G7"/>
    <mergeCell ref="B9:W9"/>
  </mergeCells>
  <pageMargins left="0.25" right="0.25" top="0.75" bottom="0.75" header="0.511811023622047" footer="0.511811023622047"/>
  <pageSetup paperSize="9" fitToHeight="0" orientation="landscape"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88"/>
  <sheetViews>
    <sheetView showGridLines="0" tabSelected="1" zoomScale="80" zoomScaleNormal="80" workbookViewId="0">
      <selection activeCell="B6" sqref="B6:C6"/>
    </sheetView>
  </sheetViews>
  <sheetFormatPr defaultColWidth="12.625" defaultRowHeight="14.25"/>
  <cols>
    <col min="1" max="1" width="34.25" customWidth="1"/>
    <col min="2" max="2" width="6.375" customWidth="1"/>
    <col min="3" max="3" width="57.75" customWidth="1"/>
    <col min="4" max="4" width="46" customWidth="1"/>
    <col min="5" max="5" width="29" customWidth="1"/>
    <col min="6" max="7" width="11.5" customWidth="1"/>
    <col min="8" max="8" width="22" customWidth="1"/>
    <col min="9" max="9" width="18.375" bestFit="1" customWidth="1"/>
    <col min="10" max="10" width="49" customWidth="1"/>
    <col min="11" max="11" width="38.25" customWidth="1"/>
    <col min="12" max="12" width="20.75" customWidth="1"/>
    <col min="13" max="13" width="24.125" customWidth="1"/>
    <col min="14" max="14" width="16.625" customWidth="1"/>
    <col min="15" max="15" width="16.5" customWidth="1"/>
    <col min="16" max="16" width="16.625" customWidth="1"/>
    <col min="17" max="17" width="16.5" customWidth="1"/>
    <col min="18" max="19" width="16.625" customWidth="1"/>
    <col min="20" max="20" width="58.875" customWidth="1"/>
    <col min="21" max="21" width="40" customWidth="1"/>
    <col min="22" max="22" width="35" customWidth="1"/>
    <col min="23" max="23" width="34.125" customWidth="1"/>
    <col min="24" max="24" width="90.125" customWidth="1"/>
    <col min="25" max="25" width="32" customWidth="1"/>
    <col min="26" max="26" width="25.125" customWidth="1"/>
    <col min="27" max="27" width="19.37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s="434" customFormat="1" ht="33.75" customHeight="1">
      <c r="A1" s="428"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8"/>
      <c r="AJ1" s="433"/>
      <c r="AK1" s="431"/>
      <c r="AL1" s="431"/>
      <c r="AM1" s="431"/>
      <c r="AN1" s="431"/>
    </row>
    <row r="2" spans="1:40" s="434" customFormat="1" ht="33.75" customHeight="1">
      <c r="A2" s="500" t="s">
        <v>439</v>
      </c>
      <c r="B2" s="500"/>
      <c r="C2" s="500"/>
      <c r="D2" s="500"/>
      <c r="E2" s="500"/>
      <c r="F2" s="500"/>
      <c r="G2" s="500"/>
      <c r="H2" s="500"/>
      <c r="I2" s="500"/>
      <c r="J2" s="500"/>
      <c r="K2" s="500"/>
      <c r="L2" s="500"/>
      <c r="M2" s="500"/>
      <c r="N2" s="500"/>
      <c r="O2" s="500"/>
      <c r="P2" s="500"/>
      <c r="Q2" s="500"/>
      <c r="R2" s="500"/>
      <c r="S2" s="500"/>
      <c r="T2" s="500"/>
      <c r="U2" s="500"/>
      <c r="V2" s="500"/>
      <c r="W2" s="500"/>
      <c r="X2" s="500"/>
      <c r="Y2" s="500"/>
      <c r="Z2" s="500"/>
      <c r="AA2" s="500"/>
      <c r="AB2" s="500"/>
      <c r="AC2" s="500"/>
      <c r="AD2" s="500"/>
      <c r="AE2" s="500"/>
      <c r="AF2" s="500"/>
      <c r="AG2" s="500"/>
      <c r="AH2" s="500"/>
      <c r="AI2" s="500"/>
      <c r="AJ2" s="433"/>
      <c r="AK2" s="431"/>
      <c r="AL2" s="431"/>
      <c r="AM2" s="431"/>
      <c r="AN2" s="431"/>
    </row>
    <row r="3" spans="1:40" ht="15">
      <c r="A3" s="9"/>
      <c r="B3" s="9"/>
      <c r="C3" s="9"/>
      <c r="D3" s="9"/>
      <c r="E3" s="9"/>
      <c r="F3" s="9"/>
      <c r="G3" s="9"/>
      <c r="H3" s="9"/>
      <c r="I3" s="9"/>
      <c r="J3" s="9"/>
      <c r="K3" s="9"/>
      <c r="L3" s="9"/>
      <c r="M3" s="9"/>
      <c r="N3" s="59"/>
      <c r="O3" s="59"/>
      <c r="P3" s="59"/>
      <c r="Q3" s="59"/>
      <c r="R3" s="59"/>
      <c r="S3" s="59"/>
      <c r="T3" s="9"/>
      <c r="U3" s="9"/>
      <c r="V3" s="9"/>
      <c r="W3" s="9"/>
      <c r="X3" s="9"/>
      <c r="Y3" s="9"/>
      <c r="Z3" s="9"/>
      <c r="AA3" s="9"/>
      <c r="AB3" s="9"/>
      <c r="AC3" s="9"/>
      <c r="AD3" s="9"/>
      <c r="AE3" s="9"/>
      <c r="AF3" s="9"/>
      <c r="AG3" s="9"/>
      <c r="AH3" s="9"/>
      <c r="AI3" s="9"/>
      <c r="AJ3" s="3"/>
      <c r="AK3" s="9"/>
      <c r="AL3" s="9"/>
      <c r="AM3" s="9"/>
      <c r="AN3" s="9"/>
    </row>
    <row r="4" spans="1:40" ht="34.5" customHeight="1">
      <c r="A4" s="49" t="s">
        <v>1</v>
      </c>
      <c r="B4" s="501" t="s">
        <v>440</v>
      </c>
      <c r="C4" s="501"/>
      <c r="D4" s="501"/>
      <c r="E4" s="501"/>
      <c r="F4" s="501"/>
      <c r="G4" s="501"/>
      <c r="H4" s="47"/>
      <c r="I4" s="47"/>
      <c r="J4" s="47"/>
      <c r="K4" s="47"/>
      <c r="L4" s="47"/>
      <c r="M4" s="47"/>
      <c r="N4" s="47"/>
      <c r="O4" s="47"/>
      <c r="P4" s="47"/>
      <c r="Q4" s="47"/>
      <c r="R4" s="47"/>
      <c r="S4" s="9"/>
      <c r="T4" s="9"/>
      <c r="U4" s="9"/>
      <c r="V4" s="9"/>
      <c r="W4" s="9"/>
      <c r="X4" s="9"/>
      <c r="Y4" s="9"/>
      <c r="Z4" s="9"/>
      <c r="AA4" s="9"/>
      <c r="AB4" s="9"/>
      <c r="AC4" s="9"/>
      <c r="AD4" s="9"/>
      <c r="AE4" s="9"/>
      <c r="AF4" s="9"/>
      <c r="AG4" s="9"/>
      <c r="AH4" s="9"/>
      <c r="AI4" s="9"/>
      <c r="AJ4" s="3"/>
      <c r="AK4" s="9"/>
      <c r="AL4" s="9"/>
      <c r="AM4" s="9"/>
      <c r="AN4" s="9"/>
    </row>
    <row r="5" spans="1:40" ht="15">
      <c r="A5" s="9"/>
      <c r="B5" s="9"/>
      <c r="C5" s="9"/>
      <c r="D5" s="9"/>
      <c r="E5" s="9"/>
      <c r="F5" s="9"/>
      <c r="G5" s="9"/>
      <c r="H5" s="9"/>
      <c r="I5" s="9"/>
      <c r="J5" s="9"/>
      <c r="K5" s="9"/>
      <c r="L5" s="9"/>
      <c r="M5" s="9"/>
      <c r="N5" s="59"/>
      <c r="O5" s="59"/>
      <c r="P5" s="59"/>
      <c r="Q5" s="59"/>
      <c r="R5" s="59"/>
      <c r="S5" s="59"/>
      <c r="T5" s="9"/>
      <c r="U5" s="9"/>
      <c r="V5" s="9"/>
      <c r="W5" s="9"/>
      <c r="X5" s="9"/>
      <c r="Y5" s="9"/>
      <c r="Z5" s="9"/>
      <c r="AA5" s="9"/>
      <c r="AB5" s="9"/>
      <c r="AC5" s="9"/>
      <c r="AD5" s="9"/>
      <c r="AE5" s="9"/>
      <c r="AF5" s="9"/>
      <c r="AG5" s="9"/>
      <c r="AH5" s="9"/>
      <c r="AI5" s="9"/>
      <c r="AJ5" s="3"/>
      <c r="AK5" s="9"/>
      <c r="AL5" s="9"/>
      <c r="AM5" s="9"/>
      <c r="AN5" s="9"/>
    </row>
    <row r="6" spans="1:40" ht="27" customHeight="1">
      <c r="A6" s="49" t="s">
        <v>3</v>
      </c>
      <c r="B6" s="502" t="s">
        <v>781</v>
      </c>
      <c r="C6" s="502"/>
      <c r="D6" s="9"/>
      <c r="E6" s="9"/>
      <c r="F6" s="9"/>
      <c r="G6" s="9"/>
      <c r="H6" s="9"/>
      <c r="I6" s="9"/>
      <c r="J6" s="9"/>
      <c r="K6" s="9"/>
      <c r="L6" s="9"/>
      <c r="M6" s="59"/>
      <c r="N6" s="59"/>
      <c r="O6" s="59"/>
      <c r="P6" s="59"/>
      <c r="Q6" s="59"/>
      <c r="R6" s="59"/>
      <c r="S6" s="59"/>
      <c r="T6" s="9"/>
      <c r="U6" s="9"/>
      <c r="V6" s="9"/>
      <c r="W6" s="9"/>
      <c r="X6" s="9"/>
      <c r="Y6" s="9"/>
      <c r="Z6" s="9"/>
      <c r="AA6" s="9"/>
      <c r="AB6" s="9"/>
      <c r="AC6" s="9"/>
      <c r="AD6" s="9"/>
      <c r="AE6" s="9"/>
      <c r="AF6" s="9"/>
      <c r="AG6" s="9"/>
      <c r="AH6" s="9"/>
      <c r="AI6" s="9"/>
      <c r="AJ6" s="3"/>
      <c r="AK6" s="9"/>
      <c r="AL6" s="9"/>
      <c r="AM6" s="9"/>
      <c r="AN6" s="9" t="s">
        <v>5</v>
      </c>
    </row>
    <row r="7" spans="1:40" ht="15">
      <c r="A7" s="9"/>
      <c r="B7" s="9"/>
      <c r="C7" s="9"/>
      <c r="D7" s="9"/>
      <c r="E7" s="9"/>
      <c r="F7" s="9"/>
      <c r="G7" s="9"/>
      <c r="H7" s="9"/>
      <c r="I7" s="9"/>
      <c r="J7" s="9"/>
      <c r="K7" s="9"/>
      <c r="L7" s="9"/>
      <c r="M7" s="9"/>
      <c r="N7" s="59"/>
      <c r="O7" s="59"/>
      <c r="P7" s="59"/>
      <c r="Q7" s="59"/>
      <c r="R7" s="59"/>
      <c r="S7" s="59"/>
      <c r="T7" s="9"/>
      <c r="U7" s="9"/>
      <c r="V7" s="9"/>
      <c r="W7" s="9"/>
      <c r="X7" s="9"/>
      <c r="Y7" s="9"/>
      <c r="Z7" s="9"/>
      <c r="AA7" s="9"/>
      <c r="AB7" s="9"/>
      <c r="AC7" s="9"/>
      <c r="AD7" s="9"/>
      <c r="AE7" s="9"/>
      <c r="AF7" s="9"/>
      <c r="AG7" s="9"/>
      <c r="AH7" s="9"/>
      <c r="AI7" s="9"/>
      <c r="AJ7" s="3"/>
      <c r="AK7" s="9"/>
      <c r="AL7" s="9"/>
      <c r="AM7" s="9"/>
      <c r="AN7" s="62" t="s">
        <v>6</v>
      </c>
    </row>
    <row r="8" spans="1:40" ht="27" customHeight="1">
      <c r="A8" s="158" t="s">
        <v>7</v>
      </c>
      <c r="B8" s="158"/>
      <c r="C8" s="158"/>
      <c r="D8" s="158"/>
      <c r="E8" s="158"/>
      <c r="F8" s="158"/>
      <c r="G8" s="158"/>
      <c r="H8" s="158"/>
      <c r="I8" s="158"/>
      <c r="J8" s="158"/>
      <c r="K8" s="158"/>
      <c r="L8" s="158"/>
      <c r="M8" s="158"/>
      <c r="N8" s="159" t="s">
        <v>8</v>
      </c>
      <c r="O8" s="159"/>
      <c r="P8" s="159"/>
      <c r="Q8" s="159"/>
      <c r="R8" s="159"/>
      <c r="S8" s="159"/>
      <c r="T8" s="159"/>
      <c r="U8" s="159"/>
      <c r="V8" s="159"/>
      <c r="W8" s="159"/>
      <c r="X8" s="159"/>
      <c r="Y8" s="180" t="s">
        <v>9</v>
      </c>
      <c r="Z8" s="180"/>
      <c r="AA8" s="180"/>
      <c r="AB8" s="180"/>
      <c r="AC8" s="180"/>
      <c r="AD8" s="180"/>
      <c r="AE8" s="180"/>
      <c r="AF8" s="180"/>
      <c r="AG8" s="180"/>
      <c r="AH8" s="180"/>
      <c r="AI8" s="180"/>
      <c r="AJ8" s="3"/>
      <c r="AK8" s="9"/>
      <c r="AL8" s="9"/>
      <c r="AM8" s="9"/>
      <c r="AN8" s="9"/>
    </row>
    <row r="9" spans="1:40" ht="20.25" customHeight="1">
      <c r="A9" s="224" t="s">
        <v>10</v>
      </c>
      <c r="B9" s="225" t="s">
        <v>11</v>
      </c>
      <c r="C9" s="225" t="s">
        <v>12</v>
      </c>
      <c r="D9" s="225" t="s">
        <v>13</v>
      </c>
      <c r="E9" s="226" t="s">
        <v>14</v>
      </c>
      <c r="F9" s="227" t="s">
        <v>15</v>
      </c>
      <c r="G9" s="227"/>
      <c r="H9" s="225" t="s">
        <v>16</v>
      </c>
      <c r="I9" s="225" t="s">
        <v>17</v>
      </c>
      <c r="J9" s="225" t="s">
        <v>18</v>
      </c>
      <c r="K9" s="228" t="s">
        <v>19</v>
      </c>
      <c r="L9" s="228"/>
      <c r="M9" s="225" t="s">
        <v>20</v>
      </c>
      <c r="N9" s="169" t="s">
        <v>21</v>
      </c>
      <c r="O9" s="170" t="s">
        <v>22</v>
      </c>
      <c r="P9" s="171" t="s">
        <v>23</v>
      </c>
      <c r="Q9" s="172" t="s">
        <v>24</v>
      </c>
      <c r="R9" s="173" t="s">
        <v>25</v>
      </c>
      <c r="S9" s="166" t="s">
        <v>26</v>
      </c>
      <c r="T9" s="187" t="s">
        <v>27</v>
      </c>
      <c r="U9" s="187" t="s">
        <v>28</v>
      </c>
      <c r="V9" s="187" t="s">
        <v>29</v>
      </c>
      <c r="W9" s="187" t="s">
        <v>30</v>
      </c>
      <c r="X9" s="185" t="s">
        <v>782</v>
      </c>
      <c r="Y9" s="186" t="s">
        <v>32</v>
      </c>
      <c r="Z9" s="183" t="s">
        <v>33</v>
      </c>
      <c r="AA9" s="183" t="s">
        <v>34</v>
      </c>
      <c r="AB9" s="183" t="s">
        <v>35</v>
      </c>
      <c r="AC9" s="183" t="s">
        <v>36</v>
      </c>
      <c r="AD9" s="183" t="s">
        <v>37</v>
      </c>
      <c r="AE9" s="183" t="s">
        <v>38</v>
      </c>
      <c r="AF9" s="184" t="s">
        <v>39</v>
      </c>
      <c r="AG9" s="181" t="s">
        <v>40</v>
      </c>
      <c r="AH9" s="181" t="s">
        <v>41</v>
      </c>
      <c r="AI9" s="182" t="s">
        <v>42</v>
      </c>
      <c r="AJ9" s="3"/>
      <c r="AK9" s="9"/>
      <c r="AL9" s="9"/>
      <c r="AM9" s="9"/>
      <c r="AN9" s="9"/>
    </row>
    <row r="10" spans="1:40" ht="41.25" customHeight="1">
      <c r="A10" s="224"/>
      <c r="B10" s="225"/>
      <c r="C10" s="225"/>
      <c r="D10" s="225"/>
      <c r="E10" s="225"/>
      <c r="F10" s="229" t="s">
        <v>43</v>
      </c>
      <c r="G10" s="229" t="s">
        <v>44</v>
      </c>
      <c r="H10" s="225"/>
      <c r="I10" s="225"/>
      <c r="J10" s="225"/>
      <c r="K10" s="230" t="s">
        <v>45</v>
      </c>
      <c r="L10" s="230" t="s">
        <v>46</v>
      </c>
      <c r="M10" s="225"/>
      <c r="N10" s="169"/>
      <c r="O10" s="169"/>
      <c r="P10" s="169"/>
      <c r="Q10" s="169"/>
      <c r="R10" s="169"/>
      <c r="S10" s="169"/>
      <c r="T10" s="187"/>
      <c r="U10" s="187"/>
      <c r="V10" s="187"/>
      <c r="W10" s="187"/>
      <c r="X10" s="185"/>
      <c r="Y10" s="186"/>
      <c r="Z10" s="183"/>
      <c r="AA10" s="183"/>
      <c r="AB10" s="183"/>
      <c r="AC10" s="183"/>
      <c r="AD10" s="183"/>
      <c r="AE10" s="183"/>
      <c r="AF10" s="184"/>
      <c r="AG10" s="181"/>
      <c r="AH10" s="181"/>
      <c r="AI10" s="182"/>
      <c r="AJ10" s="3"/>
      <c r="AK10" s="9"/>
      <c r="AL10" s="9"/>
      <c r="AM10" s="9"/>
      <c r="AN10" s="9"/>
    </row>
    <row r="11" spans="1:40" ht="75.75" customHeight="1">
      <c r="A11" s="197" t="s">
        <v>47</v>
      </c>
      <c r="B11" s="198" t="s">
        <v>48</v>
      </c>
      <c r="C11" s="199" t="s">
        <v>578</v>
      </c>
      <c r="D11" s="199" t="s">
        <v>579</v>
      </c>
      <c r="E11" s="200"/>
      <c r="F11" s="201">
        <v>44927</v>
      </c>
      <c r="G11" s="201">
        <v>45474</v>
      </c>
      <c r="H11" s="202" t="s">
        <v>580</v>
      </c>
      <c r="I11" s="203">
        <v>30000</v>
      </c>
      <c r="J11" s="202" t="s">
        <v>581</v>
      </c>
      <c r="K11" s="199" t="s">
        <v>53</v>
      </c>
      <c r="L11" s="202" t="s">
        <v>54</v>
      </c>
      <c r="M11" s="199" t="s">
        <v>582</v>
      </c>
      <c r="N11" s="53"/>
      <c r="O11" s="53" t="s">
        <v>66</v>
      </c>
      <c r="P11" s="53"/>
      <c r="Q11" s="53"/>
      <c r="R11" s="53"/>
      <c r="S11" s="109"/>
      <c r="T11" s="231" t="s">
        <v>783</v>
      </c>
      <c r="U11" s="231" t="s">
        <v>784</v>
      </c>
      <c r="V11" s="231" t="s">
        <v>785</v>
      </c>
      <c r="W11" s="231" t="s">
        <v>51</v>
      </c>
      <c r="X11" s="231" t="s">
        <v>786</v>
      </c>
      <c r="Y11" s="232"/>
      <c r="Z11" s="232"/>
      <c r="AA11" s="232"/>
      <c r="AB11" s="232"/>
      <c r="AC11" s="232"/>
      <c r="AD11" s="232"/>
      <c r="AE11" s="232"/>
      <c r="AF11" s="232"/>
      <c r="AG11" s="232"/>
      <c r="AH11" s="232"/>
      <c r="AI11" s="232"/>
      <c r="AJ11" s="3"/>
      <c r="AK11" s="9"/>
      <c r="AL11" s="9"/>
      <c r="AM11" s="9"/>
      <c r="AN11" s="9"/>
    </row>
    <row r="12" spans="1:40" ht="75.75" customHeight="1">
      <c r="A12" s="204"/>
      <c r="B12" s="205" t="s">
        <v>58</v>
      </c>
      <c r="C12" s="206" t="s">
        <v>59</v>
      </c>
      <c r="D12" s="206" t="s">
        <v>60</v>
      </c>
      <c r="E12" s="206" t="s">
        <v>61</v>
      </c>
      <c r="F12" s="207">
        <v>44256</v>
      </c>
      <c r="G12" s="207">
        <v>45474</v>
      </c>
      <c r="H12" s="208" t="s">
        <v>62</v>
      </c>
      <c r="I12" s="208">
        <v>0</v>
      </c>
      <c r="J12" s="208" t="s">
        <v>584</v>
      </c>
      <c r="K12" s="206" t="s">
        <v>64</v>
      </c>
      <c r="L12" s="209"/>
      <c r="M12" s="206" t="s">
        <v>585</v>
      </c>
      <c r="N12" s="53"/>
      <c r="O12" s="53"/>
      <c r="P12" s="53" t="s">
        <v>66</v>
      </c>
      <c r="Q12" s="53"/>
      <c r="R12" s="53"/>
      <c r="S12" s="109"/>
      <c r="T12" s="233" t="s">
        <v>787</v>
      </c>
      <c r="U12" s="233" t="s">
        <v>788</v>
      </c>
      <c r="V12" s="233" t="s">
        <v>789</v>
      </c>
      <c r="W12" s="233" t="s">
        <v>790</v>
      </c>
      <c r="X12" s="233" t="s">
        <v>791</v>
      </c>
      <c r="Y12" s="234"/>
      <c r="Z12" s="234"/>
      <c r="AA12" s="234"/>
      <c r="AB12" s="234"/>
      <c r="AC12" s="234"/>
      <c r="AD12" s="233" t="s">
        <v>195</v>
      </c>
      <c r="AE12" s="234"/>
      <c r="AF12" s="234"/>
      <c r="AG12" s="234"/>
      <c r="AH12" s="234"/>
      <c r="AI12" s="234"/>
      <c r="AJ12" s="3"/>
      <c r="AK12" s="9"/>
      <c r="AL12" s="9"/>
      <c r="AM12" s="9"/>
      <c r="AN12" s="9"/>
    </row>
    <row r="13" spans="1:40" ht="75.75" customHeight="1">
      <c r="A13" s="204"/>
      <c r="B13" s="205" t="s">
        <v>71</v>
      </c>
      <c r="C13" s="206" t="s">
        <v>453</v>
      </c>
      <c r="D13" s="206" t="s">
        <v>590</v>
      </c>
      <c r="E13" s="206" t="s">
        <v>591</v>
      </c>
      <c r="F13" s="207">
        <v>43678</v>
      </c>
      <c r="G13" s="207">
        <v>45474</v>
      </c>
      <c r="H13" s="208" t="s">
        <v>75</v>
      </c>
      <c r="I13" s="210">
        <v>300000</v>
      </c>
      <c r="J13" s="208" t="s">
        <v>592</v>
      </c>
      <c r="K13" s="206" t="s">
        <v>78</v>
      </c>
      <c r="L13" s="209"/>
      <c r="M13" s="206" t="s">
        <v>593</v>
      </c>
      <c r="N13" s="53"/>
      <c r="O13" s="53"/>
      <c r="P13" s="53"/>
      <c r="Q13" s="53" t="s">
        <v>66</v>
      </c>
      <c r="R13" s="53"/>
      <c r="S13" s="109"/>
      <c r="T13" s="233" t="s">
        <v>792</v>
      </c>
      <c r="U13" s="233"/>
      <c r="V13" s="233"/>
      <c r="W13" s="233" t="s">
        <v>793</v>
      </c>
      <c r="X13" s="233" t="s">
        <v>794</v>
      </c>
      <c r="Y13" s="234"/>
      <c r="Z13" s="234"/>
      <c r="AA13" s="234"/>
      <c r="AB13" s="234"/>
      <c r="AC13" s="234"/>
      <c r="AD13" s="234"/>
      <c r="AE13" s="234"/>
      <c r="AF13" s="234"/>
      <c r="AG13" s="234"/>
      <c r="AH13" s="234"/>
      <c r="AI13" s="234"/>
      <c r="AJ13" s="3"/>
      <c r="AK13" s="9"/>
      <c r="AL13" s="9"/>
      <c r="AM13" s="9"/>
      <c r="AN13" s="9"/>
    </row>
    <row r="14" spans="1:40" ht="31.5" customHeight="1">
      <c r="A14" s="204" t="s">
        <v>82</v>
      </c>
      <c r="B14" s="211" t="s">
        <v>83</v>
      </c>
      <c r="C14" s="212" t="s">
        <v>597</v>
      </c>
      <c r="D14" s="209"/>
      <c r="E14" s="209"/>
      <c r="F14" s="209"/>
      <c r="G14" s="209"/>
      <c r="H14" s="209"/>
      <c r="I14" s="209"/>
      <c r="J14" s="209"/>
      <c r="K14" s="209"/>
      <c r="L14" s="209"/>
      <c r="M14" s="209"/>
      <c r="N14" s="53"/>
      <c r="O14" s="53"/>
      <c r="P14" s="53"/>
      <c r="Q14" s="53"/>
      <c r="R14" s="53"/>
      <c r="S14" s="109"/>
      <c r="T14" s="233"/>
      <c r="U14" s="233"/>
      <c r="V14" s="233"/>
      <c r="W14" s="233"/>
      <c r="X14" s="233"/>
      <c r="Y14" s="234"/>
      <c r="Z14" s="234"/>
      <c r="AA14" s="234"/>
      <c r="AB14" s="234"/>
      <c r="AC14" s="234"/>
      <c r="AD14" s="234"/>
      <c r="AE14" s="234"/>
      <c r="AF14" s="234"/>
      <c r="AG14" s="234"/>
      <c r="AH14" s="234"/>
      <c r="AI14" s="234"/>
      <c r="AJ14" s="3"/>
      <c r="AK14" s="9"/>
      <c r="AL14" s="9"/>
      <c r="AM14" s="9"/>
      <c r="AN14" s="9"/>
    </row>
    <row r="15" spans="1:40" ht="115.5" customHeight="1">
      <c r="A15" s="204"/>
      <c r="B15" s="205" t="s">
        <v>94</v>
      </c>
      <c r="C15" s="206" t="s">
        <v>95</v>
      </c>
      <c r="D15" s="206" t="s">
        <v>96</v>
      </c>
      <c r="E15" s="206" t="s">
        <v>97</v>
      </c>
      <c r="F15" s="207">
        <v>43678</v>
      </c>
      <c r="G15" s="207">
        <v>45474</v>
      </c>
      <c r="H15" s="208" t="s">
        <v>598</v>
      </c>
      <c r="I15" s="210">
        <v>150000</v>
      </c>
      <c r="J15" s="208" t="s">
        <v>599</v>
      </c>
      <c r="K15" s="208" t="s">
        <v>600</v>
      </c>
      <c r="L15" s="208" t="s">
        <v>54</v>
      </c>
      <c r="M15" s="206" t="s">
        <v>601</v>
      </c>
      <c r="N15" s="53"/>
      <c r="O15" s="53"/>
      <c r="P15" s="53"/>
      <c r="Q15" s="53" t="s">
        <v>66</v>
      </c>
      <c r="R15" s="53"/>
      <c r="S15" s="109"/>
      <c r="T15" s="233" t="s">
        <v>795</v>
      </c>
      <c r="U15" s="233" t="s">
        <v>796</v>
      </c>
      <c r="V15" s="233"/>
      <c r="W15" s="233" t="s">
        <v>797</v>
      </c>
      <c r="X15" s="233" t="s">
        <v>798</v>
      </c>
      <c r="Y15" s="234"/>
      <c r="Z15" s="234"/>
      <c r="AA15" s="234"/>
      <c r="AB15" s="234"/>
      <c r="AC15" s="234"/>
      <c r="AD15" s="234"/>
      <c r="AE15" s="234"/>
      <c r="AF15" s="234"/>
      <c r="AG15" s="234"/>
      <c r="AH15" s="234"/>
      <c r="AI15" s="234"/>
      <c r="AJ15" s="3"/>
      <c r="AK15" s="9"/>
      <c r="AL15" s="9"/>
      <c r="AM15" s="9"/>
      <c r="AN15" s="9"/>
    </row>
    <row r="16" spans="1:40" ht="99.75" customHeight="1">
      <c r="A16" s="204"/>
      <c r="B16" s="205" t="s">
        <v>109</v>
      </c>
      <c r="C16" s="206" t="s">
        <v>110</v>
      </c>
      <c r="D16" s="206" t="s">
        <v>111</v>
      </c>
      <c r="E16" s="206" t="s">
        <v>112</v>
      </c>
      <c r="F16" s="207">
        <v>44256</v>
      </c>
      <c r="G16" s="207">
        <v>45474</v>
      </c>
      <c r="H16" s="208" t="s">
        <v>113</v>
      </c>
      <c r="I16" s="210">
        <v>10000</v>
      </c>
      <c r="J16" s="208" t="s">
        <v>606</v>
      </c>
      <c r="K16" s="208" t="s">
        <v>54</v>
      </c>
      <c r="L16" s="208" t="s">
        <v>115</v>
      </c>
      <c r="M16" s="206" t="s">
        <v>607</v>
      </c>
      <c r="N16" s="53"/>
      <c r="O16" s="53"/>
      <c r="P16" s="53" t="s">
        <v>66</v>
      </c>
      <c r="Q16" s="53"/>
      <c r="R16" s="53"/>
      <c r="S16" s="109"/>
      <c r="T16" s="231" t="s">
        <v>799</v>
      </c>
      <c r="U16" s="231"/>
      <c r="V16" s="231" t="s">
        <v>800</v>
      </c>
      <c r="W16" s="231" t="s">
        <v>119</v>
      </c>
      <c r="X16" s="231" t="s">
        <v>801</v>
      </c>
      <c r="Y16" s="232"/>
      <c r="Z16" s="232"/>
      <c r="AA16" s="232"/>
      <c r="AB16" s="232"/>
      <c r="AC16" s="232"/>
      <c r="AD16" s="232"/>
      <c r="AE16" s="232"/>
      <c r="AF16" s="232"/>
      <c r="AG16" s="232"/>
      <c r="AH16" s="232"/>
      <c r="AI16" s="232"/>
      <c r="AJ16" s="3"/>
      <c r="AK16" s="9"/>
      <c r="AL16" s="9"/>
      <c r="AM16" s="9"/>
      <c r="AN16" s="9"/>
    </row>
    <row r="17" spans="1:35" ht="99.75" customHeight="1">
      <c r="A17" s="204"/>
      <c r="B17" s="205" t="s">
        <v>122</v>
      </c>
      <c r="C17" s="206" t="s">
        <v>123</v>
      </c>
      <c r="D17" s="206" t="s">
        <v>612</v>
      </c>
      <c r="E17" s="206" t="s">
        <v>125</v>
      </c>
      <c r="F17" s="207">
        <v>43678</v>
      </c>
      <c r="G17" s="213">
        <v>45474</v>
      </c>
      <c r="H17" s="208" t="s">
        <v>113</v>
      </c>
      <c r="I17" s="210">
        <v>100000</v>
      </c>
      <c r="J17" s="208" t="s">
        <v>613</v>
      </c>
      <c r="K17" s="208" t="s">
        <v>128</v>
      </c>
      <c r="L17" s="208" t="s">
        <v>54</v>
      </c>
      <c r="M17" s="206" t="s">
        <v>614</v>
      </c>
      <c r="N17" s="53"/>
      <c r="O17" s="53" t="s">
        <v>66</v>
      </c>
      <c r="P17" s="53"/>
      <c r="Q17" s="53"/>
      <c r="R17" s="53"/>
      <c r="S17" s="109"/>
      <c r="T17" s="231" t="s">
        <v>802</v>
      </c>
      <c r="U17" s="231"/>
      <c r="V17" s="231" t="s">
        <v>803</v>
      </c>
      <c r="W17" s="231" t="s">
        <v>797</v>
      </c>
      <c r="X17" s="231" t="s">
        <v>804</v>
      </c>
      <c r="Y17" s="232"/>
      <c r="Z17" s="232"/>
      <c r="AA17" s="232"/>
      <c r="AB17" s="232"/>
      <c r="AC17" s="232"/>
      <c r="AD17" s="232"/>
      <c r="AE17" s="232"/>
      <c r="AF17" s="232"/>
      <c r="AG17" s="232"/>
      <c r="AH17" s="232"/>
      <c r="AI17" s="232"/>
    </row>
    <row r="18" spans="1:35" ht="20.25" customHeight="1">
      <c r="A18" s="204"/>
      <c r="B18" s="211" t="s">
        <v>133</v>
      </c>
      <c r="C18" s="212" t="s">
        <v>618</v>
      </c>
      <c r="D18" s="206"/>
      <c r="E18" s="209"/>
      <c r="F18" s="208"/>
      <c r="G18" s="209"/>
      <c r="H18" s="208"/>
      <c r="I18" s="208"/>
      <c r="J18" s="208"/>
      <c r="K18" s="208"/>
      <c r="L18" s="208"/>
      <c r="M18" s="208"/>
      <c r="N18" s="53"/>
      <c r="O18" s="53"/>
      <c r="P18" s="53"/>
      <c r="Q18" s="53"/>
      <c r="R18" s="53"/>
      <c r="S18" s="109"/>
      <c r="T18" s="231"/>
      <c r="U18" s="231"/>
      <c r="V18" s="231"/>
      <c r="W18" s="231"/>
      <c r="X18" s="231"/>
      <c r="Y18" s="232"/>
      <c r="Z18" s="232"/>
      <c r="AA18" s="232"/>
      <c r="AB18" s="232"/>
      <c r="AC18" s="232"/>
      <c r="AD18" s="232"/>
      <c r="AE18" s="232"/>
      <c r="AF18" s="232"/>
      <c r="AG18" s="232"/>
      <c r="AH18" s="232"/>
      <c r="AI18" s="232"/>
    </row>
    <row r="19" spans="1:35" ht="20.25" customHeight="1">
      <c r="A19" s="204"/>
      <c r="B19" s="211" t="s">
        <v>145</v>
      </c>
      <c r="C19" s="212" t="s">
        <v>597</v>
      </c>
      <c r="D19" s="206"/>
      <c r="E19" s="209"/>
      <c r="F19" s="208"/>
      <c r="G19" s="209"/>
      <c r="H19" s="208"/>
      <c r="I19" s="209"/>
      <c r="J19" s="208"/>
      <c r="K19" s="208" t="s">
        <v>54</v>
      </c>
      <c r="L19" s="208"/>
      <c r="M19" s="208"/>
      <c r="N19" s="53"/>
      <c r="O19" s="53"/>
      <c r="P19" s="53"/>
      <c r="Q19" s="53"/>
      <c r="R19" s="53"/>
      <c r="S19" s="109"/>
      <c r="T19" s="231"/>
      <c r="U19" s="231"/>
      <c r="V19" s="231"/>
      <c r="W19" s="231"/>
      <c r="X19" s="231"/>
      <c r="Y19" s="232"/>
      <c r="Z19" s="232"/>
      <c r="AA19" s="232"/>
      <c r="AB19" s="232"/>
      <c r="AC19" s="232"/>
      <c r="AD19" s="232"/>
      <c r="AE19" s="232"/>
      <c r="AF19" s="232"/>
      <c r="AG19" s="232"/>
      <c r="AH19" s="232"/>
      <c r="AI19" s="232"/>
    </row>
    <row r="20" spans="1:35" ht="75.75" customHeight="1">
      <c r="A20" s="204"/>
      <c r="B20" s="205" t="s">
        <v>154</v>
      </c>
      <c r="C20" s="206" t="s">
        <v>155</v>
      </c>
      <c r="D20" s="206" t="s">
        <v>619</v>
      </c>
      <c r="E20" s="206" t="s">
        <v>157</v>
      </c>
      <c r="F20" s="207">
        <v>44197</v>
      </c>
      <c r="G20" s="214">
        <v>45474</v>
      </c>
      <c r="H20" s="208" t="s">
        <v>158</v>
      </c>
      <c r="I20" s="210">
        <v>200000</v>
      </c>
      <c r="J20" s="208" t="s">
        <v>620</v>
      </c>
      <c r="K20" s="208" t="s">
        <v>54</v>
      </c>
      <c r="L20" s="208"/>
      <c r="M20" s="206" t="s">
        <v>621</v>
      </c>
      <c r="N20" s="53"/>
      <c r="O20" s="53"/>
      <c r="P20" s="53" t="s">
        <v>66</v>
      </c>
      <c r="Q20" s="53"/>
      <c r="R20" s="53"/>
      <c r="S20" s="109"/>
      <c r="T20" s="231" t="s">
        <v>805</v>
      </c>
      <c r="U20" s="231"/>
      <c r="V20" s="231" t="s">
        <v>806</v>
      </c>
      <c r="W20" s="231" t="s">
        <v>119</v>
      </c>
      <c r="X20" s="231" t="s">
        <v>807</v>
      </c>
      <c r="Y20" s="232"/>
      <c r="Z20" s="232"/>
      <c r="AA20" s="232"/>
      <c r="AB20" s="232"/>
      <c r="AC20" s="232"/>
      <c r="AD20" s="232"/>
      <c r="AE20" s="232"/>
      <c r="AF20" s="232"/>
      <c r="AG20" s="232"/>
      <c r="AH20" s="232"/>
      <c r="AI20" s="232"/>
    </row>
    <row r="21" spans="1:35" ht="75.75" customHeight="1">
      <c r="A21" s="204"/>
      <c r="B21" s="205" t="s">
        <v>164</v>
      </c>
      <c r="C21" s="206" t="s">
        <v>165</v>
      </c>
      <c r="D21" s="206" t="s">
        <v>625</v>
      </c>
      <c r="E21" s="209" t="s">
        <v>626</v>
      </c>
      <c r="F21" s="207">
        <v>43678</v>
      </c>
      <c r="G21" s="207">
        <v>44013</v>
      </c>
      <c r="H21" s="208" t="s">
        <v>627</v>
      </c>
      <c r="I21" s="210">
        <v>100000</v>
      </c>
      <c r="J21" s="208" t="s">
        <v>628</v>
      </c>
      <c r="K21" s="208" t="s">
        <v>170</v>
      </c>
      <c r="L21" s="208"/>
      <c r="M21" s="208"/>
      <c r="N21" s="53"/>
      <c r="O21" s="53"/>
      <c r="P21" s="53"/>
      <c r="Q21" s="53"/>
      <c r="R21" s="53" t="s">
        <v>66</v>
      </c>
      <c r="S21" s="109"/>
      <c r="T21" s="231" t="s">
        <v>808</v>
      </c>
      <c r="U21" s="231"/>
      <c r="V21" s="231"/>
      <c r="W21" s="231"/>
      <c r="X21" s="231"/>
      <c r="Y21" s="232"/>
      <c r="Z21" s="232"/>
      <c r="AA21" s="232"/>
      <c r="AB21" s="232"/>
      <c r="AC21" s="232"/>
      <c r="AD21" s="232"/>
      <c r="AE21" s="232"/>
      <c r="AF21" s="232"/>
      <c r="AG21" s="232"/>
      <c r="AH21" s="232"/>
      <c r="AI21" s="232"/>
    </row>
    <row r="22" spans="1:35" ht="75.75" customHeight="1">
      <c r="A22" s="204"/>
      <c r="B22" s="205" t="s">
        <v>173</v>
      </c>
      <c r="C22" s="206" t="s">
        <v>631</v>
      </c>
      <c r="D22" s="206" t="s">
        <v>487</v>
      </c>
      <c r="E22" s="206" t="s">
        <v>632</v>
      </c>
      <c r="F22" s="207">
        <v>44409</v>
      </c>
      <c r="G22" s="207">
        <v>45474</v>
      </c>
      <c r="H22" s="208" t="s">
        <v>231</v>
      </c>
      <c r="I22" s="215">
        <v>0</v>
      </c>
      <c r="J22" s="208" t="s">
        <v>633</v>
      </c>
      <c r="K22" s="208"/>
      <c r="L22" s="208"/>
      <c r="M22" s="206" t="s">
        <v>634</v>
      </c>
      <c r="N22" s="53"/>
      <c r="O22" s="53"/>
      <c r="P22" s="53" t="s">
        <v>66</v>
      </c>
      <c r="Q22" s="53"/>
      <c r="R22" s="53"/>
      <c r="S22" s="109"/>
      <c r="T22" s="231" t="s">
        <v>809</v>
      </c>
      <c r="U22" s="231" t="s">
        <v>810</v>
      </c>
      <c r="V22" s="231" t="s">
        <v>811</v>
      </c>
      <c r="W22" s="231" t="s">
        <v>508</v>
      </c>
      <c r="X22" s="231" t="s">
        <v>812</v>
      </c>
      <c r="Y22" s="232"/>
      <c r="Z22" s="232"/>
      <c r="AA22" s="232"/>
      <c r="AB22" s="232"/>
      <c r="AC22" s="232"/>
      <c r="AD22" s="232"/>
      <c r="AE22" s="232"/>
      <c r="AF22" s="232"/>
      <c r="AG22" s="232"/>
      <c r="AH22" s="232"/>
      <c r="AI22" s="232"/>
    </row>
    <row r="23" spans="1:35" ht="52.5" customHeight="1">
      <c r="A23" s="204" t="s">
        <v>182</v>
      </c>
      <c r="B23" s="205" t="s">
        <v>183</v>
      </c>
      <c r="C23" s="206" t="s">
        <v>184</v>
      </c>
      <c r="D23" s="206" t="s">
        <v>185</v>
      </c>
      <c r="E23" s="206" t="s">
        <v>186</v>
      </c>
      <c r="F23" s="207">
        <v>43678</v>
      </c>
      <c r="G23" s="213">
        <v>45108</v>
      </c>
      <c r="H23" s="208" t="s">
        <v>113</v>
      </c>
      <c r="I23" s="210">
        <v>20000</v>
      </c>
      <c r="J23" s="208" t="s">
        <v>641</v>
      </c>
      <c r="K23" s="208" t="s">
        <v>54</v>
      </c>
      <c r="L23" s="209"/>
      <c r="M23" s="206" t="s">
        <v>642</v>
      </c>
      <c r="N23" s="53"/>
      <c r="O23" s="53"/>
      <c r="P23" s="53" t="s">
        <v>66</v>
      </c>
      <c r="Q23" s="53"/>
      <c r="R23" s="53"/>
      <c r="S23" s="109"/>
      <c r="T23" s="233" t="s">
        <v>805</v>
      </c>
      <c r="U23" s="233"/>
      <c r="V23" s="233" t="s">
        <v>813</v>
      </c>
      <c r="W23" s="233" t="s">
        <v>119</v>
      </c>
      <c r="X23" s="233" t="s">
        <v>814</v>
      </c>
      <c r="Y23" s="234"/>
      <c r="Z23" s="234"/>
      <c r="AA23" s="234"/>
      <c r="AB23" s="234"/>
      <c r="AC23" s="234"/>
      <c r="AD23" s="234"/>
      <c r="AE23" s="234"/>
      <c r="AF23" s="234"/>
      <c r="AG23" s="234"/>
      <c r="AH23" s="234"/>
      <c r="AI23" s="234"/>
    </row>
    <row r="24" spans="1:35" ht="90.2" customHeight="1">
      <c r="A24" s="204"/>
      <c r="B24" s="205" t="s">
        <v>198</v>
      </c>
      <c r="C24" s="206" t="s">
        <v>199</v>
      </c>
      <c r="D24" s="206" t="s">
        <v>200</v>
      </c>
      <c r="E24" s="206" t="s">
        <v>647</v>
      </c>
      <c r="F24" s="207">
        <v>43678</v>
      </c>
      <c r="G24" s="208" t="s">
        <v>648</v>
      </c>
      <c r="H24" s="208" t="s">
        <v>87</v>
      </c>
      <c r="I24" s="210">
        <v>30000</v>
      </c>
      <c r="J24" s="208" t="s">
        <v>815</v>
      </c>
      <c r="K24" s="208" t="s">
        <v>54</v>
      </c>
      <c r="L24" s="209"/>
      <c r="M24" s="206" t="s">
        <v>650</v>
      </c>
      <c r="N24" s="53"/>
      <c r="O24" s="53"/>
      <c r="P24" s="53" t="s">
        <v>66</v>
      </c>
      <c r="Q24" s="53"/>
      <c r="R24" s="53"/>
      <c r="S24" s="109"/>
      <c r="T24" s="233" t="s">
        <v>816</v>
      </c>
      <c r="U24" s="233" t="s">
        <v>817</v>
      </c>
      <c r="V24" s="233" t="s">
        <v>818</v>
      </c>
      <c r="W24" s="233" t="s">
        <v>653</v>
      </c>
      <c r="X24" s="233" t="s">
        <v>819</v>
      </c>
      <c r="Y24" s="234"/>
      <c r="Z24" s="234"/>
      <c r="AA24" s="234"/>
      <c r="AB24" s="234"/>
      <c r="AC24" s="234"/>
      <c r="AD24" s="234"/>
      <c r="AE24" s="234"/>
      <c r="AF24" s="234"/>
      <c r="AG24" s="234"/>
      <c r="AH24" s="234"/>
      <c r="AI24" s="234"/>
    </row>
    <row r="25" spans="1:35" ht="66.400000000000006" customHeight="1">
      <c r="A25" s="204"/>
      <c r="B25" s="205" t="s">
        <v>210</v>
      </c>
      <c r="C25" s="206" t="s">
        <v>211</v>
      </c>
      <c r="D25" s="206" t="s">
        <v>656</v>
      </c>
      <c r="E25" s="206" t="s">
        <v>657</v>
      </c>
      <c r="F25" s="207">
        <v>43831</v>
      </c>
      <c r="G25" s="207">
        <v>45474</v>
      </c>
      <c r="H25" s="208" t="s">
        <v>176</v>
      </c>
      <c r="I25" s="208">
        <v>0</v>
      </c>
      <c r="J25" s="208" t="s">
        <v>658</v>
      </c>
      <c r="K25" s="208" t="s">
        <v>54</v>
      </c>
      <c r="L25" s="209"/>
      <c r="M25" s="206" t="s">
        <v>659</v>
      </c>
      <c r="N25" s="53"/>
      <c r="O25" s="53"/>
      <c r="P25" s="53" t="s">
        <v>66</v>
      </c>
      <c r="Q25" s="53"/>
      <c r="R25" s="53"/>
      <c r="S25" s="109"/>
      <c r="T25" s="233" t="s">
        <v>820</v>
      </c>
      <c r="U25" s="233"/>
      <c r="V25" s="233" t="s">
        <v>821</v>
      </c>
      <c r="W25" s="233" t="s">
        <v>822</v>
      </c>
      <c r="X25" s="233" t="s">
        <v>823</v>
      </c>
      <c r="Y25" s="234"/>
      <c r="Z25" s="234"/>
      <c r="AA25" s="234"/>
      <c r="AB25" s="234"/>
      <c r="AC25" s="234"/>
      <c r="AD25" s="234"/>
      <c r="AE25" s="234"/>
      <c r="AF25" s="234"/>
      <c r="AG25" s="234"/>
      <c r="AH25" s="234"/>
      <c r="AI25" s="234"/>
    </row>
    <row r="26" spans="1:35" ht="99.95" customHeight="1">
      <c r="A26" s="204"/>
      <c r="B26" s="205" t="s">
        <v>218</v>
      </c>
      <c r="C26" s="206" t="s">
        <v>507</v>
      </c>
      <c r="D26" s="206" t="s">
        <v>220</v>
      </c>
      <c r="E26" s="209"/>
      <c r="F26" s="207">
        <v>43678</v>
      </c>
      <c r="G26" s="207">
        <v>45474</v>
      </c>
      <c r="H26" s="208" t="s">
        <v>663</v>
      </c>
      <c r="I26" s="210">
        <v>100000</v>
      </c>
      <c r="J26" s="208" t="s">
        <v>664</v>
      </c>
      <c r="K26" s="208" t="s">
        <v>54</v>
      </c>
      <c r="L26" s="209"/>
      <c r="M26" s="209"/>
      <c r="N26" s="53"/>
      <c r="O26" s="53"/>
      <c r="P26" s="53" t="s">
        <v>66</v>
      </c>
      <c r="Q26" s="53"/>
      <c r="R26" s="53"/>
      <c r="S26" s="109"/>
      <c r="T26" s="231" t="s">
        <v>824</v>
      </c>
      <c r="U26" s="231" t="s">
        <v>825</v>
      </c>
      <c r="V26" s="231" t="s">
        <v>826</v>
      </c>
      <c r="W26" s="231" t="s">
        <v>827</v>
      </c>
      <c r="X26" s="231" t="s">
        <v>828</v>
      </c>
      <c r="Y26" s="232"/>
      <c r="Z26" s="232"/>
      <c r="AA26" s="232"/>
      <c r="AB26" s="232"/>
      <c r="AC26" s="232"/>
      <c r="AD26" s="232"/>
      <c r="AE26" s="232"/>
      <c r="AF26" s="232"/>
      <c r="AG26" s="232"/>
      <c r="AH26" s="232"/>
      <c r="AI26" s="232"/>
    </row>
    <row r="27" spans="1:35" ht="63" customHeight="1">
      <c r="A27" s="204"/>
      <c r="B27" s="205" t="s">
        <v>228</v>
      </c>
      <c r="C27" s="206" t="s">
        <v>229</v>
      </c>
      <c r="D27" s="206" t="s">
        <v>669</v>
      </c>
      <c r="E27" s="206" t="s">
        <v>509</v>
      </c>
      <c r="F27" s="207">
        <v>43678</v>
      </c>
      <c r="G27" s="207">
        <v>45474</v>
      </c>
      <c r="H27" s="208" t="s">
        <v>231</v>
      </c>
      <c r="I27" s="210">
        <v>100000</v>
      </c>
      <c r="J27" s="208" t="s">
        <v>670</v>
      </c>
      <c r="K27" s="208" t="s">
        <v>54</v>
      </c>
      <c r="L27" s="209"/>
      <c r="M27" s="206" t="s">
        <v>671</v>
      </c>
      <c r="N27" s="53"/>
      <c r="O27" s="53"/>
      <c r="P27" s="53"/>
      <c r="Q27" s="53" t="s">
        <v>66</v>
      </c>
      <c r="R27" s="53"/>
      <c r="S27" s="109"/>
      <c r="T27" s="231" t="s">
        <v>829</v>
      </c>
      <c r="U27" s="231" t="s">
        <v>830</v>
      </c>
      <c r="V27" s="231"/>
      <c r="W27" s="231" t="s">
        <v>831</v>
      </c>
      <c r="X27" s="231" t="s">
        <v>832</v>
      </c>
      <c r="Y27" s="232"/>
      <c r="Z27" s="232"/>
      <c r="AA27" s="232"/>
      <c r="AB27" s="232"/>
      <c r="AC27" s="232"/>
      <c r="AD27" s="232"/>
      <c r="AE27" s="232"/>
      <c r="AF27" s="232"/>
      <c r="AG27" s="232"/>
      <c r="AH27" s="232"/>
      <c r="AI27" s="232"/>
    </row>
    <row r="28" spans="1:35" ht="55.5" customHeight="1">
      <c r="A28" s="204"/>
      <c r="B28" s="205" t="s">
        <v>236</v>
      </c>
      <c r="C28" s="206" t="s">
        <v>237</v>
      </c>
      <c r="D28" s="206" t="s">
        <v>238</v>
      </c>
      <c r="E28" s="206" t="s">
        <v>239</v>
      </c>
      <c r="F28" s="207">
        <v>43831</v>
      </c>
      <c r="G28" s="207">
        <v>45474</v>
      </c>
      <c r="H28" s="208" t="s">
        <v>401</v>
      </c>
      <c r="I28" s="210">
        <v>300000</v>
      </c>
      <c r="J28" s="208" t="s">
        <v>675</v>
      </c>
      <c r="K28" s="208" t="s">
        <v>242</v>
      </c>
      <c r="L28" s="209"/>
      <c r="M28" s="206" t="s">
        <v>676</v>
      </c>
      <c r="N28" s="53"/>
      <c r="O28" s="53"/>
      <c r="P28" s="53" t="s">
        <v>66</v>
      </c>
      <c r="Q28" s="53"/>
      <c r="R28" s="53"/>
      <c r="S28" s="109"/>
      <c r="T28" s="231" t="s">
        <v>833</v>
      </c>
      <c r="U28" s="231" t="s">
        <v>834</v>
      </c>
      <c r="V28" s="231" t="s">
        <v>754</v>
      </c>
      <c r="W28" s="231" t="s">
        <v>119</v>
      </c>
      <c r="X28" s="231"/>
      <c r="Y28" s="232"/>
      <c r="Z28" s="232"/>
      <c r="AA28" s="232"/>
      <c r="AB28" s="232"/>
      <c r="AC28" s="232"/>
      <c r="AD28" s="232"/>
      <c r="AE28" s="232"/>
      <c r="AF28" s="232"/>
      <c r="AG28" s="232"/>
      <c r="AH28" s="232"/>
      <c r="AI28" s="232"/>
    </row>
    <row r="29" spans="1:35" ht="20.25" customHeight="1">
      <c r="A29" s="204"/>
      <c r="B29" s="211" t="s">
        <v>249</v>
      </c>
      <c r="C29" s="212" t="s">
        <v>835</v>
      </c>
      <c r="D29" s="206"/>
      <c r="E29" s="206"/>
      <c r="F29" s="207"/>
      <c r="G29" s="207"/>
      <c r="H29" s="208"/>
      <c r="I29" s="210"/>
      <c r="J29" s="208"/>
      <c r="K29" s="209"/>
      <c r="L29" s="209"/>
      <c r="M29" s="206"/>
      <c r="N29" s="53"/>
      <c r="O29" s="53"/>
      <c r="P29" s="53"/>
      <c r="Q29" s="53"/>
      <c r="R29" s="53"/>
      <c r="S29" s="109"/>
      <c r="T29" s="231"/>
      <c r="U29" s="231"/>
      <c r="V29" s="231"/>
      <c r="W29" s="231"/>
      <c r="X29" s="231"/>
      <c r="Y29" s="232"/>
      <c r="Z29" s="232"/>
      <c r="AA29" s="232"/>
      <c r="AB29" s="232"/>
      <c r="AC29" s="232"/>
      <c r="AD29" s="232"/>
      <c r="AE29" s="232"/>
      <c r="AF29" s="232"/>
      <c r="AG29" s="232"/>
      <c r="AH29" s="232"/>
      <c r="AI29" s="232"/>
    </row>
    <row r="30" spans="1:35" ht="87.75" customHeight="1">
      <c r="A30" s="204"/>
      <c r="B30" s="205" t="s">
        <v>258</v>
      </c>
      <c r="C30" s="206" t="s">
        <v>523</v>
      </c>
      <c r="D30" s="206" t="s">
        <v>683</v>
      </c>
      <c r="E30" s="209"/>
      <c r="F30" s="207">
        <v>43678</v>
      </c>
      <c r="G30" s="208" t="s">
        <v>648</v>
      </c>
      <c r="H30" s="208" t="s">
        <v>684</v>
      </c>
      <c r="I30" s="210">
        <v>300000</v>
      </c>
      <c r="J30" s="208" t="s">
        <v>685</v>
      </c>
      <c r="K30" s="208" t="s">
        <v>686</v>
      </c>
      <c r="L30" s="208" t="s">
        <v>54</v>
      </c>
      <c r="M30" s="206" t="s">
        <v>687</v>
      </c>
      <c r="N30" s="53"/>
      <c r="O30" s="53"/>
      <c r="P30" s="53"/>
      <c r="Q30" s="53" t="s">
        <v>66</v>
      </c>
      <c r="R30" s="53"/>
      <c r="S30" s="109"/>
      <c r="T30" s="231" t="s">
        <v>836</v>
      </c>
      <c r="U30" s="231" t="s">
        <v>837</v>
      </c>
      <c r="V30" s="231"/>
      <c r="W30" s="231" t="s">
        <v>838</v>
      </c>
      <c r="X30" s="231" t="s">
        <v>839</v>
      </c>
      <c r="Y30" s="231" t="s">
        <v>840</v>
      </c>
      <c r="Z30" s="232"/>
      <c r="AA30" s="232"/>
      <c r="AB30" s="232"/>
      <c r="AC30" s="232"/>
      <c r="AD30" s="232"/>
      <c r="AE30" s="232"/>
      <c r="AF30" s="232"/>
      <c r="AG30" s="232"/>
      <c r="AH30" s="232"/>
      <c r="AI30" s="232"/>
    </row>
    <row r="31" spans="1:35" ht="23.85" customHeight="1">
      <c r="A31" s="204"/>
      <c r="B31" s="211" t="s">
        <v>272</v>
      </c>
      <c r="C31" s="212" t="s">
        <v>692</v>
      </c>
      <c r="D31" s="209"/>
      <c r="E31" s="209"/>
      <c r="F31" s="209"/>
      <c r="G31" s="209"/>
      <c r="H31" s="209"/>
      <c r="I31" s="209"/>
      <c r="J31" s="209"/>
      <c r="K31" s="209"/>
      <c r="L31" s="209"/>
      <c r="M31" s="209"/>
      <c r="N31" s="53"/>
      <c r="O31" s="53"/>
      <c r="P31" s="53"/>
      <c r="Q31" s="53"/>
      <c r="R31" s="53"/>
      <c r="S31" s="109"/>
      <c r="T31" s="231"/>
      <c r="U31" s="231"/>
      <c r="V31" s="231"/>
      <c r="W31" s="231"/>
      <c r="X31" s="231"/>
      <c r="Y31" s="232"/>
      <c r="Z31" s="232"/>
      <c r="AA31" s="232"/>
      <c r="AB31" s="232"/>
      <c r="AC31" s="232"/>
      <c r="AD31" s="232"/>
      <c r="AE31" s="232"/>
      <c r="AF31" s="232"/>
      <c r="AG31" s="232"/>
      <c r="AH31" s="232"/>
      <c r="AI31" s="232"/>
    </row>
    <row r="32" spans="1:35" ht="79.5" customHeight="1">
      <c r="A32" s="204"/>
      <c r="B32" s="205" t="s">
        <v>284</v>
      </c>
      <c r="C32" s="206" t="s">
        <v>693</v>
      </c>
      <c r="D32" s="206" t="s">
        <v>694</v>
      </c>
      <c r="E32" s="206" t="s">
        <v>287</v>
      </c>
      <c r="F32" s="207">
        <v>43678</v>
      </c>
      <c r="G32" s="207">
        <v>45474</v>
      </c>
      <c r="H32" s="208" t="s">
        <v>598</v>
      </c>
      <c r="I32" s="208">
        <v>0</v>
      </c>
      <c r="J32" s="208" t="s">
        <v>695</v>
      </c>
      <c r="K32" s="208" t="s">
        <v>696</v>
      </c>
      <c r="L32" s="208" t="s">
        <v>697</v>
      </c>
      <c r="M32" s="206" t="s">
        <v>698</v>
      </c>
      <c r="N32" s="53"/>
      <c r="O32" s="53"/>
      <c r="P32" s="53" t="s">
        <v>66</v>
      </c>
      <c r="Q32" s="53"/>
      <c r="R32" s="53"/>
      <c r="S32" s="109"/>
      <c r="T32" s="231" t="s">
        <v>841</v>
      </c>
      <c r="U32" s="231" t="s">
        <v>842</v>
      </c>
      <c r="V32" s="231" t="s">
        <v>843</v>
      </c>
      <c r="W32" s="231" t="s">
        <v>797</v>
      </c>
      <c r="X32" s="231" t="s">
        <v>844</v>
      </c>
      <c r="Y32" s="232"/>
      <c r="Z32" s="232"/>
      <c r="AA32" s="232"/>
      <c r="AB32" s="232"/>
      <c r="AC32" s="232"/>
      <c r="AD32" s="232"/>
      <c r="AE32" s="232"/>
      <c r="AF32" s="232"/>
      <c r="AG32" s="232"/>
      <c r="AH32" s="232"/>
      <c r="AI32" s="232"/>
    </row>
    <row r="33" spans="1:35" ht="77.25" customHeight="1">
      <c r="A33" s="204"/>
      <c r="B33" s="205" t="s">
        <v>298</v>
      </c>
      <c r="C33" s="206" t="s">
        <v>703</v>
      </c>
      <c r="D33" s="206" t="s">
        <v>300</v>
      </c>
      <c r="E33" s="209"/>
      <c r="F33" s="207">
        <v>43678</v>
      </c>
      <c r="G33" s="207">
        <v>45474</v>
      </c>
      <c r="H33" s="208" t="s">
        <v>301</v>
      </c>
      <c r="I33" s="210">
        <v>71300</v>
      </c>
      <c r="J33" s="208" t="s">
        <v>704</v>
      </c>
      <c r="K33" s="208" t="s">
        <v>303</v>
      </c>
      <c r="L33" s="208" t="s">
        <v>304</v>
      </c>
      <c r="M33" s="206" t="s">
        <v>705</v>
      </c>
      <c r="N33" s="53"/>
      <c r="O33" s="53"/>
      <c r="P33" s="53"/>
      <c r="Q33" s="53" t="s">
        <v>66</v>
      </c>
      <c r="R33" s="53"/>
      <c r="S33" s="109"/>
      <c r="T33" s="235" t="s">
        <v>845</v>
      </c>
      <c r="U33" s="231"/>
      <c r="V33" s="231"/>
      <c r="W33" s="231" t="s">
        <v>144</v>
      </c>
      <c r="X33" s="231"/>
      <c r="Y33" s="232"/>
      <c r="Z33" s="232"/>
      <c r="AA33" s="232"/>
      <c r="AB33" s="232"/>
      <c r="AC33" s="232"/>
      <c r="AD33" s="232"/>
      <c r="AE33" s="232"/>
      <c r="AF33" s="232"/>
      <c r="AG33" s="232"/>
      <c r="AH33" s="232"/>
      <c r="AI33" s="232"/>
    </row>
    <row r="34" spans="1:35" ht="67.5" customHeight="1">
      <c r="A34" s="204"/>
      <c r="B34" s="205" t="s">
        <v>308</v>
      </c>
      <c r="C34" s="206" t="s">
        <v>309</v>
      </c>
      <c r="D34" s="206" t="s">
        <v>310</v>
      </c>
      <c r="E34" s="206" t="s">
        <v>311</v>
      </c>
      <c r="F34" s="207">
        <v>45139</v>
      </c>
      <c r="G34" s="207">
        <v>45474</v>
      </c>
      <c r="H34" s="208" t="s">
        <v>87</v>
      </c>
      <c r="I34" s="208">
        <v>0</v>
      </c>
      <c r="J34" s="208" t="s">
        <v>707</v>
      </c>
      <c r="K34" s="208" t="s">
        <v>313</v>
      </c>
      <c r="L34" s="209"/>
      <c r="M34" s="206" t="s">
        <v>314</v>
      </c>
      <c r="N34" s="53"/>
      <c r="O34" s="53"/>
      <c r="P34" s="53" t="s">
        <v>66</v>
      </c>
      <c r="Q34" s="53"/>
      <c r="R34" s="53"/>
      <c r="S34" s="109"/>
      <c r="T34" s="231" t="s">
        <v>846</v>
      </c>
      <c r="U34" s="231" t="s">
        <v>847</v>
      </c>
      <c r="V34" s="231" t="s">
        <v>708</v>
      </c>
      <c r="W34" s="231" t="s">
        <v>653</v>
      </c>
      <c r="X34" s="231" t="s">
        <v>848</v>
      </c>
      <c r="Y34" s="232"/>
      <c r="Z34" s="232"/>
      <c r="AA34" s="232"/>
      <c r="AB34" s="232"/>
      <c r="AC34" s="232"/>
      <c r="AD34" s="232"/>
      <c r="AE34" s="232"/>
      <c r="AF34" s="232"/>
      <c r="AG34" s="232"/>
      <c r="AH34" s="232"/>
      <c r="AI34" s="232"/>
    </row>
    <row r="35" spans="1:35" ht="20.25" customHeight="1">
      <c r="A35" s="204" t="s">
        <v>317</v>
      </c>
      <c r="B35" s="211" t="s">
        <v>318</v>
      </c>
      <c r="C35" s="212" t="s">
        <v>835</v>
      </c>
      <c r="D35" s="206"/>
      <c r="E35" s="209"/>
      <c r="F35" s="207"/>
      <c r="G35" s="207"/>
      <c r="H35" s="208"/>
      <c r="I35" s="208"/>
      <c r="J35" s="208"/>
      <c r="K35" s="209"/>
      <c r="L35" s="209"/>
      <c r="M35" s="206"/>
      <c r="N35" s="53"/>
      <c r="O35" s="53"/>
      <c r="P35" s="53"/>
      <c r="Q35" s="53"/>
      <c r="R35" s="53"/>
      <c r="S35" s="109"/>
      <c r="T35" s="233"/>
      <c r="U35" s="233"/>
      <c r="V35" s="233"/>
      <c r="W35" s="233"/>
      <c r="X35" s="233"/>
      <c r="Y35" s="234"/>
      <c r="Z35" s="234"/>
      <c r="AA35" s="234"/>
      <c r="AB35" s="234"/>
      <c r="AC35" s="234"/>
      <c r="AD35" s="234"/>
      <c r="AE35" s="234"/>
      <c r="AF35" s="234"/>
      <c r="AG35" s="234"/>
      <c r="AH35" s="234"/>
      <c r="AI35" s="234"/>
    </row>
    <row r="36" spans="1:35" ht="80.650000000000006" customHeight="1">
      <c r="A36" s="204"/>
      <c r="B36" s="205" t="s">
        <v>329</v>
      </c>
      <c r="C36" s="206" t="s">
        <v>330</v>
      </c>
      <c r="D36" s="206" t="s">
        <v>849</v>
      </c>
      <c r="E36" s="206" t="s">
        <v>714</v>
      </c>
      <c r="F36" s="207">
        <v>43678</v>
      </c>
      <c r="G36" s="207">
        <v>45474</v>
      </c>
      <c r="H36" s="208" t="s">
        <v>321</v>
      </c>
      <c r="I36" s="208">
        <v>0</v>
      </c>
      <c r="J36" s="208" t="s">
        <v>715</v>
      </c>
      <c r="K36" s="209"/>
      <c r="L36" s="209"/>
      <c r="M36" s="206" t="s">
        <v>716</v>
      </c>
      <c r="N36" s="53"/>
      <c r="O36" s="53"/>
      <c r="P36" s="53" t="s">
        <v>66</v>
      </c>
      <c r="Q36" s="53"/>
      <c r="R36" s="53"/>
      <c r="S36" s="109"/>
      <c r="T36" s="233" t="s">
        <v>850</v>
      </c>
      <c r="U36" s="233"/>
      <c r="V36" s="233" t="s">
        <v>851</v>
      </c>
      <c r="W36" s="233" t="s">
        <v>852</v>
      </c>
      <c r="X36" s="233" t="s">
        <v>853</v>
      </c>
      <c r="Y36" s="234"/>
      <c r="Z36" s="234"/>
      <c r="AA36" s="234"/>
      <c r="AB36" s="234"/>
      <c r="AC36" s="234"/>
      <c r="AD36" s="236" t="s">
        <v>854</v>
      </c>
      <c r="AE36" s="237"/>
      <c r="AF36" s="236" t="s">
        <v>855</v>
      </c>
      <c r="AG36" s="236" t="s">
        <v>856</v>
      </c>
      <c r="AH36" s="234"/>
      <c r="AI36" s="234"/>
    </row>
    <row r="37" spans="1:35" ht="94.5" customHeight="1">
      <c r="A37" s="204"/>
      <c r="B37" s="205" t="s">
        <v>338</v>
      </c>
      <c r="C37" s="216" t="s">
        <v>730</v>
      </c>
      <c r="D37" s="206" t="s">
        <v>723</v>
      </c>
      <c r="E37" s="206" t="s">
        <v>724</v>
      </c>
      <c r="F37" s="207">
        <v>44197</v>
      </c>
      <c r="G37" s="207">
        <v>45292</v>
      </c>
      <c r="H37" s="208" t="s">
        <v>546</v>
      </c>
      <c r="I37" s="208">
        <v>0</v>
      </c>
      <c r="J37" s="208" t="s">
        <v>857</v>
      </c>
      <c r="K37" s="208"/>
      <c r="L37" s="208"/>
      <c r="M37" s="206" t="s">
        <v>726</v>
      </c>
      <c r="N37" s="53"/>
      <c r="O37" s="53"/>
      <c r="P37" s="53"/>
      <c r="Q37" s="53"/>
      <c r="R37" s="53" t="s">
        <v>66</v>
      </c>
      <c r="S37" s="109"/>
      <c r="T37" s="233" t="s">
        <v>858</v>
      </c>
      <c r="U37" s="233"/>
      <c r="V37" s="233"/>
      <c r="W37" s="233"/>
      <c r="X37" s="233"/>
      <c r="Y37" s="234"/>
      <c r="Z37" s="234"/>
      <c r="AA37" s="234"/>
      <c r="AB37" s="234"/>
      <c r="AC37" s="234"/>
      <c r="AD37" s="234"/>
      <c r="AE37" s="234"/>
      <c r="AF37" s="234"/>
      <c r="AG37" s="234"/>
      <c r="AH37" s="234"/>
      <c r="AI37" s="234"/>
    </row>
    <row r="38" spans="1:35" ht="98.25" customHeight="1">
      <c r="A38" s="204"/>
      <c r="B38" s="205" t="s">
        <v>350</v>
      </c>
      <c r="C38" s="216" t="s">
        <v>738</v>
      </c>
      <c r="D38" s="206" t="s">
        <v>733</v>
      </c>
      <c r="E38" s="206" t="s">
        <v>353</v>
      </c>
      <c r="F38" s="207">
        <v>43678</v>
      </c>
      <c r="G38" s="207">
        <v>45292</v>
      </c>
      <c r="H38" s="208" t="s">
        <v>663</v>
      </c>
      <c r="I38" s="210">
        <v>60000</v>
      </c>
      <c r="J38" s="208" t="s">
        <v>859</v>
      </c>
      <c r="K38" s="208"/>
      <c r="L38" s="209"/>
      <c r="M38" s="206" t="s">
        <v>557</v>
      </c>
      <c r="N38" s="53"/>
      <c r="O38" s="53"/>
      <c r="P38" s="53" t="s">
        <v>66</v>
      </c>
      <c r="Q38" s="53"/>
      <c r="R38" s="53"/>
      <c r="S38" s="109"/>
      <c r="T38" s="233" t="s">
        <v>860</v>
      </c>
      <c r="U38" s="233" t="s">
        <v>861</v>
      </c>
      <c r="V38" s="233" t="s">
        <v>862</v>
      </c>
      <c r="W38" s="233" t="s">
        <v>863</v>
      </c>
      <c r="X38" s="233" t="s">
        <v>864</v>
      </c>
      <c r="Y38" s="234"/>
      <c r="Z38" s="234"/>
      <c r="AA38" s="234"/>
      <c r="AB38" s="234"/>
      <c r="AC38" s="234"/>
      <c r="AD38" s="234"/>
      <c r="AE38" s="234"/>
      <c r="AF38" s="234"/>
      <c r="AG38" s="234"/>
      <c r="AH38" s="234"/>
      <c r="AI38" s="234"/>
    </row>
    <row r="39" spans="1:35" ht="63" customHeight="1">
      <c r="A39" s="204"/>
      <c r="B39" s="205" t="s">
        <v>774</v>
      </c>
      <c r="C39" s="217" t="s">
        <v>865</v>
      </c>
      <c r="D39" s="218" t="s">
        <v>776</v>
      </c>
      <c r="E39" s="218" t="s">
        <v>777</v>
      </c>
      <c r="F39" s="219">
        <v>44866</v>
      </c>
      <c r="G39" s="219">
        <v>45474</v>
      </c>
      <c r="H39" s="220" t="s">
        <v>866</v>
      </c>
      <c r="I39" s="221"/>
      <c r="J39" s="222" t="s">
        <v>867</v>
      </c>
      <c r="K39" s="222"/>
      <c r="L39" s="223"/>
      <c r="M39" s="218" t="s">
        <v>779</v>
      </c>
      <c r="N39" s="53"/>
      <c r="O39" s="53"/>
      <c r="P39" s="53" t="s">
        <v>66</v>
      </c>
      <c r="Q39" s="53"/>
      <c r="R39" s="53"/>
      <c r="S39" s="109"/>
      <c r="T39" s="233" t="s">
        <v>868</v>
      </c>
      <c r="U39" s="233"/>
      <c r="V39" s="233" t="s">
        <v>869</v>
      </c>
      <c r="W39" s="233" t="s">
        <v>235</v>
      </c>
      <c r="X39" s="233" t="s">
        <v>870</v>
      </c>
      <c r="Y39" s="234"/>
      <c r="Z39" s="234"/>
      <c r="AA39" s="234"/>
      <c r="AB39" s="234"/>
      <c r="AC39" s="234"/>
      <c r="AD39" s="234"/>
      <c r="AE39" s="234"/>
      <c r="AF39" s="234"/>
      <c r="AG39" s="234"/>
      <c r="AH39" s="234"/>
      <c r="AI39" s="234"/>
    </row>
    <row r="40" spans="1:35" ht="89.25" customHeight="1">
      <c r="A40" s="204" t="s">
        <v>360</v>
      </c>
      <c r="B40" s="205" t="s">
        <v>361</v>
      </c>
      <c r="C40" s="206" t="s">
        <v>741</v>
      </c>
      <c r="D40" s="206" t="s">
        <v>871</v>
      </c>
      <c r="E40" s="206" t="s">
        <v>364</v>
      </c>
      <c r="F40" s="207">
        <v>44197</v>
      </c>
      <c r="G40" s="207">
        <v>45292</v>
      </c>
      <c r="H40" s="208" t="s">
        <v>546</v>
      </c>
      <c r="I40" s="208">
        <v>0</v>
      </c>
      <c r="J40" s="208" t="s">
        <v>742</v>
      </c>
      <c r="K40" s="208"/>
      <c r="L40" s="209"/>
      <c r="M40" s="206" t="s">
        <v>743</v>
      </c>
      <c r="N40" s="53"/>
      <c r="O40" s="53"/>
      <c r="P40" s="53" t="s">
        <v>66</v>
      </c>
      <c r="Q40" s="53"/>
      <c r="R40" s="53"/>
      <c r="S40" s="109"/>
      <c r="T40" s="233"/>
      <c r="U40" s="233"/>
      <c r="V40" s="233"/>
      <c r="W40" s="233"/>
      <c r="X40" s="233"/>
      <c r="Y40" s="234"/>
      <c r="Z40" s="234"/>
      <c r="AA40" s="234"/>
      <c r="AB40" s="234"/>
      <c r="AC40" s="234"/>
      <c r="AD40" s="234"/>
      <c r="AE40" s="234"/>
      <c r="AF40" s="234"/>
      <c r="AG40" s="234"/>
      <c r="AH40" s="234"/>
      <c r="AI40" s="234"/>
    </row>
    <row r="41" spans="1:35" ht="88.5" customHeight="1">
      <c r="A41" s="204"/>
      <c r="B41" s="205" t="s">
        <v>375</v>
      </c>
      <c r="C41" s="206" t="s">
        <v>565</v>
      </c>
      <c r="D41" s="206" t="s">
        <v>377</v>
      </c>
      <c r="E41" s="206" t="s">
        <v>748</v>
      </c>
      <c r="F41" s="207">
        <v>43891</v>
      </c>
      <c r="G41" s="207">
        <v>45474</v>
      </c>
      <c r="H41" s="208" t="s">
        <v>749</v>
      </c>
      <c r="I41" s="210">
        <v>180000</v>
      </c>
      <c r="J41" s="208" t="s">
        <v>750</v>
      </c>
      <c r="K41" s="206" t="s">
        <v>751</v>
      </c>
      <c r="L41" s="206" t="s">
        <v>383</v>
      </c>
      <c r="M41" s="206" t="s">
        <v>752</v>
      </c>
      <c r="N41" s="53"/>
      <c r="O41" s="53"/>
      <c r="P41" s="53" t="s">
        <v>66</v>
      </c>
      <c r="Q41" s="53"/>
      <c r="R41" s="53"/>
      <c r="S41" s="109"/>
      <c r="T41" s="233" t="s">
        <v>872</v>
      </c>
      <c r="U41" s="233" t="s">
        <v>873</v>
      </c>
      <c r="V41" s="233" t="s">
        <v>754</v>
      </c>
      <c r="W41" s="233" t="s">
        <v>653</v>
      </c>
      <c r="X41" s="233"/>
      <c r="Y41" s="234"/>
      <c r="Z41" s="234"/>
      <c r="AA41" s="234"/>
      <c r="AB41" s="234"/>
      <c r="AC41" s="234"/>
      <c r="AD41" s="234"/>
      <c r="AE41" s="234"/>
      <c r="AF41" s="234"/>
      <c r="AG41" s="234"/>
      <c r="AH41" s="234"/>
      <c r="AI41" s="234"/>
    </row>
    <row r="42" spans="1:35" ht="75.75" customHeight="1">
      <c r="A42" s="204"/>
      <c r="B42" s="205" t="s">
        <v>389</v>
      </c>
      <c r="C42" s="206" t="s">
        <v>757</v>
      </c>
      <c r="D42" s="206" t="s">
        <v>758</v>
      </c>
      <c r="E42" s="209"/>
      <c r="F42" s="207">
        <v>43678</v>
      </c>
      <c r="G42" s="207">
        <v>45474</v>
      </c>
      <c r="H42" s="208" t="s">
        <v>759</v>
      </c>
      <c r="I42" s="208">
        <v>0</v>
      </c>
      <c r="J42" s="209"/>
      <c r="K42" s="208" t="s">
        <v>393</v>
      </c>
      <c r="L42" s="208"/>
      <c r="M42" s="206" t="s">
        <v>760</v>
      </c>
      <c r="N42" s="53"/>
      <c r="O42" s="53"/>
      <c r="P42" s="53" t="s">
        <v>66</v>
      </c>
      <c r="Q42" s="53"/>
      <c r="R42" s="53"/>
      <c r="S42" s="109"/>
      <c r="T42" s="233" t="s">
        <v>874</v>
      </c>
      <c r="U42" s="233"/>
      <c r="V42" s="233" t="s">
        <v>875</v>
      </c>
      <c r="W42" s="233" t="s">
        <v>876</v>
      </c>
      <c r="X42" s="233" t="s">
        <v>877</v>
      </c>
      <c r="Y42" s="234"/>
      <c r="Z42" s="234"/>
      <c r="AA42" s="234"/>
      <c r="AB42" s="234"/>
      <c r="AC42" s="234"/>
      <c r="AD42" s="234"/>
      <c r="AE42" s="234"/>
      <c r="AF42" s="234"/>
      <c r="AG42" s="234"/>
      <c r="AH42" s="234"/>
      <c r="AI42" s="234"/>
    </row>
    <row r="43" spans="1:35" ht="75.75" customHeight="1">
      <c r="A43" s="204"/>
      <c r="B43" s="205" t="s">
        <v>397</v>
      </c>
      <c r="C43" s="206" t="s">
        <v>766</v>
      </c>
      <c r="D43" s="206" t="s">
        <v>767</v>
      </c>
      <c r="E43" s="206" t="s">
        <v>768</v>
      </c>
      <c r="F43" s="207">
        <v>43678</v>
      </c>
      <c r="G43" s="207">
        <v>45474</v>
      </c>
      <c r="H43" s="208" t="s">
        <v>401</v>
      </c>
      <c r="I43" s="210">
        <v>60000</v>
      </c>
      <c r="J43" s="208" t="s">
        <v>769</v>
      </c>
      <c r="K43" s="208"/>
      <c r="L43" s="209"/>
      <c r="M43" s="206" t="s">
        <v>770</v>
      </c>
      <c r="N43" s="53"/>
      <c r="O43" s="53"/>
      <c r="P43" s="53" t="s">
        <v>66</v>
      </c>
      <c r="Q43" s="53"/>
      <c r="R43" s="53"/>
      <c r="S43" s="109"/>
      <c r="T43" s="233" t="s">
        <v>878</v>
      </c>
      <c r="U43" s="233"/>
      <c r="V43" s="233" t="s">
        <v>879</v>
      </c>
      <c r="W43" s="233" t="s">
        <v>194</v>
      </c>
      <c r="X43" s="233" t="s">
        <v>880</v>
      </c>
      <c r="Y43" s="234"/>
      <c r="Z43" s="234"/>
      <c r="AA43" s="234"/>
      <c r="AB43" s="234"/>
      <c r="AC43" s="234"/>
      <c r="AD43" s="234"/>
      <c r="AE43" s="234"/>
      <c r="AF43" s="234"/>
      <c r="AG43" s="234"/>
      <c r="AH43" s="234"/>
      <c r="AI43" s="234"/>
    </row>
    <row r="44" spans="1:35" ht="15.75" customHeight="1">
      <c r="A44" s="9"/>
      <c r="B44" s="9"/>
      <c r="C44" s="9"/>
      <c r="D44" s="9"/>
      <c r="E44" s="9"/>
      <c r="F44" s="9"/>
      <c r="G44" s="9"/>
      <c r="H44" s="9"/>
      <c r="I44" s="9"/>
      <c r="J44" s="9"/>
      <c r="K44" s="9"/>
      <c r="L44" s="9"/>
      <c r="M44" s="9"/>
      <c r="N44" s="59"/>
      <c r="O44" s="59"/>
      <c r="P44" s="59"/>
      <c r="Q44" s="59"/>
      <c r="R44" s="59"/>
      <c r="S44" s="59"/>
      <c r="T44" s="9"/>
      <c r="U44" s="9"/>
      <c r="V44" s="9"/>
      <c r="W44" s="9"/>
      <c r="X44" s="9"/>
      <c r="Y44" s="9"/>
      <c r="Z44" s="9"/>
      <c r="AA44" s="9"/>
      <c r="AB44" s="9"/>
      <c r="AC44" s="9"/>
      <c r="AD44" s="9"/>
      <c r="AE44" s="9"/>
      <c r="AF44" s="9"/>
      <c r="AG44" s="9"/>
      <c r="AH44" s="9"/>
      <c r="AI44" s="9"/>
    </row>
    <row r="45" spans="1:35" ht="15.75" customHeight="1">
      <c r="A45" s="9"/>
      <c r="B45" s="94"/>
      <c r="C45" s="9"/>
      <c r="D45" s="9"/>
      <c r="E45" s="9"/>
      <c r="F45" s="9"/>
      <c r="G45" s="9"/>
      <c r="H45" s="9"/>
      <c r="I45" s="9"/>
      <c r="J45" s="9"/>
      <c r="K45" s="9"/>
      <c r="L45" s="9"/>
      <c r="M45" s="9"/>
      <c r="N45" s="59"/>
      <c r="O45" s="59"/>
      <c r="P45" s="59"/>
      <c r="Q45" s="59"/>
      <c r="R45" s="59"/>
      <c r="S45" s="59"/>
      <c r="T45" s="9"/>
      <c r="U45" s="9"/>
      <c r="V45" s="9"/>
      <c r="W45" s="9"/>
      <c r="X45" s="9"/>
      <c r="Y45" s="9"/>
      <c r="Z45" s="9"/>
      <c r="AA45" s="9"/>
      <c r="AB45" s="9"/>
      <c r="AC45" s="9"/>
      <c r="AD45" s="9"/>
      <c r="AE45" s="9"/>
      <c r="AF45" s="9"/>
      <c r="AG45" s="9"/>
      <c r="AH45" s="9"/>
      <c r="AI45" s="9"/>
    </row>
    <row r="46" spans="1:35" ht="15.75" customHeight="1">
      <c r="A46" s="9"/>
      <c r="B46" s="9"/>
      <c r="C46" s="9"/>
      <c r="D46" s="9"/>
      <c r="E46" s="9"/>
      <c r="F46" s="9"/>
      <c r="G46" s="9"/>
      <c r="H46" s="9"/>
      <c r="I46" s="9"/>
      <c r="J46" s="9"/>
      <c r="K46" s="9"/>
      <c r="L46" s="105"/>
      <c r="M46" s="9"/>
      <c r="N46" s="59"/>
      <c r="O46" s="59"/>
      <c r="P46" s="59"/>
      <c r="Q46" s="59"/>
      <c r="R46" s="59"/>
      <c r="S46" s="59"/>
      <c r="T46" s="9"/>
      <c r="U46" s="9"/>
      <c r="V46" s="9"/>
      <c r="W46" s="9"/>
      <c r="X46" s="9"/>
      <c r="Y46" s="9"/>
      <c r="Z46" s="9"/>
      <c r="AA46" s="9"/>
      <c r="AB46" s="9"/>
      <c r="AC46" s="9"/>
      <c r="AD46" s="9"/>
      <c r="AE46" s="9"/>
      <c r="AF46" s="9"/>
      <c r="AG46" s="9"/>
      <c r="AH46" s="9"/>
      <c r="AI46" s="9"/>
    </row>
    <row r="47" spans="1:35" ht="26.25" customHeight="1">
      <c r="A47" s="95" t="s">
        <v>407</v>
      </c>
      <c r="B47" s="96"/>
      <c r="C47" s="96"/>
      <c r="D47" s="96"/>
      <c r="E47" s="96"/>
      <c r="F47" s="96"/>
      <c r="G47" s="96"/>
      <c r="H47" s="96"/>
      <c r="I47" s="96"/>
      <c r="J47" s="96"/>
      <c r="K47" s="96"/>
      <c r="L47" s="106"/>
      <c r="M47" s="107"/>
      <c r="N47" s="59"/>
      <c r="O47" s="59"/>
      <c r="P47" s="59"/>
      <c r="Q47" s="59"/>
      <c r="R47" s="59"/>
      <c r="S47" s="59"/>
      <c r="T47" s="9"/>
      <c r="U47" s="9"/>
      <c r="V47" s="9"/>
      <c r="W47" s="9"/>
      <c r="X47" s="9"/>
      <c r="Y47" s="9"/>
      <c r="Z47" s="9"/>
      <c r="AA47" s="9"/>
      <c r="AB47" s="9"/>
      <c r="AC47" s="9"/>
      <c r="AD47" s="9"/>
      <c r="AE47" s="9"/>
      <c r="AF47" s="9"/>
      <c r="AG47" s="9"/>
      <c r="AH47" s="9"/>
      <c r="AI47" s="9"/>
    </row>
    <row r="49" spans="1:13" ht="43.5" customHeight="1">
      <c r="A49" s="100" t="s">
        <v>408</v>
      </c>
      <c r="B49" s="101"/>
      <c r="C49" s="102"/>
      <c r="D49" s="9"/>
      <c r="E49" s="9"/>
      <c r="F49" s="9"/>
      <c r="G49" s="9"/>
      <c r="H49" s="9"/>
      <c r="I49" s="9"/>
      <c r="J49" s="9"/>
      <c r="K49" s="9"/>
      <c r="L49" s="9"/>
      <c r="M49" s="9"/>
    </row>
    <row r="50" spans="1:13" ht="15.75" customHeight="1">
      <c r="A50" s="9"/>
      <c r="B50" s="9"/>
      <c r="C50" s="9"/>
      <c r="D50" s="9"/>
      <c r="E50" s="9"/>
      <c r="F50" s="9"/>
      <c r="G50" s="9"/>
      <c r="H50" s="9"/>
      <c r="I50" s="9"/>
      <c r="J50" s="9"/>
      <c r="K50" s="9"/>
      <c r="L50" s="9"/>
      <c r="M50" s="9"/>
    </row>
    <row r="51" spans="1:13" ht="15.75" customHeight="1">
      <c r="A51" s="155" t="s">
        <v>409</v>
      </c>
      <c r="B51" s="154" t="s">
        <v>11</v>
      </c>
      <c r="C51" s="154" t="s">
        <v>12</v>
      </c>
      <c r="D51" s="154" t="s">
        <v>13</v>
      </c>
      <c r="E51" s="156" t="s">
        <v>14</v>
      </c>
      <c r="F51" s="154" t="s">
        <v>15</v>
      </c>
      <c r="G51" s="154"/>
      <c r="H51" s="154" t="s">
        <v>16</v>
      </c>
      <c r="I51" s="154" t="s">
        <v>17</v>
      </c>
      <c r="J51" s="154" t="s">
        <v>18</v>
      </c>
      <c r="K51" s="154" t="s">
        <v>19</v>
      </c>
      <c r="L51" s="154"/>
      <c r="M51" s="154" t="s">
        <v>20</v>
      </c>
    </row>
    <row r="52" spans="1:13" ht="15.75" customHeight="1">
      <c r="A52" s="155"/>
      <c r="B52" s="155"/>
      <c r="C52" s="155"/>
      <c r="D52" s="155"/>
      <c r="E52" s="155"/>
      <c r="F52" s="103" t="s">
        <v>43</v>
      </c>
      <c r="G52" s="103" t="s">
        <v>44</v>
      </c>
      <c r="H52" s="154"/>
      <c r="I52" s="154"/>
      <c r="J52" s="154"/>
      <c r="K52" s="108" t="s">
        <v>45</v>
      </c>
      <c r="L52" s="108" t="s">
        <v>46</v>
      </c>
      <c r="M52" s="154"/>
    </row>
    <row r="53" spans="1:13" ht="15.75" customHeight="1">
      <c r="A53" s="54" t="s">
        <v>410</v>
      </c>
      <c r="B53" s="54"/>
      <c r="C53" s="55" t="s">
        <v>411</v>
      </c>
      <c r="D53" s="55"/>
      <c r="E53" s="55"/>
      <c r="F53" s="55"/>
      <c r="G53" s="55"/>
      <c r="H53" s="55"/>
      <c r="I53" s="55"/>
      <c r="J53" s="53"/>
      <c r="K53" s="53"/>
      <c r="L53" s="53"/>
      <c r="M53" s="53"/>
    </row>
    <row r="54" spans="1:13" ht="15.75" customHeight="1">
      <c r="A54" s="54"/>
      <c r="B54" s="54"/>
      <c r="C54" s="55"/>
      <c r="D54" s="55"/>
      <c r="E54" s="55"/>
      <c r="F54" s="55"/>
      <c r="G54" s="55"/>
      <c r="H54" s="55"/>
      <c r="I54" s="55"/>
      <c r="J54" s="55"/>
      <c r="K54" s="55"/>
      <c r="L54" s="55"/>
      <c r="M54" s="55"/>
    </row>
    <row r="55" spans="1:13" ht="15.75" customHeight="1">
      <c r="A55" s="54"/>
      <c r="B55" s="54"/>
      <c r="C55" s="55"/>
      <c r="D55" s="55"/>
      <c r="E55" s="55"/>
      <c r="F55" s="55"/>
      <c r="G55" s="55"/>
      <c r="H55" s="55"/>
      <c r="I55" s="55"/>
      <c r="J55" s="55"/>
      <c r="K55" s="55"/>
      <c r="L55" s="55"/>
      <c r="M55" s="55"/>
    </row>
    <row r="56" spans="1:13" ht="15.75" customHeight="1">
      <c r="A56" s="54"/>
      <c r="B56" s="54"/>
      <c r="C56" s="55"/>
      <c r="D56" s="55"/>
      <c r="E56" s="55"/>
      <c r="F56" s="55"/>
      <c r="G56" s="55"/>
      <c r="H56" s="55"/>
      <c r="I56" s="55"/>
      <c r="J56" s="55"/>
      <c r="K56" s="55"/>
      <c r="L56" s="55"/>
      <c r="M56" s="55"/>
    </row>
    <row r="57" spans="1:13" ht="15.75" customHeight="1">
      <c r="A57" s="54"/>
      <c r="B57" s="54"/>
      <c r="C57" s="55"/>
      <c r="D57" s="55"/>
      <c r="E57" s="55"/>
      <c r="F57" s="55"/>
      <c r="G57" s="55"/>
      <c r="H57" s="55"/>
      <c r="I57" s="55"/>
      <c r="J57" s="55"/>
      <c r="K57" s="55"/>
      <c r="L57" s="55"/>
      <c r="M57" s="55"/>
    </row>
    <row r="58" spans="1:13" ht="15.75" customHeight="1">
      <c r="A58" s="54"/>
      <c r="B58" s="54"/>
      <c r="C58" s="55"/>
      <c r="D58" s="55"/>
      <c r="E58" s="55"/>
      <c r="F58" s="55"/>
      <c r="G58" s="55"/>
      <c r="H58" s="55"/>
      <c r="I58" s="55"/>
      <c r="J58" s="55"/>
      <c r="K58" s="55"/>
      <c r="L58" s="55"/>
      <c r="M58" s="55"/>
    </row>
    <row r="59" spans="1:13" ht="15.75" customHeight="1">
      <c r="A59" s="54"/>
      <c r="B59" s="54"/>
      <c r="C59" s="55"/>
      <c r="D59" s="55"/>
      <c r="E59" s="55"/>
      <c r="F59" s="55"/>
      <c r="G59" s="55"/>
      <c r="H59" s="55"/>
      <c r="I59" s="55"/>
      <c r="J59" s="55"/>
      <c r="K59" s="55"/>
      <c r="L59" s="55"/>
      <c r="M59" s="55"/>
    </row>
    <row r="60" spans="1:13" ht="15.75" customHeight="1">
      <c r="A60" s="54"/>
      <c r="B60" s="54"/>
      <c r="C60" s="55"/>
      <c r="D60" s="55"/>
      <c r="E60" s="55"/>
      <c r="F60" s="55"/>
      <c r="G60" s="55"/>
      <c r="H60" s="55"/>
      <c r="I60" s="55"/>
      <c r="J60" s="55"/>
      <c r="K60" s="55"/>
      <c r="L60" s="55"/>
      <c r="M60" s="55"/>
    </row>
    <row r="61" spans="1:13" ht="15.75" customHeight="1">
      <c r="A61" s="54"/>
      <c r="B61" s="54"/>
      <c r="C61" s="55"/>
      <c r="D61" s="55"/>
      <c r="E61" s="55"/>
      <c r="F61" s="55"/>
      <c r="G61" s="55"/>
      <c r="H61" s="55"/>
      <c r="I61" s="55"/>
      <c r="J61" s="55"/>
      <c r="K61" s="55"/>
      <c r="L61" s="55"/>
      <c r="M61" s="55"/>
    </row>
    <row r="62" spans="1:13" ht="15.75" customHeight="1">
      <c r="A62" s="9"/>
      <c r="B62" s="9"/>
      <c r="C62" s="9"/>
      <c r="D62" s="9"/>
      <c r="E62" s="9"/>
      <c r="F62" s="9"/>
      <c r="G62" s="9"/>
      <c r="H62" s="9"/>
      <c r="I62" s="9"/>
      <c r="J62" s="9"/>
      <c r="K62" s="9"/>
      <c r="L62" s="9"/>
      <c r="M62" s="9"/>
    </row>
    <row r="63" spans="1:13" ht="15.75" customHeight="1">
      <c r="A63" s="155" t="s">
        <v>409</v>
      </c>
      <c r="B63" s="154" t="s">
        <v>11</v>
      </c>
      <c r="C63" s="154" t="s">
        <v>12</v>
      </c>
      <c r="D63" s="154" t="s">
        <v>13</v>
      </c>
      <c r="E63" s="156" t="s">
        <v>14</v>
      </c>
      <c r="F63" s="154" t="s">
        <v>15</v>
      </c>
      <c r="G63" s="154"/>
      <c r="H63" s="154" t="s">
        <v>16</v>
      </c>
      <c r="I63" s="154" t="s">
        <v>17</v>
      </c>
      <c r="J63" s="154" t="s">
        <v>18</v>
      </c>
      <c r="K63" s="154" t="s">
        <v>19</v>
      </c>
      <c r="L63" s="154"/>
      <c r="M63" s="154" t="s">
        <v>20</v>
      </c>
    </row>
    <row r="64" spans="1:13" ht="15" customHeight="1">
      <c r="A64" s="155"/>
      <c r="B64" s="155"/>
      <c r="C64" s="155"/>
      <c r="D64" s="155"/>
      <c r="E64" s="155"/>
      <c r="F64" s="103" t="s">
        <v>43</v>
      </c>
      <c r="G64" s="103" t="s">
        <v>44</v>
      </c>
      <c r="H64" s="154"/>
      <c r="I64" s="154"/>
      <c r="J64" s="154"/>
      <c r="K64" s="108" t="s">
        <v>45</v>
      </c>
      <c r="L64" s="108" t="s">
        <v>46</v>
      </c>
      <c r="M64" s="154"/>
    </row>
    <row r="65" spans="1:13" ht="15.75" customHeight="1">
      <c r="A65" s="54" t="s">
        <v>410</v>
      </c>
      <c r="B65" s="54"/>
      <c r="C65" s="55" t="s">
        <v>411</v>
      </c>
      <c r="D65" s="55"/>
      <c r="E65" s="55"/>
      <c r="F65" s="55"/>
      <c r="G65" s="55"/>
      <c r="H65" s="55"/>
      <c r="I65" s="55"/>
      <c r="J65" s="53"/>
      <c r="K65" s="53"/>
      <c r="L65" s="53"/>
      <c r="M65" s="53"/>
    </row>
    <row r="66" spans="1:13" ht="15.75" customHeight="1">
      <c r="A66" s="54"/>
      <c r="B66" s="54"/>
      <c r="C66" s="55"/>
      <c r="D66" s="55"/>
      <c r="E66" s="55"/>
      <c r="F66" s="55"/>
      <c r="G66" s="55"/>
      <c r="H66" s="55"/>
      <c r="I66" s="55"/>
      <c r="J66" s="55"/>
      <c r="K66" s="55"/>
      <c r="L66" s="55"/>
      <c r="M66" s="55"/>
    </row>
    <row r="67" spans="1:13" ht="15.75" customHeight="1">
      <c r="A67" s="54"/>
      <c r="B67" s="54"/>
      <c r="C67" s="55"/>
      <c r="D67" s="55"/>
      <c r="E67" s="55"/>
      <c r="F67" s="55"/>
      <c r="G67" s="55"/>
      <c r="H67" s="55"/>
      <c r="I67" s="55"/>
      <c r="J67" s="55"/>
      <c r="K67" s="55"/>
      <c r="L67" s="55"/>
      <c r="M67" s="55"/>
    </row>
    <row r="68" spans="1:13" ht="15.75" customHeight="1">
      <c r="A68" s="54"/>
      <c r="B68" s="54"/>
      <c r="C68" s="55"/>
      <c r="D68" s="55"/>
      <c r="E68" s="55"/>
      <c r="F68" s="55"/>
      <c r="G68" s="55"/>
      <c r="H68" s="55"/>
      <c r="I68" s="55"/>
      <c r="J68" s="55"/>
      <c r="K68" s="55"/>
      <c r="L68" s="55"/>
      <c r="M68" s="55"/>
    </row>
    <row r="69" spans="1:13" ht="15.75" customHeight="1">
      <c r="A69" s="54"/>
      <c r="B69" s="54"/>
      <c r="C69" s="55"/>
      <c r="D69" s="55"/>
      <c r="E69" s="55"/>
      <c r="F69" s="55"/>
      <c r="G69" s="55"/>
      <c r="H69" s="55"/>
      <c r="I69" s="55"/>
      <c r="J69" s="55"/>
      <c r="K69" s="55"/>
      <c r="L69" s="55"/>
      <c r="M69" s="55"/>
    </row>
    <row r="70" spans="1:13" ht="15.75" customHeight="1">
      <c r="A70" s="54"/>
      <c r="B70" s="54"/>
      <c r="C70" s="55"/>
      <c r="D70" s="55"/>
      <c r="E70" s="55"/>
      <c r="F70" s="55"/>
      <c r="G70" s="55"/>
      <c r="H70" s="55"/>
      <c r="I70" s="55"/>
      <c r="J70" s="55"/>
      <c r="K70" s="55"/>
      <c r="L70" s="55"/>
      <c r="M70" s="55"/>
    </row>
    <row r="71" spans="1:13" ht="15.75" customHeight="1">
      <c r="A71" s="54"/>
      <c r="B71" s="54"/>
      <c r="C71" s="55"/>
      <c r="D71" s="55"/>
      <c r="E71" s="55"/>
      <c r="F71" s="55"/>
      <c r="G71" s="55"/>
      <c r="H71" s="55"/>
      <c r="I71" s="55"/>
      <c r="J71" s="55"/>
      <c r="K71" s="55"/>
      <c r="L71" s="55"/>
      <c r="M71" s="55"/>
    </row>
    <row r="72" spans="1:13" ht="15.75" customHeight="1">
      <c r="A72" s="54"/>
      <c r="B72" s="54"/>
      <c r="C72" s="55"/>
      <c r="D72" s="55"/>
      <c r="E72" s="55"/>
      <c r="F72" s="55"/>
      <c r="G72" s="55"/>
      <c r="H72" s="55"/>
      <c r="I72" s="55"/>
      <c r="J72" s="55"/>
      <c r="K72" s="55"/>
      <c r="L72" s="55"/>
      <c r="M72" s="55"/>
    </row>
    <row r="73" spans="1:13" ht="15.75" customHeight="1">
      <c r="A73" s="54"/>
      <c r="B73" s="54"/>
      <c r="C73" s="55"/>
      <c r="D73" s="55"/>
      <c r="E73" s="55"/>
      <c r="F73" s="55"/>
      <c r="G73" s="55"/>
      <c r="H73" s="55"/>
      <c r="I73" s="55"/>
      <c r="J73" s="55"/>
      <c r="K73" s="55"/>
      <c r="L73" s="55"/>
      <c r="M73" s="55"/>
    </row>
    <row r="74" spans="1:13" ht="15.75" customHeight="1">
      <c r="A74" s="9"/>
      <c r="B74" s="9"/>
      <c r="C74" s="9"/>
      <c r="D74" s="9"/>
      <c r="E74" s="9"/>
      <c r="F74" s="9"/>
      <c r="G74" s="9"/>
      <c r="H74" s="9"/>
      <c r="I74" s="9"/>
      <c r="J74" s="9"/>
      <c r="K74" s="9"/>
      <c r="L74" s="9"/>
      <c r="M74" s="9"/>
    </row>
    <row r="75" spans="1:13" ht="15.75" customHeight="1">
      <c r="A75" s="155" t="s">
        <v>409</v>
      </c>
      <c r="B75" s="154" t="s">
        <v>11</v>
      </c>
      <c r="C75" s="154" t="s">
        <v>12</v>
      </c>
      <c r="D75" s="154" t="s">
        <v>13</v>
      </c>
      <c r="E75" s="156" t="s">
        <v>14</v>
      </c>
      <c r="F75" s="154" t="s">
        <v>15</v>
      </c>
      <c r="G75" s="154"/>
      <c r="H75" s="154" t="s">
        <v>16</v>
      </c>
      <c r="I75" s="154" t="s">
        <v>17</v>
      </c>
      <c r="J75" s="154" t="s">
        <v>18</v>
      </c>
      <c r="K75" s="154" t="s">
        <v>19</v>
      </c>
      <c r="L75" s="154"/>
      <c r="M75" s="154" t="s">
        <v>20</v>
      </c>
    </row>
    <row r="76" spans="1:13" ht="15" customHeight="1">
      <c r="A76" s="155"/>
      <c r="B76" s="155"/>
      <c r="C76" s="155"/>
      <c r="D76" s="155"/>
      <c r="E76" s="155"/>
      <c r="F76" s="103" t="s">
        <v>43</v>
      </c>
      <c r="G76" s="103" t="s">
        <v>44</v>
      </c>
      <c r="H76" s="154"/>
      <c r="I76" s="154"/>
      <c r="J76" s="154"/>
      <c r="K76" s="108" t="s">
        <v>45</v>
      </c>
      <c r="L76" s="108" t="s">
        <v>46</v>
      </c>
      <c r="M76" s="154"/>
    </row>
    <row r="77" spans="1:13" ht="15.75" customHeight="1">
      <c r="A77" s="54"/>
      <c r="B77" s="54"/>
      <c r="C77" s="55" t="s">
        <v>411</v>
      </c>
      <c r="D77" s="55"/>
      <c r="E77" s="55"/>
      <c r="F77" s="55"/>
      <c r="G77" s="55"/>
      <c r="H77" s="55"/>
      <c r="I77" s="55"/>
      <c r="J77" s="53"/>
      <c r="K77" s="53"/>
      <c r="L77" s="53"/>
      <c r="M77" s="53"/>
    </row>
    <row r="87" spans="1:13" ht="15.75" customHeight="1">
      <c r="A87" s="155" t="s">
        <v>412</v>
      </c>
      <c r="B87" s="154" t="s">
        <v>11</v>
      </c>
      <c r="C87" s="154" t="s">
        <v>12</v>
      </c>
      <c r="D87" s="154" t="s">
        <v>13</v>
      </c>
      <c r="E87" s="156" t="s">
        <v>14</v>
      </c>
      <c r="F87" s="154" t="s">
        <v>15</v>
      </c>
      <c r="G87" s="154"/>
      <c r="H87" s="154" t="s">
        <v>16</v>
      </c>
      <c r="I87" s="154" t="s">
        <v>17</v>
      </c>
      <c r="J87" s="154" t="s">
        <v>18</v>
      </c>
      <c r="K87" s="154" t="s">
        <v>19</v>
      </c>
      <c r="L87" s="154"/>
      <c r="M87" s="154" t="s">
        <v>20</v>
      </c>
    </row>
    <row r="88" spans="1:13" ht="15.75" customHeight="1">
      <c r="A88" s="155"/>
      <c r="B88" s="155"/>
      <c r="C88" s="155"/>
      <c r="D88" s="155"/>
      <c r="E88" s="155"/>
      <c r="F88" s="103" t="s">
        <v>43</v>
      </c>
      <c r="G88" s="103" t="s">
        <v>44</v>
      </c>
      <c r="H88" s="154"/>
      <c r="I88" s="154"/>
      <c r="J88" s="154"/>
      <c r="K88" s="108" t="s">
        <v>45</v>
      </c>
      <c r="L88" s="108" t="s">
        <v>46</v>
      </c>
      <c r="M88" s="154"/>
    </row>
  </sheetData>
  <sheetProtection algorithmName="SHA-512" hashValue="DZZR4NzsIL8KnGctq166R9U7xJoRtldrbgDAHfqDvgxHbGpl2WroP56X6rdEbUC7u5a1gKMwCfB7CfN8L4CupQ==" saltValue="A++VSuyJXOJtnQsdP7OcaQ==" spinCount="100000" sheet="1" objects="1" scenarios="1"/>
  <mergeCells count="89">
    <mergeCell ref="A1:AI1"/>
    <mergeCell ref="A2:AI2"/>
    <mergeCell ref="B4:G4"/>
    <mergeCell ref="B6:C6"/>
    <mergeCell ref="A8:M8"/>
    <mergeCell ref="N8:X8"/>
    <mergeCell ref="Y8:AI8"/>
    <mergeCell ref="F9:G9"/>
    <mergeCell ref="K9:L9"/>
    <mergeCell ref="F51:G51"/>
    <mergeCell ref="K51:L51"/>
    <mergeCell ref="F63:G63"/>
    <mergeCell ref="K63:L63"/>
    <mergeCell ref="H9:H10"/>
    <mergeCell ref="H51:H52"/>
    <mergeCell ref="H63:H64"/>
    <mergeCell ref="J9:J10"/>
    <mergeCell ref="J51:J52"/>
    <mergeCell ref="J63:J64"/>
    <mergeCell ref="F75:G75"/>
    <mergeCell ref="K75:L75"/>
    <mergeCell ref="F87:G87"/>
    <mergeCell ref="K87:L87"/>
    <mergeCell ref="A9:A10"/>
    <mergeCell ref="A11:A13"/>
    <mergeCell ref="A14:A22"/>
    <mergeCell ref="A23:A34"/>
    <mergeCell ref="A35:A39"/>
    <mergeCell ref="A40:A43"/>
    <mergeCell ref="A51:A52"/>
    <mergeCell ref="A63:A64"/>
    <mergeCell ref="A75:A76"/>
    <mergeCell ref="A87:A88"/>
    <mergeCell ref="B9:B10"/>
    <mergeCell ref="B51:B52"/>
    <mergeCell ref="B63:B64"/>
    <mergeCell ref="B75:B76"/>
    <mergeCell ref="B87:B88"/>
    <mergeCell ref="C9:C10"/>
    <mergeCell ref="C51:C52"/>
    <mergeCell ref="C63:C64"/>
    <mergeCell ref="C75:C76"/>
    <mergeCell ref="C87:C88"/>
    <mergeCell ref="D9:D10"/>
    <mergeCell ref="D51:D52"/>
    <mergeCell ref="D63:D64"/>
    <mergeCell ref="D75:D76"/>
    <mergeCell ref="D87:D88"/>
    <mergeCell ref="E9:E10"/>
    <mergeCell ref="E51:E52"/>
    <mergeCell ref="E63:E64"/>
    <mergeCell ref="E75:E76"/>
    <mergeCell ref="E87:E88"/>
    <mergeCell ref="H75:H76"/>
    <mergeCell ref="H87:H88"/>
    <mergeCell ref="I9:I10"/>
    <mergeCell ref="I51:I52"/>
    <mergeCell ref="I63:I64"/>
    <mergeCell ref="I75:I76"/>
    <mergeCell ref="I87:I88"/>
    <mergeCell ref="J75:J76"/>
    <mergeCell ref="J87:J88"/>
    <mergeCell ref="M9:M10"/>
    <mergeCell ref="M51:M52"/>
    <mergeCell ref="M63:M64"/>
    <mergeCell ref="M75:M76"/>
    <mergeCell ref="M87:M88"/>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H9:AH10"/>
    <mergeCell ref="AI9:AI10"/>
    <mergeCell ref="AC9:AC10"/>
    <mergeCell ref="AD9:AD10"/>
    <mergeCell ref="AE9:AE10"/>
    <mergeCell ref="AF9:AF10"/>
    <mergeCell ref="AG9:AG10"/>
  </mergeCells>
  <conditionalFormatting sqref="N11:N43">
    <cfRule type="cellIs" dxfId="11" priority="2" operator="equal">
      <formula>"x"</formula>
    </cfRule>
  </conditionalFormatting>
  <conditionalFormatting sqref="O11:O43">
    <cfRule type="cellIs" dxfId="10" priority="3" operator="equal">
      <formula>"x"</formula>
    </cfRule>
  </conditionalFormatting>
  <conditionalFormatting sqref="P11:P43">
    <cfRule type="cellIs" dxfId="9" priority="4" operator="equal">
      <formula>"x"</formula>
    </cfRule>
  </conditionalFormatting>
  <conditionalFormatting sqref="Q11:Q43">
    <cfRule type="cellIs" dxfId="8" priority="5" operator="equal">
      <formula>"x"</formula>
    </cfRule>
  </conditionalFormatting>
  <conditionalFormatting sqref="R11:R43">
    <cfRule type="cellIs" dxfId="7" priority="6" operator="equal">
      <formula>"x"</formula>
    </cfRule>
  </conditionalFormatting>
  <conditionalFormatting sqref="S11:S43">
    <cfRule type="cellIs" dxfId="6" priority="7" operator="equal">
      <formula>$AN$7</formula>
    </cfRule>
    <cfRule type="cellIs" dxfId="5" priority="8" operator="equal">
      <formula>$AN$6</formula>
    </cfRule>
  </conditionalFormatting>
  <conditionalFormatting sqref="AN6:AN7">
    <cfRule type="cellIs" dxfId="4" priority="9" operator="equal">
      <formula>$AN$6</formula>
    </cfRule>
  </conditionalFormatting>
  <dataValidations count="1">
    <dataValidation type="list" allowBlank="1" showErrorMessage="1" sqref="S11:S43" xr:uid="{00000000-0002-0000-0600-000000000000}">
      <formula1>$AN$6:$AN$7</formula1>
    </dataValidation>
  </dataValidations>
  <pageMargins left="0.51180555555555596" right="0.51180555555555596" top="0.78749999999999998" bottom="0.78749999999999998" header="0.511811023622047" footer="0.511811023622047"/>
  <pageSetup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9"/>
  <sheetViews>
    <sheetView showGridLines="0" zoomScale="80" zoomScaleNormal="80" workbookViewId="0">
      <selection activeCell="D7" sqref="D7:G7"/>
    </sheetView>
  </sheetViews>
  <sheetFormatPr defaultColWidth="12.625" defaultRowHeight="14.25"/>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2" width="7.625" customWidth="1"/>
    <col min="23" max="23" width="13.375" customWidth="1"/>
    <col min="24" max="24" width="2.5" customWidth="1"/>
    <col min="25" max="25" width="7.625" customWidth="1"/>
    <col min="26" max="26" width="7.625" hidden="1" customWidth="1"/>
    <col min="27" max="28" width="3.625" hidden="1" customWidth="1"/>
  </cols>
  <sheetData>
    <row r="1" spans="2:28" ht="15" customHeight="1">
      <c r="B1" s="148" t="s">
        <v>0</v>
      </c>
      <c r="C1" s="148"/>
      <c r="D1" s="148"/>
      <c r="E1" s="148"/>
      <c r="F1" s="148"/>
      <c r="G1" s="148"/>
      <c r="H1" s="148"/>
      <c r="I1" s="148"/>
      <c r="J1" s="148"/>
      <c r="K1" s="148"/>
      <c r="L1" s="148"/>
      <c r="M1" s="148"/>
      <c r="N1" s="148"/>
      <c r="O1" s="148"/>
      <c r="P1" s="148"/>
      <c r="Q1" s="148"/>
      <c r="R1" s="148"/>
      <c r="S1" s="148"/>
      <c r="T1" s="148"/>
      <c r="U1" s="148"/>
      <c r="V1" s="148"/>
      <c r="W1" s="148"/>
      <c r="X1" s="358"/>
    </row>
    <row r="2" spans="2:28" ht="21" customHeight="1">
      <c r="B2" s="148"/>
      <c r="C2" s="148"/>
      <c r="D2" s="148"/>
      <c r="E2" s="148"/>
      <c r="F2" s="148"/>
      <c r="G2" s="148"/>
      <c r="H2" s="148"/>
      <c r="I2" s="148"/>
      <c r="J2" s="148"/>
      <c r="K2" s="148"/>
      <c r="L2" s="148"/>
      <c r="M2" s="148"/>
      <c r="N2" s="148"/>
      <c r="O2" s="148"/>
      <c r="P2" s="148"/>
      <c r="Q2" s="148"/>
      <c r="R2" s="148"/>
      <c r="S2" s="148"/>
      <c r="T2" s="148"/>
      <c r="U2" s="148"/>
      <c r="V2" s="148"/>
      <c r="W2" s="148"/>
      <c r="X2" s="358"/>
      <c r="Y2" s="48"/>
      <c r="Z2" s="48"/>
      <c r="AA2" s="48"/>
      <c r="AB2" s="48"/>
    </row>
    <row r="3" spans="2:28" ht="33.75" customHeight="1">
      <c r="B3" s="151" t="str">
        <f>'Monitoria Anual - 4'!A2</f>
        <v>Plano de Ação Nacional para Conservação de Espécies de Peixes Ameaçados de Extinção da Amazônia – PAN Peixes Amazônicos</v>
      </c>
      <c r="C3" s="151"/>
      <c r="D3" s="151"/>
      <c r="E3" s="151"/>
      <c r="F3" s="151"/>
      <c r="G3" s="151"/>
      <c r="H3" s="151"/>
      <c r="I3" s="151"/>
      <c r="J3" s="151"/>
      <c r="K3" s="151"/>
      <c r="L3" s="151"/>
      <c r="M3" s="151"/>
      <c r="N3" s="151"/>
      <c r="O3" s="151"/>
      <c r="P3" s="151"/>
      <c r="Q3" s="151"/>
      <c r="R3" s="151"/>
      <c r="S3" s="151"/>
      <c r="T3" s="151"/>
      <c r="U3" s="151"/>
      <c r="V3" s="151"/>
      <c r="W3" s="151"/>
      <c r="X3" s="358"/>
      <c r="Y3" s="1"/>
      <c r="Z3" s="1"/>
      <c r="AA3" s="1"/>
      <c r="AB3" s="1"/>
    </row>
    <row r="4" spans="2:28" ht="15">
      <c r="B4" s="1"/>
      <c r="C4" s="1"/>
      <c r="D4" s="1"/>
      <c r="E4" s="1"/>
      <c r="F4" s="1"/>
      <c r="G4" s="1"/>
      <c r="H4" s="1"/>
      <c r="I4" s="1"/>
      <c r="J4" s="2"/>
      <c r="K4" s="2"/>
      <c r="L4" s="2"/>
      <c r="M4" s="2"/>
      <c r="N4" s="2"/>
      <c r="O4" s="2"/>
      <c r="P4" s="1"/>
      <c r="Q4" s="1"/>
      <c r="R4" s="1"/>
      <c r="S4" s="1"/>
      <c r="T4" s="1"/>
      <c r="U4" s="1"/>
      <c r="V4" s="1"/>
      <c r="W4" s="1"/>
      <c r="X4" s="358"/>
      <c r="Y4" s="1"/>
      <c r="Z4" s="1"/>
      <c r="AA4" s="1"/>
      <c r="AB4" s="1"/>
    </row>
    <row r="5" spans="2:28" ht="45" customHeight="1">
      <c r="B5" s="152" t="s">
        <v>413</v>
      </c>
      <c r="C5" s="152"/>
      <c r="D5" s="189" t="str">
        <f>'Monitoria Anual - 4'!B4</f>
        <v>Fortalecer estratégias de gestão, proteção e conservação, e ampliar o conhecimento sobre as espécies-alvos do PAN e suas ameaças, em 5 anos.</v>
      </c>
      <c r="E5" s="189"/>
      <c r="F5" s="189"/>
      <c r="G5" s="189"/>
      <c r="H5" s="189"/>
      <c r="I5" s="189"/>
      <c r="J5" s="189"/>
      <c r="K5" s="189"/>
      <c r="L5" s="189"/>
      <c r="M5" s="189"/>
      <c r="N5" s="47"/>
      <c r="O5" s="47"/>
      <c r="P5" s="47"/>
      <c r="Q5" s="47"/>
      <c r="R5" s="47"/>
      <c r="S5" s="9"/>
      <c r="T5" s="9"/>
      <c r="U5" s="9"/>
      <c r="V5" s="9"/>
      <c r="W5" s="9"/>
      <c r="X5" s="358"/>
      <c r="Y5" s="9"/>
      <c r="Z5" s="9"/>
      <c r="AA5" s="9"/>
      <c r="AB5" s="9"/>
    </row>
    <row r="6" spans="2:28" ht="15">
      <c r="B6" s="1"/>
      <c r="C6" s="1"/>
      <c r="D6" s="1"/>
      <c r="E6" s="1"/>
      <c r="F6" s="1"/>
      <c r="G6" s="1"/>
      <c r="H6" s="1"/>
      <c r="I6" s="1"/>
      <c r="J6" s="2"/>
      <c r="K6" s="2"/>
      <c r="L6" s="2"/>
      <c r="M6" s="2"/>
      <c r="N6" s="2"/>
      <c r="O6" s="2"/>
      <c r="P6" s="1"/>
      <c r="Q6" s="1"/>
      <c r="R6" s="1"/>
      <c r="S6" s="1"/>
      <c r="T6" s="1"/>
      <c r="U6" s="1"/>
      <c r="V6" s="1"/>
      <c r="W6" s="1"/>
      <c r="X6" s="358"/>
      <c r="Y6" s="1"/>
      <c r="Z6" s="1"/>
      <c r="AA6" s="1"/>
      <c r="AB6" s="1"/>
    </row>
    <row r="7" spans="2:28" ht="26.25" customHeight="1">
      <c r="B7" s="152" t="s">
        <v>3</v>
      </c>
      <c r="C7" s="152"/>
      <c r="D7" s="496" t="str">
        <f>'Monitoria Anual - 4'!B6</f>
        <v>06/11/2023 a 01/11/2023</v>
      </c>
      <c r="E7" s="496"/>
      <c r="F7" s="496"/>
      <c r="G7" s="496"/>
      <c r="H7" s="9"/>
      <c r="I7" s="88"/>
      <c r="J7" s="2"/>
      <c r="K7" s="2"/>
      <c r="L7" s="2"/>
      <c r="M7" s="2"/>
      <c r="N7" s="2"/>
      <c r="O7" s="2"/>
      <c r="P7" s="1"/>
      <c r="Q7" s="1"/>
      <c r="R7" s="1"/>
      <c r="S7" s="1"/>
      <c r="T7" s="1"/>
      <c r="U7" s="1"/>
      <c r="V7" s="1"/>
      <c r="W7" s="1"/>
      <c r="X7" s="358"/>
      <c r="Y7" s="1"/>
      <c r="Z7" s="1"/>
      <c r="AA7" s="1"/>
      <c r="AB7" s="1"/>
    </row>
    <row r="8" spans="2:28" ht="15" customHeight="1">
      <c r="X8" s="358"/>
    </row>
    <row r="9" spans="2:28" ht="31.5" customHeight="1">
      <c r="B9" s="148" t="s">
        <v>414</v>
      </c>
      <c r="C9" s="148"/>
      <c r="D9" s="148"/>
      <c r="E9" s="148"/>
      <c r="F9" s="148"/>
      <c r="G9" s="148"/>
      <c r="H9" s="148"/>
      <c r="I9" s="148"/>
      <c r="J9" s="148"/>
      <c r="K9" s="148"/>
      <c r="L9" s="148"/>
      <c r="M9" s="148"/>
      <c r="N9" s="148"/>
      <c r="O9" s="148"/>
      <c r="P9" s="148"/>
      <c r="Q9" s="148"/>
      <c r="R9" s="148"/>
      <c r="S9" s="148"/>
      <c r="T9" s="148"/>
      <c r="U9" s="148"/>
      <c r="V9" s="148"/>
      <c r="W9" s="148"/>
      <c r="X9" s="358"/>
    </row>
    <row r="10" spans="2:28" ht="15">
      <c r="G10" s="4"/>
      <c r="H10" s="4"/>
      <c r="I10" s="4"/>
      <c r="X10" s="358"/>
    </row>
    <row r="11" spans="2:28" ht="15.75">
      <c r="B11" s="147" t="s">
        <v>415</v>
      </c>
      <c r="C11" s="147"/>
      <c r="D11" s="6"/>
      <c r="E11" s="6"/>
      <c r="F11" s="6"/>
      <c r="G11" s="6"/>
      <c r="H11" s="6"/>
      <c r="I11" s="6"/>
      <c r="J11" s="6"/>
      <c r="K11" s="6"/>
      <c r="L11" s="6"/>
      <c r="M11" s="6"/>
      <c r="N11" s="6"/>
      <c r="O11" s="6"/>
      <c r="P11" s="6"/>
      <c r="Q11" s="6"/>
      <c r="R11" s="6"/>
      <c r="S11" s="6"/>
      <c r="T11" s="6"/>
      <c r="U11" s="6"/>
      <c r="V11" s="6"/>
      <c r="W11" s="6"/>
      <c r="X11" s="358"/>
    </row>
    <row r="12" spans="2:28" ht="15">
      <c r="E12" s="1"/>
      <c r="F12" s="149"/>
      <c r="G12" s="149"/>
      <c r="H12" s="7"/>
      <c r="X12" s="358"/>
    </row>
    <row r="13" spans="2:28" ht="33.75" customHeight="1">
      <c r="C13" s="150" t="s">
        <v>881</v>
      </c>
      <c r="D13" s="150"/>
      <c r="E13" s="150"/>
      <c r="F13" s="150"/>
      <c r="G13" s="150"/>
      <c r="H13" s="8"/>
      <c r="X13" s="358"/>
    </row>
    <row r="14" spans="2:28" ht="34.5" customHeight="1">
      <c r="B14" s="9"/>
      <c r="C14" s="10" t="s">
        <v>416</v>
      </c>
      <c r="D14" s="11" t="s">
        <v>417</v>
      </c>
      <c r="E14" s="63" t="s">
        <v>418</v>
      </c>
      <c r="F14" s="11" t="s">
        <v>419</v>
      </c>
      <c r="G14" s="12" t="s">
        <v>418</v>
      </c>
      <c r="H14" s="13"/>
      <c r="I14" s="9"/>
      <c r="J14" s="9"/>
      <c r="K14" s="9"/>
      <c r="L14" s="9"/>
      <c r="M14" s="9"/>
      <c r="N14" s="9"/>
      <c r="O14" s="9"/>
      <c r="P14" s="9"/>
      <c r="Q14" s="9"/>
      <c r="R14" s="9"/>
      <c r="S14" s="9"/>
      <c r="T14" s="9"/>
      <c r="U14" s="9"/>
      <c r="V14" s="9"/>
      <c r="W14" s="9"/>
      <c r="X14" s="358"/>
      <c r="Y14" s="9"/>
      <c r="Z14" s="9"/>
      <c r="AA14" s="9"/>
      <c r="AB14" s="9"/>
    </row>
    <row r="15" spans="2:28" ht="15.75">
      <c r="C15" s="64" t="s">
        <v>420</v>
      </c>
      <c r="D15" s="65"/>
      <c r="E15" s="66"/>
      <c r="F15" s="5">
        <f>COUNTA('Monitoria Anual - 4'!S11:S882)</f>
        <v>0</v>
      </c>
      <c r="G15" s="67">
        <f t="shared" ref="G15:G21" si="0">F15/$F$22</f>
        <v>0</v>
      </c>
      <c r="H15" s="17"/>
      <c r="X15" s="358"/>
    </row>
    <row r="16" spans="2:28" ht="15.75">
      <c r="C16" s="68" t="s">
        <v>421</v>
      </c>
      <c r="D16" s="69">
        <f>COUNTA('Monitoria Anual - 4'!N11:N882)</f>
        <v>0</v>
      </c>
      <c r="E16" s="16">
        <f>D16/$D$22</f>
        <v>0</v>
      </c>
      <c r="F16" s="70">
        <f>D16-AB16</f>
        <v>0</v>
      </c>
      <c r="G16" s="16">
        <f t="shared" si="0"/>
        <v>0</v>
      </c>
      <c r="H16" s="17"/>
      <c r="X16" s="358"/>
      <c r="Z16" s="1">
        <f>COUNTIFS('Monitoria Anual - 4'!N:N,"x",'Monitoria Anual - 4'!S:S,"Excluída")</f>
        <v>0</v>
      </c>
      <c r="AA16" s="1">
        <f>COUNTIFS('Monitoria Anual - 4'!N:N,"x",'Monitoria Anual - 4'!S:S,"Agrupada")</f>
        <v>0</v>
      </c>
      <c r="AB16" s="1">
        <f>Z16+AA16</f>
        <v>0</v>
      </c>
    </row>
    <row r="17" spans="2:28" ht="15.75">
      <c r="C17" s="71" t="s">
        <v>422</v>
      </c>
      <c r="D17" s="69">
        <f>COUNTA('Monitoria Anual - 4'!O11:O882)</f>
        <v>2</v>
      </c>
      <c r="E17" s="16">
        <f>D17/$D$22</f>
        <v>7.407407407407407E-2</v>
      </c>
      <c r="F17" s="70">
        <f>D17-AB17</f>
        <v>2</v>
      </c>
      <c r="G17" s="16">
        <f t="shared" si="0"/>
        <v>7.407407407407407E-2</v>
      </c>
      <c r="H17" s="17"/>
      <c r="X17" s="358"/>
      <c r="Z17" s="1">
        <f t="array" ref="Z17">COUNTIFS('Monitoria Anual - 4'!O:O,"x",'Monitoria Anual - 4'!S:S,"Excluída")</f>
        <v>0</v>
      </c>
      <c r="AA17" s="1">
        <f t="array" ref="AA17">COUNTIFS('Monitoria Anual - 4'!O:O,"x",'Monitoria Anual - 4'!S:S,"Agrupada")</f>
        <v>0</v>
      </c>
      <c r="AB17" s="1">
        <f>Z17+AA17</f>
        <v>0</v>
      </c>
    </row>
    <row r="18" spans="2:28" ht="15.75">
      <c r="C18" s="72" t="s">
        <v>423</v>
      </c>
      <c r="D18" s="69">
        <f>COUNTA('Monitoria Anual - 4'!P11:P882)</f>
        <v>18</v>
      </c>
      <c r="E18" s="16">
        <f>D18/$D$22</f>
        <v>0.66666666666666663</v>
      </c>
      <c r="F18" s="70">
        <f>D18-AB18</f>
        <v>18</v>
      </c>
      <c r="G18" s="16">
        <f t="shared" si="0"/>
        <v>0.66666666666666663</v>
      </c>
      <c r="H18" s="17"/>
      <c r="X18" s="358"/>
      <c r="Z18" s="1">
        <f t="array" ref="Z18">COUNTIFS('Monitoria Anual - 4'!P:P,"x",'Monitoria Anual - 4'!S:S,"Excluída")</f>
        <v>0</v>
      </c>
      <c r="AA18" s="1">
        <f t="array" ref="AA18">COUNTIFS('Monitoria Anual - 4'!P:P,"x",'Monitoria Anual - 4'!S:S,"Agrupada")</f>
        <v>0</v>
      </c>
      <c r="AB18" s="1">
        <f>Z18+AA18</f>
        <v>0</v>
      </c>
    </row>
    <row r="19" spans="2:28" ht="15.75">
      <c r="C19" s="73" t="s">
        <v>424</v>
      </c>
      <c r="D19" s="69">
        <f>COUNTA('Monitoria Anual - 4'!Q11:Q882)</f>
        <v>5</v>
      </c>
      <c r="E19" s="16">
        <f>D19/$D$22</f>
        <v>0.18518518518518517</v>
      </c>
      <c r="F19" s="70">
        <f>D19-AB19</f>
        <v>5</v>
      </c>
      <c r="G19" s="16">
        <f t="shared" si="0"/>
        <v>0.18518518518518517</v>
      </c>
      <c r="H19" s="17"/>
      <c r="X19" s="358"/>
      <c r="Z19" s="1">
        <f t="array" ref="Z19">COUNTIFS('Monitoria Anual - 4'!Q:Q,"x",'Monitoria Anual - 4'!S:S,"Excluída")</f>
        <v>0</v>
      </c>
      <c r="AA19" s="1">
        <f t="array" ref="AA19">COUNTIFS('Monitoria Anual - 4'!Q:Q,"x",'Monitoria Anual - 4'!S:S,"Agrupada")</f>
        <v>0</v>
      </c>
      <c r="AB19" s="1">
        <f>Z19+AA19</f>
        <v>0</v>
      </c>
    </row>
    <row r="20" spans="2:28" ht="15.75">
      <c r="C20" s="74" t="s">
        <v>425</v>
      </c>
      <c r="D20" s="69">
        <f>COUNTA('Monitoria Anual - 4'!R11:R882)</f>
        <v>2</v>
      </c>
      <c r="E20" s="16">
        <f>D20/$D$22</f>
        <v>7.407407407407407E-2</v>
      </c>
      <c r="F20" s="70">
        <f>D20-AB20</f>
        <v>2</v>
      </c>
      <c r="G20" s="16">
        <f t="shared" si="0"/>
        <v>7.407407407407407E-2</v>
      </c>
      <c r="H20" s="17"/>
      <c r="X20" s="358"/>
      <c r="Z20" s="1">
        <f t="array" ref="Z20">COUNTIFS('Monitoria Anual - 4'!R:R,"x",'Monitoria Anual - 4'!S:S,"Excluída")</f>
        <v>0</v>
      </c>
      <c r="AA20" s="1">
        <f t="array" ref="AA20">COUNTIFS('Monitoria Anual - 4'!R:R,"x",'Monitoria Anual - 4'!S:S,"Agrupada")</f>
        <v>0</v>
      </c>
      <c r="AB20" s="1">
        <f>Z20+AA20</f>
        <v>0</v>
      </c>
    </row>
    <row r="21" spans="2:28" ht="15.75" customHeight="1">
      <c r="C21" s="75" t="s">
        <v>426</v>
      </c>
      <c r="D21" s="76"/>
      <c r="E21" s="77"/>
      <c r="F21" s="78">
        <f>'Monitoria Anual - 4'!C49</f>
        <v>0</v>
      </c>
      <c r="G21" s="79">
        <f t="shared" si="0"/>
        <v>0</v>
      </c>
      <c r="H21" s="17"/>
      <c r="X21" s="358"/>
    </row>
    <row r="22" spans="2:28" ht="15.75" customHeight="1">
      <c r="C22" s="80" t="s">
        <v>427</v>
      </c>
      <c r="D22" s="81">
        <f>SUM(D16:D20)</f>
        <v>27</v>
      </c>
      <c r="E22" s="22">
        <f>SUM(E15:E21)</f>
        <v>0.99999999999999989</v>
      </c>
      <c r="F22" s="82">
        <f>SUM(F16:F21)</f>
        <v>27</v>
      </c>
      <c r="G22" s="22">
        <f>SUM(G16:G21)</f>
        <v>0.99999999999999989</v>
      </c>
      <c r="H22" s="17"/>
      <c r="X22" s="358"/>
    </row>
    <row r="23" spans="2:28" ht="15.75" customHeight="1">
      <c r="C23" s="83" t="s">
        <v>428</v>
      </c>
      <c r="D23" s="146">
        <f>COUNTIF('Monitoria Anual - 4'!S11:S882,"Agrupada")</f>
        <v>0</v>
      </c>
      <c r="E23" s="146"/>
      <c r="F23" s="146"/>
      <c r="G23" s="146"/>
      <c r="H23" s="23"/>
      <c r="X23" s="358"/>
    </row>
    <row r="24" spans="2:28" ht="15.75" customHeight="1">
      <c r="C24" s="84" t="s">
        <v>429</v>
      </c>
      <c r="D24" s="146">
        <f>COUNTIF('Monitoria Anual - 4'!S11:S44,"Excluída")</f>
        <v>0</v>
      </c>
      <c r="E24" s="146"/>
      <c r="F24" s="146"/>
      <c r="G24" s="146"/>
      <c r="H24" s="1"/>
      <c r="X24" s="358"/>
    </row>
    <row r="25" spans="2:28" ht="15.75" customHeight="1">
      <c r="H25" s="1"/>
      <c r="X25" s="358"/>
    </row>
    <row r="26" spans="2:28" ht="15.75" customHeight="1">
      <c r="H26" s="1"/>
      <c r="X26" s="358"/>
    </row>
    <row r="27" spans="2:28" ht="15.75" customHeight="1">
      <c r="B27" s="147" t="s">
        <v>430</v>
      </c>
      <c r="C27" s="147"/>
      <c r="D27" s="6"/>
      <c r="E27" s="6"/>
      <c r="F27" s="6"/>
      <c r="G27" s="6"/>
      <c r="X27" s="358"/>
    </row>
    <row r="28" spans="2:28" ht="15.75" customHeight="1">
      <c r="B28" s="6"/>
      <c r="C28" s="26"/>
      <c r="D28" s="26"/>
      <c r="E28" s="26"/>
      <c r="F28" s="26"/>
      <c r="G28" s="26"/>
      <c r="H28" s="6"/>
      <c r="I28" s="6"/>
      <c r="J28" s="6"/>
      <c r="K28" s="6"/>
      <c r="L28" s="6"/>
      <c r="M28" s="6"/>
      <c r="N28" s="6"/>
      <c r="O28" s="6"/>
      <c r="P28" s="6"/>
      <c r="Q28" s="6"/>
      <c r="R28" s="6"/>
      <c r="S28" s="6"/>
      <c r="T28" s="6"/>
      <c r="U28" s="6"/>
      <c r="V28" s="6"/>
      <c r="W28" s="6"/>
      <c r="X28" s="358"/>
    </row>
    <row r="29" spans="2:28" ht="15.75" customHeight="1">
      <c r="B29" s="26"/>
      <c r="C29" s="27" t="s">
        <v>431</v>
      </c>
      <c r="D29" s="28">
        <f>COUNTA('Monitoria Anual - 4'!A11:A43)</f>
        <v>5</v>
      </c>
      <c r="H29" s="26"/>
      <c r="I29" s="26"/>
      <c r="J29" s="26"/>
      <c r="K29" s="26"/>
      <c r="L29" s="26"/>
      <c r="M29" s="26"/>
      <c r="N29" s="26"/>
      <c r="O29" s="26"/>
      <c r="P29" s="26"/>
      <c r="Q29" s="26"/>
      <c r="R29" s="26"/>
      <c r="S29" s="26"/>
      <c r="T29" s="26"/>
      <c r="U29" s="26"/>
      <c r="V29" s="26"/>
      <c r="W29" s="26"/>
      <c r="X29" s="358"/>
      <c r="Y29" s="1"/>
      <c r="Z29" s="1"/>
      <c r="AA29" s="1"/>
      <c r="AB29" s="1"/>
    </row>
    <row r="30" spans="2:28" ht="15.75" customHeight="1">
      <c r="X30" s="358"/>
    </row>
    <row r="31" spans="2:28" ht="15.75" customHeight="1">
      <c r="C31" s="29" t="s">
        <v>432</v>
      </c>
      <c r="D31" s="29" t="s">
        <v>433</v>
      </c>
      <c r="E31" s="85"/>
      <c r="F31" s="86"/>
      <c r="G31" s="30"/>
      <c r="H31" s="87"/>
      <c r="I31" s="89"/>
      <c r="J31" s="32"/>
      <c r="W31" s="90"/>
      <c r="X31" s="358"/>
    </row>
    <row r="32" spans="2:28" ht="15.75" customHeight="1">
      <c r="C32" s="33" t="s">
        <v>434</v>
      </c>
      <c r="D32" s="34">
        <f>SUM(F32:J32)</f>
        <v>3</v>
      </c>
      <c r="E32" s="35">
        <f>COUNTA('Monitoria Anual - 4'!S11:S13)</f>
        <v>0</v>
      </c>
      <c r="F32" s="36">
        <f>COUNTA('Monitoria Anual - 4'!N11:N13)</f>
        <v>0</v>
      </c>
      <c r="G32" s="36">
        <f>COUNTA('Monitoria Anual - 4'!O11:O13)</f>
        <v>1</v>
      </c>
      <c r="H32" s="36">
        <f>COUNTA('Monitoria Anual - 4'!P11:P13)</f>
        <v>1</v>
      </c>
      <c r="I32" s="36">
        <f>COUNTA('Monitoria Anual - 4'!Q11:Q13)</f>
        <v>1</v>
      </c>
      <c r="J32" s="37">
        <f>COUNTA('Monitoria Anual - 4'!R11:R13)</f>
        <v>0</v>
      </c>
      <c r="W32" s="90"/>
      <c r="X32" s="358"/>
    </row>
    <row r="33" spans="1:24" ht="15.75" customHeight="1">
      <c r="C33" s="38" t="s">
        <v>435</v>
      </c>
      <c r="D33" s="33">
        <f>SUM(F33:J33)</f>
        <v>6</v>
      </c>
      <c r="E33" s="39">
        <f>COUNTA('Monitoria Anual - 4'!S14:S22)</f>
        <v>0</v>
      </c>
      <c r="F33" s="40">
        <f>COUNTA('Monitoria Anual - 4'!N14:N22)</f>
        <v>0</v>
      </c>
      <c r="G33" s="40">
        <f>COUNTA('Monitoria Anual - 4'!O14:O22)</f>
        <v>1</v>
      </c>
      <c r="H33" s="40">
        <f>COUNTA('Monitoria Anual - 4'!P14:P22)</f>
        <v>3</v>
      </c>
      <c r="I33" s="40">
        <f>COUNTA('Monitoria Anual - 4'!Q14:Q22)</f>
        <v>1</v>
      </c>
      <c r="J33" s="41">
        <f>COUNTA('Monitoria Anual - 4'!R14:R22)</f>
        <v>1</v>
      </c>
      <c r="X33" s="358"/>
    </row>
    <row r="34" spans="1:24" ht="15.75" customHeight="1">
      <c r="C34" s="38" t="s">
        <v>436</v>
      </c>
      <c r="D34" s="33">
        <f>SUM(F34:J34)</f>
        <v>10</v>
      </c>
      <c r="E34" s="39">
        <f>COUNTA('Monitoria Anual - 4'!S23:S34)</f>
        <v>0</v>
      </c>
      <c r="F34" s="40">
        <f>COUNTA('Monitoria Anual - 4'!N23:N34)</f>
        <v>0</v>
      </c>
      <c r="G34" s="40">
        <f>COUNTA('Monitoria Anual - 4'!O23:O34)</f>
        <v>0</v>
      </c>
      <c r="H34" s="40">
        <f>COUNTA('Monitoria Anual - 4'!P23:P34)</f>
        <v>7</v>
      </c>
      <c r="I34" s="40">
        <f>COUNTA('Monitoria Anual - 4'!Q23:Q34)</f>
        <v>3</v>
      </c>
      <c r="J34" s="41">
        <f>COUNTA('Monitoria Anual - 4'!R23:R34)</f>
        <v>0</v>
      </c>
      <c r="X34" s="358"/>
    </row>
    <row r="35" spans="1:24" ht="15.75" customHeight="1">
      <c r="C35" s="38" t="s">
        <v>437</v>
      </c>
      <c r="D35" s="33">
        <f>SUM(F35:J35)</f>
        <v>4</v>
      </c>
      <c r="E35" s="39">
        <f>COUNTA('Monitoria Anual - 4'!S35:S39)</f>
        <v>0</v>
      </c>
      <c r="F35" s="40">
        <f>COUNTA('Monitoria Anual - 4'!N35:N39)</f>
        <v>0</v>
      </c>
      <c r="G35" s="40">
        <f>COUNTA('Monitoria Anual - 4'!O35:O39)</f>
        <v>0</v>
      </c>
      <c r="H35" s="40">
        <f>COUNTA('Monitoria Anual - 4'!P35:P39)</f>
        <v>3</v>
      </c>
      <c r="I35" s="40">
        <f>COUNTA('Monitoria Anual - 4'!Q35:Q39)</f>
        <v>0</v>
      </c>
      <c r="J35" s="41">
        <f>COUNTA('Monitoria Anual - 4'!R35:R39)</f>
        <v>1</v>
      </c>
      <c r="X35" s="358"/>
    </row>
    <row r="36" spans="1:24" ht="15.75" customHeight="1">
      <c r="C36" s="38" t="s">
        <v>438</v>
      </c>
      <c r="D36" s="33">
        <f>SUM(F36:J36)</f>
        <v>4</v>
      </c>
      <c r="E36" s="39">
        <f>COUNTA('Monitoria Anual - 4'!S40:S43)</f>
        <v>0</v>
      </c>
      <c r="F36" s="40">
        <f>COUNTA('Monitoria Anual - 4'!N40:N43)</f>
        <v>0</v>
      </c>
      <c r="G36" s="40">
        <f>COUNTA('Monitoria Anual - 4'!O40:O43)</f>
        <v>0</v>
      </c>
      <c r="H36" s="40">
        <f>COUNTA('Monitoria Anual - 4'!P40:P43)</f>
        <v>4</v>
      </c>
      <c r="I36" s="40">
        <f>COUNTA('Monitoria Anual - 4'!Q40:Q43)</f>
        <v>0</v>
      </c>
      <c r="J36" s="41">
        <f>COUNTA('Monitoria Anual - 4'!R40:R43)</f>
        <v>0</v>
      </c>
      <c r="X36" s="358"/>
    </row>
    <row r="37" spans="1:24" ht="14.25" customHeight="1">
      <c r="X37" s="358"/>
    </row>
    <row r="38" spans="1:24" ht="14.25" customHeight="1">
      <c r="X38" s="358"/>
    </row>
    <row r="39" spans="1:24" ht="15">
      <c r="A39" s="357"/>
      <c r="B39" s="357"/>
      <c r="C39" s="357"/>
      <c r="D39" s="357"/>
      <c r="E39" s="357"/>
      <c r="F39" s="357"/>
      <c r="G39" s="357"/>
      <c r="H39" s="357"/>
      <c r="I39" s="357"/>
      <c r="J39" s="357"/>
      <c r="K39" s="357"/>
      <c r="L39" s="357"/>
      <c r="M39" s="357"/>
      <c r="N39" s="357"/>
      <c r="O39" s="357"/>
      <c r="P39" s="357"/>
      <c r="Q39" s="357"/>
      <c r="R39" s="357"/>
      <c r="S39" s="357"/>
      <c r="T39" s="357"/>
      <c r="U39" s="357"/>
      <c r="V39" s="357"/>
      <c r="W39" s="357"/>
      <c r="X39" s="357"/>
    </row>
  </sheetData>
  <sheetProtection algorithmName="SHA-512" hashValue="VrxPqZBpTFwk5PxPdp2wdqcBF4qCVCVoStPxFyH70YsJHwEXZy+KTerj75315m6KcUkUvJNUJI2NEVunmNz2bQ==" saltValue="frl+dudA6/anmuZxZJjSNA==" spinCount="100000" sheet="1" objects="1" scenarios="1"/>
  <mergeCells count="14">
    <mergeCell ref="A39:X39"/>
    <mergeCell ref="D24:G24"/>
    <mergeCell ref="B27:C27"/>
    <mergeCell ref="B1:W2"/>
    <mergeCell ref="B9:W9"/>
    <mergeCell ref="B11:C11"/>
    <mergeCell ref="F12:G12"/>
    <mergeCell ref="C13:G13"/>
    <mergeCell ref="D23:G23"/>
    <mergeCell ref="B3:W3"/>
    <mergeCell ref="B5:C5"/>
    <mergeCell ref="D5:M5"/>
    <mergeCell ref="B7:C7"/>
    <mergeCell ref="D7:G7"/>
  </mergeCells>
  <pageMargins left="0.25" right="0.25" top="0.75" bottom="0.75" header="0.511811023622047" footer="0.511811023622047"/>
  <pageSetup paperSize="9" fitToHeight="0" orientation="landscape"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60"/>
  <sheetViews>
    <sheetView showGridLines="0" zoomScale="80" zoomScaleNormal="80" workbookViewId="0">
      <selection sqref="A1:M1"/>
    </sheetView>
  </sheetViews>
  <sheetFormatPr defaultColWidth="12.625" defaultRowHeight="14.25"/>
  <cols>
    <col min="1" max="1" width="63.5" customWidth="1"/>
    <col min="2" max="2" width="6.375" customWidth="1"/>
    <col min="3" max="3" width="64.375" customWidth="1"/>
    <col min="4" max="4" width="16.375" customWidth="1"/>
    <col min="5" max="5" width="17" customWidth="1"/>
    <col min="6" max="6" width="22.5" customWidth="1"/>
    <col min="7" max="7" width="24.125" customWidth="1"/>
    <col min="8" max="12" width="22" customWidth="1"/>
    <col min="13" max="13" width="24.125" customWidth="1"/>
    <col min="14" max="16" width="23.375" customWidth="1"/>
    <col min="17" max="17" width="33.125" customWidth="1"/>
    <col min="18" max="18" width="25.125" customWidth="1"/>
    <col min="19" max="19" width="35" customWidth="1"/>
    <col min="20" max="21" width="23.375" customWidth="1"/>
    <col min="22" max="22" width="2.375" customWidth="1"/>
    <col min="23" max="25" width="7.625" customWidth="1"/>
    <col min="26" max="26" width="7.625" hidden="1" customWidth="1"/>
  </cols>
  <sheetData>
    <row r="1" spans="1:26" ht="33.75" customHeight="1">
      <c r="A1" s="179" t="s">
        <v>0</v>
      </c>
      <c r="B1" s="179"/>
      <c r="C1" s="179"/>
      <c r="D1" s="179"/>
      <c r="E1" s="179"/>
      <c r="F1" s="179"/>
      <c r="G1" s="179"/>
      <c r="H1" s="179"/>
      <c r="I1" s="179"/>
      <c r="J1" s="179"/>
      <c r="K1" s="179"/>
      <c r="L1" s="179"/>
      <c r="M1" s="179"/>
      <c r="N1" s="57"/>
      <c r="O1" s="57"/>
      <c r="P1" s="57"/>
      <c r="Q1" s="3"/>
      <c r="R1" s="3"/>
      <c r="S1" s="3"/>
      <c r="T1" s="3"/>
      <c r="U1" s="3"/>
      <c r="V1" s="3"/>
      <c r="W1" s="3"/>
      <c r="X1" s="9"/>
      <c r="Y1" s="9"/>
      <c r="Z1" s="9"/>
    </row>
    <row r="2" spans="1:26" ht="33.75" customHeight="1">
      <c r="A2" s="195" t="s">
        <v>882</v>
      </c>
      <c r="B2" s="195"/>
      <c r="C2" s="195"/>
      <c r="D2" s="195"/>
      <c r="E2" s="195"/>
      <c r="F2" s="195"/>
      <c r="G2" s="195"/>
      <c r="H2" s="195"/>
      <c r="I2" s="195"/>
      <c r="J2" s="195"/>
      <c r="K2" s="195"/>
      <c r="L2" s="195"/>
      <c r="M2" s="195"/>
      <c r="N2" s="58"/>
      <c r="O2" s="58"/>
      <c r="P2" s="58"/>
      <c r="Q2" s="58"/>
      <c r="R2" s="58"/>
      <c r="S2" s="58"/>
      <c r="T2" s="61"/>
      <c r="U2" s="61"/>
      <c r="V2" s="9"/>
      <c r="W2" s="3"/>
      <c r="X2" s="9"/>
      <c r="Y2" s="9"/>
      <c r="Z2" s="9"/>
    </row>
    <row r="3" spans="1:26" ht="15">
      <c r="A3" s="9"/>
      <c r="B3" s="9"/>
      <c r="C3" s="9"/>
      <c r="D3" s="9"/>
      <c r="E3" s="9"/>
      <c r="F3" s="9"/>
      <c r="G3" s="9"/>
      <c r="H3" s="9"/>
      <c r="I3" s="9"/>
      <c r="J3" s="9"/>
      <c r="K3" s="9"/>
      <c r="L3" s="9"/>
      <c r="M3" s="9"/>
      <c r="N3" s="59"/>
      <c r="O3" s="59"/>
      <c r="P3" s="59"/>
      <c r="Q3" s="9"/>
      <c r="R3" s="9"/>
      <c r="S3" s="9"/>
      <c r="T3" s="9"/>
      <c r="U3" s="9"/>
      <c r="V3" s="9"/>
      <c r="W3" s="3"/>
      <c r="X3" s="9"/>
      <c r="Y3" s="9"/>
      <c r="Z3" s="9"/>
    </row>
    <row r="4" spans="1:26" ht="45" customHeight="1">
      <c r="A4" s="49" t="s">
        <v>1</v>
      </c>
      <c r="B4" s="153" t="s">
        <v>883</v>
      </c>
      <c r="C4" s="153"/>
      <c r="D4" s="153"/>
      <c r="E4" s="153"/>
      <c r="F4" s="153"/>
      <c r="G4" s="153"/>
      <c r="H4" s="47"/>
      <c r="I4" s="47"/>
      <c r="J4" s="47"/>
      <c r="K4" s="47"/>
      <c r="L4" s="47"/>
      <c r="M4" s="47"/>
      <c r="N4" s="47"/>
      <c r="O4" s="47"/>
      <c r="P4" s="47"/>
      <c r="Q4" s="9"/>
      <c r="R4" s="9"/>
      <c r="S4" s="9"/>
      <c r="T4" s="9"/>
      <c r="U4" s="9"/>
      <c r="V4" s="9"/>
      <c r="W4" s="3"/>
      <c r="X4" s="9"/>
      <c r="Y4" s="9"/>
      <c r="Z4" s="9"/>
    </row>
    <row r="5" spans="1:26" ht="15">
      <c r="A5" s="9"/>
      <c r="B5" s="9"/>
      <c r="C5" s="9"/>
      <c r="D5" s="9"/>
      <c r="E5" s="9"/>
      <c r="F5" s="9"/>
      <c r="G5" s="9"/>
      <c r="H5" s="9"/>
      <c r="I5" s="9"/>
      <c r="J5" s="9"/>
      <c r="K5" s="9"/>
      <c r="L5" s="9"/>
      <c r="M5" s="9"/>
      <c r="N5" s="59"/>
      <c r="O5" s="59"/>
      <c r="P5" s="59"/>
      <c r="Q5" s="9"/>
      <c r="R5" s="9"/>
      <c r="S5" s="9"/>
      <c r="T5" s="9"/>
      <c r="U5" s="9"/>
      <c r="V5" s="9"/>
      <c r="W5" s="3"/>
      <c r="X5" s="9"/>
      <c r="Y5" s="9"/>
      <c r="Z5" s="9"/>
    </row>
    <row r="6" spans="1:26" ht="27" customHeight="1">
      <c r="A6" s="49" t="s">
        <v>3</v>
      </c>
      <c r="B6" s="188" t="s">
        <v>884</v>
      </c>
      <c r="C6" s="188"/>
      <c r="D6" s="9"/>
      <c r="E6" s="9"/>
      <c r="F6" s="9"/>
      <c r="G6" s="9"/>
      <c r="H6" s="9"/>
      <c r="I6" s="9"/>
      <c r="J6" s="9"/>
      <c r="K6" s="9"/>
      <c r="L6" s="9"/>
      <c r="M6" s="59"/>
      <c r="N6" s="59"/>
      <c r="O6" s="59"/>
      <c r="P6" s="59"/>
      <c r="Q6" s="9"/>
      <c r="R6" s="9"/>
      <c r="S6" s="9"/>
      <c r="T6" s="9"/>
      <c r="U6" s="9"/>
      <c r="V6" s="9"/>
      <c r="W6" s="3"/>
      <c r="X6" s="9"/>
      <c r="Y6" s="9"/>
      <c r="Z6" s="9" t="s">
        <v>5</v>
      </c>
    </row>
    <row r="7" spans="1:26" ht="15">
      <c r="A7" s="9"/>
      <c r="B7" s="9"/>
      <c r="C7" s="9"/>
      <c r="D7" s="9"/>
      <c r="E7" s="9"/>
      <c r="F7" s="9"/>
      <c r="G7" s="9"/>
      <c r="H7" s="9"/>
      <c r="I7" s="9"/>
      <c r="J7" s="9"/>
      <c r="K7" s="9"/>
      <c r="L7" s="9"/>
      <c r="M7" s="9"/>
      <c r="N7" s="59"/>
      <c r="O7" s="59"/>
      <c r="P7" s="59"/>
      <c r="Q7" s="9"/>
      <c r="R7" s="9"/>
      <c r="S7" s="9"/>
      <c r="T7" s="9"/>
      <c r="U7" s="9"/>
      <c r="V7" s="9"/>
      <c r="W7" s="3"/>
      <c r="X7" s="9"/>
      <c r="Y7" s="9"/>
      <c r="Z7" s="62" t="s">
        <v>6</v>
      </c>
    </row>
    <row r="8" spans="1:26" ht="27" customHeight="1">
      <c r="A8" s="158" t="s">
        <v>7</v>
      </c>
      <c r="B8" s="158"/>
      <c r="C8" s="158"/>
      <c r="D8" s="158"/>
      <c r="E8" s="158"/>
      <c r="F8" s="158"/>
      <c r="G8" s="158"/>
      <c r="H8" s="158"/>
      <c r="I8" s="158"/>
      <c r="J8" s="158"/>
      <c r="K8" s="158"/>
      <c r="L8" s="158"/>
      <c r="M8" s="158"/>
      <c r="N8" s="159" t="s">
        <v>8</v>
      </c>
      <c r="O8" s="159"/>
      <c r="P8" s="159"/>
      <c r="Q8" s="159"/>
      <c r="R8" s="159"/>
      <c r="S8" s="159"/>
      <c r="T8" s="159"/>
      <c r="U8" s="159"/>
      <c r="V8" s="9"/>
      <c r="W8" s="3"/>
      <c r="X8" s="9"/>
      <c r="Y8" s="9"/>
      <c r="Z8" s="9"/>
    </row>
    <row r="9" spans="1:26" ht="64.5" customHeight="1">
      <c r="A9" s="192" t="s">
        <v>10</v>
      </c>
      <c r="B9" s="167" t="s">
        <v>11</v>
      </c>
      <c r="C9" s="167" t="s">
        <v>12</v>
      </c>
      <c r="D9" s="167" t="s">
        <v>13</v>
      </c>
      <c r="E9" s="193" t="s">
        <v>14</v>
      </c>
      <c r="F9" s="190" t="s">
        <v>15</v>
      </c>
      <c r="G9" s="190"/>
      <c r="H9" s="167" t="s">
        <v>16</v>
      </c>
      <c r="I9" s="167" t="s">
        <v>17</v>
      </c>
      <c r="J9" s="167" t="s">
        <v>18</v>
      </c>
      <c r="K9" s="191" t="s">
        <v>19</v>
      </c>
      <c r="L9" s="191"/>
      <c r="M9" s="167" t="s">
        <v>20</v>
      </c>
      <c r="N9" s="170" t="s">
        <v>22</v>
      </c>
      <c r="O9" s="194" t="s">
        <v>885</v>
      </c>
      <c r="P9" s="173" t="s">
        <v>25</v>
      </c>
      <c r="Q9" s="168" t="s">
        <v>27</v>
      </c>
      <c r="R9" s="168" t="s">
        <v>28</v>
      </c>
      <c r="S9" s="168" t="s">
        <v>29</v>
      </c>
      <c r="T9" s="168" t="s">
        <v>30</v>
      </c>
      <c r="U9" s="168" t="s">
        <v>31</v>
      </c>
      <c r="V9" s="9"/>
      <c r="W9" s="3"/>
      <c r="X9" s="9"/>
      <c r="Y9" s="9"/>
      <c r="Z9" s="9"/>
    </row>
    <row r="10" spans="1:26" ht="45.75" customHeight="1">
      <c r="A10" s="192"/>
      <c r="B10" s="167"/>
      <c r="C10" s="167"/>
      <c r="D10" s="167"/>
      <c r="E10" s="167"/>
      <c r="F10" s="50" t="s">
        <v>43</v>
      </c>
      <c r="G10" s="50" t="s">
        <v>44</v>
      </c>
      <c r="H10" s="167"/>
      <c r="I10" s="167"/>
      <c r="J10" s="167"/>
      <c r="K10" s="60" t="s">
        <v>45</v>
      </c>
      <c r="L10" s="60" t="s">
        <v>46</v>
      </c>
      <c r="M10" s="167"/>
      <c r="N10" s="167"/>
      <c r="O10" s="167"/>
      <c r="P10" s="167"/>
      <c r="Q10" s="167"/>
      <c r="R10" s="167"/>
      <c r="S10" s="167"/>
      <c r="T10" s="167"/>
      <c r="U10" s="167"/>
      <c r="V10" s="9"/>
      <c r="W10" s="3"/>
      <c r="X10" s="9"/>
      <c r="Y10" s="9"/>
      <c r="Z10" s="9"/>
    </row>
    <row r="11" spans="1:26" ht="30" customHeight="1">
      <c r="A11" s="51" t="s">
        <v>886</v>
      </c>
      <c r="B11" s="52" t="s">
        <v>48</v>
      </c>
      <c r="C11" s="53"/>
      <c r="D11" s="53"/>
      <c r="E11" s="53"/>
      <c r="F11" s="53"/>
      <c r="G11" s="53"/>
      <c r="H11" s="53"/>
      <c r="I11" s="53"/>
      <c r="J11" s="53"/>
      <c r="K11" s="53"/>
      <c r="L11" s="53"/>
      <c r="M11" s="53"/>
      <c r="N11" s="53"/>
      <c r="O11" s="53" t="s">
        <v>66</v>
      </c>
      <c r="P11" s="53"/>
      <c r="Q11" s="53"/>
      <c r="R11" s="53"/>
      <c r="S11" s="53"/>
      <c r="T11" s="53"/>
      <c r="U11" s="53"/>
      <c r="V11" s="9"/>
      <c r="W11" s="3"/>
      <c r="X11" s="9"/>
      <c r="Y11" s="9"/>
      <c r="Z11" s="9"/>
    </row>
    <row r="12" spans="1:26" ht="30" customHeight="1">
      <c r="A12" s="51"/>
      <c r="B12" s="54" t="s">
        <v>58</v>
      </c>
      <c r="C12" s="55"/>
      <c r="D12" s="55"/>
      <c r="E12" s="55"/>
      <c r="F12" s="55"/>
      <c r="G12" s="55"/>
      <c r="H12" s="55"/>
      <c r="I12" s="55"/>
      <c r="J12" s="55"/>
      <c r="K12" s="55"/>
      <c r="L12" s="55"/>
      <c r="M12" s="55"/>
      <c r="N12" s="53"/>
      <c r="O12" s="53"/>
      <c r="P12" s="53" t="s">
        <v>66</v>
      </c>
      <c r="Q12" s="55"/>
      <c r="R12" s="55"/>
      <c r="S12" s="55"/>
      <c r="T12" s="55"/>
      <c r="U12" s="55"/>
      <c r="V12" s="9"/>
      <c r="W12" s="3"/>
      <c r="X12" s="9"/>
      <c r="Y12" s="9"/>
      <c r="Z12" s="9"/>
    </row>
    <row r="13" spans="1:26" ht="30" customHeight="1">
      <c r="A13" s="51"/>
      <c r="B13" s="54" t="s">
        <v>71</v>
      </c>
      <c r="C13" s="55"/>
      <c r="D13" s="55"/>
      <c r="E13" s="55"/>
      <c r="F13" s="55"/>
      <c r="G13" s="55"/>
      <c r="H13" s="55"/>
      <c r="I13" s="55"/>
      <c r="J13" s="55"/>
      <c r="K13" s="55"/>
      <c r="L13" s="55"/>
      <c r="M13" s="55"/>
      <c r="N13" s="53"/>
      <c r="O13" s="53" t="s">
        <v>66</v>
      </c>
      <c r="P13" s="53"/>
      <c r="Q13" s="55"/>
      <c r="R13" s="55"/>
      <c r="S13" s="55"/>
      <c r="T13" s="55"/>
      <c r="U13" s="55"/>
      <c r="V13" s="9"/>
      <c r="W13" s="3"/>
      <c r="X13" s="9"/>
      <c r="Y13" s="9"/>
      <c r="Z13" s="9"/>
    </row>
    <row r="14" spans="1:26" ht="30" customHeight="1">
      <c r="A14" s="51"/>
      <c r="B14" s="54" t="s">
        <v>887</v>
      </c>
      <c r="C14" s="55"/>
      <c r="D14" s="55"/>
      <c r="E14" s="55"/>
      <c r="F14" s="55"/>
      <c r="G14" s="55"/>
      <c r="H14" s="55"/>
      <c r="I14" s="55"/>
      <c r="J14" s="55"/>
      <c r="K14" s="55"/>
      <c r="L14" s="55"/>
      <c r="M14" s="55"/>
      <c r="N14" s="53" t="s">
        <v>66</v>
      </c>
      <c r="O14" s="53"/>
      <c r="P14" s="53"/>
      <c r="Q14" s="55"/>
      <c r="R14" s="55"/>
      <c r="S14" s="55"/>
      <c r="T14" s="55"/>
      <c r="U14" s="55"/>
      <c r="V14" s="9"/>
      <c r="W14" s="3"/>
      <c r="X14" s="9"/>
      <c r="Y14" s="9"/>
      <c r="Z14" s="9"/>
    </row>
    <row r="15" spans="1:26" ht="30" customHeight="1">
      <c r="A15" s="51"/>
      <c r="B15" s="54" t="s">
        <v>888</v>
      </c>
      <c r="C15" s="55"/>
      <c r="D15" s="55"/>
      <c r="E15" s="55"/>
      <c r="F15" s="55"/>
      <c r="G15" s="55"/>
      <c r="H15" s="55"/>
      <c r="I15" s="55"/>
      <c r="J15" s="55"/>
      <c r="K15" s="55"/>
      <c r="L15" s="55"/>
      <c r="M15" s="55"/>
      <c r="N15" s="53"/>
      <c r="O15" s="53"/>
      <c r="P15" s="53" t="s">
        <v>56</v>
      </c>
      <c r="Q15" s="55"/>
      <c r="R15" s="55"/>
      <c r="S15" s="55"/>
      <c r="T15" s="55"/>
      <c r="U15" s="55"/>
      <c r="V15" s="9"/>
      <c r="W15" s="3"/>
      <c r="X15" s="9"/>
      <c r="Y15" s="9"/>
      <c r="Z15" s="9"/>
    </row>
    <row r="16" spans="1:26" ht="30" customHeight="1">
      <c r="A16" s="51"/>
      <c r="B16" s="54" t="s">
        <v>889</v>
      </c>
      <c r="C16" s="55"/>
      <c r="D16" s="55"/>
      <c r="E16" s="55"/>
      <c r="F16" s="55"/>
      <c r="G16" s="55"/>
      <c r="H16" s="55"/>
      <c r="I16" s="55"/>
      <c r="J16" s="55"/>
      <c r="K16" s="55"/>
      <c r="L16" s="55"/>
      <c r="M16" s="55"/>
      <c r="N16" s="53" t="s">
        <v>66</v>
      </c>
      <c r="O16" s="53"/>
      <c r="P16" s="53"/>
      <c r="Q16" s="55"/>
      <c r="R16" s="55"/>
      <c r="S16" s="55"/>
      <c r="T16" s="55"/>
      <c r="U16" s="55"/>
      <c r="V16" s="9"/>
      <c r="W16" s="3"/>
      <c r="X16" s="9"/>
      <c r="Y16" s="9"/>
      <c r="Z16" s="9"/>
    </row>
    <row r="17" spans="1:21" ht="30" customHeight="1">
      <c r="A17" s="51"/>
      <c r="B17" s="54" t="s">
        <v>890</v>
      </c>
      <c r="C17" s="55"/>
      <c r="D17" s="55"/>
      <c r="E17" s="55"/>
      <c r="F17" s="55"/>
      <c r="G17" s="55"/>
      <c r="H17" s="55"/>
      <c r="I17" s="55"/>
      <c r="J17" s="55"/>
      <c r="K17" s="55"/>
      <c r="L17" s="55"/>
      <c r="M17" s="55"/>
      <c r="N17" s="53"/>
      <c r="O17" s="53"/>
      <c r="P17" s="53" t="s">
        <v>66</v>
      </c>
      <c r="Q17" s="55"/>
      <c r="R17" s="55"/>
      <c r="S17" s="55"/>
      <c r="T17" s="55"/>
      <c r="U17" s="55"/>
    </row>
    <row r="18" spans="1:21" ht="30" customHeight="1">
      <c r="A18" s="51"/>
      <c r="B18" s="54" t="s">
        <v>891</v>
      </c>
      <c r="C18" s="55"/>
      <c r="D18" s="55"/>
      <c r="E18" s="55"/>
      <c r="F18" s="55"/>
      <c r="G18" s="55"/>
      <c r="H18" s="55"/>
      <c r="I18" s="55"/>
      <c r="J18" s="55"/>
      <c r="K18" s="55"/>
      <c r="L18" s="55"/>
      <c r="M18" s="55"/>
      <c r="N18" s="53" t="s">
        <v>66</v>
      </c>
      <c r="O18" s="53"/>
      <c r="P18" s="53"/>
      <c r="Q18" s="55"/>
      <c r="R18" s="55"/>
      <c r="S18" s="55"/>
      <c r="T18" s="55"/>
      <c r="U18" s="55"/>
    </row>
    <row r="19" spans="1:21" ht="30" customHeight="1">
      <c r="A19" s="51"/>
      <c r="B19" s="54" t="s">
        <v>892</v>
      </c>
      <c r="C19" s="55"/>
      <c r="D19" s="55"/>
      <c r="E19" s="55"/>
      <c r="F19" s="55"/>
      <c r="G19" s="55"/>
      <c r="H19" s="55"/>
      <c r="I19" s="55"/>
      <c r="J19" s="55"/>
      <c r="K19" s="55"/>
      <c r="L19" s="55"/>
      <c r="M19" s="55"/>
      <c r="N19" s="53"/>
      <c r="O19" s="53" t="s">
        <v>66</v>
      </c>
      <c r="P19" s="53"/>
      <c r="Q19" s="55"/>
      <c r="R19" s="55"/>
      <c r="S19" s="55"/>
      <c r="T19" s="55"/>
      <c r="U19" s="55"/>
    </row>
    <row r="20" spans="1:21" ht="30" customHeight="1">
      <c r="A20" s="51"/>
      <c r="B20" s="54" t="s">
        <v>893</v>
      </c>
      <c r="C20" s="55"/>
      <c r="D20" s="55"/>
      <c r="E20" s="55"/>
      <c r="F20" s="55"/>
      <c r="G20" s="55"/>
      <c r="H20" s="55"/>
      <c r="I20" s="55"/>
      <c r="J20" s="55"/>
      <c r="K20" s="55"/>
      <c r="L20" s="55"/>
      <c r="M20" s="55"/>
      <c r="N20" s="53"/>
      <c r="O20" s="53" t="s">
        <v>66</v>
      </c>
      <c r="P20" s="53"/>
      <c r="Q20" s="55"/>
      <c r="R20" s="55"/>
      <c r="S20" s="55"/>
      <c r="T20" s="55"/>
      <c r="U20" s="55"/>
    </row>
    <row r="21" spans="1:21" ht="30" customHeight="1">
      <c r="A21" s="51"/>
      <c r="B21" s="54" t="s">
        <v>894</v>
      </c>
      <c r="C21" s="55"/>
      <c r="D21" s="55"/>
      <c r="E21" s="55"/>
      <c r="F21" s="55"/>
      <c r="G21" s="55"/>
      <c r="H21" s="55"/>
      <c r="I21" s="55"/>
      <c r="J21" s="55"/>
      <c r="K21" s="55"/>
      <c r="L21" s="55"/>
      <c r="M21" s="55"/>
      <c r="N21" s="53"/>
      <c r="O21" s="53" t="s">
        <v>66</v>
      </c>
      <c r="P21" s="53"/>
      <c r="Q21" s="55"/>
      <c r="R21" s="55"/>
      <c r="S21" s="55"/>
      <c r="T21" s="55"/>
      <c r="U21" s="55"/>
    </row>
    <row r="22" spans="1:21" ht="30" customHeight="1">
      <c r="A22" s="51"/>
      <c r="B22" s="54" t="s">
        <v>895</v>
      </c>
      <c r="C22" s="55"/>
      <c r="D22" s="55"/>
      <c r="E22" s="55"/>
      <c r="F22" s="55"/>
      <c r="G22" s="55"/>
      <c r="H22" s="55"/>
      <c r="I22" s="55"/>
      <c r="J22" s="55"/>
      <c r="K22" s="55"/>
      <c r="L22" s="55"/>
      <c r="M22" s="55"/>
      <c r="N22" s="53" t="s">
        <v>66</v>
      </c>
      <c r="O22" s="53"/>
      <c r="P22" s="53"/>
      <c r="Q22" s="55"/>
      <c r="R22" s="55"/>
      <c r="S22" s="55"/>
      <c r="T22" s="55"/>
      <c r="U22" s="55"/>
    </row>
    <row r="23" spans="1:21" ht="30" customHeight="1">
      <c r="A23" s="51"/>
      <c r="B23" s="54" t="s">
        <v>896</v>
      </c>
      <c r="C23" s="55"/>
      <c r="D23" s="55"/>
      <c r="E23" s="55"/>
      <c r="F23" s="55"/>
      <c r="G23" s="55"/>
      <c r="H23" s="55"/>
      <c r="I23" s="55"/>
      <c r="J23" s="55"/>
      <c r="K23" s="55"/>
      <c r="L23" s="55"/>
      <c r="M23" s="55"/>
      <c r="N23" s="53"/>
      <c r="O23" s="53"/>
      <c r="P23" s="53" t="s">
        <v>66</v>
      </c>
      <c r="Q23" s="55"/>
      <c r="R23" s="55"/>
      <c r="S23" s="55"/>
      <c r="T23" s="55"/>
      <c r="U23" s="55"/>
    </row>
    <row r="24" spans="1:21" ht="30" customHeight="1">
      <c r="A24" s="51"/>
      <c r="B24" s="54" t="s">
        <v>897</v>
      </c>
      <c r="C24" s="55"/>
      <c r="D24" s="55"/>
      <c r="E24" s="55"/>
      <c r="F24" s="55"/>
      <c r="G24" s="55"/>
      <c r="H24" s="55"/>
      <c r="I24" s="55"/>
      <c r="J24" s="55"/>
      <c r="K24" s="55"/>
      <c r="L24" s="55"/>
      <c r="M24" s="55"/>
      <c r="N24" s="53" t="s">
        <v>66</v>
      </c>
      <c r="O24" s="53"/>
      <c r="P24" s="53"/>
      <c r="Q24" s="55"/>
      <c r="R24" s="55"/>
      <c r="S24" s="55"/>
      <c r="T24" s="55"/>
      <c r="U24" s="55"/>
    </row>
    <row r="25" spans="1:21" ht="30" customHeight="1">
      <c r="A25" s="51"/>
      <c r="B25" s="54" t="s">
        <v>898</v>
      </c>
      <c r="C25" s="55"/>
      <c r="D25" s="55"/>
      <c r="E25" s="55"/>
      <c r="F25" s="55"/>
      <c r="G25" s="55"/>
      <c r="H25" s="55"/>
      <c r="I25" s="55"/>
      <c r="J25" s="55"/>
      <c r="K25" s="55"/>
      <c r="L25" s="55"/>
      <c r="M25" s="55"/>
      <c r="N25" s="53"/>
      <c r="O25" s="53"/>
      <c r="P25" s="53" t="s">
        <v>66</v>
      </c>
      <c r="Q25" s="55"/>
      <c r="R25" s="55"/>
      <c r="S25" s="55"/>
      <c r="T25" s="55"/>
      <c r="U25" s="55"/>
    </row>
    <row r="26" spans="1:21" ht="30" customHeight="1">
      <c r="A26" s="56" t="s">
        <v>899</v>
      </c>
      <c r="B26" s="54" t="s">
        <v>83</v>
      </c>
      <c r="C26" s="55"/>
      <c r="D26" s="55"/>
      <c r="E26" s="55"/>
      <c r="F26" s="55"/>
      <c r="G26" s="55"/>
      <c r="H26" s="55"/>
      <c r="I26" s="55"/>
      <c r="J26" s="55"/>
      <c r="K26" s="55"/>
      <c r="L26" s="55"/>
      <c r="M26" s="55"/>
      <c r="N26" s="53" t="s">
        <v>66</v>
      </c>
      <c r="O26" s="53"/>
      <c r="P26" s="53" t="s">
        <v>56</v>
      </c>
      <c r="Q26" s="55"/>
      <c r="R26" s="55"/>
      <c r="S26" s="55"/>
      <c r="T26" s="55"/>
      <c r="U26" s="55"/>
    </row>
    <row r="27" spans="1:21" ht="30" customHeight="1">
      <c r="A27" s="51"/>
      <c r="B27" s="54" t="s">
        <v>94</v>
      </c>
      <c r="C27" s="55"/>
      <c r="D27" s="55"/>
      <c r="E27" s="55"/>
      <c r="F27" s="55"/>
      <c r="G27" s="55"/>
      <c r="H27" s="55"/>
      <c r="I27" s="55"/>
      <c r="J27" s="55"/>
      <c r="K27" s="55"/>
      <c r="L27" s="55"/>
      <c r="M27" s="55"/>
      <c r="N27" s="53"/>
      <c r="O27" s="53"/>
      <c r="P27" s="53" t="s">
        <v>56</v>
      </c>
      <c r="Q27" s="55"/>
      <c r="R27" s="55"/>
      <c r="S27" s="55"/>
      <c r="T27" s="55"/>
      <c r="U27" s="55"/>
    </row>
    <row r="28" spans="1:21" ht="30" customHeight="1">
      <c r="A28" s="51"/>
      <c r="B28" s="54" t="s">
        <v>109</v>
      </c>
      <c r="C28" s="53"/>
      <c r="D28" s="53"/>
      <c r="E28" s="53"/>
      <c r="F28" s="53"/>
      <c r="G28" s="53"/>
      <c r="H28" s="53"/>
      <c r="I28" s="53"/>
      <c r="J28" s="53"/>
      <c r="K28" s="53"/>
      <c r="L28" s="53"/>
      <c r="M28" s="53"/>
      <c r="N28" s="53" t="s">
        <v>66</v>
      </c>
      <c r="O28" s="53"/>
      <c r="P28" s="53" t="s">
        <v>56</v>
      </c>
      <c r="Q28" s="53"/>
      <c r="R28" s="53"/>
      <c r="S28" s="53"/>
      <c r="T28" s="53"/>
      <c r="U28" s="53"/>
    </row>
    <row r="29" spans="1:21" ht="30" customHeight="1">
      <c r="A29" s="51"/>
      <c r="B29" s="54" t="s">
        <v>122</v>
      </c>
      <c r="C29" s="53"/>
      <c r="D29" s="53"/>
      <c r="E29" s="53"/>
      <c r="F29" s="53"/>
      <c r="G29" s="53"/>
      <c r="H29" s="53"/>
      <c r="I29" s="53"/>
      <c r="J29" s="53"/>
      <c r="K29" s="53"/>
      <c r="L29" s="53"/>
      <c r="M29" s="53"/>
      <c r="N29" s="53"/>
      <c r="O29" s="53" t="s">
        <v>66</v>
      </c>
      <c r="P29" s="53"/>
      <c r="Q29" s="53"/>
      <c r="R29" s="53"/>
      <c r="S29" s="53"/>
      <c r="T29" s="53"/>
      <c r="U29" s="53"/>
    </row>
    <row r="30" spans="1:21" ht="30" customHeight="1">
      <c r="A30" s="51"/>
      <c r="B30" s="54" t="s">
        <v>133</v>
      </c>
      <c r="C30" s="53"/>
      <c r="D30" s="53"/>
      <c r="E30" s="53"/>
      <c r="F30" s="53"/>
      <c r="G30" s="53"/>
      <c r="H30" s="53"/>
      <c r="I30" s="53"/>
      <c r="J30" s="53"/>
      <c r="K30" s="53"/>
      <c r="L30" s="53"/>
      <c r="M30" s="53"/>
      <c r="N30" s="53"/>
      <c r="O30" s="53" t="s">
        <v>66</v>
      </c>
      <c r="P30" s="53"/>
      <c r="Q30" s="53"/>
      <c r="R30" s="53"/>
      <c r="S30" s="53"/>
      <c r="T30" s="53"/>
      <c r="U30" s="53"/>
    </row>
    <row r="31" spans="1:21" ht="30" customHeight="1">
      <c r="A31" s="51"/>
      <c r="B31" s="54" t="s">
        <v>145</v>
      </c>
      <c r="C31" s="53"/>
      <c r="D31" s="53"/>
      <c r="E31" s="53"/>
      <c r="F31" s="53"/>
      <c r="G31" s="53"/>
      <c r="H31" s="53"/>
      <c r="I31" s="53"/>
      <c r="J31" s="53"/>
      <c r="K31" s="53"/>
      <c r="L31" s="53"/>
      <c r="M31" s="53"/>
      <c r="N31" s="53" t="s">
        <v>66</v>
      </c>
      <c r="O31" s="53"/>
      <c r="P31" s="53"/>
      <c r="Q31" s="53"/>
      <c r="R31" s="53"/>
      <c r="S31" s="53"/>
      <c r="T31" s="53"/>
      <c r="U31" s="53"/>
    </row>
    <row r="32" spans="1:21" ht="30" customHeight="1">
      <c r="A32" s="51"/>
      <c r="B32" s="54" t="s">
        <v>154</v>
      </c>
      <c r="C32" s="53"/>
      <c r="D32" s="53"/>
      <c r="E32" s="53"/>
      <c r="F32" s="53"/>
      <c r="G32" s="53"/>
      <c r="H32" s="53"/>
      <c r="I32" s="53"/>
      <c r="J32" s="53"/>
      <c r="K32" s="53"/>
      <c r="L32" s="53"/>
      <c r="M32" s="53"/>
      <c r="N32" s="53" t="s">
        <v>66</v>
      </c>
      <c r="O32" s="53"/>
      <c r="P32" s="53"/>
      <c r="Q32" s="53"/>
      <c r="R32" s="53"/>
      <c r="S32" s="53"/>
      <c r="T32" s="53"/>
      <c r="U32" s="53"/>
    </row>
    <row r="33" spans="1:21" ht="30" customHeight="1">
      <c r="A33" s="51"/>
      <c r="B33" s="54" t="s">
        <v>164</v>
      </c>
      <c r="C33" s="53"/>
      <c r="D33" s="53"/>
      <c r="E33" s="53"/>
      <c r="F33" s="53"/>
      <c r="G33" s="53"/>
      <c r="H33" s="53"/>
      <c r="I33" s="53"/>
      <c r="J33" s="53"/>
      <c r="K33" s="53"/>
      <c r="L33" s="53"/>
      <c r="M33" s="53"/>
      <c r="N33" s="53" t="s">
        <v>66</v>
      </c>
      <c r="O33" s="53"/>
      <c r="P33" s="53"/>
      <c r="Q33" s="53"/>
      <c r="R33" s="53"/>
      <c r="S33" s="53"/>
      <c r="T33" s="53"/>
      <c r="U33" s="53"/>
    </row>
    <row r="34" spans="1:21" ht="30" customHeight="1">
      <c r="A34" s="51"/>
      <c r="B34" s="54" t="s">
        <v>173</v>
      </c>
      <c r="C34" s="53"/>
      <c r="D34" s="53"/>
      <c r="E34" s="53"/>
      <c r="F34" s="53"/>
      <c r="G34" s="53"/>
      <c r="H34" s="53"/>
      <c r="I34" s="53"/>
      <c r="J34" s="53"/>
      <c r="K34" s="53"/>
      <c r="L34" s="53"/>
      <c r="M34" s="53"/>
      <c r="N34" s="53"/>
      <c r="O34" s="53"/>
      <c r="P34" s="53" t="s">
        <v>66</v>
      </c>
      <c r="Q34" s="53"/>
      <c r="R34" s="53"/>
      <c r="S34" s="53"/>
      <c r="T34" s="53"/>
      <c r="U34" s="53"/>
    </row>
    <row r="35" spans="1:21" ht="30" customHeight="1">
      <c r="A35" s="51"/>
      <c r="B35" s="54" t="s">
        <v>900</v>
      </c>
      <c r="C35" s="53"/>
      <c r="D35" s="53"/>
      <c r="E35" s="53"/>
      <c r="F35" s="53"/>
      <c r="G35" s="53"/>
      <c r="H35" s="53"/>
      <c r="I35" s="53"/>
      <c r="J35" s="53"/>
      <c r="K35" s="53"/>
      <c r="L35" s="53"/>
      <c r="M35" s="53"/>
      <c r="N35" s="53" t="s">
        <v>66</v>
      </c>
      <c r="O35" s="53"/>
      <c r="P35" s="53"/>
      <c r="Q35" s="53"/>
      <c r="R35" s="53"/>
      <c r="S35" s="53"/>
      <c r="T35" s="53"/>
      <c r="U35" s="53"/>
    </row>
    <row r="36" spans="1:21" ht="30" customHeight="1">
      <c r="A36" s="51"/>
      <c r="B36" s="54" t="s">
        <v>901</v>
      </c>
      <c r="C36" s="53"/>
      <c r="D36" s="53"/>
      <c r="E36" s="53"/>
      <c r="F36" s="53"/>
      <c r="G36" s="53"/>
      <c r="H36" s="53"/>
      <c r="I36" s="53"/>
      <c r="J36" s="53"/>
      <c r="K36" s="53"/>
      <c r="L36" s="53"/>
      <c r="M36" s="53"/>
      <c r="N36" s="53"/>
      <c r="O36" s="53"/>
      <c r="P36" s="53" t="s">
        <v>66</v>
      </c>
      <c r="Q36" s="53"/>
      <c r="R36" s="53"/>
      <c r="S36" s="53"/>
      <c r="T36" s="53"/>
      <c r="U36" s="53"/>
    </row>
    <row r="37" spans="1:21" ht="30" customHeight="1">
      <c r="A37" s="51"/>
      <c r="B37" s="54" t="s">
        <v>902</v>
      </c>
      <c r="C37" s="53"/>
      <c r="D37" s="53"/>
      <c r="E37" s="53"/>
      <c r="F37" s="53"/>
      <c r="G37" s="53"/>
      <c r="H37" s="53"/>
      <c r="I37" s="53"/>
      <c r="J37" s="53"/>
      <c r="K37" s="53"/>
      <c r="L37" s="53"/>
      <c r="M37" s="53"/>
      <c r="N37" s="53" t="s">
        <v>66</v>
      </c>
      <c r="O37" s="53"/>
      <c r="P37" s="53"/>
      <c r="Q37" s="53"/>
      <c r="R37" s="53"/>
      <c r="S37" s="53"/>
      <c r="T37" s="53"/>
      <c r="U37" s="53"/>
    </row>
    <row r="38" spans="1:21" ht="30" customHeight="1">
      <c r="A38" s="51"/>
      <c r="B38" s="54" t="s">
        <v>903</v>
      </c>
      <c r="C38" s="53"/>
      <c r="D38" s="53"/>
      <c r="E38" s="53"/>
      <c r="F38" s="53"/>
      <c r="G38" s="53"/>
      <c r="H38" s="53"/>
      <c r="I38" s="53"/>
      <c r="J38" s="53"/>
      <c r="K38" s="53"/>
      <c r="L38" s="53"/>
      <c r="M38" s="53"/>
      <c r="N38" s="53"/>
      <c r="O38" s="53" t="s">
        <v>66</v>
      </c>
      <c r="P38" s="53"/>
      <c r="Q38" s="53"/>
      <c r="R38" s="53"/>
      <c r="S38" s="53"/>
      <c r="T38" s="53"/>
      <c r="U38" s="53"/>
    </row>
    <row r="39" spans="1:21" ht="30" customHeight="1">
      <c r="A39" s="51"/>
      <c r="B39" s="54" t="s">
        <v>904</v>
      </c>
      <c r="C39" s="53"/>
      <c r="D39" s="53"/>
      <c r="E39" s="53"/>
      <c r="F39" s="53"/>
      <c r="G39" s="53"/>
      <c r="H39" s="53"/>
      <c r="I39" s="53"/>
      <c r="J39" s="53"/>
      <c r="K39" s="53"/>
      <c r="L39" s="53"/>
      <c r="M39" s="53"/>
      <c r="N39" s="53" t="s">
        <v>66</v>
      </c>
      <c r="O39" s="53"/>
      <c r="P39" s="53"/>
      <c r="Q39" s="53"/>
      <c r="R39" s="53"/>
      <c r="S39" s="53"/>
      <c r="T39" s="53"/>
      <c r="U39" s="53"/>
    </row>
    <row r="40" spans="1:21" ht="30" customHeight="1">
      <c r="A40" s="52"/>
      <c r="B40" s="54" t="s">
        <v>905</v>
      </c>
      <c r="C40" s="53"/>
      <c r="D40" s="53"/>
      <c r="E40" s="53"/>
      <c r="F40" s="53"/>
      <c r="G40" s="53"/>
      <c r="H40" s="53"/>
      <c r="I40" s="53"/>
      <c r="J40" s="53"/>
      <c r="K40" s="53"/>
      <c r="L40" s="53"/>
      <c r="M40" s="53"/>
      <c r="N40" s="53"/>
      <c r="O40" s="53" t="s">
        <v>66</v>
      </c>
      <c r="P40" s="53"/>
      <c r="Q40" s="53"/>
      <c r="R40" s="53"/>
      <c r="S40" s="53"/>
      <c r="T40" s="53"/>
      <c r="U40" s="53"/>
    </row>
    <row r="41" spans="1:21" ht="30" customHeight="1">
      <c r="A41" s="56" t="s">
        <v>906</v>
      </c>
      <c r="B41" s="54" t="s">
        <v>183</v>
      </c>
      <c r="C41" s="55" t="s">
        <v>907</v>
      </c>
      <c r="D41" s="55"/>
      <c r="E41" s="55"/>
      <c r="F41" s="55"/>
      <c r="G41" s="55"/>
      <c r="H41" s="55"/>
      <c r="I41" s="55"/>
      <c r="J41" s="55"/>
      <c r="K41" s="55"/>
      <c r="L41" s="55"/>
      <c r="M41" s="55"/>
      <c r="N41" s="53"/>
      <c r="O41" s="53" t="s">
        <v>66</v>
      </c>
      <c r="P41" s="53"/>
      <c r="Q41" s="55"/>
      <c r="R41" s="55"/>
      <c r="S41" s="55"/>
      <c r="T41" s="55"/>
      <c r="U41" s="55"/>
    </row>
    <row r="42" spans="1:21" ht="30" customHeight="1">
      <c r="A42" s="51"/>
      <c r="B42" s="54" t="s">
        <v>198</v>
      </c>
      <c r="C42" s="55" t="s">
        <v>907</v>
      </c>
      <c r="D42" s="55"/>
      <c r="E42" s="55"/>
      <c r="F42" s="55"/>
      <c r="G42" s="55"/>
      <c r="H42" s="55"/>
      <c r="I42" s="55"/>
      <c r="J42" s="55"/>
      <c r="K42" s="55"/>
      <c r="L42" s="55"/>
      <c r="M42" s="55"/>
      <c r="N42" s="53" t="s">
        <v>66</v>
      </c>
      <c r="O42" s="53"/>
      <c r="P42" s="53"/>
      <c r="Q42" s="55"/>
      <c r="R42" s="55"/>
      <c r="S42" s="55"/>
      <c r="T42" s="55"/>
      <c r="U42" s="55"/>
    </row>
    <row r="43" spans="1:21" ht="30" customHeight="1">
      <c r="A43" s="51"/>
      <c r="B43" s="54" t="s">
        <v>210</v>
      </c>
      <c r="C43" s="55" t="s">
        <v>907</v>
      </c>
      <c r="D43" s="55"/>
      <c r="E43" s="55"/>
      <c r="F43" s="55"/>
      <c r="G43" s="55"/>
      <c r="H43" s="55"/>
      <c r="I43" s="55"/>
      <c r="J43" s="55"/>
      <c r="K43" s="55"/>
      <c r="L43" s="55"/>
      <c r="M43" s="55"/>
      <c r="N43" s="53" t="s">
        <v>66</v>
      </c>
      <c r="O43" s="53"/>
      <c r="P43" s="53"/>
      <c r="Q43" s="55"/>
      <c r="R43" s="55"/>
      <c r="S43" s="55"/>
      <c r="T43" s="55"/>
      <c r="U43" s="55"/>
    </row>
    <row r="44" spans="1:21" ht="30" customHeight="1">
      <c r="A44" s="51"/>
      <c r="B44" s="54" t="s">
        <v>218</v>
      </c>
      <c r="C44" s="55"/>
      <c r="D44" s="53"/>
      <c r="E44" s="53"/>
      <c r="F44" s="53"/>
      <c r="G44" s="53"/>
      <c r="H44" s="53"/>
      <c r="I44" s="53"/>
      <c r="J44" s="53"/>
      <c r="K44" s="53"/>
      <c r="L44" s="53"/>
      <c r="M44" s="53"/>
      <c r="N44" s="53"/>
      <c r="O44" s="53"/>
      <c r="P44" s="53" t="s">
        <v>66</v>
      </c>
      <c r="Q44" s="53"/>
      <c r="R44" s="53"/>
      <c r="S44" s="53"/>
      <c r="T44" s="53"/>
      <c r="U44" s="53"/>
    </row>
    <row r="45" spans="1:21" ht="30" customHeight="1">
      <c r="A45" s="51"/>
      <c r="B45" s="54" t="s">
        <v>228</v>
      </c>
      <c r="C45" s="55"/>
      <c r="D45" s="53"/>
      <c r="E45" s="53"/>
      <c r="F45" s="53"/>
      <c r="G45" s="53"/>
      <c r="H45" s="53"/>
      <c r="I45" s="53"/>
      <c r="J45" s="53"/>
      <c r="K45" s="53"/>
      <c r="L45" s="53"/>
      <c r="M45" s="53"/>
      <c r="N45" s="53" t="s">
        <v>66</v>
      </c>
      <c r="O45" s="53"/>
      <c r="P45" s="53"/>
      <c r="Q45" s="53"/>
      <c r="R45" s="53"/>
      <c r="S45" s="53"/>
      <c r="T45" s="53"/>
      <c r="U45" s="53"/>
    </row>
    <row r="46" spans="1:21" ht="30" customHeight="1">
      <c r="A46" s="51"/>
      <c r="B46" s="54" t="s">
        <v>236</v>
      </c>
      <c r="C46" s="55"/>
      <c r="D46" s="53"/>
      <c r="E46" s="53"/>
      <c r="F46" s="53"/>
      <c r="G46" s="53"/>
      <c r="H46" s="53"/>
      <c r="I46" s="53"/>
      <c r="J46" s="53"/>
      <c r="K46" s="53"/>
      <c r="L46" s="53"/>
      <c r="M46" s="53"/>
      <c r="N46" s="53" t="s">
        <v>66</v>
      </c>
      <c r="O46" s="53"/>
      <c r="P46" s="53"/>
      <c r="Q46" s="53"/>
      <c r="R46" s="53"/>
      <c r="S46" s="53"/>
      <c r="T46" s="53"/>
      <c r="U46" s="53"/>
    </row>
    <row r="47" spans="1:21" ht="30" customHeight="1">
      <c r="A47" s="51"/>
      <c r="B47" s="54" t="s">
        <v>249</v>
      </c>
      <c r="C47" s="55"/>
      <c r="D47" s="53"/>
      <c r="E47" s="53"/>
      <c r="F47" s="53"/>
      <c r="G47" s="53"/>
      <c r="H47" s="53"/>
      <c r="I47" s="53"/>
      <c r="J47" s="53"/>
      <c r="K47" s="53"/>
      <c r="L47" s="53"/>
      <c r="M47" s="53"/>
      <c r="N47" s="53" t="s">
        <v>66</v>
      </c>
      <c r="O47" s="53"/>
      <c r="P47" s="53"/>
      <c r="Q47" s="53"/>
      <c r="R47" s="53"/>
      <c r="S47" s="53"/>
      <c r="T47" s="53"/>
      <c r="U47" s="53"/>
    </row>
    <row r="48" spans="1:21" ht="30" customHeight="1">
      <c r="A48" s="51"/>
      <c r="B48" s="54" t="s">
        <v>258</v>
      </c>
      <c r="C48" s="55"/>
      <c r="D48" s="53"/>
      <c r="E48" s="53"/>
      <c r="F48" s="53"/>
      <c r="G48" s="53"/>
      <c r="H48" s="53"/>
      <c r="I48" s="53"/>
      <c r="J48" s="53"/>
      <c r="K48" s="53"/>
      <c r="L48" s="53"/>
      <c r="M48" s="53"/>
      <c r="N48" s="53"/>
      <c r="O48" s="53"/>
      <c r="P48" s="53" t="s">
        <v>66</v>
      </c>
      <c r="Q48" s="53"/>
      <c r="R48" s="53"/>
      <c r="S48" s="53"/>
      <c r="T48" s="53"/>
      <c r="U48" s="53"/>
    </row>
    <row r="49" spans="1:21" ht="30" customHeight="1">
      <c r="A49" s="51"/>
      <c r="B49" s="54" t="s">
        <v>272</v>
      </c>
      <c r="C49" s="55" t="s">
        <v>907</v>
      </c>
      <c r="D49" s="53"/>
      <c r="E49" s="53"/>
      <c r="F49" s="53"/>
      <c r="G49" s="53"/>
      <c r="H49" s="53"/>
      <c r="I49" s="53"/>
      <c r="J49" s="53"/>
      <c r="K49" s="53"/>
      <c r="L49" s="53"/>
      <c r="M49" s="53"/>
      <c r="N49" s="53" t="s">
        <v>56</v>
      </c>
      <c r="O49" s="53"/>
      <c r="P49" s="53"/>
      <c r="Q49" s="53"/>
      <c r="R49" s="53"/>
      <c r="S49" s="53"/>
      <c r="T49" s="53"/>
      <c r="U49" s="53"/>
    </row>
    <row r="50" spans="1:21" ht="30" customHeight="1">
      <c r="A50" s="51"/>
      <c r="B50" s="54" t="s">
        <v>284</v>
      </c>
      <c r="C50" s="55"/>
      <c r="D50" s="53"/>
      <c r="E50" s="53"/>
      <c r="F50" s="53"/>
      <c r="G50" s="53"/>
      <c r="H50" s="53"/>
      <c r="I50" s="53"/>
      <c r="J50" s="53"/>
      <c r="K50" s="53"/>
      <c r="L50" s="53"/>
      <c r="M50" s="53"/>
      <c r="N50" s="53"/>
      <c r="O50" s="53"/>
      <c r="P50" s="53" t="s">
        <v>66</v>
      </c>
      <c r="Q50" s="53"/>
      <c r="R50" s="53"/>
      <c r="S50" s="53"/>
      <c r="T50" s="53"/>
      <c r="U50" s="53"/>
    </row>
    <row r="51" spans="1:21" ht="30" customHeight="1">
      <c r="A51" s="51"/>
      <c r="B51" s="54" t="s">
        <v>298</v>
      </c>
      <c r="C51" s="55"/>
      <c r="D51" s="53"/>
      <c r="E51" s="53"/>
      <c r="F51" s="53"/>
      <c r="G51" s="53"/>
      <c r="H51" s="53"/>
      <c r="I51" s="53"/>
      <c r="J51" s="53"/>
      <c r="K51" s="53"/>
      <c r="L51" s="53"/>
      <c r="M51" s="53"/>
      <c r="N51" s="53"/>
      <c r="O51" s="53" t="s">
        <v>66</v>
      </c>
      <c r="P51" s="53"/>
      <c r="Q51" s="53"/>
      <c r="R51" s="53"/>
      <c r="S51" s="53"/>
      <c r="T51" s="53"/>
      <c r="U51" s="53"/>
    </row>
    <row r="52" spans="1:21" ht="30" customHeight="1">
      <c r="A52" s="51"/>
      <c r="B52" s="54" t="s">
        <v>308</v>
      </c>
      <c r="C52" s="55"/>
      <c r="D52" s="53"/>
      <c r="E52" s="53"/>
      <c r="F52" s="53"/>
      <c r="G52" s="53"/>
      <c r="H52" s="53"/>
      <c r="I52" s="53"/>
      <c r="J52" s="53"/>
      <c r="K52" s="53"/>
      <c r="L52" s="53"/>
      <c r="M52" s="53"/>
      <c r="N52" s="53" t="s">
        <v>66</v>
      </c>
      <c r="O52" s="53"/>
      <c r="P52" s="53"/>
      <c r="Q52" s="53"/>
      <c r="R52" s="53"/>
      <c r="S52" s="53"/>
      <c r="T52" s="53"/>
      <c r="U52" s="53"/>
    </row>
    <row r="53" spans="1:21" ht="30" customHeight="1">
      <c r="A53" s="51"/>
      <c r="B53" s="54" t="s">
        <v>908</v>
      </c>
      <c r="C53" s="55"/>
      <c r="D53" s="53"/>
      <c r="E53" s="53"/>
      <c r="F53" s="53"/>
      <c r="G53" s="53"/>
      <c r="H53" s="53"/>
      <c r="I53" s="53"/>
      <c r="J53" s="53"/>
      <c r="K53" s="53"/>
      <c r="L53" s="53"/>
      <c r="M53" s="53"/>
      <c r="N53" s="53" t="s">
        <v>66</v>
      </c>
      <c r="O53" s="53"/>
      <c r="P53" s="53"/>
      <c r="Q53" s="53"/>
      <c r="R53" s="53"/>
      <c r="S53" s="53"/>
      <c r="T53" s="53"/>
      <c r="U53" s="53"/>
    </row>
    <row r="54" spans="1:21" ht="30" customHeight="1">
      <c r="A54" s="51"/>
      <c r="B54" s="54" t="s">
        <v>909</v>
      </c>
      <c r="C54" s="55"/>
      <c r="D54" s="53"/>
      <c r="E54" s="53"/>
      <c r="F54" s="53"/>
      <c r="G54" s="53"/>
      <c r="H54" s="53"/>
      <c r="I54" s="53"/>
      <c r="J54" s="53"/>
      <c r="K54" s="53"/>
      <c r="L54" s="53"/>
      <c r="M54" s="53"/>
      <c r="N54" s="53"/>
      <c r="O54" s="53" t="s">
        <v>66</v>
      </c>
      <c r="P54" s="53"/>
      <c r="Q54" s="53"/>
      <c r="R54" s="53"/>
      <c r="S54" s="53"/>
      <c r="T54" s="53"/>
      <c r="U54" s="53"/>
    </row>
    <row r="55" spans="1:21" ht="30" customHeight="1">
      <c r="A55" s="52"/>
      <c r="B55" s="54" t="s">
        <v>910</v>
      </c>
      <c r="C55" s="55"/>
      <c r="D55" s="53"/>
      <c r="E55" s="53"/>
      <c r="F55" s="53"/>
      <c r="G55" s="53"/>
      <c r="H55" s="53"/>
      <c r="I55" s="53"/>
      <c r="J55" s="53"/>
      <c r="K55" s="53"/>
      <c r="L55" s="53"/>
      <c r="M55" s="53"/>
      <c r="N55" s="53"/>
      <c r="O55" s="53" t="s">
        <v>66</v>
      </c>
      <c r="P55" s="53"/>
      <c r="Q55" s="53"/>
      <c r="R55" s="53"/>
      <c r="S55" s="53"/>
      <c r="T55" s="53"/>
      <c r="U55" s="53"/>
    </row>
    <row r="56" spans="1:21" ht="30" customHeight="1">
      <c r="A56" s="56" t="s">
        <v>911</v>
      </c>
      <c r="B56" s="54" t="s">
        <v>318</v>
      </c>
      <c r="C56" s="55" t="s">
        <v>912</v>
      </c>
      <c r="D56" s="55"/>
      <c r="E56" s="55"/>
      <c r="F56" s="55"/>
      <c r="G56" s="55"/>
      <c r="H56" s="55"/>
      <c r="I56" s="55"/>
      <c r="J56" s="55"/>
      <c r="K56" s="55"/>
      <c r="L56" s="55"/>
      <c r="M56" s="55"/>
      <c r="N56" s="53" t="s">
        <v>56</v>
      </c>
      <c r="O56" s="53"/>
      <c r="P56" s="53"/>
      <c r="Q56" s="55"/>
      <c r="R56" s="55"/>
      <c r="S56" s="55"/>
      <c r="T56" s="55"/>
      <c r="U56" s="55"/>
    </row>
    <row r="57" spans="1:21" ht="30" customHeight="1">
      <c r="A57" s="51"/>
      <c r="B57" s="54" t="s">
        <v>329</v>
      </c>
      <c r="C57" s="55" t="s">
        <v>912</v>
      </c>
      <c r="D57" s="55"/>
      <c r="E57" s="55"/>
      <c r="F57" s="55"/>
      <c r="G57" s="55"/>
      <c r="H57" s="55"/>
      <c r="I57" s="55"/>
      <c r="J57" s="55"/>
      <c r="K57" s="55"/>
      <c r="L57" s="55"/>
      <c r="M57" s="55"/>
      <c r="N57" s="53" t="s">
        <v>56</v>
      </c>
      <c r="O57" s="53"/>
      <c r="P57" s="53"/>
      <c r="Q57" s="55"/>
      <c r="R57" s="55"/>
      <c r="S57" s="55"/>
      <c r="T57" s="55"/>
      <c r="U57" s="55"/>
    </row>
    <row r="58" spans="1:21" ht="30" customHeight="1">
      <c r="A58" s="51"/>
      <c r="B58" s="54" t="s">
        <v>338</v>
      </c>
      <c r="C58" s="55"/>
      <c r="D58" s="55"/>
      <c r="E58" s="55"/>
      <c r="F58" s="55"/>
      <c r="G58" s="55"/>
      <c r="H58" s="55"/>
      <c r="I58" s="55"/>
      <c r="J58" s="55"/>
      <c r="K58" s="55"/>
      <c r="L58" s="55"/>
      <c r="M58" s="55"/>
      <c r="N58" s="53"/>
      <c r="O58" s="53" t="s">
        <v>66</v>
      </c>
      <c r="P58" s="53"/>
      <c r="Q58" s="55"/>
      <c r="R58" s="55"/>
      <c r="S58" s="55"/>
      <c r="T58" s="55"/>
      <c r="U58" s="55"/>
    </row>
    <row r="59" spans="1:21" ht="30" customHeight="1">
      <c r="A59" s="51"/>
      <c r="B59" s="54" t="s">
        <v>350</v>
      </c>
      <c r="C59" s="55"/>
      <c r="D59" s="55"/>
      <c r="E59" s="55"/>
      <c r="F59" s="55"/>
      <c r="G59" s="55"/>
      <c r="H59" s="55"/>
      <c r="I59" s="55"/>
      <c r="J59" s="55"/>
      <c r="K59" s="55"/>
      <c r="L59" s="55"/>
      <c r="M59" s="55"/>
      <c r="N59" s="53" t="s">
        <v>66</v>
      </c>
      <c r="O59" s="53"/>
      <c r="P59" s="53"/>
      <c r="Q59" s="55"/>
      <c r="R59" s="55"/>
      <c r="S59" s="55"/>
      <c r="T59" s="55"/>
      <c r="U59" s="55"/>
    </row>
    <row r="60" spans="1:21" ht="30" customHeight="1">
      <c r="A60" s="51"/>
      <c r="B60" s="54" t="s">
        <v>774</v>
      </c>
      <c r="C60" s="55"/>
      <c r="D60" s="55"/>
      <c r="E60" s="55"/>
      <c r="F60" s="55"/>
      <c r="G60" s="55"/>
      <c r="H60" s="55"/>
      <c r="I60" s="55"/>
      <c r="J60" s="55"/>
      <c r="K60" s="55"/>
      <c r="L60" s="55"/>
      <c r="M60" s="55"/>
      <c r="N60" s="53"/>
      <c r="O60" s="53" t="s">
        <v>66</v>
      </c>
      <c r="P60" s="53"/>
      <c r="Q60" s="55"/>
      <c r="R60" s="55"/>
      <c r="S60" s="55"/>
      <c r="T60" s="55"/>
      <c r="U60" s="55"/>
    </row>
    <row r="61" spans="1:21" ht="30" customHeight="1">
      <c r="A61" s="51"/>
      <c r="B61" s="54" t="s">
        <v>913</v>
      </c>
      <c r="C61" s="55"/>
      <c r="D61" s="55"/>
      <c r="E61" s="55"/>
      <c r="F61" s="55"/>
      <c r="G61" s="55"/>
      <c r="H61" s="55"/>
      <c r="I61" s="55"/>
      <c r="J61" s="55"/>
      <c r="K61" s="55"/>
      <c r="L61" s="55"/>
      <c r="M61" s="55"/>
      <c r="N61" s="53" t="s">
        <v>66</v>
      </c>
      <c r="O61" s="53"/>
      <c r="P61" s="53"/>
      <c r="Q61" s="55"/>
      <c r="R61" s="55"/>
      <c r="S61" s="55"/>
      <c r="T61" s="55"/>
      <c r="U61" s="55"/>
    </row>
    <row r="62" spans="1:21" ht="30" customHeight="1">
      <c r="A62" s="51"/>
      <c r="B62" s="54" t="s">
        <v>914</v>
      </c>
      <c r="C62" s="55"/>
      <c r="D62" s="55"/>
      <c r="E62" s="55"/>
      <c r="F62" s="55"/>
      <c r="G62" s="55"/>
      <c r="H62" s="55"/>
      <c r="I62" s="55"/>
      <c r="J62" s="55"/>
      <c r="K62" s="55"/>
      <c r="L62" s="55"/>
      <c r="M62" s="55"/>
      <c r="N62" s="53"/>
      <c r="O62" s="53" t="s">
        <v>66</v>
      </c>
      <c r="P62" s="53"/>
      <c r="Q62" s="55"/>
      <c r="R62" s="55"/>
      <c r="S62" s="55"/>
      <c r="T62" s="55"/>
      <c r="U62" s="55"/>
    </row>
    <row r="63" spans="1:21" ht="30" customHeight="1">
      <c r="A63" s="51"/>
      <c r="B63" s="54" t="s">
        <v>915</v>
      </c>
      <c r="C63" s="55" t="s">
        <v>912</v>
      </c>
      <c r="D63" s="55"/>
      <c r="E63" s="55"/>
      <c r="F63" s="55"/>
      <c r="G63" s="55"/>
      <c r="H63" s="55"/>
      <c r="I63" s="55"/>
      <c r="J63" s="55"/>
      <c r="K63" s="55"/>
      <c r="L63" s="55"/>
      <c r="M63" s="55"/>
      <c r="N63" s="53"/>
      <c r="O63" s="53"/>
      <c r="P63" s="53" t="s">
        <v>66</v>
      </c>
      <c r="Q63" s="55"/>
      <c r="R63" s="55"/>
      <c r="S63" s="55"/>
      <c r="T63" s="55"/>
      <c r="U63" s="55"/>
    </row>
    <row r="64" spans="1:21" ht="30" customHeight="1">
      <c r="A64" s="51"/>
      <c r="B64" s="54" t="s">
        <v>916</v>
      </c>
      <c r="C64" s="53" t="s">
        <v>912</v>
      </c>
      <c r="D64" s="53"/>
      <c r="E64" s="53"/>
      <c r="F64" s="53"/>
      <c r="G64" s="53"/>
      <c r="H64" s="53"/>
      <c r="I64" s="53"/>
      <c r="J64" s="53"/>
      <c r="K64" s="53"/>
      <c r="L64" s="53"/>
      <c r="M64" s="53"/>
      <c r="N64" s="53" t="s">
        <v>66</v>
      </c>
      <c r="O64" s="53"/>
      <c r="P64" s="53"/>
      <c r="Q64" s="53"/>
      <c r="R64" s="53"/>
      <c r="S64" s="53"/>
      <c r="T64" s="53"/>
      <c r="U64" s="53"/>
    </row>
    <row r="65" spans="1:21" ht="30" customHeight="1">
      <c r="A65" s="51"/>
      <c r="B65" s="54" t="s">
        <v>917</v>
      </c>
      <c r="C65" s="53"/>
      <c r="D65" s="53"/>
      <c r="E65" s="53"/>
      <c r="F65" s="53"/>
      <c r="G65" s="53"/>
      <c r="H65" s="53"/>
      <c r="I65" s="53"/>
      <c r="J65" s="53"/>
      <c r="K65" s="53"/>
      <c r="L65" s="53"/>
      <c r="M65" s="53"/>
      <c r="N65" s="53"/>
      <c r="O65" s="53"/>
      <c r="P65" s="53" t="s">
        <v>66</v>
      </c>
      <c r="Q65" s="53"/>
      <c r="R65" s="53"/>
      <c r="S65" s="53"/>
      <c r="T65" s="53"/>
      <c r="U65" s="53"/>
    </row>
    <row r="66" spans="1:21" ht="30" customHeight="1">
      <c r="A66" s="51"/>
      <c r="B66" s="54" t="s">
        <v>918</v>
      </c>
      <c r="C66" s="53"/>
      <c r="D66" s="53"/>
      <c r="E66" s="53"/>
      <c r="F66" s="53"/>
      <c r="G66" s="53"/>
      <c r="H66" s="53"/>
      <c r="I66" s="53"/>
      <c r="J66" s="53"/>
      <c r="K66" s="53"/>
      <c r="L66" s="53"/>
      <c r="M66" s="53"/>
      <c r="N66" s="53" t="s">
        <v>66</v>
      </c>
      <c r="O66" s="53"/>
      <c r="P66" s="53"/>
      <c r="Q66" s="53"/>
      <c r="R66" s="53"/>
      <c r="S66" s="53"/>
      <c r="T66" s="53"/>
      <c r="U66" s="53"/>
    </row>
    <row r="67" spans="1:21" ht="30" customHeight="1">
      <c r="A67" s="51"/>
      <c r="B67" s="54" t="s">
        <v>919</v>
      </c>
      <c r="C67" s="53"/>
      <c r="D67" s="53"/>
      <c r="E67" s="53"/>
      <c r="F67" s="53"/>
      <c r="G67" s="53"/>
      <c r="H67" s="53"/>
      <c r="I67" s="53"/>
      <c r="J67" s="53"/>
      <c r="K67" s="53"/>
      <c r="L67" s="53"/>
      <c r="M67" s="53"/>
      <c r="N67" s="53"/>
      <c r="O67" s="53" t="s">
        <v>66</v>
      </c>
      <c r="P67" s="53"/>
      <c r="Q67" s="53"/>
      <c r="R67" s="53"/>
      <c r="S67" s="53"/>
      <c r="T67" s="53"/>
      <c r="U67" s="53"/>
    </row>
    <row r="68" spans="1:21" ht="30" customHeight="1">
      <c r="A68" s="51"/>
      <c r="B68" s="54" t="s">
        <v>920</v>
      </c>
      <c r="C68" s="53"/>
      <c r="D68" s="53"/>
      <c r="E68" s="53"/>
      <c r="F68" s="53"/>
      <c r="G68" s="53"/>
      <c r="H68" s="53"/>
      <c r="I68" s="53"/>
      <c r="J68" s="53"/>
      <c r="K68" s="53"/>
      <c r="L68" s="53"/>
      <c r="M68" s="53"/>
      <c r="N68" s="53"/>
      <c r="O68" s="53"/>
      <c r="P68" s="53" t="s">
        <v>66</v>
      </c>
      <c r="Q68" s="53"/>
      <c r="R68" s="53"/>
      <c r="S68" s="53"/>
      <c r="T68" s="53"/>
      <c r="U68" s="53"/>
    </row>
    <row r="69" spans="1:21" ht="30" customHeight="1">
      <c r="A69" s="51"/>
      <c r="B69" s="54" t="s">
        <v>921</v>
      </c>
      <c r="C69" s="53"/>
      <c r="D69" s="53"/>
      <c r="E69" s="53"/>
      <c r="F69" s="53"/>
      <c r="G69" s="53"/>
      <c r="H69" s="53"/>
      <c r="I69" s="53"/>
      <c r="J69" s="53"/>
      <c r="K69" s="53"/>
      <c r="L69" s="53"/>
      <c r="M69" s="53"/>
      <c r="N69" s="53"/>
      <c r="O69" s="53" t="s">
        <v>66</v>
      </c>
      <c r="P69" s="53"/>
      <c r="Q69" s="53"/>
      <c r="R69" s="53"/>
      <c r="S69" s="53"/>
      <c r="T69" s="53"/>
      <c r="U69" s="53"/>
    </row>
    <row r="70" spans="1:21" ht="30" customHeight="1">
      <c r="A70" s="52"/>
      <c r="B70" s="54" t="s">
        <v>922</v>
      </c>
      <c r="C70" s="53"/>
      <c r="D70" s="53"/>
      <c r="E70" s="53"/>
      <c r="F70" s="53"/>
      <c r="G70" s="53"/>
      <c r="H70" s="53"/>
      <c r="I70" s="53"/>
      <c r="J70" s="53"/>
      <c r="K70" s="53"/>
      <c r="L70" s="53"/>
      <c r="M70" s="53"/>
      <c r="N70" s="53" t="s">
        <v>66</v>
      </c>
      <c r="O70" s="53"/>
      <c r="P70" s="53"/>
      <c r="Q70" s="53"/>
      <c r="R70" s="53"/>
      <c r="S70" s="53"/>
      <c r="T70" s="53"/>
      <c r="U70" s="53"/>
    </row>
    <row r="71" spans="1:21" ht="30" customHeight="1">
      <c r="A71" s="56" t="s">
        <v>923</v>
      </c>
      <c r="B71" s="54" t="s">
        <v>361</v>
      </c>
      <c r="C71" s="55" t="s">
        <v>924</v>
      </c>
      <c r="D71" s="55"/>
      <c r="E71" s="55"/>
      <c r="F71" s="55"/>
      <c r="G71" s="55"/>
      <c r="H71" s="55"/>
      <c r="I71" s="55"/>
      <c r="J71" s="55"/>
      <c r="K71" s="55"/>
      <c r="L71" s="55"/>
      <c r="M71" s="55"/>
      <c r="N71" s="53"/>
      <c r="O71" s="53"/>
      <c r="P71" s="53" t="s">
        <v>56</v>
      </c>
      <c r="Q71" s="55"/>
      <c r="R71" s="55"/>
      <c r="S71" s="55"/>
      <c r="T71" s="55"/>
      <c r="U71" s="55"/>
    </row>
    <row r="72" spans="1:21" ht="30" customHeight="1">
      <c r="A72" s="51"/>
      <c r="B72" s="54" t="s">
        <v>375</v>
      </c>
      <c r="C72" s="55" t="s">
        <v>924</v>
      </c>
      <c r="D72" s="55"/>
      <c r="E72" s="55"/>
      <c r="F72" s="55"/>
      <c r="G72" s="55"/>
      <c r="H72" s="55"/>
      <c r="I72" s="55"/>
      <c r="J72" s="55"/>
      <c r="K72" s="55"/>
      <c r="L72" s="55"/>
      <c r="M72" s="55"/>
      <c r="N72" s="53"/>
      <c r="O72" s="53"/>
      <c r="P72" s="53" t="s">
        <v>56</v>
      </c>
      <c r="Q72" s="55"/>
      <c r="R72" s="55"/>
      <c r="S72" s="55"/>
      <c r="T72" s="55"/>
      <c r="U72" s="55"/>
    </row>
    <row r="73" spans="1:21" ht="30" customHeight="1">
      <c r="A73" s="51"/>
      <c r="B73" s="54" t="s">
        <v>389</v>
      </c>
      <c r="C73" s="55" t="s">
        <v>924</v>
      </c>
      <c r="D73" s="55"/>
      <c r="E73" s="55"/>
      <c r="F73" s="55"/>
      <c r="G73" s="55"/>
      <c r="H73" s="55"/>
      <c r="I73" s="55"/>
      <c r="J73" s="55"/>
      <c r="K73" s="55"/>
      <c r="L73" s="55"/>
      <c r="M73" s="55"/>
      <c r="N73" s="53"/>
      <c r="O73" s="53"/>
      <c r="P73" s="53" t="s">
        <v>56</v>
      </c>
      <c r="Q73" s="55"/>
      <c r="R73" s="55"/>
      <c r="S73" s="55"/>
      <c r="T73" s="55"/>
      <c r="U73" s="55"/>
    </row>
    <row r="74" spans="1:21" ht="30" customHeight="1">
      <c r="A74" s="51"/>
      <c r="B74" s="54" t="s">
        <v>397</v>
      </c>
      <c r="C74" s="55"/>
      <c r="D74" s="55"/>
      <c r="E74" s="55"/>
      <c r="F74" s="55"/>
      <c r="G74" s="55"/>
      <c r="H74" s="55"/>
      <c r="I74" s="55"/>
      <c r="J74" s="55"/>
      <c r="K74" s="55"/>
      <c r="L74" s="55"/>
      <c r="M74" s="55"/>
      <c r="N74" s="53"/>
      <c r="O74" s="53" t="s">
        <v>66</v>
      </c>
      <c r="P74" s="53"/>
      <c r="Q74" s="55"/>
      <c r="R74" s="55"/>
      <c r="S74" s="55"/>
      <c r="T74" s="55"/>
      <c r="U74" s="55"/>
    </row>
    <row r="75" spans="1:21" ht="30" customHeight="1">
      <c r="A75" s="51"/>
      <c r="B75" s="54" t="s">
        <v>925</v>
      </c>
      <c r="C75" s="55"/>
      <c r="D75" s="55"/>
      <c r="E75" s="55"/>
      <c r="F75" s="55"/>
      <c r="G75" s="55"/>
      <c r="H75" s="55"/>
      <c r="I75" s="55"/>
      <c r="J75" s="55"/>
      <c r="K75" s="55"/>
      <c r="L75" s="55"/>
      <c r="M75" s="55"/>
      <c r="N75" s="53" t="s">
        <v>66</v>
      </c>
      <c r="O75" s="53"/>
      <c r="P75" s="53"/>
      <c r="Q75" s="55"/>
      <c r="R75" s="55"/>
      <c r="S75" s="55"/>
      <c r="T75" s="55"/>
      <c r="U75" s="55"/>
    </row>
    <row r="76" spans="1:21" ht="30" customHeight="1">
      <c r="A76" s="51"/>
      <c r="B76" s="54" t="s">
        <v>926</v>
      </c>
      <c r="C76" s="55"/>
      <c r="D76" s="55"/>
      <c r="E76" s="55"/>
      <c r="F76" s="55"/>
      <c r="G76" s="55"/>
      <c r="H76" s="55"/>
      <c r="I76" s="55"/>
      <c r="J76" s="55"/>
      <c r="K76" s="55"/>
      <c r="L76" s="55"/>
      <c r="M76" s="55"/>
      <c r="N76" s="53"/>
      <c r="O76" s="53" t="s">
        <v>66</v>
      </c>
      <c r="P76" s="53"/>
      <c r="Q76" s="55"/>
      <c r="R76" s="55"/>
      <c r="S76" s="55"/>
      <c r="T76" s="55"/>
      <c r="U76" s="55"/>
    </row>
    <row r="77" spans="1:21" ht="30" customHeight="1">
      <c r="A77" s="51"/>
      <c r="B77" s="54" t="s">
        <v>927</v>
      </c>
      <c r="C77" s="55"/>
      <c r="D77" s="55"/>
      <c r="E77" s="55"/>
      <c r="F77" s="55"/>
      <c r="G77" s="55"/>
      <c r="H77" s="55"/>
      <c r="I77" s="55"/>
      <c r="J77" s="55"/>
      <c r="K77" s="55"/>
      <c r="L77" s="55"/>
      <c r="M77" s="55"/>
      <c r="N77" s="53" t="s">
        <v>66</v>
      </c>
      <c r="O77" s="53"/>
      <c r="P77" s="53"/>
      <c r="Q77" s="55"/>
      <c r="R77" s="55"/>
      <c r="S77" s="55"/>
      <c r="T77" s="55"/>
      <c r="U77" s="55"/>
    </row>
    <row r="78" spans="1:21" ht="30" customHeight="1">
      <c r="A78" s="51"/>
      <c r="B78" s="54" t="s">
        <v>928</v>
      </c>
      <c r="C78" s="55"/>
      <c r="D78" s="55"/>
      <c r="E78" s="55"/>
      <c r="F78" s="55"/>
      <c r="G78" s="55"/>
      <c r="H78" s="55"/>
      <c r="I78" s="55"/>
      <c r="J78" s="55"/>
      <c r="K78" s="55"/>
      <c r="L78" s="55"/>
      <c r="M78" s="55"/>
      <c r="N78" s="53"/>
      <c r="O78" s="53"/>
      <c r="P78" s="53" t="s">
        <v>66</v>
      </c>
      <c r="Q78" s="55"/>
      <c r="R78" s="55"/>
      <c r="S78" s="55"/>
      <c r="T78" s="55"/>
      <c r="U78" s="55"/>
    </row>
    <row r="79" spans="1:21" ht="30" customHeight="1">
      <c r="A79" s="51"/>
      <c r="B79" s="54" t="s">
        <v>929</v>
      </c>
      <c r="C79" s="55"/>
      <c r="D79" s="55"/>
      <c r="E79" s="55"/>
      <c r="F79" s="55"/>
      <c r="G79" s="55"/>
      <c r="H79" s="55"/>
      <c r="I79" s="55"/>
      <c r="J79" s="55"/>
      <c r="K79" s="55"/>
      <c r="L79" s="55"/>
      <c r="M79" s="55"/>
      <c r="N79" s="53" t="s">
        <v>66</v>
      </c>
      <c r="O79" s="53"/>
      <c r="P79" s="53"/>
      <c r="Q79" s="55"/>
      <c r="R79" s="55"/>
      <c r="S79" s="55"/>
      <c r="T79" s="55"/>
      <c r="U79" s="55"/>
    </row>
    <row r="80" spans="1:21" ht="30" customHeight="1">
      <c r="A80" s="51"/>
      <c r="B80" s="54" t="s">
        <v>930</v>
      </c>
      <c r="C80" s="55"/>
      <c r="D80" s="55"/>
      <c r="E80" s="55"/>
      <c r="F80" s="55"/>
      <c r="G80" s="55"/>
      <c r="H80" s="55"/>
      <c r="I80" s="55"/>
      <c r="J80" s="55"/>
      <c r="K80" s="55"/>
      <c r="L80" s="55"/>
      <c r="M80" s="55"/>
      <c r="N80" s="53"/>
      <c r="O80" s="53" t="s">
        <v>66</v>
      </c>
      <c r="P80" s="53"/>
      <c r="Q80" s="55"/>
      <c r="R80" s="55"/>
      <c r="S80" s="55"/>
      <c r="T80" s="55"/>
      <c r="U80" s="55"/>
    </row>
    <row r="81" spans="1:21" ht="30" customHeight="1">
      <c r="A81" s="51"/>
      <c r="B81" s="54" t="s">
        <v>931</v>
      </c>
      <c r="C81" s="55"/>
      <c r="D81" s="55"/>
      <c r="E81" s="55"/>
      <c r="F81" s="55"/>
      <c r="G81" s="55"/>
      <c r="H81" s="55"/>
      <c r="I81" s="55"/>
      <c r="J81" s="55"/>
      <c r="K81" s="55"/>
      <c r="L81" s="55"/>
      <c r="M81" s="55"/>
      <c r="N81" s="53"/>
      <c r="O81" s="53"/>
      <c r="P81" s="53" t="s">
        <v>66</v>
      </c>
      <c r="Q81" s="55"/>
      <c r="R81" s="55"/>
      <c r="S81" s="55"/>
      <c r="T81" s="55"/>
      <c r="U81" s="55"/>
    </row>
    <row r="82" spans="1:21" ht="30" customHeight="1">
      <c r="A82" s="51"/>
      <c r="B82" s="54" t="s">
        <v>932</v>
      </c>
      <c r="C82" s="55"/>
      <c r="D82" s="55"/>
      <c r="E82" s="55"/>
      <c r="F82" s="55"/>
      <c r="G82" s="55"/>
      <c r="H82" s="55"/>
      <c r="I82" s="55"/>
      <c r="J82" s="55"/>
      <c r="K82" s="55"/>
      <c r="L82" s="55"/>
      <c r="M82" s="55"/>
      <c r="N82" s="53"/>
      <c r="O82" s="53" t="s">
        <v>66</v>
      </c>
      <c r="P82" s="53"/>
      <c r="Q82" s="55"/>
      <c r="R82" s="55"/>
      <c r="S82" s="55"/>
      <c r="T82" s="55"/>
      <c r="U82" s="55"/>
    </row>
    <row r="83" spans="1:21" ht="30" customHeight="1">
      <c r="A83" s="51"/>
      <c r="B83" s="54" t="s">
        <v>933</v>
      </c>
      <c r="C83" s="55"/>
      <c r="D83" s="55"/>
      <c r="E83" s="55"/>
      <c r="F83" s="55"/>
      <c r="G83" s="55"/>
      <c r="H83" s="55"/>
      <c r="I83" s="55"/>
      <c r="J83" s="55"/>
      <c r="K83" s="55"/>
      <c r="L83" s="55"/>
      <c r="M83" s="55"/>
      <c r="N83" s="53" t="s">
        <v>66</v>
      </c>
      <c r="O83" s="53"/>
      <c r="P83" s="53"/>
      <c r="Q83" s="55"/>
      <c r="R83" s="55"/>
      <c r="S83" s="55"/>
      <c r="T83" s="55"/>
      <c r="U83" s="55"/>
    </row>
    <row r="84" spans="1:21" ht="30" customHeight="1">
      <c r="A84" s="51"/>
      <c r="B84" s="54" t="s">
        <v>934</v>
      </c>
      <c r="C84" s="55"/>
      <c r="D84" s="55"/>
      <c r="E84" s="55"/>
      <c r="F84" s="55"/>
      <c r="G84" s="55"/>
      <c r="H84" s="55"/>
      <c r="I84" s="55"/>
      <c r="J84" s="55"/>
      <c r="K84" s="55"/>
      <c r="L84" s="55"/>
      <c r="M84" s="55"/>
      <c r="N84" s="53"/>
      <c r="O84" s="53"/>
      <c r="P84" s="53" t="s">
        <v>66</v>
      </c>
      <c r="Q84" s="55"/>
      <c r="R84" s="55"/>
      <c r="S84" s="55"/>
      <c r="T84" s="55"/>
      <c r="U84" s="55"/>
    </row>
    <row r="85" spans="1:21" ht="30" customHeight="1">
      <c r="A85" s="52"/>
      <c r="B85" s="54" t="s">
        <v>935</v>
      </c>
      <c r="C85" s="55"/>
      <c r="D85" s="55"/>
      <c r="E85" s="55"/>
      <c r="F85" s="55"/>
      <c r="G85" s="55"/>
      <c r="H85" s="55"/>
      <c r="I85" s="55"/>
      <c r="J85" s="55"/>
      <c r="K85" s="55"/>
      <c r="L85" s="55"/>
      <c r="M85" s="55"/>
      <c r="N85" s="53"/>
      <c r="O85" s="53" t="s">
        <v>66</v>
      </c>
      <c r="P85" s="53"/>
      <c r="Q85" s="55"/>
      <c r="R85" s="55"/>
      <c r="S85" s="55"/>
      <c r="T85" s="55"/>
      <c r="U85" s="55"/>
    </row>
    <row r="86" spans="1:21" ht="30" customHeight="1">
      <c r="A86" s="56" t="s">
        <v>936</v>
      </c>
      <c r="B86" s="54" t="s">
        <v>937</v>
      </c>
      <c r="C86" s="55" t="s">
        <v>938</v>
      </c>
      <c r="D86" s="55"/>
      <c r="E86" s="55"/>
      <c r="F86" s="55"/>
      <c r="G86" s="55"/>
      <c r="H86" s="55"/>
      <c r="I86" s="55"/>
      <c r="J86" s="55"/>
      <c r="K86" s="55"/>
      <c r="L86" s="55"/>
      <c r="M86" s="55"/>
      <c r="N86" s="53"/>
      <c r="O86" s="53"/>
      <c r="P86" s="53" t="s">
        <v>56</v>
      </c>
      <c r="Q86" s="55"/>
      <c r="R86" s="55"/>
      <c r="S86" s="55"/>
      <c r="T86" s="55"/>
      <c r="U86" s="55"/>
    </row>
    <row r="87" spans="1:21" ht="30" customHeight="1">
      <c r="A87" s="51"/>
      <c r="B87" s="54" t="s">
        <v>939</v>
      </c>
      <c r="C87" s="55" t="s">
        <v>938</v>
      </c>
      <c r="D87" s="55"/>
      <c r="E87" s="55"/>
      <c r="F87" s="55"/>
      <c r="G87" s="55"/>
      <c r="H87" s="55"/>
      <c r="I87" s="55"/>
      <c r="J87" s="55"/>
      <c r="K87" s="55"/>
      <c r="L87" s="55"/>
      <c r="M87" s="55"/>
      <c r="N87" s="53"/>
      <c r="O87" s="53"/>
      <c r="P87" s="53" t="s">
        <v>56</v>
      </c>
      <c r="Q87" s="55"/>
      <c r="R87" s="55"/>
      <c r="S87" s="55"/>
      <c r="T87" s="55"/>
      <c r="U87" s="55"/>
    </row>
    <row r="88" spans="1:21" ht="30" customHeight="1">
      <c r="A88" s="51"/>
      <c r="B88" s="54" t="s">
        <v>940</v>
      </c>
      <c r="C88" s="55" t="s">
        <v>938</v>
      </c>
      <c r="D88" s="55"/>
      <c r="E88" s="55"/>
      <c r="F88" s="55"/>
      <c r="G88" s="55"/>
      <c r="H88" s="55"/>
      <c r="I88" s="55"/>
      <c r="J88" s="55"/>
      <c r="K88" s="55"/>
      <c r="L88" s="55"/>
      <c r="M88" s="55"/>
      <c r="N88" s="53"/>
      <c r="O88" s="53"/>
      <c r="P88" s="53" t="s">
        <v>56</v>
      </c>
      <c r="Q88" s="55"/>
      <c r="R88" s="55"/>
      <c r="S88" s="55"/>
      <c r="T88" s="55"/>
      <c r="U88" s="55"/>
    </row>
    <row r="89" spans="1:21" ht="30" customHeight="1">
      <c r="A89" s="51"/>
      <c r="B89" s="54" t="s">
        <v>941</v>
      </c>
      <c r="C89" s="55"/>
      <c r="D89" s="55"/>
      <c r="E89" s="55"/>
      <c r="F89" s="55"/>
      <c r="G89" s="55"/>
      <c r="H89" s="55"/>
      <c r="I89" s="55"/>
      <c r="J89" s="55"/>
      <c r="K89" s="55"/>
      <c r="L89" s="55"/>
      <c r="M89" s="55"/>
      <c r="N89" s="53" t="s">
        <v>66</v>
      </c>
      <c r="O89" s="53"/>
      <c r="P89" s="53"/>
      <c r="Q89" s="55"/>
      <c r="R89" s="55"/>
      <c r="S89" s="55"/>
      <c r="T89" s="55"/>
      <c r="U89" s="55"/>
    </row>
    <row r="90" spans="1:21" ht="30" customHeight="1">
      <c r="A90" s="51"/>
      <c r="B90" s="54" t="s">
        <v>942</v>
      </c>
      <c r="C90" s="55"/>
      <c r="D90" s="55"/>
      <c r="E90" s="55"/>
      <c r="F90" s="55"/>
      <c r="G90" s="55"/>
      <c r="H90" s="55"/>
      <c r="I90" s="55"/>
      <c r="J90" s="55"/>
      <c r="K90" s="55"/>
      <c r="L90" s="55"/>
      <c r="M90" s="55"/>
      <c r="N90" s="53"/>
      <c r="O90" s="53"/>
      <c r="P90" s="53" t="s">
        <v>66</v>
      </c>
      <c r="Q90" s="55"/>
      <c r="R90" s="55"/>
      <c r="S90" s="55"/>
      <c r="T90" s="55"/>
      <c r="U90" s="55"/>
    </row>
    <row r="91" spans="1:21" ht="30" customHeight="1">
      <c r="A91" s="51"/>
      <c r="B91" s="54" t="s">
        <v>943</v>
      </c>
      <c r="C91" s="55"/>
      <c r="D91" s="55"/>
      <c r="E91" s="55"/>
      <c r="F91" s="55"/>
      <c r="G91" s="55"/>
      <c r="H91" s="55"/>
      <c r="I91" s="55"/>
      <c r="J91" s="55"/>
      <c r="K91" s="55"/>
      <c r="L91" s="55"/>
      <c r="M91" s="55"/>
      <c r="N91" s="53"/>
      <c r="O91" s="53" t="s">
        <v>66</v>
      </c>
      <c r="P91" s="53"/>
      <c r="Q91" s="55"/>
      <c r="R91" s="55"/>
      <c r="S91" s="55"/>
      <c r="T91" s="55"/>
      <c r="U91" s="55"/>
    </row>
    <row r="92" spans="1:21" ht="30" customHeight="1">
      <c r="A92" s="51"/>
      <c r="B92" s="54" t="s">
        <v>944</v>
      </c>
      <c r="C92" s="55"/>
      <c r="D92" s="55"/>
      <c r="E92" s="55"/>
      <c r="F92" s="55"/>
      <c r="G92" s="55"/>
      <c r="H92" s="55"/>
      <c r="I92" s="55"/>
      <c r="J92" s="55"/>
      <c r="K92" s="55"/>
      <c r="L92" s="55"/>
      <c r="M92" s="55"/>
      <c r="N92" s="53" t="s">
        <v>66</v>
      </c>
      <c r="O92" s="53"/>
      <c r="P92" s="53"/>
      <c r="Q92" s="55"/>
      <c r="R92" s="55"/>
      <c r="S92" s="55"/>
      <c r="T92" s="55"/>
      <c r="U92" s="55"/>
    </row>
    <row r="93" spans="1:21" ht="30" customHeight="1">
      <c r="A93" s="51"/>
      <c r="B93" s="54" t="s">
        <v>945</v>
      </c>
      <c r="C93" s="55"/>
      <c r="D93" s="55"/>
      <c r="E93" s="55"/>
      <c r="F93" s="55"/>
      <c r="G93" s="55"/>
      <c r="H93" s="55"/>
      <c r="I93" s="55"/>
      <c r="J93" s="55"/>
      <c r="K93" s="55"/>
      <c r="L93" s="55"/>
      <c r="M93" s="55"/>
      <c r="N93" s="53"/>
      <c r="O93" s="53"/>
      <c r="P93" s="53" t="s">
        <v>66</v>
      </c>
      <c r="Q93" s="55"/>
      <c r="R93" s="55"/>
      <c r="S93" s="55"/>
      <c r="T93" s="55"/>
      <c r="U93" s="55"/>
    </row>
    <row r="94" spans="1:21" ht="30" customHeight="1">
      <c r="A94" s="51"/>
      <c r="B94" s="54" t="s">
        <v>946</v>
      </c>
      <c r="C94" s="55"/>
      <c r="D94" s="55"/>
      <c r="E94" s="55"/>
      <c r="F94" s="55"/>
      <c r="G94" s="55"/>
      <c r="H94" s="55"/>
      <c r="I94" s="55"/>
      <c r="J94" s="55"/>
      <c r="K94" s="55"/>
      <c r="L94" s="55"/>
      <c r="M94" s="55"/>
      <c r="N94" s="53"/>
      <c r="O94" s="53" t="s">
        <v>66</v>
      </c>
      <c r="P94" s="53"/>
      <c r="Q94" s="55"/>
      <c r="R94" s="55"/>
      <c r="S94" s="55"/>
      <c r="T94" s="55"/>
      <c r="U94" s="55"/>
    </row>
    <row r="95" spans="1:21" ht="30" customHeight="1">
      <c r="A95" s="51"/>
      <c r="B95" s="54" t="s">
        <v>947</v>
      </c>
      <c r="C95" s="55"/>
      <c r="D95" s="55"/>
      <c r="E95" s="55"/>
      <c r="F95" s="55"/>
      <c r="G95" s="55"/>
      <c r="H95" s="55"/>
      <c r="I95" s="55"/>
      <c r="J95" s="55"/>
      <c r="K95" s="55"/>
      <c r="L95" s="55"/>
      <c r="M95" s="55"/>
      <c r="N95" s="53"/>
      <c r="O95" s="53" t="s">
        <v>66</v>
      </c>
      <c r="P95" s="53"/>
      <c r="Q95" s="55"/>
      <c r="R95" s="55"/>
      <c r="S95" s="55"/>
      <c r="T95" s="55"/>
      <c r="U95" s="55"/>
    </row>
    <row r="96" spans="1:21" ht="30" customHeight="1">
      <c r="A96" s="51"/>
      <c r="B96" s="54" t="s">
        <v>948</v>
      </c>
      <c r="C96" s="55"/>
      <c r="D96" s="55"/>
      <c r="E96" s="55"/>
      <c r="F96" s="55"/>
      <c r="G96" s="55"/>
      <c r="H96" s="55"/>
      <c r="I96" s="55"/>
      <c r="J96" s="55"/>
      <c r="K96" s="55"/>
      <c r="L96" s="55"/>
      <c r="M96" s="55"/>
      <c r="N96" s="53" t="s">
        <v>66</v>
      </c>
      <c r="O96" s="53"/>
      <c r="P96" s="53"/>
      <c r="Q96" s="55"/>
      <c r="R96" s="55"/>
      <c r="S96" s="55"/>
      <c r="T96" s="55"/>
      <c r="U96" s="55"/>
    </row>
    <row r="97" spans="1:21" ht="30" customHeight="1">
      <c r="A97" s="51"/>
      <c r="B97" s="54" t="s">
        <v>949</v>
      </c>
      <c r="C97" s="55"/>
      <c r="D97" s="55"/>
      <c r="E97" s="55"/>
      <c r="F97" s="55"/>
      <c r="G97" s="55"/>
      <c r="H97" s="55"/>
      <c r="I97" s="55"/>
      <c r="J97" s="55"/>
      <c r="K97" s="55"/>
      <c r="L97" s="55"/>
      <c r="M97" s="55"/>
      <c r="N97" s="53"/>
      <c r="O97" s="53"/>
      <c r="P97" s="53" t="s">
        <v>66</v>
      </c>
      <c r="Q97" s="55"/>
      <c r="R97" s="55"/>
      <c r="S97" s="55"/>
      <c r="T97" s="55"/>
      <c r="U97" s="55"/>
    </row>
    <row r="98" spans="1:21" ht="30" customHeight="1">
      <c r="A98" s="51"/>
      <c r="B98" s="54" t="s">
        <v>950</v>
      </c>
      <c r="C98" s="55"/>
      <c r="D98" s="55"/>
      <c r="E98" s="55"/>
      <c r="F98" s="55"/>
      <c r="G98" s="55"/>
      <c r="H98" s="55"/>
      <c r="I98" s="55"/>
      <c r="J98" s="55"/>
      <c r="K98" s="55"/>
      <c r="L98" s="55"/>
      <c r="M98" s="55"/>
      <c r="N98" s="53"/>
      <c r="O98" s="53" t="s">
        <v>66</v>
      </c>
      <c r="P98" s="53"/>
      <c r="Q98" s="55"/>
      <c r="R98" s="55"/>
      <c r="S98" s="55"/>
      <c r="T98" s="55"/>
      <c r="U98" s="55"/>
    </row>
    <row r="99" spans="1:21" ht="30" customHeight="1">
      <c r="A99" s="51"/>
      <c r="B99" s="54" t="s">
        <v>951</v>
      </c>
      <c r="C99" s="55"/>
      <c r="D99" s="55"/>
      <c r="E99" s="55"/>
      <c r="F99" s="55"/>
      <c r="G99" s="55"/>
      <c r="H99" s="55"/>
      <c r="I99" s="55"/>
      <c r="J99" s="55"/>
      <c r="K99" s="55"/>
      <c r="L99" s="55"/>
      <c r="M99" s="55"/>
      <c r="N99" s="53" t="s">
        <v>66</v>
      </c>
      <c r="O99" s="53"/>
      <c r="P99" s="53"/>
      <c r="Q99" s="55"/>
      <c r="R99" s="55"/>
      <c r="S99" s="55"/>
      <c r="T99" s="55"/>
      <c r="U99" s="55"/>
    </row>
    <row r="100" spans="1:21" ht="30" customHeight="1">
      <c r="A100" s="52"/>
      <c r="B100" s="54" t="s">
        <v>952</v>
      </c>
      <c r="C100" s="55"/>
      <c r="D100" s="55"/>
      <c r="E100" s="55"/>
      <c r="F100" s="55"/>
      <c r="G100" s="55"/>
      <c r="H100" s="55"/>
      <c r="I100" s="55"/>
      <c r="J100" s="55"/>
      <c r="K100" s="55"/>
      <c r="L100" s="55"/>
      <c r="M100" s="55"/>
      <c r="N100" s="53"/>
      <c r="O100" s="53" t="s">
        <v>66</v>
      </c>
      <c r="P100" s="53"/>
      <c r="Q100" s="55"/>
      <c r="R100" s="55"/>
      <c r="S100" s="55"/>
      <c r="T100" s="55"/>
      <c r="U100" s="55"/>
    </row>
    <row r="101" spans="1:21" ht="30" customHeight="1">
      <c r="A101" s="56" t="s">
        <v>953</v>
      </c>
      <c r="B101" s="54" t="s">
        <v>954</v>
      </c>
      <c r="C101" s="55" t="s">
        <v>955</v>
      </c>
      <c r="D101" s="55"/>
      <c r="E101" s="55"/>
      <c r="F101" s="55"/>
      <c r="G101" s="55"/>
      <c r="H101" s="55"/>
      <c r="I101" s="55"/>
      <c r="J101" s="55"/>
      <c r="K101" s="55"/>
      <c r="L101" s="55"/>
      <c r="M101" s="55"/>
      <c r="N101" s="53"/>
      <c r="O101" s="53"/>
      <c r="P101" s="53" t="s">
        <v>56</v>
      </c>
      <c r="Q101" s="55"/>
      <c r="R101" s="55"/>
      <c r="S101" s="55"/>
      <c r="T101" s="55"/>
      <c r="U101" s="55"/>
    </row>
    <row r="102" spans="1:21" ht="30" customHeight="1">
      <c r="A102" s="51"/>
      <c r="B102" s="54" t="s">
        <v>956</v>
      </c>
      <c r="C102" s="55" t="s">
        <v>955</v>
      </c>
      <c r="D102" s="55"/>
      <c r="E102" s="55"/>
      <c r="F102" s="55"/>
      <c r="G102" s="55"/>
      <c r="H102" s="55"/>
      <c r="I102" s="55"/>
      <c r="J102" s="55"/>
      <c r="K102" s="55"/>
      <c r="L102" s="55"/>
      <c r="M102" s="55"/>
      <c r="N102" s="53"/>
      <c r="O102" s="53"/>
      <c r="P102" s="53" t="s">
        <v>56</v>
      </c>
      <c r="Q102" s="55"/>
      <c r="R102" s="55"/>
      <c r="S102" s="55"/>
      <c r="T102" s="55"/>
      <c r="U102" s="55"/>
    </row>
    <row r="103" spans="1:21" ht="30" customHeight="1">
      <c r="A103" s="51"/>
      <c r="B103" s="54" t="s">
        <v>957</v>
      </c>
      <c r="C103" s="55" t="s">
        <v>955</v>
      </c>
      <c r="D103" s="55"/>
      <c r="E103" s="55"/>
      <c r="F103" s="55"/>
      <c r="G103" s="55"/>
      <c r="H103" s="55"/>
      <c r="I103" s="55"/>
      <c r="J103" s="55"/>
      <c r="K103" s="55"/>
      <c r="L103" s="55"/>
      <c r="M103" s="55"/>
      <c r="N103" s="53"/>
      <c r="O103" s="53"/>
      <c r="P103" s="53" t="s">
        <v>56</v>
      </c>
      <c r="Q103" s="55"/>
      <c r="R103" s="55"/>
      <c r="S103" s="55"/>
      <c r="T103" s="55"/>
      <c r="U103" s="55"/>
    </row>
    <row r="104" spans="1:21" ht="30" customHeight="1">
      <c r="A104" s="51"/>
      <c r="B104" s="54" t="s">
        <v>958</v>
      </c>
      <c r="C104" s="55"/>
      <c r="D104" s="55"/>
      <c r="E104" s="55"/>
      <c r="F104" s="55"/>
      <c r="G104" s="55"/>
      <c r="H104" s="55"/>
      <c r="I104" s="55"/>
      <c r="J104" s="55"/>
      <c r="K104" s="55"/>
      <c r="L104" s="55"/>
      <c r="M104" s="55"/>
      <c r="N104" s="53"/>
      <c r="O104" s="53" t="s">
        <v>66</v>
      </c>
      <c r="P104" s="53"/>
      <c r="Q104" s="55"/>
      <c r="R104" s="55"/>
      <c r="S104" s="55"/>
      <c r="T104" s="55"/>
      <c r="U104" s="55"/>
    </row>
    <row r="105" spans="1:21" ht="30" customHeight="1">
      <c r="A105" s="51"/>
      <c r="B105" s="54" t="s">
        <v>959</v>
      </c>
      <c r="C105" s="55"/>
      <c r="D105" s="55"/>
      <c r="E105" s="55"/>
      <c r="F105" s="55"/>
      <c r="G105" s="55"/>
      <c r="H105" s="55"/>
      <c r="I105" s="55"/>
      <c r="J105" s="55"/>
      <c r="K105" s="55"/>
      <c r="L105" s="55"/>
      <c r="M105" s="55"/>
      <c r="N105" s="53"/>
      <c r="O105" s="53" t="s">
        <v>66</v>
      </c>
      <c r="P105" s="53"/>
      <c r="Q105" s="55"/>
      <c r="R105" s="55"/>
      <c r="S105" s="55"/>
      <c r="T105" s="55"/>
      <c r="U105" s="55"/>
    </row>
    <row r="106" spans="1:21" ht="30" customHeight="1">
      <c r="A106" s="51"/>
      <c r="B106" s="54" t="s">
        <v>960</v>
      </c>
      <c r="C106" s="55"/>
      <c r="D106" s="55"/>
      <c r="E106" s="55"/>
      <c r="F106" s="55"/>
      <c r="G106" s="55"/>
      <c r="H106" s="55"/>
      <c r="I106" s="55"/>
      <c r="J106" s="55"/>
      <c r="K106" s="55"/>
      <c r="L106" s="55"/>
      <c r="M106" s="55"/>
      <c r="N106" s="53"/>
      <c r="O106" s="53" t="s">
        <v>66</v>
      </c>
      <c r="P106" s="53"/>
      <c r="Q106" s="55"/>
      <c r="R106" s="55"/>
      <c r="S106" s="55"/>
      <c r="T106" s="55"/>
      <c r="U106" s="55"/>
    </row>
    <row r="107" spans="1:21" ht="30" customHeight="1">
      <c r="A107" s="51"/>
      <c r="B107" s="54" t="s">
        <v>961</v>
      </c>
      <c r="C107" s="55"/>
      <c r="D107" s="55"/>
      <c r="E107" s="55"/>
      <c r="F107" s="55"/>
      <c r="G107" s="55"/>
      <c r="H107" s="55"/>
      <c r="I107" s="55"/>
      <c r="J107" s="55"/>
      <c r="K107" s="55"/>
      <c r="L107" s="55"/>
      <c r="M107" s="55"/>
      <c r="N107" s="53"/>
      <c r="O107" s="53" t="s">
        <v>66</v>
      </c>
      <c r="P107" s="53"/>
      <c r="Q107" s="55"/>
      <c r="R107" s="55"/>
      <c r="S107" s="55"/>
      <c r="T107" s="55"/>
      <c r="U107" s="55"/>
    </row>
    <row r="108" spans="1:21" ht="30" customHeight="1">
      <c r="A108" s="51"/>
      <c r="B108" s="54" t="s">
        <v>962</v>
      </c>
      <c r="C108" s="55"/>
      <c r="D108" s="55"/>
      <c r="E108" s="55"/>
      <c r="F108" s="55"/>
      <c r="G108" s="55"/>
      <c r="H108" s="55"/>
      <c r="I108" s="55"/>
      <c r="J108" s="55"/>
      <c r="K108" s="55"/>
      <c r="L108" s="55"/>
      <c r="M108" s="55"/>
      <c r="N108" s="53"/>
      <c r="O108" s="53" t="s">
        <v>66</v>
      </c>
      <c r="P108" s="53"/>
      <c r="Q108" s="55"/>
      <c r="R108" s="55"/>
      <c r="S108" s="55"/>
      <c r="T108" s="55"/>
      <c r="U108" s="55"/>
    </row>
    <row r="109" spans="1:21" ht="30" customHeight="1">
      <c r="A109" s="51"/>
      <c r="B109" s="54" t="s">
        <v>963</v>
      </c>
      <c r="C109" s="55"/>
      <c r="D109" s="55"/>
      <c r="E109" s="55"/>
      <c r="F109" s="55"/>
      <c r="G109" s="55"/>
      <c r="H109" s="55"/>
      <c r="I109" s="55"/>
      <c r="J109" s="55"/>
      <c r="K109" s="55"/>
      <c r="L109" s="55"/>
      <c r="M109" s="55"/>
      <c r="N109" s="53"/>
      <c r="O109" s="53" t="s">
        <v>66</v>
      </c>
      <c r="P109" s="53"/>
      <c r="Q109" s="55"/>
      <c r="R109" s="55"/>
      <c r="S109" s="55"/>
      <c r="T109" s="55"/>
      <c r="U109" s="55"/>
    </row>
    <row r="110" spans="1:21" ht="30" customHeight="1">
      <c r="A110" s="51"/>
      <c r="B110" s="54" t="s">
        <v>964</v>
      </c>
      <c r="C110" s="55"/>
      <c r="D110" s="55"/>
      <c r="E110" s="55"/>
      <c r="F110" s="55"/>
      <c r="G110" s="55"/>
      <c r="H110" s="55"/>
      <c r="I110" s="55"/>
      <c r="J110" s="55"/>
      <c r="K110" s="55"/>
      <c r="L110" s="55"/>
      <c r="M110" s="55"/>
      <c r="N110" s="53"/>
      <c r="O110" s="53" t="s">
        <v>66</v>
      </c>
      <c r="P110" s="53"/>
      <c r="Q110" s="55"/>
      <c r="R110" s="55"/>
      <c r="S110" s="55"/>
      <c r="T110" s="55"/>
      <c r="U110" s="55"/>
    </row>
    <row r="111" spans="1:21" ht="30" customHeight="1">
      <c r="A111" s="51"/>
      <c r="B111" s="54" t="s">
        <v>965</v>
      </c>
      <c r="C111" s="55"/>
      <c r="D111" s="55"/>
      <c r="E111" s="55"/>
      <c r="F111" s="55"/>
      <c r="G111" s="55"/>
      <c r="H111" s="55"/>
      <c r="I111" s="55"/>
      <c r="J111" s="55"/>
      <c r="K111" s="55"/>
      <c r="L111" s="55"/>
      <c r="M111" s="55"/>
      <c r="N111" s="53"/>
      <c r="O111" s="53" t="s">
        <v>66</v>
      </c>
      <c r="P111" s="53"/>
      <c r="Q111" s="55"/>
      <c r="R111" s="55"/>
      <c r="S111" s="55"/>
      <c r="T111" s="55"/>
      <c r="U111" s="55"/>
    </row>
    <row r="112" spans="1:21" ht="30" customHeight="1">
      <c r="A112" s="51"/>
      <c r="B112" s="54" t="s">
        <v>966</v>
      </c>
      <c r="C112" s="55"/>
      <c r="D112" s="55"/>
      <c r="E112" s="55"/>
      <c r="F112" s="55"/>
      <c r="G112" s="55"/>
      <c r="H112" s="55"/>
      <c r="I112" s="55"/>
      <c r="J112" s="55"/>
      <c r="K112" s="55"/>
      <c r="L112" s="55"/>
      <c r="M112" s="55"/>
      <c r="N112" s="53"/>
      <c r="O112" s="53" t="s">
        <v>66</v>
      </c>
      <c r="P112" s="53"/>
      <c r="Q112" s="55"/>
      <c r="R112" s="55"/>
      <c r="S112" s="55"/>
      <c r="T112" s="55"/>
      <c r="U112" s="55"/>
    </row>
    <row r="113" spans="1:21" ht="30" customHeight="1">
      <c r="A113" s="51"/>
      <c r="B113" s="54" t="s">
        <v>967</v>
      </c>
      <c r="C113" s="55"/>
      <c r="D113" s="55"/>
      <c r="E113" s="55"/>
      <c r="F113" s="55"/>
      <c r="G113" s="55"/>
      <c r="H113" s="55"/>
      <c r="I113" s="55"/>
      <c r="J113" s="55"/>
      <c r="K113" s="55"/>
      <c r="L113" s="55"/>
      <c r="M113" s="55"/>
      <c r="N113" s="53"/>
      <c r="O113" s="53" t="s">
        <v>66</v>
      </c>
      <c r="P113" s="53"/>
      <c r="Q113" s="55"/>
      <c r="R113" s="55"/>
      <c r="S113" s="55"/>
      <c r="T113" s="55"/>
      <c r="U113" s="55"/>
    </row>
    <row r="114" spans="1:21" ht="30" customHeight="1">
      <c r="A114" s="51"/>
      <c r="B114" s="54" t="s">
        <v>968</v>
      </c>
      <c r="C114" s="55"/>
      <c r="D114" s="55"/>
      <c r="E114" s="55"/>
      <c r="F114" s="55"/>
      <c r="G114" s="55"/>
      <c r="H114" s="55"/>
      <c r="I114" s="55"/>
      <c r="J114" s="55"/>
      <c r="K114" s="55"/>
      <c r="L114" s="55"/>
      <c r="M114" s="55"/>
      <c r="N114" s="53"/>
      <c r="O114" s="53" t="s">
        <v>66</v>
      </c>
      <c r="P114" s="53"/>
      <c r="Q114" s="55"/>
      <c r="R114" s="55"/>
      <c r="S114" s="55"/>
      <c r="T114" s="55"/>
      <c r="U114" s="55"/>
    </row>
    <row r="115" spans="1:21" ht="30" customHeight="1">
      <c r="A115" s="52"/>
      <c r="B115" s="54" t="s">
        <v>969</v>
      </c>
      <c r="C115" s="55"/>
      <c r="D115" s="55"/>
      <c r="E115" s="55"/>
      <c r="F115" s="55"/>
      <c r="G115" s="55"/>
      <c r="H115" s="55"/>
      <c r="I115" s="55"/>
      <c r="J115" s="55"/>
      <c r="K115" s="55"/>
      <c r="L115" s="55"/>
      <c r="M115" s="55"/>
      <c r="N115" s="53"/>
      <c r="O115" s="53" t="s">
        <v>66</v>
      </c>
      <c r="P115" s="53"/>
      <c r="Q115" s="55"/>
      <c r="R115" s="55"/>
      <c r="S115" s="55"/>
      <c r="T115" s="55"/>
      <c r="U115" s="55"/>
    </row>
    <row r="116" spans="1:21" ht="30" customHeight="1">
      <c r="A116" s="56" t="s">
        <v>970</v>
      </c>
      <c r="B116" s="54" t="s">
        <v>971</v>
      </c>
      <c r="C116" s="55" t="s">
        <v>972</v>
      </c>
      <c r="D116" s="55"/>
      <c r="E116" s="55"/>
      <c r="F116" s="55"/>
      <c r="G116" s="55"/>
      <c r="H116" s="55"/>
      <c r="I116" s="55"/>
      <c r="J116" s="55"/>
      <c r="K116" s="55"/>
      <c r="L116" s="55"/>
      <c r="M116" s="55"/>
      <c r="N116" s="53"/>
      <c r="O116" s="53"/>
      <c r="P116" s="53" t="s">
        <v>56</v>
      </c>
      <c r="Q116" s="55"/>
      <c r="R116" s="55"/>
      <c r="S116" s="55"/>
      <c r="T116" s="55"/>
      <c r="U116" s="55"/>
    </row>
    <row r="117" spans="1:21" ht="30" customHeight="1">
      <c r="A117" s="51"/>
      <c r="B117" s="54" t="s">
        <v>973</v>
      </c>
      <c r="C117" s="55" t="s">
        <v>972</v>
      </c>
      <c r="D117" s="55"/>
      <c r="E117" s="55"/>
      <c r="F117" s="55"/>
      <c r="G117" s="55"/>
      <c r="H117" s="55"/>
      <c r="I117" s="55"/>
      <c r="J117" s="55"/>
      <c r="K117" s="55"/>
      <c r="L117" s="55"/>
      <c r="M117" s="55"/>
      <c r="N117" s="53"/>
      <c r="O117" s="53"/>
      <c r="P117" s="53" t="s">
        <v>56</v>
      </c>
      <c r="Q117" s="55"/>
      <c r="R117" s="55"/>
      <c r="S117" s="55"/>
      <c r="T117" s="55"/>
      <c r="U117" s="55"/>
    </row>
    <row r="118" spans="1:21" ht="30" customHeight="1">
      <c r="A118" s="51"/>
      <c r="B118" s="54" t="s">
        <v>974</v>
      </c>
      <c r="C118" s="55" t="s">
        <v>972</v>
      </c>
      <c r="D118" s="55"/>
      <c r="E118" s="55"/>
      <c r="F118" s="55"/>
      <c r="G118" s="55"/>
      <c r="H118" s="55"/>
      <c r="I118" s="55"/>
      <c r="J118" s="55"/>
      <c r="K118" s="55"/>
      <c r="L118" s="55"/>
      <c r="M118" s="55"/>
      <c r="N118" s="53"/>
      <c r="O118" s="53"/>
      <c r="P118" s="53" t="s">
        <v>56</v>
      </c>
      <c r="Q118" s="55"/>
      <c r="R118" s="55"/>
      <c r="S118" s="55"/>
      <c r="T118" s="55"/>
      <c r="U118" s="55"/>
    </row>
    <row r="119" spans="1:21" ht="30" customHeight="1">
      <c r="A119" s="51"/>
      <c r="B119" s="54" t="s">
        <v>975</v>
      </c>
      <c r="C119" s="55"/>
      <c r="D119" s="55"/>
      <c r="E119" s="55"/>
      <c r="F119" s="55"/>
      <c r="G119" s="55"/>
      <c r="H119" s="55"/>
      <c r="I119" s="55"/>
      <c r="J119" s="55"/>
      <c r="K119" s="55"/>
      <c r="L119" s="55"/>
      <c r="M119" s="55"/>
      <c r="N119" s="53" t="s">
        <v>66</v>
      </c>
      <c r="O119" s="53"/>
      <c r="P119" s="53"/>
      <c r="Q119" s="55"/>
      <c r="R119" s="55"/>
      <c r="S119" s="55"/>
      <c r="T119" s="55"/>
      <c r="U119" s="55"/>
    </row>
    <row r="120" spans="1:21" ht="30" customHeight="1">
      <c r="A120" s="51"/>
      <c r="B120" s="54" t="s">
        <v>976</v>
      </c>
      <c r="C120" s="55"/>
      <c r="D120" s="55"/>
      <c r="E120" s="55"/>
      <c r="F120" s="55"/>
      <c r="G120" s="55"/>
      <c r="H120" s="55"/>
      <c r="I120" s="55"/>
      <c r="J120" s="55"/>
      <c r="K120" s="55"/>
      <c r="L120" s="55"/>
      <c r="M120" s="55"/>
      <c r="N120" s="53"/>
      <c r="O120" s="53"/>
      <c r="P120" s="53" t="s">
        <v>66</v>
      </c>
      <c r="Q120" s="55"/>
      <c r="R120" s="55"/>
      <c r="S120" s="55"/>
      <c r="T120" s="55"/>
      <c r="U120" s="55"/>
    </row>
    <row r="121" spans="1:21" ht="30" customHeight="1">
      <c r="A121" s="51"/>
      <c r="B121" s="54" t="s">
        <v>977</v>
      </c>
      <c r="C121" s="55"/>
      <c r="D121" s="55"/>
      <c r="E121" s="55"/>
      <c r="F121" s="55"/>
      <c r="G121" s="55"/>
      <c r="H121" s="55"/>
      <c r="I121" s="55"/>
      <c r="J121" s="55"/>
      <c r="K121" s="55"/>
      <c r="L121" s="55"/>
      <c r="M121" s="55"/>
      <c r="N121" s="53" t="s">
        <v>66</v>
      </c>
      <c r="O121" s="53"/>
      <c r="P121" s="53"/>
      <c r="Q121" s="55"/>
      <c r="R121" s="55"/>
      <c r="S121" s="55"/>
      <c r="T121" s="55"/>
      <c r="U121" s="55"/>
    </row>
    <row r="122" spans="1:21" ht="30" customHeight="1">
      <c r="A122" s="51"/>
      <c r="B122" s="54" t="s">
        <v>978</v>
      </c>
      <c r="C122" s="55"/>
      <c r="D122" s="55"/>
      <c r="E122" s="55"/>
      <c r="F122" s="55"/>
      <c r="G122" s="55"/>
      <c r="H122" s="55"/>
      <c r="I122" s="55"/>
      <c r="J122" s="55"/>
      <c r="K122" s="55"/>
      <c r="L122" s="55"/>
      <c r="M122" s="55"/>
      <c r="N122" s="53"/>
      <c r="O122" s="53" t="s">
        <v>66</v>
      </c>
      <c r="P122" s="53"/>
      <c r="Q122" s="55"/>
      <c r="R122" s="55"/>
      <c r="S122" s="55"/>
      <c r="T122" s="55"/>
      <c r="U122" s="55"/>
    </row>
    <row r="123" spans="1:21" ht="30" customHeight="1">
      <c r="A123" s="51"/>
      <c r="B123" s="54" t="s">
        <v>979</v>
      </c>
      <c r="C123" s="55"/>
      <c r="D123" s="55"/>
      <c r="E123" s="55"/>
      <c r="F123" s="55"/>
      <c r="G123" s="55"/>
      <c r="H123" s="55"/>
      <c r="I123" s="55"/>
      <c r="J123" s="55"/>
      <c r="K123" s="55"/>
      <c r="L123" s="55"/>
      <c r="M123" s="55"/>
      <c r="N123" s="53"/>
      <c r="O123" s="53"/>
      <c r="P123" s="53" t="s">
        <v>66</v>
      </c>
      <c r="Q123" s="55"/>
      <c r="R123" s="55"/>
      <c r="S123" s="55"/>
      <c r="T123" s="55"/>
      <c r="U123" s="55"/>
    </row>
    <row r="124" spans="1:21" ht="30" customHeight="1">
      <c r="A124" s="51"/>
      <c r="B124" s="54" t="s">
        <v>980</v>
      </c>
      <c r="C124" s="55"/>
      <c r="D124" s="55"/>
      <c r="E124" s="55"/>
      <c r="F124" s="55"/>
      <c r="G124" s="55"/>
      <c r="H124" s="55"/>
      <c r="I124" s="55"/>
      <c r="J124" s="55"/>
      <c r="K124" s="55"/>
      <c r="L124" s="55"/>
      <c r="M124" s="55"/>
      <c r="N124" s="53"/>
      <c r="O124" s="53" t="s">
        <v>66</v>
      </c>
      <c r="P124" s="53"/>
      <c r="Q124" s="55"/>
      <c r="R124" s="55"/>
      <c r="S124" s="55"/>
      <c r="T124" s="55"/>
      <c r="U124" s="55"/>
    </row>
    <row r="125" spans="1:21" ht="30" customHeight="1">
      <c r="A125" s="51"/>
      <c r="B125" s="54" t="s">
        <v>981</v>
      </c>
      <c r="C125" s="55"/>
      <c r="D125" s="55"/>
      <c r="E125" s="55"/>
      <c r="F125" s="55"/>
      <c r="G125" s="55"/>
      <c r="H125" s="55"/>
      <c r="I125" s="55"/>
      <c r="J125" s="55"/>
      <c r="K125" s="55"/>
      <c r="L125" s="55"/>
      <c r="M125" s="55"/>
      <c r="N125" s="53"/>
      <c r="O125" s="53" t="s">
        <v>66</v>
      </c>
      <c r="P125" s="53"/>
      <c r="Q125" s="55"/>
      <c r="R125" s="55"/>
      <c r="S125" s="55"/>
      <c r="T125" s="55"/>
      <c r="U125" s="55"/>
    </row>
    <row r="126" spans="1:21" ht="30" customHeight="1">
      <c r="A126" s="51"/>
      <c r="B126" s="54" t="s">
        <v>982</v>
      </c>
      <c r="C126" s="55"/>
      <c r="D126" s="55"/>
      <c r="E126" s="55"/>
      <c r="F126" s="55"/>
      <c r="G126" s="55"/>
      <c r="H126" s="55"/>
      <c r="I126" s="55"/>
      <c r="J126" s="55"/>
      <c r="K126" s="55"/>
      <c r="L126" s="55"/>
      <c r="M126" s="55"/>
      <c r="N126" s="53"/>
      <c r="O126" s="53"/>
      <c r="P126" s="53" t="s">
        <v>66</v>
      </c>
      <c r="Q126" s="55"/>
      <c r="R126" s="55"/>
      <c r="S126" s="55"/>
      <c r="T126" s="55"/>
      <c r="U126" s="55"/>
    </row>
    <row r="127" spans="1:21" ht="30" customHeight="1">
      <c r="A127" s="51"/>
      <c r="B127" s="54" t="s">
        <v>983</v>
      </c>
      <c r="C127" s="55"/>
      <c r="D127" s="55"/>
      <c r="E127" s="55"/>
      <c r="F127" s="55"/>
      <c r="G127" s="55"/>
      <c r="H127" s="55"/>
      <c r="I127" s="55"/>
      <c r="J127" s="55"/>
      <c r="K127" s="55"/>
      <c r="L127" s="55"/>
      <c r="M127" s="55"/>
      <c r="N127" s="53" t="s">
        <v>66</v>
      </c>
      <c r="O127" s="53"/>
      <c r="P127" s="53"/>
      <c r="Q127" s="55"/>
      <c r="R127" s="55"/>
      <c r="S127" s="55"/>
      <c r="T127" s="55"/>
      <c r="U127" s="55"/>
    </row>
    <row r="128" spans="1:21" ht="30" customHeight="1">
      <c r="A128" s="51"/>
      <c r="B128" s="54" t="s">
        <v>984</v>
      </c>
      <c r="C128" s="55"/>
      <c r="D128" s="55"/>
      <c r="E128" s="55"/>
      <c r="F128" s="55"/>
      <c r="G128" s="55"/>
      <c r="H128" s="55"/>
      <c r="I128" s="55"/>
      <c r="J128" s="55"/>
      <c r="K128" s="55"/>
      <c r="L128" s="55"/>
      <c r="M128" s="55"/>
      <c r="N128" s="53"/>
      <c r="O128" s="53" t="s">
        <v>66</v>
      </c>
      <c r="P128" s="53"/>
      <c r="Q128" s="55"/>
      <c r="R128" s="55"/>
      <c r="S128" s="55"/>
      <c r="T128" s="55"/>
      <c r="U128" s="55"/>
    </row>
    <row r="129" spans="1:21" ht="30" customHeight="1">
      <c r="A129" s="51"/>
      <c r="B129" s="54" t="s">
        <v>985</v>
      </c>
      <c r="C129" s="55"/>
      <c r="D129" s="55"/>
      <c r="E129" s="55"/>
      <c r="F129" s="55"/>
      <c r="G129" s="55"/>
      <c r="H129" s="55"/>
      <c r="I129" s="55"/>
      <c r="J129" s="55"/>
      <c r="K129" s="55"/>
      <c r="L129" s="55"/>
      <c r="M129" s="55"/>
      <c r="N129" s="53"/>
      <c r="O129" s="53"/>
      <c r="P129" s="53" t="s">
        <v>66</v>
      </c>
      <c r="Q129" s="55"/>
      <c r="R129" s="55"/>
      <c r="S129" s="55"/>
      <c r="T129" s="55"/>
      <c r="U129" s="55"/>
    </row>
    <row r="130" spans="1:21" ht="30" customHeight="1">
      <c r="A130" s="52"/>
      <c r="B130" s="54" t="s">
        <v>986</v>
      </c>
      <c r="C130" s="55"/>
      <c r="D130" s="55"/>
      <c r="E130" s="55"/>
      <c r="F130" s="55"/>
      <c r="G130" s="55"/>
      <c r="H130" s="55"/>
      <c r="I130" s="55"/>
      <c r="J130" s="55"/>
      <c r="K130" s="55"/>
      <c r="L130" s="55"/>
      <c r="M130" s="55"/>
      <c r="N130" s="53"/>
      <c r="O130" s="53"/>
      <c r="P130" s="53" t="s">
        <v>66</v>
      </c>
      <c r="Q130" s="55"/>
      <c r="R130" s="55"/>
      <c r="S130" s="55"/>
      <c r="T130" s="55"/>
      <c r="U130" s="55"/>
    </row>
    <row r="131" spans="1:21" ht="30" customHeight="1">
      <c r="A131" s="56" t="s">
        <v>987</v>
      </c>
      <c r="B131" s="54" t="s">
        <v>988</v>
      </c>
      <c r="C131" s="55" t="s">
        <v>989</v>
      </c>
      <c r="D131" s="55"/>
      <c r="E131" s="55"/>
      <c r="F131" s="55"/>
      <c r="G131" s="55"/>
      <c r="H131" s="55"/>
      <c r="I131" s="55"/>
      <c r="J131" s="55"/>
      <c r="K131" s="55"/>
      <c r="L131" s="55"/>
      <c r="M131" s="55"/>
      <c r="N131" s="53"/>
      <c r="O131" s="53"/>
      <c r="P131" s="53" t="s">
        <v>56</v>
      </c>
      <c r="Q131" s="55"/>
      <c r="R131" s="55"/>
      <c r="S131" s="55"/>
      <c r="T131" s="55"/>
      <c r="U131" s="55"/>
    </row>
    <row r="132" spans="1:21" ht="30" customHeight="1">
      <c r="A132" s="51"/>
      <c r="B132" s="54" t="s">
        <v>990</v>
      </c>
      <c r="C132" s="55" t="s">
        <v>989</v>
      </c>
      <c r="D132" s="55"/>
      <c r="E132" s="55"/>
      <c r="F132" s="55"/>
      <c r="G132" s="55"/>
      <c r="H132" s="55"/>
      <c r="I132" s="55"/>
      <c r="J132" s="55"/>
      <c r="K132" s="55"/>
      <c r="L132" s="55"/>
      <c r="M132" s="55"/>
      <c r="N132" s="53"/>
      <c r="O132" s="53"/>
      <c r="P132" s="53" t="s">
        <v>56</v>
      </c>
      <c r="Q132" s="55"/>
      <c r="R132" s="55"/>
      <c r="S132" s="55"/>
      <c r="T132" s="55"/>
      <c r="U132" s="55"/>
    </row>
    <row r="133" spans="1:21" ht="30" customHeight="1">
      <c r="A133" s="51"/>
      <c r="B133" s="54" t="s">
        <v>991</v>
      </c>
      <c r="C133" s="55" t="s">
        <v>989</v>
      </c>
      <c r="D133" s="55"/>
      <c r="E133" s="55"/>
      <c r="F133" s="55"/>
      <c r="G133" s="55"/>
      <c r="H133" s="55"/>
      <c r="I133" s="55"/>
      <c r="J133" s="55"/>
      <c r="K133" s="55"/>
      <c r="L133" s="55"/>
      <c r="M133" s="55"/>
      <c r="N133" s="53"/>
      <c r="O133" s="53"/>
      <c r="P133" s="53" t="s">
        <v>56</v>
      </c>
      <c r="Q133" s="55"/>
      <c r="R133" s="55"/>
      <c r="S133" s="55"/>
      <c r="T133" s="55"/>
      <c r="U133" s="55"/>
    </row>
    <row r="134" spans="1:21" ht="30" customHeight="1">
      <c r="A134" s="51"/>
      <c r="B134" s="54" t="s">
        <v>992</v>
      </c>
      <c r="C134" s="55"/>
      <c r="D134" s="55"/>
      <c r="E134" s="55"/>
      <c r="F134" s="55"/>
      <c r="G134" s="55"/>
      <c r="H134" s="55"/>
      <c r="I134" s="55"/>
      <c r="J134" s="55"/>
      <c r="K134" s="55"/>
      <c r="L134" s="55"/>
      <c r="M134" s="55"/>
      <c r="N134" s="53" t="s">
        <v>66</v>
      </c>
      <c r="O134" s="53"/>
      <c r="P134" s="53"/>
      <c r="Q134" s="55"/>
      <c r="R134" s="55"/>
      <c r="S134" s="55"/>
      <c r="T134" s="55"/>
      <c r="U134" s="55"/>
    </row>
    <row r="135" spans="1:21" ht="30" customHeight="1">
      <c r="A135" s="51"/>
      <c r="B135" s="54" t="s">
        <v>993</v>
      </c>
      <c r="C135" s="55"/>
      <c r="D135" s="55"/>
      <c r="E135" s="55"/>
      <c r="F135" s="55"/>
      <c r="G135" s="55"/>
      <c r="H135" s="55"/>
      <c r="I135" s="55"/>
      <c r="J135" s="55"/>
      <c r="K135" s="55"/>
      <c r="L135" s="55"/>
      <c r="M135" s="55"/>
      <c r="N135" s="53"/>
      <c r="O135" s="53" t="s">
        <v>66</v>
      </c>
      <c r="P135" s="53"/>
      <c r="Q135" s="55"/>
      <c r="R135" s="55"/>
      <c r="S135" s="55"/>
      <c r="T135" s="55"/>
      <c r="U135" s="55"/>
    </row>
    <row r="136" spans="1:21" ht="30" customHeight="1">
      <c r="A136" s="51"/>
      <c r="B136" s="54" t="s">
        <v>994</v>
      </c>
      <c r="C136" s="55"/>
      <c r="D136" s="55"/>
      <c r="E136" s="55"/>
      <c r="F136" s="55"/>
      <c r="G136" s="55"/>
      <c r="H136" s="55"/>
      <c r="I136" s="55"/>
      <c r="J136" s="55"/>
      <c r="K136" s="55"/>
      <c r="L136" s="55"/>
      <c r="M136" s="55"/>
      <c r="N136" s="53"/>
      <c r="O136" s="53"/>
      <c r="P136" s="53" t="s">
        <v>66</v>
      </c>
      <c r="Q136" s="55"/>
      <c r="R136" s="55"/>
      <c r="S136" s="55"/>
      <c r="T136" s="55"/>
      <c r="U136" s="55"/>
    </row>
    <row r="137" spans="1:21" ht="30" customHeight="1">
      <c r="A137" s="51"/>
      <c r="B137" s="54" t="s">
        <v>995</v>
      </c>
      <c r="C137" s="55"/>
      <c r="D137" s="55"/>
      <c r="E137" s="55"/>
      <c r="F137" s="55"/>
      <c r="G137" s="55"/>
      <c r="H137" s="55"/>
      <c r="I137" s="55"/>
      <c r="J137" s="55"/>
      <c r="K137" s="55"/>
      <c r="L137" s="55"/>
      <c r="M137" s="55"/>
      <c r="N137" s="53" t="s">
        <v>66</v>
      </c>
      <c r="O137" s="53"/>
      <c r="P137" s="53"/>
      <c r="Q137" s="55"/>
      <c r="R137" s="55"/>
      <c r="S137" s="55"/>
      <c r="T137" s="55"/>
      <c r="U137" s="55"/>
    </row>
    <row r="138" spans="1:21" ht="30" customHeight="1">
      <c r="A138" s="51"/>
      <c r="B138" s="54" t="s">
        <v>996</v>
      </c>
      <c r="C138" s="55"/>
      <c r="D138" s="55"/>
      <c r="E138" s="55"/>
      <c r="F138" s="55"/>
      <c r="G138" s="55"/>
      <c r="H138" s="55"/>
      <c r="I138" s="55"/>
      <c r="J138" s="55"/>
      <c r="K138" s="55"/>
      <c r="L138" s="55"/>
      <c r="M138" s="55"/>
      <c r="N138" s="53"/>
      <c r="O138" s="53" t="s">
        <v>66</v>
      </c>
      <c r="P138" s="53"/>
      <c r="Q138" s="55"/>
      <c r="R138" s="55"/>
      <c r="S138" s="55"/>
      <c r="T138" s="55"/>
      <c r="U138" s="55"/>
    </row>
    <row r="139" spans="1:21" ht="30" customHeight="1">
      <c r="A139" s="51"/>
      <c r="B139" s="54" t="s">
        <v>997</v>
      </c>
      <c r="C139" s="55"/>
      <c r="D139" s="55"/>
      <c r="E139" s="55"/>
      <c r="F139" s="55"/>
      <c r="G139" s="55"/>
      <c r="H139" s="55"/>
      <c r="I139" s="55"/>
      <c r="J139" s="55"/>
      <c r="K139" s="55"/>
      <c r="L139" s="55"/>
      <c r="M139" s="55"/>
      <c r="N139" s="53"/>
      <c r="O139" s="53"/>
      <c r="P139" s="53" t="s">
        <v>66</v>
      </c>
      <c r="Q139" s="55"/>
      <c r="R139" s="55"/>
      <c r="S139" s="55"/>
      <c r="T139" s="55"/>
      <c r="U139" s="55"/>
    </row>
    <row r="140" spans="1:21" ht="30" customHeight="1">
      <c r="A140" s="51"/>
      <c r="B140" s="54" t="s">
        <v>998</v>
      </c>
      <c r="C140" s="55"/>
      <c r="D140" s="55"/>
      <c r="E140" s="55"/>
      <c r="F140" s="55"/>
      <c r="G140" s="55"/>
      <c r="H140" s="55"/>
      <c r="I140" s="55"/>
      <c r="J140" s="55"/>
      <c r="K140" s="55"/>
      <c r="L140" s="55"/>
      <c r="M140" s="55"/>
      <c r="N140" s="53"/>
      <c r="O140" s="53" t="s">
        <v>66</v>
      </c>
      <c r="P140" s="53"/>
      <c r="Q140" s="55"/>
      <c r="R140" s="55"/>
      <c r="S140" s="55"/>
      <c r="T140" s="55"/>
      <c r="U140" s="55"/>
    </row>
    <row r="141" spans="1:21" ht="30" customHeight="1">
      <c r="A141" s="51"/>
      <c r="B141" s="54" t="s">
        <v>999</v>
      </c>
      <c r="C141" s="55"/>
      <c r="D141" s="55"/>
      <c r="E141" s="55"/>
      <c r="F141" s="55"/>
      <c r="G141" s="55"/>
      <c r="H141" s="55"/>
      <c r="I141" s="55"/>
      <c r="J141" s="55"/>
      <c r="K141" s="55"/>
      <c r="L141" s="55"/>
      <c r="M141" s="55"/>
      <c r="N141" s="53" t="s">
        <v>66</v>
      </c>
      <c r="O141" s="53"/>
      <c r="P141" s="53"/>
      <c r="Q141" s="55"/>
      <c r="R141" s="55"/>
      <c r="S141" s="55"/>
      <c r="T141" s="55"/>
      <c r="U141" s="55"/>
    </row>
    <row r="142" spans="1:21" ht="30" customHeight="1">
      <c r="A142" s="51"/>
      <c r="B142" s="54" t="s">
        <v>1000</v>
      </c>
      <c r="C142" s="55"/>
      <c r="D142" s="55"/>
      <c r="E142" s="55"/>
      <c r="F142" s="55"/>
      <c r="G142" s="55"/>
      <c r="H142" s="55"/>
      <c r="I142" s="55"/>
      <c r="J142" s="55"/>
      <c r="K142" s="55"/>
      <c r="L142" s="55"/>
      <c r="M142" s="55"/>
      <c r="N142" s="53"/>
      <c r="O142" s="53" t="s">
        <v>66</v>
      </c>
      <c r="P142" s="53"/>
      <c r="Q142" s="55"/>
      <c r="R142" s="55"/>
      <c r="S142" s="55"/>
      <c r="T142" s="55"/>
      <c r="U142" s="55"/>
    </row>
    <row r="143" spans="1:21" ht="30" customHeight="1">
      <c r="A143" s="51"/>
      <c r="B143" s="54" t="s">
        <v>1001</v>
      </c>
      <c r="C143" s="55"/>
      <c r="D143" s="55"/>
      <c r="E143" s="55"/>
      <c r="F143" s="55"/>
      <c r="G143" s="55"/>
      <c r="H143" s="55"/>
      <c r="I143" s="55"/>
      <c r="J143" s="55"/>
      <c r="K143" s="55"/>
      <c r="L143" s="55"/>
      <c r="M143" s="55"/>
      <c r="N143" s="53"/>
      <c r="O143" s="53" t="s">
        <v>66</v>
      </c>
      <c r="P143" s="53"/>
      <c r="Q143" s="55"/>
      <c r="R143" s="55"/>
      <c r="S143" s="55"/>
      <c r="T143" s="55"/>
      <c r="U143" s="55"/>
    </row>
    <row r="144" spans="1:21" ht="30" customHeight="1">
      <c r="A144" s="51"/>
      <c r="B144" s="54" t="s">
        <v>1002</v>
      </c>
      <c r="C144" s="55"/>
      <c r="D144" s="55"/>
      <c r="E144" s="55"/>
      <c r="F144" s="55"/>
      <c r="G144" s="55"/>
      <c r="H144" s="55"/>
      <c r="I144" s="55"/>
      <c r="J144" s="55"/>
      <c r="K144" s="55"/>
      <c r="L144" s="55"/>
      <c r="M144" s="55"/>
      <c r="N144" s="53"/>
      <c r="O144" s="53"/>
      <c r="P144" s="53" t="s">
        <v>66</v>
      </c>
      <c r="Q144" s="55"/>
      <c r="R144" s="55"/>
      <c r="S144" s="55"/>
      <c r="T144" s="55"/>
      <c r="U144" s="55"/>
    </row>
    <row r="145" spans="1:21" ht="30" customHeight="1">
      <c r="A145" s="52"/>
      <c r="B145" s="54" t="s">
        <v>1003</v>
      </c>
      <c r="C145" s="55"/>
      <c r="D145" s="55"/>
      <c r="E145" s="55"/>
      <c r="F145" s="55"/>
      <c r="G145" s="55"/>
      <c r="H145" s="55"/>
      <c r="I145" s="55"/>
      <c r="J145" s="55"/>
      <c r="K145" s="55"/>
      <c r="L145" s="55"/>
      <c r="M145" s="55"/>
      <c r="N145" s="53" t="s">
        <v>66</v>
      </c>
      <c r="O145" s="53"/>
      <c r="P145" s="53"/>
      <c r="Q145" s="55"/>
      <c r="R145" s="55"/>
      <c r="S145" s="55"/>
      <c r="T145" s="55"/>
      <c r="U145" s="55"/>
    </row>
    <row r="146" spans="1:21" ht="30" customHeight="1">
      <c r="A146" s="56" t="s">
        <v>1004</v>
      </c>
      <c r="B146" s="54" t="s">
        <v>1005</v>
      </c>
      <c r="C146" s="55" t="s">
        <v>1006</v>
      </c>
      <c r="D146" s="55"/>
      <c r="E146" s="55"/>
      <c r="F146" s="55"/>
      <c r="G146" s="55"/>
      <c r="H146" s="55"/>
      <c r="I146" s="55"/>
      <c r="J146" s="55"/>
      <c r="K146" s="55"/>
      <c r="L146" s="55"/>
      <c r="M146" s="55"/>
      <c r="N146" s="53"/>
      <c r="O146" s="53"/>
      <c r="P146" s="53" t="s">
        <v>56</v>
      </c>
      <c r="Q146" s="55"/>
      <c r="R146" s="55"/>
      <c r="S146" s="55"/>
      <c r="T146" s="55"/>
      <c r="U146" s="55"/>
    </row>
    <row r="147" spans="1:21" ht="30" customHeight="1">
      <c r="A147" s="51"/>
      <c r="B147" s="54" t="s">
        <v>1007</v>
      </c>
      <c r="C147" s="55" t="s">
        <v>1006</v>
      </c>
      <c r="D147" s="55"/>
      <c r="E147" s="55"/>
      <c r="F147" s="55"/>
      <c r="G147" s="55"/>
      <c r="H147" s="55"/>
      <c r="I147" s="55"/>
      <c r="J147" s="55"/>
      <c r="K147" s="55"/>
      <c r="L147" s="55"/>
      <c r="M147" s="55"/>
      <c r="N147" s="53"/>
      <c r="O147" s="53"/>
      <c r="P147" s="53" t="s">
        <v>56</v>
      </c>
      <c r="Q147" s="55"/>
      <c r="R147" s="55"/>
      <c r="S147" s="55"/>
      <c r="T147" s="55"/>
      <c r="U147" s="55"/>
    </row>
    <row r="148" spans="1:21" ht="30" customHeight="1">
      <c r="A148" s="51"/>
      <c r="B148" s="54" t="s">
        <v>1008</v>
      </c>
      <c r="C148" s="55" t="s">
        <v>1006</v>
      </c>
      <c r="D148" s="55"/>
      <c r="E148" s="55"/>
      <c r="F148" s="55"/>
      <c r="G148" s="55"/>
      <c r="H148" s="55"/>
      <c r="I148" s="55"/>
      <c r="J148" s="55"/>
      <c r="K148" s="55"/>
      <c r="L148" s="55"/>
      <c r="M148" s="55"/>
      <c r="N148" s="53"/>
      <c r="O148" s="53"/>
      <c r="P148" s="53" t="s">
        <v>56</v>
      </c>
      <c r="Q148" s="55"/>
      <c r="R148" s="55"/>
      <c r="S148" s="55"/>
      <c r="T148" s="55"/>
      <c r="U148" s="55"/>
    </row>
    <row r="149" spans="1:21" ht="30" customHeight="1">
      <c r="A149" s="51"/>
      <c r="B149" s="54" t="s">
        <v>1009</v>
      </c>
      <c r="C149" s="55"/>
      <c r="D149" s="55"/>
      <c r="E149" s="55"/>
      <c r="F149" s="55"/>
      <c r="G149" s="55"/>
      <c r="H149" s="55"/>
      <c r="I149" s="55"/>
      <c r="J149" s="55"/>
      <c r="K149" s="55"/>
      <c r="L149" s="55"/>
      <c r="M149" s="55"/>
      <c r="N149" s="53"/>
      <c r="O149" s="53" t="s">
        <v>66</v>
      </c>
      <c r="P149" s="53"/>
      <c r="Q149" s="55"/>
      <c r="R149" s="55"/>
      <c r="S149" s="55"/>
      <c r="T149" s="55"/>
      <c r="U149" s="55"/>
    </row>
    <row r="150" spans="1:21" ht="30" customHeight="1">
      <c r="A150" s="51"/>
      <c r="B150" s="54" t="s">
        <v>1010</v>
      </c>
      <c r="C150" s="55"/>
      <c r="D150" s="55"/>
      <c r="E150" s="55"/>
      <c r="F150" s="55"/>
      <c r="G150" s="55"/>
      <c r="H150" s="55"/>
      <c r="I150" s="55"/>
      <c r="J150" s="55"/>
      <c r="K150" s="55"/>
      <c r="L150" s="55"/>
      <c r="M150" s="55"/>
      <c r="N150" s="53" t="s">
        <v>66</v>
      </c>
      <c r="O150" s="53"/>
      <c r="P150" s="53"/>
      <c r="Q150" s="55"/>
      <c r="R150" s="55"/>
      <c r="S150" s="55"/>
      <c r="T150" s="55"/>
      <c r="U150" s="55"/>
    </row>
    <row r="151" spans="1:21" ht="30" customHeight="1">
      <c r="A151" s="51"/>
      <c r="B151" s="54" t="s">
        <v>1011</v>
      </c>
      <c r="C151" s="55"/>
      <c r="D151" s="55"/>
      <c r="E151" s="55"/>
      <c r="F151" s="55"/>
      <c r="G151" s="55"/>
      <c r="H151" s="55"/>
      <c r="I151" s="55"/>
      <c r="J151" s="55"/>
      <c r="K151" s="55"/>
      <c r="L151" s="55"/>
      <c r="M151" s="55"/>
      <c r="N151" s="53"/>
      <c r="O151" s="53" t="s">
        <v>66</v>
      </c>
      <c r="P151" s="53"/>
      <c r="Q151" s="55"/>
      <c r="R151" s="55"/>
      <c r="S151" s="55"/>
      <c r="T151" s="55"/>
      <c r="U151" s="55"/>
    </row>
    <row r="152" spans="1:21" ht="30" customHeight="1">
      <c r="A152" s="51"/>
      <c r="B152" s="54" t="s">
        <v>1012</v>
      </c>
      <c r="C152" s="55"/>
      <c r="D152" s="55"/>
      <c r="E152" s="55"/>
      <c r="F152" s="55"/>
      <c r="G152" s="55"/>
      <c r="H152" s="55"/>
      <c r="I152" s="55"/>
      <c r="J152" s="55"/>
      <c r="K152" s="55"/>
      <c r="L152" s="55"/>
      <c r="M152" s="55"/>
      <c r="N152" s="53"/>
      <c r="O152" s="53" t="s">
        <v>66</v>
      </c>
      <c r="P152" s="53"/>
      <c r="Q152" s="55"/>
      <c r="R152" s="55"/>
      <c r="S152" s="55"/>
      <c r="T152" s="55"/>
      <c r="U152" s="55"/>
    </row>
    <row r="153" spans="1:21" ht="30" customHeight="1">
      <c r="A153" s="51"/>
      <c r="B153" s="54" t="s">
        <v>1013</v>
      </c>
      <c r="C153" s="55"/>
      <c r="D153" s="55"/>
      <c r="E153" s="55"/>
      <c r="F153" s="55"/>
      <c r="G153" s="55"/>
      <c r="H153" s="55"/>
      <c r="I153" s="55"/>
      <c r="J153" s="55"/>
      <c r="K153" s="55"/>
      <c r="L153" s="55"/>
      <c r="M153" s="55"/>
      <c r="N153" s="53"/>
      <c r="O153" s="53"/>
      <c r="P153" s="53" t="s">
        <v>66</v>
      </c>
      <c r="Q153" s="55"/>
      <c r="R153" s="55"/>
      <c r="S153" s="55"/>
      <c r="T153" s="55"/>
      <c r="U153" s="55"/>
    </row>
    <row r="154" spans="1:21" ht="30" customHeight="1">
      <c r="A154" s="51"/>
      <c r="B154" s="54" t="s">
        <v>1014</v>
      </c>
      <c r="C154" s="55"/>
      <c r="D154" s="55"/>
      <c r="E154" s="55"/>
      <c r="F154" s="55"/>
      <c r="G154" s="55"/>
      <c r="H154" s="55"/>
      <c r="I154" s="55"/>
      <c r="J154" s="55"/>
      <c r="K154" s="55"/>
      <c r="L154" s="55"/>
      <c r="M154" s="55"/>
      <c r="N154" s="53" t="s">
        <v>66</v>
      </c>
      <c r="O154" s="53"/>
      <c r="P154" s="53"/>
      <c r="Q154" s="55"/>
      <c r="R154" s="55"/>
      <c r="S154" s="55"/>
      <c r="T154" s="55"/>
      <c r="U154" s="55"/>
    </row>
    <row r="155" spans="1:21" ht="30" customHeight="1">
      <c r="A155" s="51"/>
      <c r="B155" s="54" t="s">
        <v>1015</v>
      </c>
      <c r="C155" s="55"/>
      <c r="D155" s="55"/>
      <c r="E155" s="55"/>
      <c r="F155" s="55"/>
      <c r="G155" s="55"/>
      <c r="H155" s="55"/>
      <c r="I155" s="55"/>
      <c r="J155" s="55"/>
      <c r="K155" s="55"/>
      <c r="L155" s="55"/>
      <c r="M155" s="55"/>
      <c r="N155" s="53"/>
      <c r="O155" s="53" t="s">
        <v>66</v>
      </c>
      <c r="P155" s="53"/>
      <c r="Q155" s="55"/>
      <c r="R155" s="55"/>
      <c r="S155" s="55"/>
      <c r="T155" s="55"/>
      <c r="U155" s="55"/>
    </row>
    <row r="156" spans="1:21" ht="30" customHeight="1">
      <c r="A156" s="51"/>
      <c r="B156" s="54" t="s">
        <v>1016</v>
      </c>
      <c r="C156" s="55"/>
      <c r="D156" s="55"/>
      <c r="E156" s="55"/>
      <c r="F156" s="55"/>
      <c r="G156" s="55"/>
      <c r="H156" s="55"/>
      <c r="I156" s="55"/>
      <c r="J156" s="55"/>
      <c r="K156" s="55"/>
      <c r="L156" s="55"/>
      <c r="M156" s="55"/>
      <c r="N156" s="53"/>
      <c r="O156" s="53" t="s">
        <v>66</v>
      </c>
      <c r="P156" s="53"/>
      <c r="Q156" s="55"/>
      <c r="R156" s="55"/>
      <c r="S156" s="55"/>
      <c r="T156" s="55"/>
      <c r="U156" s="55"/>
    </row>
    <row r="157" spans="1:21" ht="30" customHeight="1">
      <c r="A157" s="51"/>
      <c r="B157" s="54" t="s">
        <v>1017</v>
      </c>
      <c r="C157" s="55"/>
      <c r="D157" s="55"/>
      <c r="E157" s="55"/>
      <c r="F157" s="55"/>
      <c r="G157" s="55"/>
      <c r="H157" s="55"/>
      <c r="I157" s="55"/>
      <c r="J157" s="55"/>
      <c r="K157" s="55"/>
      <c r="L157" s="55"/>
      <c r="M157" s="55"/>
      <c r="N157" s="53"/>
      <c r="O157" s="53"/>
      <c r="P157" s="53" t="s">
        <v>66</v>
      </c>
      <c r="Q157" s="55"/>
      <c r="R157" s="55"/>
      <c r="S157" s="55"/>
      <c r="T157" s="55"/>
      <c r="U157" s="55"/>
    </row>
    <row r="158" spans="1:21" ht="30" customHeight="1">
      <c r="A158" s="51"/>
      <c r="B158" s="54" t="s">
        <v>1018</v>
      </c>
      <c r="C158" s="55"/>
      <c r="D158" s="55"/>
      <c r="E158" s="55"/>
      <c r="F158" s="55"/>
      <c r="G158" s="55"/>
      <c r="H158" s="55"/>
      <c r="I158" s="55"/>
      <c r="J158" s="55"/>
      <c r="K158" s="55"/>
      <c r="L158" s="55"/>
      <c r="M158" s="55"/>
      <c r="N158" s="53"/>
      <c r="O158" s="53"/>
      <c r="P158" s="53" t="s">
        <v>66</v>
      </c>
      <c r="Q158" s="55"/>
      <c r="R158" s="55"/>
      <c r="S158" s="55"/>
      <c r="T158" s="55"/>
      <c r="U158" s="55"/>
    </row>
    <row r="159" spans="1:21" ht="30" customHeight="1">
      <c r="A159" s="51"/>
      <c r="B159" s="54" t="s">
        <v>1019</v>
      </c>
      <c r="C159" s="55"/>
      <c r="D159" s="55"/>
      <c r="E159" s="55"/>
      <c r="F159" s="55"/>
      <c r="G159" s="55"/>
      <c r="H159" s="55"/>
      <c r="I159" s="55"/>
      <c r="J159" s="55"/>
      <c r="K159" s="55"/>
      <c r="L159" s="55"/>
      <c r="M159" s="55"/>
      <c r="N159" s="53"/>
      <c r="O159" s="53"/>
      <c r="P159" s="53" t="s">
        <v>66</v>
      </c>
      <c r="Q159" s="55"/>
      <c r="R159" s="55"/>
      <c r="S159" s="55"/>
      <c r="T159" s="55"/>
      <c r="U159" s="55"/>
    </row>
    <row r="160" spans="1:21" ht="30" customHeight="1">
      <c r="A160" s="52"/>
      <c r="B160" s="54" t="s">
        <v>1020</v>
      </c>
      <c r="C160" s="55"/>
      <c r="D160" s="55"/>
      <c r="E160" s="55"/>
      <c r="F160" s="55"/>
      <c r="G160" s="55"/>
      <c r="H160" s="55"/>
      <c r="I160" s="55"/>
      <c r="J160" s="55"/>
      <c r="K160" s="55"/>
      <c r="L160" s="55"/>
      <c r="M160" s="55"/>
      <c r="N160" s="53"/>
      <c r="O160" s="53"/>
      <c r="P160" s="53" t="s">
        <v>66</v>
      </c>
      <c r="Q160" s="55"/>
      <c r="R160" s="55"/>
      <c r="S160" s="55"/>
      <c r="T160" s="55"/>
      <c r="U160" s="55"/>
    </row>
  </sheetData>
  <mergeCells count="25">
    <mergeCell ref="A1:M1"/>
    <mergeCell ref="A2:M2"/>
    <mergeCell ref="B4:G4"/>
    <mergeCell ref="B6:C6"/>
    <mergeCell ref="A8:M8"/>
    <mergeCell ref="M9:M10"/>
    <mergeCell ref="N9:N10"/>
    <mergeCell ref="O9:O10"/>
    <mergeCell ref="P9:P10"/>
    <mergeCell ref="Q9:Q10"/>
    <mergeCell ref="F9:G9"/>
    <mergeCell ref="K9:L9"/>
    <mergeCell ref="A9:A10"/>
    <mergeCell ref="B9:B10"/>
    <mergeCell ref="C9:C10"/>
    <mergeCell ref="D9:D10"/>
    <mergeCell ref="E9:E10"/>
    <mergeCell ref="H9:H10"/>
    <mergeCell ref="I9:I10"/>
    <mergeCell ref="J9:J10"/>
    <mergeCell ref="R9:R10"/>
    <mergeCell ref="S9:S10"/>
    <mergeCell ref="T9:T10"/>
    <mergeCell ref="U9:U10"/>
    <mergeCell ref="N8:U8"/>
  </mergeCells>
  <conditionalFormatting sqref="N11:N160">
    <cfRule type="cellIs" dxfId="3" priority="2" operator="equal">
      <formula>"x"</formula>
    </cfRule>
  </conditionalFormatting>
  <conditionalFormatting sqref="O11:O160">
    <cfRule type="cellIs" dxfId="2" priority="3" operator="equal">
      <formula>"x"</formula>
    </cfRule>
  </conditionalFormatting>
  <conditionalFormatting sqref="P11:P160">
    <cfRule type="cellIs" dxfId="1" priority="4" operator="equal">
      <formula>"x"</formula>
    </cfRule>
  </conditionalFormatting>
  <conditionalFormatting sqref="Z6:Z7">
    <cfRule type="cellIs" dxfId="0" priority="5" operator="equal">
      <formula>$Z$6</formula>
    </cfRule>
  </conditionalFormatting>
  <pageMargins left="0.51180555555555596" right="0.51180555555555596" top="0.78749999999999998" bottom="0.78749999999999998" header="0.511811023622047" footer="0.511811023622047"/>
  <pageSetup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b437e13-7fa5-4446-99b7-82030c033251">
      <Terms xmlns="http://schemas.microsoft.com/office/infopath/2007/PartnerControls"/>
    </lcf76f155ced4ddcb4097134ff3c332f>
    <TaxCatchAll xmlns="bc8c6977-0eea-4b05-88e4-656ecf9a9c5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0DCA13F2EDEE642BEE5A57D4C7A43E0" ma:contentTypeVersion="14" ma:contentTypeDescription="Crie um novo documento." ma:contentTypeScope="" ma:versionID="46253ec7892fec879f9958744fefe1e8">
  <xsd:schema xmlns:xsd="http://www.w3.org/2001/XMLSchema" xmlns:xs="http://www.w3.org/2001/XMLSchema" xmlns:p="http://schemas.microsoft.com/office/2006/metadata/properties" xmlns:ns2="8b437e13-7fa5-4446-99b7-82030c033251" xmlns:ns3="bc8c6977-0eea-4b05-88e4-656ecf9a9c58" targetNamespace="http://schemas.microsoft.com/office/2006/metadata/properties" ma:root="true" ma:fieldsID="1a3e4c2d7c4280b413fb080b70177610" ns2:_="" ns3:_="">
    <xsd:import namespace="8b437e13-7fa5-4446-99b7-82030c033251"/>
    <xsd:import namespace="bc8c6977-0eea-4b05-88e4-656ecf9a9c5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37e13-7fa5-4446-99b7-82030c0332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8c6977-0eea-4b05-88e4-656ecf9a9c58"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element name="TaxCatchAll" ma:index="18" nillable="true" ma:displayName="Taxonomy Catch All Column" ma:hidden="true" ma:list="{1a29ed14-06b8-43cb-851e-9630d9aa4a79}" ma:internalName="TaxCatchAll" ma:showField="CatchAllData" ma:web="bc8c6977-0eea-4b05-88e4-656ecf9a9c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EBBD43-DF8E-44E5-9E32-E160C6C6FF31}">
  <ds:schemaRefs>
    <ds:schemaRef ds:uri="http://schemas.microsoft.com/office/2006/metadata/properties"/>
    <ds:schemaRef ds:uri="http://schemas.microsoft.com/office/infopath/2007/PartnerControls"/>
    <ds:schemaRef ds:uri="8b437e13-7fa5-4446-99b7-82030c033251"/>
    <ds:schemaRef ds:uri="bc8c6977-0eea-4b05-88e4-656ecf9a9c58"/>
  </ds:schemaRefs>
</ds:datastoreItem>
</file>

<file path=customXml/itemProps2.xml><?xml version="1.0" encoding="utf-8"?>
<ds:datastoreItem xmlns:ds="http://schemas.openxmlformats.org/officeDocument/2006/customXml" ds:itemID="{688AF056-ADD5-4C2F-B745-7DCD8E14CC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37e13-7fa5-4446-99b7-82030c033251"/>
    <ds:schemaRef ds:uri="bc8c6977-0eea-4b05-88e4-656ecf9a9c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0AF153-6999-4B61-BD58-D3919F3959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3</cp:revision>
  <dcterms:created xsi:type="dcterms:W3CDTF">2012-07-30T00:05:00Z</dcterms:created>
  <dcterms:modified xsi:type="dcterms:W3CDTF">2024-08-01T14:59:13Z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0x010100B0DCA13F2EDEE642BEE5A57D4C7A43E0</vt:lpwstr>
  </property>
  <property fmtid="{D5CDD505-2E9C-101B-9397-08002B2CF9AE}" pid="3" name="ICV">
    <vt:lpwstr>92F483143F124CD083EA471A61610840</vt:lpwstr>
  </property>
  <property fmtid="{D5CDD505-2E9C-101B-9397-08002B2CF9AE}" pid="4" name="KSOProductBuildVer">
    <vt:lpwstr>1033-11.2.0.11225</vt:lpwstr>
  </property>
  <property fmtid="{D5CDD505-2E9C-101B-9397-08002B2CF9AE}" pid="5" name="MSIP_Label_3738d5ca-cd4e-433d-8f2a-eee77df5cad2_ActionId">
    <vt:lpwstr>18952289-8a74-46a4-b3fa-54233981b102</vt:lpwstr>
  </property>
  <property fmtid="{D5CDD505-2E9C-101B-9397-08002B2CF9AE}" pid="6" name="MSIP_Label_3738d5ca-cd4e-433d-8f2a-eee77df5cad2_ContentBits">
    <vt:lpwstr>0</vt:lpwstr>
  </property>
  <property fmtid="{D5CDD505-2E9C-101B-9397-08002B2CF9AE}" pid="7" name="MSIP_Label_3738d5ca-cd4e-433d-8f2a-eee77df5cad2_Enabled">
    <vt:lpwstr>true</vt:lpwstr>
  </property>
  <property fmtid="{D5CDD505-2E9C-101B-9397-08002B2CF9AE}" pid="8" name="MSIP_Label_3738d5ca-cd4e-433d-8f2a-eee77df5cad2_Method">
    <vt:lpwstr>Standard</vt:lpwstr>
  </property>
  <property fmtid="{D5CDD505-2E9C-101B-9397-08002B2CF9AE}" pid="9" name="MSIP_Label_3738d5ca-cd4e-433d-8f2a-eee77df5cad2_Name">
    <vt:lpwstr>defa4170-0d19-0005-0004-bc88714345d2</vt:lpwstr>
  </property>
  <property fmtid="{D5CDD505-2E9C-101B-9397-08002B2CF9AE}" pid="10" name="MSIP_Label_3738d5ca-cd4e-433d-8f2a-eee77df5cad2_SetDate">
    <vt:lpwstr>2023-08-10T15:27:54Z</vt:lpwstr>
  </property>
  <property fmtid="{D5CDD505-2E9C-101B-9397-08002B2CF9AE}" pid="11" name="MSIP_Label_3738d5ca-cd4e-433d-8f2a-eee77df5cad2_SiteId">
    <vt:lpwstr>c14e2b56-c5bc-43bd-ad9c-408cf6cc3560</vt:lpwstr>
  </property>
  <property fmtid="{D5CDD505-2E9C-101B-9397-08002B2CF9AE}" pid="12" name="MediaServiceImageTags">
    <vt:lpwstr/>
  </property>
</Properties>
</file>