
<file path=[Content_Types].xml><?xml version="1.0" encoding="utf-8"?>
<Types xmlns="http://schemas.openxmlformats.org/package/2006/content-types">
  <Override PartName="/xl/charts/chart6.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emf" ContentType="image/x-emf"/>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Default Extension="docx" ContentType="application/vnd.openxmlformats-officedocument.wordprocessingml.document"/>
  <Override PartName="/xl/drawings/drawing3.xml" ContentType="application/vnd.openxmlformats-officedocument.drawing+xml"/>
  <Override PartName="/xl/charts/chart1.xml" ContentType="application/vnd.openxmlformats-officedocument.drawingml.char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Default Extension="bin" ContentType="application/vnd.openxmlformats-officedocument.spreadsheetml.printerSettings"/>
  <Default Extension="png" ContentType="image/png"/>
  <Override PartName="/xl/charts/chart7.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75" yWindow="810" windowWidth="10680" windowHeight="3885" tabRatio="871" firstSheet="7" activeTab="11"/>
  </bookViews>
  <sheets>
    <sheet name="SUMÁRIO" sheetId="24" r:id="rId1"/>
    <sheet name="TUTORIAL" sheetId="23" r:id="rId2"/>
    <sheet name="Monitoria Anual 1" sheetId="1" r:id="rId3"/>
    <sheet name="Painel de Gestão - 1" sheetId="2" r:id="rId4"/>
    <sheet name="Monitoria Anual 2" sheetId="34" r:id="rId5"/>
    <sheet name="Painel de Gestão - 2" sheetId="35" r:id="rId6"/>
    <sheet name="Monitoria Anual 3" sheetId="36" r:id="rId7"/>
    <sheet name="Painel de Gestão - 3" sheetId="37" r:id="rId8"/>
    <sheet name="Monitoria Anual 4" sheetId="38" r:id="rId9"/>
    <sheet name="Painel de Gestão - 4" sheetId="39" r:id="rId10"/>
    <sheet name="Monitoria Anual 5" sheetId="40" r:id="rId11"/>
    <sheet name="Painel de Gestão - 5" sheetId="41" r:id="rId12"/>
  </sheets>
  <definedNames>
    <definedName name="_Toc331412130" localSheetId="1">TUTORIAL!$B$17</definedName>
    <definedName name="_Toc331412131" localSheetId="1">TUTORIAL!$B$22</definedName>
    <definedName name="_Toc331412132" localSheetId="1">TUTORIAL!$B$32</definedName>
    <definedName name="_Toc331412133" localSheetId="1">TUTORIAL!$B$50</definedName>
    <definedName name="_Toc331412162" localSheetId="1">TUTORIAL!$B$24</definedName>
  </definedNames>
  <calcPr calcId="125725"/>
</workbook>
</file>

<file path=xl/calcChain.xml><?xml version="1.0" encoding="utf-8"?>
<calcChain xmlns="http://schemas.openxmlformats.org/spreadsheetml/2006/main">
  <c r="D28" i="41"/>
  <c r="C26"/>
  <c r="E26"/>
  <c r="D26"/>
  <c r="C5"/>
  <c r="C5" i="39"/>
  <c r="B38" i="40"/>
  <c r="D5" i="38" l="1"/>
  <c r="C5" i="35"/>
  <c r="C16" i="39"/>
  <c r="B40" i="36"/>
  <c r="E22" i="37"/>
  <c r="C17"/>
  <c r="C5" i="2"/>
  <c r="C22"/>
  <c r="B54" i="1"/>
  <c r="B50" i="34"/>
  <c r="E21" i="35"/>
  <c r="I32" i="2"/>
  <c r="H32"/>
  <c r="G32"/>
  <c r="F32"/>
  <c r="E32"/>
  <c r="D32"/>
  <c r="C32"/>
  <c r="F35"/>
  <c r="G35"/>
  <c r="H35"/>
  <c r="I35"/>
  <c r="F34"/>
  <c r="G34"/>
  <c r="H34"/>
  <c r="I34"/>
  <c r="F33"/>
  <c r="G33"/>
  <c r="H33"/>
  <c r="I33"/>
  <c r="F31"/>
  <c r="G31"/>
  <c r="H31"/>
  <c r="I31"/>
  <c r="E35"/>
  <c r="E34"/>
  <c r="E33"/>
  <c r="E31"/>
  <c r="D35"/>
  <c r="D34"/>
  <c r="D33"/>
  <c r="D31"/>
  <c r="C35"/>
  <c r="C34"/>
  <c r="C33"/>
  <c r="C31"/>
  <c r="C18"/>
  <c r="C16"/>
  <c r="E16" s="1"/>
  <c r="D27" i="41"/>
  <c r="E27"/>
  <c r="E28"/>
  <c r="D29"/>
  <c r="E29"/>
  <c r="D30"/>
  <c r="E30"/>
  <c r="C30"/>
  <c r="C29"/>
  <c r="C28"/>
  <c r="C27"/>
  <c r="C23"/>
  <c r="E19"/>
  <c r="E18"/>
  <c r="C16"/>
  <c r="C15"/>
  <c r="A3"/>
  <c r="F31" i="39"/>
  <c r="G31"/>
  <c r="H31"/>
  <c r="I31"/>
  <c r="F32"/>
  <c r="G32"/>
  <c r="H32"/>
  <c r="I32"/>
  <c r="F33"/>
  <c r="G33"/>
  <c r="H33"/>
  <c r="I33"/>
  <c r="F34"/>
  <c r="G34"/>
  <c r="H34"/>
  <c r="I34"/>
  <c r="F35"/>
  <c r="G35"/>
  <c r="H35"/>
  <c r="I35"/>
  <c r="E35"/>
  <c r="E34"/>
  <c r="E33"/>
  <c r="E32"/>
  <c r="E31"/>
  <c r="D35"/>
  <c r="D34"/>
  <c r="D33"/>
  <c r="D32"/>
  <c r="D31"/>
  <c r="C35"/>
  <c r="C34"/>
  <c r="C33"/>
  <c r="C32"/>
  <c r="C31"/>
  <c r="C28"/>
  <c r="E24"/>
  <c r="E23"/>
  <c r="B38" i="38"/>
  <c r="E22" i="39"/>
  <c r="F16" s="1"/>
  <c r="E15"/>
  <c r="C20"/>
  <c r="C19"/>
  <c r="C18"/>
  <c r="C17"/>
  <c r="A3"/>
  <c r="F31" i="37"/>
  <c r="G31"/>
  <c r="H31"/>
  <c r="I31"/>
  <c r="F32"/>
  <c r="G32"/>
  <c r="H32"/>
  <c r="I32"/>
  <c r="F33"/>
  <c r="G33"/>
  <c r="H33"/>
  <c r="I33"/>
  <c r="F34"/>
  <c r="G34"/>
  <c r="H34"/>
  <c r="I34"/>
  <c r="F35"/>
  <c r="G35"/>
  <c r="H35"/>
  <c r="I35"/>
  <c r="E35"/>
  <c r="E34"/>
  <c r="E33"/>
  <c r="E32"/>
  <c r="E31"/>
  <c r="D35"/>
  <c r="D34"/>
  <c r="D33"/>
  <c r="D32"/>
  <c r="D31"/>
  <c r="C35"/>
  <c r="C34"/>
  <c r="C33"/>
  <c r="C32"/>
  <c r="C31"/>
  <c r="C28"/>
  <c r="E23"/>
  <c r="C20"/>
  <c r="C19"/>
  <c r="C18"/>
  <c r="C16"/>
  <c r="A3"/>
  <c r="D31" i="35"/>
  <c r="F31"/>
  <c r="G31"/>
  <c r="H31"/>
  <c r="I31"/>
  <c r="F32"/>
  <c r="G32"/>
  <c r="H32"/>
  <c r="I32"/>
  <c r="F33"/>
  <c r="G33"/>
  <c r="H33"/>
  <c r="I33"/>
  <c r="F34"/>
  <c r="G34"/>
  <c r="H34"/>
  <c r="I34"/>
  <c r="F35"/>
  <c r="G35"/>
  <c r="H35"/>
  <c r="I35"/>
  <c r="E35"/>
  <c r="E34"/>
  <c r="E33"/>
  <c r="E32"/>
  <c r="E31"/>
  <c r="D35"/>
  <c r="D34"/>
  <c r="D33"/>
  <c r="D32"/>
  <c r="C35"/>
  <c r="C34"/>
  <c r="C33"/>
  <c r="C32"/>
  <c r="C31"/>
  <c r="C28"/>
  <c r="E24"/>
  <c r="E23"/>
  <c r="E15"/>
  <c r="C20"/>
  <c r="C16"/>
  <c r="E16" s="1"/>
  <c r="C17"/>
  <c r="E17" s="1"/>
  <c r="C18"/>
  <c r="E18" s="1"/>
  <c r="C19"/>
  <c r="E19" s="1"/>
  <c r="A3"/>
  <c r="C28" i="2"/>
  <c r="E24"/>
  <c r="E23"/>
  <c r="E15"/>
  <c r="E22" s="1"/>
  <c r="C17"/>
  <c r="D17" s="1"/>
  <c r="C19"/>
  <c r="C20"/>
  <c r="D20" s="1"/>
  <c r="A3"/>
  <c r="F16" i="37"/>
  <c r="F18"/>
  <c r="F20"/>
  <c r="F17"/>
  <c r="F19"/>
  <c r="F21"/>
  <c r="F20" i="39"/>
  <c r="F18"/>
  <c r="F17"/>
  <c r="D19" i="2" l="1"/>
  <c r="D16"/>
  <c r="D18"/>
  <c r="F22" i="37"/>
  <c r="C17" i="41"/>
  <c r="C22" i="35"/>
  <c r="D20" s="1"/>
  <c r="C22" i="37"/>
  <c r="D20" s="1"/>
  <c r="C22" i="39"/>
  <c r="D20" s="1"/>
  <c r="F18" i="2"/>
  <c r="F17"/>
  <c r="F21"/>
  <c r="F19"/>
  <c r="F20"/>
  <c r="D22"/>
  <c r="F16"/>
  <c r="F21" i="39"/>
  <c r="F19"/>
  <c r="D19" i="35"/>
  <c r="E20"/>
  <c r="E17" i="41"/>
  <c r="D18" i="37" l="1"/>
  <c r="D17" i="35"/>
  <c r="D16" i="37"/>
  <c r="F22" i="2"/>
  <c r="D17" i="37"/>
  <c r="D19" i="39"/>
  <c r="D17"/>
  <c r="D16"/>
  <c r="D18"/>
  <c r="D18" i="35"/>
  <c r="D16"/>
  <c r="F22" i="39"/>
  <c r="D19" i="37"/>
  <c r="E22" i="35"/>
  <c r="F20" s="1"/>
  <c r="D15" i="41"/>
  <c r="D16"/>
  <c r="F15"/>
  <c r="F16"/>
  <c r="D22" i="39" l="1"/>
  <c r="D22" i="37"/>
  <c r="D22" i="35"/>
  <c r="D17" i="41"/>
  <c r="F21" i="35"/>
  <c r="F16"/>
  <c r="F17"/>
  <c r="F18"/>
  <c r="F19"/>
  <c r="F17" i="41"/>
  <c r="F22" i="35" l="1"/>
</calcChain>
</file>

<file path=xl/comments1.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2.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3.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4.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5.xml><?xml version="1.0" encoding="utf-8"?>
<comments xmlns="http://schemas.openxmlformats.org/spreadsheetml/2006/main">
  <authors>
    <author>01243006188</author>
  </authors>
  <commentList>
    <comment ref="E15" authorId="0">
      <text>
        <r>
          <rPr>
            <b/>
            <sz val="9"/>
            <color indexed="81"/>
            <rFont val="Tahoma"/>
            <family val="2"/>
          </rPr>
          <t>01243006188:</t>
        </r>
        <r>
          <rPr>
            <sz val="9"/>
            <color indexed="81"/>
            <rFont val="Tahoma"/>
            <family val="2"/>
          </rPr>
          <t xml:space="preserve">
Usar a fórmula:
=C17 - nº de ações VERMELHAS excluídas</t>
        </r>
      </text>
    </comment>
    <comment ref="E16"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sharedStrings.xml><?xml version="1.0" encoding="utf-8"?>
<sst xmlns="http://schemas.openxmlformats.org/spreadsheetml/2006/main" count="2156" uniqueCount="824">
  <si>
    <t>PLANOS DE AÇÃO NACIONAIS DE CONSERVAÇÃO DE ESPÉCIES AMEAÇADAS DE EXTINÇÃO - PAN</t>
  </si>
  <si>
    <t>Objetivo Geral do PAN</t>
  </si>
  <si>
    <t>MONITORIA ANUAL</t>
  </si>
  <si>
    <t>OBJETIVOS ESPECÍFICOS</t>
  </si>
  <si>
    <t xml:space="preserve">AÇÕES </t>
  </si>
  <si>
    <t>PRODUTOS</t>
  </si>
  <si>
    <t>ARTICULADOR</t>
  </si>
  <si>
    <t xml:space="preserve">CUSTO ESTIMADO </t>
  </si>
  <si>
    <t>COLABORADORES</t>
  </si>
  <si>
    <t xml:space="preserve">DATA INÍCIO </t>
  </si>
  <si>
    <t>DATA TÉRMINO</t>
  </si>
  <si>
    <t>PLANEJAMENTO DO PAN</t>
  </si>
  <si>
    <t>Ação cujo início planejado é posterior ao período monitorado</t>
  </si>
  <si>
    <t>Ação não concluída no prazo previsto ou ainda não iniciada conforme planejado</t>
  </si>
  <si>
    <t>Ação em andamento com problemas de realização</t>
  </si>
  <si>
    <t xml:space="preserve">Ação em andamento no período previsto </t>
  </si>
  <si>
    <t>Ação concluída</t>
  </si>
  <si>
    <t>Ação excluída ou agrupada</t>
  </si>
  <si>
    <t>Descrição do andamento da ação</t>
  </si>
  <si>
    <t>Produto obtido</t>
  </si>
  <si>
    <t>Problemas enfrentados que justificam a não execução, a execução parcial da ação, a exclusão ou o agrupamento</t>
  </si>
  <si>
    <t>Responsável pela informação sobre o andamento da ação</t>
  </si>
  <si>
    <t>Revisão do texto da ação</t>
  </si>
  <si>
    <t>Revisão do produto da ação</t>
  </si>
  <si>
    <t>Revisão da Data de Início</t>
  </si>
  <si>
    <t>Revisão da Data de Término</t>
  </si>
  <si>
    <t>Revisão do articulador da ação</t>
  </si>
  <si>
    <t>Revisão da estimativa do custo global</t>
  </si>
  <si>
    <t>Revisão dos colaboradores</t>
  </si>
  <si>
    <t>Recomendações e observações</t>
  </si>
  <si>
    <t>REPROGRAMAÇÃO DO PAN</t>
  </si>
  <si>
    <t>X</t>
  </si>
  <si>
    <t>PAINEL DE GESTÃO DO PAN</t>
  </si>
  <si>
    <t>Número de Objetivos Específicos</t>
  </si>
  <si>
    <t>SITUAÇÃO ATUAL DAS AÇÕES</t>
  </si>
  <si>
    <t>Excluída ou Agrupada</t>
  </si>
  <si>
    <t>Não concluída ou Não iniciada</t>
  </si>
  <si>
    <t>Em andamento com problemas</t>
  </si>
  <si>
    <t>Em andamento conforme previsto</t>
  </si>
  <si>
    <t>Concluída</t>
  </si>
  <si>
    <t>TIPOS DE SITUAÇÃO DAS AÇÕES</t>
  </si>
  <si>
    <t>%</t>
  </si>
  <si>
    <t>TOTAL DE AÇÕES DO PAN</t>
  </si>
  <si>
    <t>RESUMO GERAL DO PAN</t>
  </si>
  <si>
    <t>PAINEL DE OBJETIVOS ESPECÍFICOS DO PAN</t>
  </si>
  <si>
    <t>Objetivos Específicos</t>
  </si>
  <si>
    <t>Ações</t>
  </si>
  <si>
    <t>Início planejado posterior</t>
  </si>
  <si>
    <t>OBJETIVO 1</t>
  </si>
  <si>
    <t>OBJETIVO 2</t>
  </si>
  <si>
    <t>OBJETIVO 3</t>
  </si>
  <si>
    <t>OBJETIVO 4</t>
  </si>
  <si>
    <t>OBJETIVO 5</t>
  </si>
  <si>
    <t>INCLUIR AÇÕES NOVAS</t>
  </si>
  <si>
    <t>INSERIR O NOME DO OBJETIVO</t>
  </si>
  <si>
    <t>AÇÕES NOVAS</t>
  </si>
  <si>
    <t>OBJETIVO</t>
  </si>
  <si>
    <t>Ações Novas</t>
  </si>
  <si>
    <t xml:space="preserve">MATRIZ DE MONITORIA ANUAL </t>
  </si>
  <si>
    <t>PLANOS DE AÇÃO NACIONAIS DE CONSERVAÇÃO DE ESPÉCIES OU AMBIENTES AMEAÇADOS DE EXTINÇÃO - PAN</t>
  </si>
  <si>
    <t>MATRIZES DE MONITORIA ANUAL</t>
  </si>
  <si>
    <t xml:space="preserve">www.matres.com.br </t>
  </si>
  <si>
    <t xml:space="preserve">SITUAÇÃO ATUAL </t>
  </si>
  <si>
    <t xml:space="preserve">Recomendações ou Observações </t>
  </si>
  <si>
    <t>x</t>
  </si>
  <si>
    <t>CUSTO ESTIMADO</t>
  </si>
  <si>
    <t>PÓS MONITORIA</t>
  </si>
  <si>
    <t xml:space="preserve">Agrupada </t>
  </si>
  <si>
    <t>Excluída</t>
  </si>
  <si>
    <t>Agrupadas</t>
  </si>
  <si>
    <t>Excluídas</t>
  </si>
  <si>
    <t>Ações Excluídas na Monitoria</t>
  </si>
  <si>
    <t>Ações Agrupadas na Monitoria</t>
  </si>
  <si>
    <t xml:space="preserve">MONITORIA </t>
  </si>
  <si>
    <t>OBSERVAÇÕES</t>
  </si>
  <si>
    <t>O cálculo na coluna pós monitoria não é realizado automaticamente. Siga as orientações em cada linha</t>
  </si>
  <si>
    <t>OBSERVAÇÃO IMPORTANTE</t>
  </si>
  <si>
    <t>1. Ampliação do conhecimento sobre a distribuição e a história natural do pato-mergulhão.</t>
  </si>
  <si>
    <t>_</t>
  </si>
  <si>
    <t>abril de 2008</t>
  </si>
  <si>
    <t>janeiro de 2013</t>
  </si>
  <si>
    <t>Agências ambientais federais e estaduais dos países de ocorrência</t>
  </si>
  <si>
    <t xml:space="preserve">Visando subsidiar as agências responsáveis por esta ação, o Instituto Terra Brasilis está desenvolvendo um projeto de avaliação do impacto do turismo sobre a espécie no trecho mais visitado das cabeceiras do rio São Francisco.                                                       Planejamento, em conjunto com a direção do PARNA Chapada dos Veadeiros, da visitação no canion 2 (2008) e canion 1 (2009 e 2010), fechando essas atrações para visitação enquanto os ninhos localizados estavam em atividade reprodutiva. Sugestão de restrição de números de visitantes, período de permanência no Poço da Capivara e meses do ano utilizáveis da nova trilha do PARNA Chapada dos Veadeiros entre o cânion 1 e o Poço da Capivara no rio Preto.                               </t>
  </si>
  <si>
    <t>Sem produto obtido</t>
  </si>
  <si>
    <t>Conflito na Zona de Amortecimento do Parque Nacional da Serra da Canastra - PNSC - decreto x portaria.</t>
  </si>
  <si>
    <t>Instituto Terra Brasilis                Paulo de Tarso Zuquim Antas                                            Darlan Pádua - PNSC</t>
  </si>
  <si>
    <t>1.1 Realizar estudos visando quantificar os impactos referentes às atividades turísticas e recreativas em áreas de ocorrência do pato-mergulhão.</t>
  </si>
  <si>
    <t>Relatório contendo os impactos identificados e quantificados</t>
  </si>
  <si>
    <t>janeiro de 2016</t>
  </si>
  <si>
    <t>Lívia Lins/Terra Brasilis</t>
  </si>
  <si>
    <t>Marcelo Barbosa, Terra Brasilis, Sávio Bruno/UFF, João Madeira/CODIV</t>
  </si>
  <si>
    <t>contínuo</t>
  </si>
  <si>
    <t>Instituições de pesquisa, ONG</t>
  </si>
  <si>
    <t>Em andamento pelo Instituto Terra Brasilis. Estão sendo realizadas amostragens na região da Serra da Canastra e do Alto Paranaíba. Confirmação do registro histórico em patrocínio. Percurso de todo o rio Preto das cabeceiras até a estrada de Cavalcante/Colinas do Sul; do médio Tocantizinho; de todo o rio das Pedras; do baixo rio das Almas; de todo o rio dos Couros a jusante da fazenda São Bento; do rio São Felix e afluentes na RPPN Tombador; do rio São Miguel a jusante de São Jorge; de setores do rio Claro. Levantamento realizado nos anos de 2009 a 2010. Em 2011 e 2012 foram feitos levantamentos esporádicos.</t>
  </si>
  <si>
    <t>Artigos científicos publicados; uma dissertação de mestrado</t>
  </si>
  <si>
    <t xml:space="preserve">Instituto Terra Brasilis ,  Paulo de Tarso Zuquim Antas´e                           Marcelo Barbosa </t>
  </si>
  <si>
    <t>1.2 Refazer periodicamente estudos sobre distribuição das populações em sítios onde a espécie ocorre atualmente, bem como em locais de distribuição histórica e potencial.</t>
  </si>
  <si>
    <t>Mapa de ocorrência atualizado; modelo de distribuição potencial elaborado</t>
  </si>
  <si>
    <r>
      <t xml:space="preserve">Sônia Rigueira/Terra Brasilis, Flávia Ribeiro/Terra Brasilis, Sávio Bruno/UFF, Marcelo Barbosa, Lara Côrtes/ESEC Serra Geral, Paulo Antas, Gislaine Disconzi, </t>
    </r>
    <r>
      <rPr>
        <sz val="11"/>
        <rFont val="Calibri"/>
        <family val="2"/>
      </rPr>
      <t>Fabiane Sebaio/Cer Vivo</t>
    </r>
  </si>
  <si>
    <t>janeiro de 2011</t>
  </si>
  <si>
    <t>Apresentação no Congresso Brasileiro de Ornitologia de Aracruz (2009), ao ICMBIO (2012) e relatório à Fundação O Boticário (2011)</t>
  </si>
  <si>
    <t>Relatório</t>
  </si>
  <si>
    <t xml:space="preserve">Paulo de Tarso Zuquim Antas    </t>
  </si>
  <si>
    <t>1.3 Criar e manter um banco de dados sobre a espécie</t>
  </si>
  <si>
    <t>Banco de dados atualizado</t>
  </si>
  <si>
    <r>
      <t>Sávio Bruno/UFF, Marcelo Barbosa, Paulo Antas, Gislaine Disconzi,</t>
    </r>
    <r>
      <rPr>
        <sz val="11"/>
        <rFont val="Calibri"/>
        <family val="2"/>
      </rPr>
      <t xml:space="preserve"> Fabiane Sebaio/Cer Vivo, Fabrício Rodrigues/UFMG</t>
    </r>
    <r>
      <rPr>
        <sz val="11"/>
        <color theme="1"/>
        <rFont val="Calibri"/>
        <family val="2"/>
        <scheme val="minor"/>
      </rPr>
      <t>, Rafael Amaral/PNCV, Lara Côrtes/ESEC Serra Geral</t>
    </r>
  </si>
  <si>
    <t>Em andamento pelo Instituto Terra Brasilis. Vem sendo realizado ao longo do ano o monitoramento contínuo de alguns cursos d'água da região da Serra da Canastra, incluindo o período reprodutivo. Recentemente, foi iniciada esta atividade no Alto Paranaíba. Efetuado no interior do PARNA Chapada dos Veadeiros (2008-2-1-) e no baixo curso do rio dos Couros (2005-2010) e 2010-2012. No Jalapão,  censo realizado e estimativa populacional obtida em 2009 e 2010.</t>
  </si>
  <si>
    <t xml:space="preserve">Já contemplada em outras ações. </t>
  </si>
  <si>
    <t>Instituto Terra Brasilis,   Paulo de Tarso Zuquim Antas e                                Marcelo Barbosa</t>
  </si>
  <si>
    <t>Ibama, agências ambientais dos países de ocorrência, instituições de pesquisa, ONG</t>
  </si>
  <si>
    <t xml:space="preserve">O Instituto Terra Brasilis desenvolveu no período de 2005 a 2007 a campanha Procura-se Vivo na região da Serra da Canastra. Este trabalho, apesar de não estar sendo levado a termo no período de acompanhamento a que se propõe este documento, ainda tem reflexos altamente positivos no que diz respeito ao contato de vários atores da comunidade local da região com a equipe do Terra Brasilis fornecendo e buscando informações sobre a ocorrência da espécie na região.                                                      Aberto um endereço eletrônico no gmail para contatos desde 2007. Divulgação na página da Funatura e em todos os meios de comunicação disponíveis. </t>
  </si>
  <si>
    <t>Não foi indicada a continuidade da ação.</t>
  </si>
  <si>
    <t xml:space="preserve">Instituto Terra Brasilis e  Paulo de Tarso Zuquim Antas  </t>
  </si>
  <si>
    <t xml:space="preserve"> Instituições de pesquisa, ONG.</t>
  </si>
  <si>
    <t>Desde 2008 estão sendo realizadas campanhas de captura e marcação com anilhas e rádios transmissores na região da Serra da Canastra para estudo de dispersão, territorialidade, bem como outros aspectos da ecologia da espécie; estão sendo também realizados estudos da biologia reprodutiva; amostras biológicas dos indivíduos capturados e dos ninhos monitorados são coletadas e enviadas para análise genética. Na região da Chapada dos Veadeiros foram efetuados estudos com alguns desses itens entre 2007 e  dezembro de 2010. Material genético foi coletado das aves capturadas para instalação de rádios transmissores e enviado para a UFMG. Foi elaborada uma Dissertação de Mestrado incluindo aspectos ecológicos e de distribuição na região do Jalapão. Também foi elaborado um artigo com descrição de ninhos no Jalapão.</t>
  </si>
  <si>
    <t>Dissertação de Mestrado. Artigos científicos.</t>
  </si>
  <si>
    <t>Instituto Terra Brasilis ,  Paulo de Tarso Zuquim Antas,                             Marcelo Barbosa</t>
  </si>
  <si>
    <t>1.4 Aprofundar as pesquisas sobre a Biologia e Ecologia do pato-mergulhão com ênfase em genética, requerimento de hábitat e monitoramento em longo prazo, em cada sítio chave.</t>
  </si>
  <si>
    <t>Relatórios, artigos e outras publicações</t>
  </si>
  <si>
    <r>
      <t xml:space="preserve">Alexandre Armando/Instituto Ave é Vida - Poços de Caldas/MG, </t>
    </r>
    <r>
      <rPr>
        <sz val="11"/>
        <rFont val="Calibri"/>
        <family val="2"/>
      </rPr>
      <t>Fabrício Rodrigues/UFMG</t>
    </r>
    <r>
      <rPr>
        <sz val="11"/>
        <color theme="1"/>
        <rFont val="Calibri"/>
        <family val="2"/>
        <scheme val="minor"/>
      </rPr>
      <t xml:space="preserve">, Denise Monnerat/UFRRJ, Sávio Bruno/UFF, Paulo Antas, Gislaine Disconzi, Marcelo Barbosa, </t>
    </r>
    <r>
      <rPr>
        <sz val="11"/>
        <rFont val="Calibri"/>
        <family val="2"/>
      </rPr>
      <t>Fabiane Sebaio/Cer Vivo</t>
    </r>
    <r>
      <rPr>
        <sz val="11"/>
        <color theme="1"/>
        <rFont val="Calibri"/>
        <family val="2"/>
        <scheme val="minor"/>
      </rPr>
      <t xml:space="preserve">, Lara Côrtes/ESEC Serra Geral, Flávia Ribeiro/Terra Brasilis, Sônia Rigueira/Terra Brasilis, Renata Rossato/CEMAVE, Arthur Pereira/COMOB/ICMBio, Kátia Torres/COAPE/ICMBio </t>
    </r>
  </si>
  <si>
    <t>Participação da COAPE relacionada  a projetos de pesquisa em parceria com o BMU</t>
  </si>
  <si>
    <t>Efetuados estudos com alguns desses itens entre 2007 e  dezembro de 2010.</t>
  </si>
  <si>
    <t xml:space="preserve">Não foi considerada necessária a continuidade desta ação. </t>
  </si>
  <si>
    <t>Projetos de pesquisa</t>
  </si>
  <si>
    <t>Em andamento pelo Instituto Terra Brasilis. Em 2012 o Instituto Terra Brasilis deu início a um projeto piloto com a instalação de 20 caixas ninho e a confecção de 2 cavidades em barrancos de terra em cursos d'água da região da Serra da Canastra. Neste primeiro ano nenhum deles foi utilizado.</t>
  </si>
  <si>
    <t xml:space="preserve">20 caixas ninho  e 2 cavidades instaladas </t>
  </si>
  <si>
    <t>Instituto Terra Brasilis</t>
  </si>
  <si>
    <t>2.1. Aumentar a disponibilidade de sítios de nidificação onde e quando for apropriado, por meio da instalação de ninhos artificiais.</t>
  </si>
  <si>
    <t>Ninhos instalados</t>
  </si>
  <si>
    <t>Flávia Ribeiro/Terra Brasilis, Lara Côrtes/ESEC Serra Geral, Marcelo Barbosa</t>
  </si>
  <si>
    <t>O texto original da ação foi alterado durante a monitoria de 2008.. Na presente monitoria não houve alterações no texto, a ação apenas foi renumerada de acordo com os novos objetivos específicos.</t>
  </si>
  <si>
    <t xml:space="preserve">Ibama, agências ambientais federais e estaduais dos países de ocorrência, instituições de pesquisa </t>
  </si>
  <si>
    <t xml:space="preserve">O Instituto Terra Brasilis vem apoiando o grupo responsável por esta atividade a partir da localização de novos ninhos para coleta de ovos na região da Serra da Canastra, por dois anos consecutivos. Translado de dois ovos de ninho abandonado em 2008 para incubação artifical em Brasília. Os embriões se formaram e o transporte para tentativa de realizar a eclosão em Poços de Caldas (promovido pelo ICMBIO, contra a opinião da equipe do projeto) afetou o termo do processo.                                                                          Foram colhidos  ovos julho 2011 e transportados para Poços de Caldas, hoje há um macho e uma fêmea em cativeiro. </t>
  </si>
  <si>
    <t>Instituto Terra Brasilis,     Paulo de Tarso Zuquim Antas ,                            Alexandre Netto Armando/ Instituto Ave é Vida - Poços de Caldas/MG</t>
  </si>
  <si>
    <t>2.2 Estabelecer um programa de cativeiro do pato-mergulhão</t>
  </si>
  <si>
    <t>Programa oficializado; diretrizes e protocolos estabelecidos</t>
  </si>
  <si>
    <t>Renata Membribes Rossato/CEMAVE</t>
  </si>
  <si>
    <t>Alexandre Armando/Instituto Ave é Vida - Poços de Caldas/MG, Renata Rossato/CEMAVE, Terra Brasilis, Sávio Bruno/UFF, Marcelo Barbosa, Luís Fábio Silveira/Museu de Zoologia da USP (MZUSP)</t>
  </si>
  <si>
    <t>Fazer a reunião de elaboração do programa até abril de 2013</t>
  </si>
  <si>
    <t>Poder Legislativo com sugestões do Ibama e do MMA</t>
  </si>
  <si>
    <t>Apenas legislação específica (Portaria Naturatins nº 412/2010 elaborada para disciplinar o uso do rafting no rio Novo (Jalapão) durante o período reprodutivo da espécie).</t>
  </si>
  <si>
    <t xml:space="preserve">A legislação existente já atende as demandas principais. Legislaçào  específica será considerada dentro de cada tema, quando necessário. </t>
  </si>
  <si>
    <t>Participantes da reunião de 2012</t>
  </si>
  <si>
    <t>Ibama, comitês de bacias</t>
  </si>
  <si>
    <t>O projeto de revitalizacao do Rio São Franscico terminou. Indicativo de trabalhar com os comitês de bacia.</t>
  </si>
  <si>
    <t>O projeto de revitalização do Rio São Franscico terminou.</t>
  </si>
  <si>
    <t>3.1 Estimular a incorporação das necessidades de conservação do pato-mergulhão nas iniciativas nacionais e regionais afetas às bacias hidrográficas em sua área de ocorrência.</t>
  </si>
  <si>
    <t>Contato estabelecido com os comitês de bacias.</t>
  </si>
  <si>
    <t>Renata Rossato/CEMAVE</t>
  </si>
  <si>
    <t>Terra Brasilis, Sávio Bruno/UFF, Lara Côrtes/ESEC Serra Geral, Marcelo Barbosa, Darlan Pádua/PNSC, Mário Douglas Fortini/ CR 11, Rafael Amaral/PNCV, COPAN, MMA</t>
  </si>
  <si>
    <t>O texto original da ação foi alterado durante a monitoria de 2008.</t>
  </si>
  <si>
    <t>Ibama, MMA, agências ambientais dos países de ocorrência</t>
  </si>
  <si>
    <t>Ibama, agências ambientais federais e estaduais dos países de ocorrência.</t>
  </si>
  <si>
    <t>Nada foi efetuado.</t>
  </si>
  <si>
    <t>Falta de articulador</t>
  </si>
  <si>
    <t>Proposta encaminhada</t>
  </si>
  <si>
    <t>não estimado</t>
  </si>
  <si>
    <t>Lívia Lins/Terra Brasilis, Sônia Rigueira/Terra Brasilis, Flávia Ribeiro/Terra Brasilis, Lara Côrtes/ESEC Serra Geral, Rafael Amaral/ PNCV, Marcelo Barbosa, Carla Guaitanele/ICMBio/COCUC</t>
  </si>
  <si>
    <t>Consultar SBF/MMA sobre a convenção da biodiversidade</t>
  </si>
  <si>
    <t>Ibama, MMA, agências ambientais federais e estaduais dos países de ocorrência</t>
  </si>
  <si>
    <t>Está em andamento a criação do Monumento Natural Cataratas do Rio dos Couros e ampliação do PN Chapada dos Veadeiros. Foi criado recentemente o Monumento Natural Canyons e Corredeiras do Rio Sono, no Tocantins.</t>
  </si>
  <si>
    <t>Criação da RPPN Serra da Catedral</t>
  </si>
  <si>
    <t xml:space="preserve">Demora para a conclusão dos processos de criação da UC Monumento Natural do Rio dos Couros e ampliação do PN Chapada dos Veadeiros.  </t>
  </si>
  <si>
    <t>João Madeira/ICMBio/CODIV,  Carla Guaitanele/ICMBio/COCUC,Rafael Amaral/PNCV,  Marcelo Barbosa</t>
  </si>
  <si>
    <t>Propostas de criação de UC elaboradas</t>
  </si>
  <si>
    <t>janeiro de 2014</t>
  </si>
  <si>
    <t>Carla Guaitanele/ICMBio/COCUC</t>
  </si>
  <si>
    <t>COCUC, Rafael Amaral/PNCV, Terra Brasilis, Sávio Bruno/UFF, Mário Douglas Fortini/CR 11</t>
  </si>
  <si>
    <t>Ibama, MMA, agências ambientais federais e estaduais dos países de ocorrência, órgãos gestores das áreas protegidas</t>
  </si>
  <si>
    <t>Nada foi efetuado</t>
  </si>
  <si>
    <t>Controle de cães em São Roque de Minas</t>
  </si>
  <si>
    <t>Ibama, Agências ambientais federais e estaduais dos países de ocorrência</t>
  </si>
  <si>
    <t>Nada específico foi realizado</t>
  </si>
  <si>
    <t>Incentivo do governo aos tanques redes no lago de Furnas; possível chegada de mexilhão dourado; introdução do caramujo africano.</t>
  </si>
  <si>
    <t>Darlan Pádua/ PNSC</t>
  </si>
  <si>
    <t>Relatório sobre os licenciamentos de empreendimentos com espécies exóticas</t>
  </si>
  <si>
    <t>Mário Douglas Fortini/ CR 11, Darlan Pádua/PNSC, Rafael Amaral/PNCV, Marcelo Barbosa, Lara Côrtes/ESEC Serra Geral</t>
  </si>
  <si>
    <t>Ibama, instituições de pesquisa</t>
  </si>
  <si>
    <t>Termo de Compromisso firmado em 2012 entre  a ESEC Serra Geral do Tocantins e a Associação das Comunidades Quilombolas do Rio Novo, Rio Preto e Riachão - ASCOLOMBOLAS Rios</t>
  </si>
  <si>
    <t>Acordos firmados</t>
  </si>
  <si>
    <t>Rafael Amaral/PNCV,  Darlan Pádua/PNSC, Mário Douglas Fortini,/CR 11,  PEJ, Áquilas Mascarenhas/ESEC Serra Geral, Lara Côrtes/ESEC Serra Geral, Áquilas Mascarenhas/ESEC Serra Geral</t>
  </si>
  <si>
    <t>Ibama, MMA, agências
ambientais federais e estaduais dos
países de ocorrência</t>
  </si>
  <si>
    <t xml:space="preserve">Discussão sobre o plano de PCHs para o rio Tocantizinho (EIBH Tocantizinho) em audiência pública da Rialma Energia feita em Alto Paraíso de Goiás. Informações enviadas a pedido para o Ministério Público de Goiás para análise do licenciamento pelo estado das obras.                                 Parceria com CBH do Rio Araguari; levantamento da presença da Vale Fertilizantes; parceria com  a ONG Ser Vivo na mitigação de impactos da mineração de fosfato; mobilização dos conselhos municipais com participação do ICMBio contra algumas PCH e formação do Conselho do Mosaico Jalapão para manifestação em empreendimentos; formação do Conselho da ESEC Serra Geral do Tocantins. A ESEC tem se manifestado em processos de licenciamento. </t>
  </si>
  <si>
    <t>Paulo de Tarso Zuquim Antas ; Terra Brasilis; Lara Côrtes/ESEC Serra Geral do Tocantins</t>
  </si>
  <si>
    <t>Relatório com os empreendimentos cujos impactos foram evitados,  minimizados ou compensados.</t>
  </si>
  <si>
    <t>Darlan Pádua/PNSC, Mário Douglas Fortini/CR 11, Lara Côrtes/ESEC Serra Geral, Marcelo Barbosa, Rafael Amaral/PNCV</t>
  </si>
  <si>
    <t>Ibama, agências ambientais federais e estaduais</t>
  </si>
  <si>
    <r>
      <t xml:space="preserve">Sugerida ao ICMBIO em reunião em setembro de 2011 (Carla Guaitanele) o estabelecimento de  Santuário de Vida Silvestre ou outra unidade semelhante no médio Rio Tocantinzinho.     Proposta de criação do Monumento Natural Rio dos Couros, na Chapada dos Veadeiros.    </t>
    </r>
    <r>
      <rPr>
        <sz val="11"/>
        <rFont val="Calibri"/>
        <family val="2"/>
      </rPr>
      <t xml:space="preserve">   </t>
    </r>
  </si>
  <si>
    <t xml:space="preserve">Considerada contemplada nas ações de ampliação  do PNCV e criação de novas UC na região. </t>
  </si>
  <si>
    <t>Paulo de Tarso Zuquim Antas ; Rafael Amaral/PNCV</t>
  </si>
  <si>
    <t>Ibama</t>
  </si>
  <si>
    <t>Ação em andamento.                                                        Foi sugerido ao ICMBIO em reunião em setembro de 2011 (Carla Guaitanele) o estabelecimento de UC de proteção integral ou retomada da ampliação do PARNA Chapada dos Veadeiros na bacia do rio das Pedras, desde a parte alta até Nova Roma. Há também uma proposta de criação do Refúgio de Vida Silvestre (REVIS) Rio das Pedras e uma UC no Rio Tocantinzinho, ainda sem categoria definida.</t>
  </si>
  <si>
    <t>Paulo de Tarso Zuquim Antas , Rafael Amaral/PNCV, Carla Guaitanele/COCUC</t>
  </si>
  <si>
    <t>Área do parque ampliada</t>
  </si>
  <si>
    <t>Carla Guaitanele/COCUC</t>
  </si>
  <si>
    <t>Rafael Amaral/PNCV, Gislaine Disconzi, Paulo de Tarso Zuquim Antas, Mário Douglas Fortini/CR 11,  Leonard Schumm/Chefe PNCV</t>
  </si>
  <si>
    <t xml:space="preserve">Em andamento. Desafetação de uma parte do PN Canastra e a transformação de outra parte em categoria menos restritiva (monumento natural).                                                   </t>
  </si>
  <si>
    <t>Darlan Pádua/ PNSC/ Sônia Rigueira/Terra Brasilis</t>
  </si>
  <si>
    <t>Situação regularizada</t>
  </si>
  <si>
    <t>Darlan Pádua/PNSC</t>
  </si>
  <si>
    <t xml:space="preserve">Paola Ribeiro/PNSC, Mário Douglas Fortini/ CR 11,  Waldemar Pires Dantas/Coordenador de regularização fundiária do ICMBio </t>
  </si>
  <si>
    <t>Naturatins, ICMBio, TNC</t>
  </si>
  <si>
    <t>Locais com registro de ocorrência do pato-mergulhão na margem esquerda do rio Novo incluídas na área do PEJ</t>
  </si>
  <si>
    <t>Marcelo Barbosa</t>
  </si>
  <si>
    <r>
      <t xml:space="preserve">Rejane Nunes/PEJ, </t>
    </r>
    <r>
      <rPr>
        <sz val="11"/>
        <rFont val="Calibri"/>
        <family val="2"/>
      </rPr>
      <t>Daiane Meyer/</t>
    </r>
    <r>
      <rPr>
        <sz val="11"/>
        <color theme="1"/>
        <rFont val="Calibri"/>
        <family val="2"/>
        <scheme val="minor"/>
      </rPr>
      <t>Diretoria de Biodiversidade Naturatins, Lara Côrtes/ESEC Serra Geral</t>
    </r>
  </si>
  <si>
    <t>A ação foi incluída durante a monitoria realizada em 2008. Na presente monitoria não houve alteração de texto, apenas renumeração da ação de acordo com os novos objetivos específicos.</t>
  </si>
  <si>
    <t>Ibama, instituições de pesquisa, Agências ambientais federais e estaduais dos países de ocorrência</t>
  </si>
  <si>
    <t xml:space="preserve">Em andamento pelo Instituto Terra Brasilis. Estão sendo recuperados pelo Instituto Terra Brasilis cerca de 20 hectares de áreas ciliares e nascentes na bacia do rio do Peixe - região da Serra da Canastra, como projeto demonstrativo para os produtores rurais locais. Recentemente foi aprovada nova proposta para recuperação de mais 50 hectares na região. APP no Alto São Franciso - recuperação em andamento pela Nordesta </t>
  </si>
  <si>
    <t>Instituto Terra Brasilis; Darlan Pádua/PNSC</t>
  </si>
  <si>
    <t>4.1  Recuperar habitats do pato-mergulhão previamente degradados, por exemplo, através da recuperação da mata de galeria ao longo dos rios nos sítios-chave.</t>
  </si>
  <si>
    <t>Hectares em recuperação</t>
  </si>
  <si>
    <t>Rafael Amaral/PNCV</t>
  </si>
  <si>
    <t>1.000/ha/ano</t>
  </si>
  <si>
    <t>Terra Brasilis, Sávio Bruno/UFF, Lara Côrtes/ESEC Serra Geral, Marcelo Barbosa, Darlan Pádua/PNSC, Mário Douglas Fortini/ CR 11</t>
  </si>
  <si>
    <t xml:space="preserve">O texto original da ação foi alterado em 2008. Na presente monitoria não houve alteração de texto, a ação foi apenas renumerada de acordo com os novos objetivos específicos. </t>
  </si>
  <si>
    <r>
      <t xml:space="preserve">Em andamento pelo Instituto Terra BrasiliS. Desde 2005 o Instituto Terra Brasilis vem realizando atividades de Educação Ambiental para diferentes públicos-alvo na região da Serra da Canastra e, mais recentemente, no Alto Paranaíba.                                                                  Efetuada divulgação em todos os municípios ao redor do PARNA Chapada dos Veadeiros e em São João da Aliança entre 2007 e  dezembro de 2010 através de reuniões e apresentações para diferentes públicos locais.          </t>
    </r>
    <r>
      <rPr>
        <sz val="11"/>
        <color indexed="12"/>
        <rFont val="Calibri"/>
        <family val="2"/>
      </rPr>
      <t xml:space="preserve">                         </t>
    </r>
    <r>
      <rPr>
        <sz val="11"/>
        <rFont val="Calibri"/>
        <family val="2"/>
      </rPr>
      <t xml:space="preserve">Exposições fotográficas e documentários veiculados nas escolas locais, lançamento de vídeo em São Roque de Minas, livro infantil em andamento. Livro para adultos de alcance local e nacional, revistas </t>
    </r>
    <r>
      <rPr>
        <i/>
        <sz val="11"/>
        <rFont val="Calibri"/>
        <family val="2"/>
      </rPr>
      <t>online</t>
    </r>
    <r>
      <rPr>
        <sz val="11"/>
        <rFont val="Calibri"/>
        <family val="2"/>
      </rPr>
      <t xml:space="preserve"> de ampla divulgação.</t>
    </r>
  </si>
  <si>
    <t>Instituto Terra Brasilis;    Paulo de Tarso Zuquim Antas ; Sávio Bruno/UFF</t>
  </si>
  <si>
    <t>5.1 Conduzir ações e programas de Educação Ambiental sobre a conservação de ambientes naturais para a população local nos sítios chave, utilizando o pato-mergulhão como espécie-bandeira.</t>
  </si>
  <si>
    <t>Relatórios, publicações</t>
  </si>
  <si>
    <t>Sávio Bruno/UFF</t>
  </si>
  <si>
    <r>
      <t xml:space="preserve">Terra Brasilis, Darlan Pádua/PNSC, Rafael Amaral/PNCV, </t>
    </r>
    <r>
      <rPr>
        <sz val="11"/>
        <rFont val="Calibri"/>
        <family val="2"/>
      </rPr>
      <t xml:space="preserve">Ana Carolina/ESEC Serra Geral, </t>
    </r>
    <r>
      <rPr>
        <sz val="11"/>
        <color theme="1"/>
        <rFont val="Calibri"/>
        <family val="2"/>
        <scheme val="minor"/>
      </rPr>
      <t>Marcelo Barbosa, Lara Côrtes/ESEC Serra Geral</t>
    </r>
  </si>
  <si>
    <t>Entre 2007 e 2010 o Instituto Terra Brasilis implementou um Centro de Informação em São Roque de Minas, onde eram divulgadas informações sobre a espécie e realizadas atividades de Educação Ambiental, junto à comunidade e visitantes.                                                           Feito um banner e instalado no centro de visitantes do PARNA Chapada dos Veadeiros com essas informações e regras de comportamento.                                                              Havia uma exposição fotográfica no centro de visitantes do PNSC, porém o mesmo encontra-se fechado há alguns anos.                                           No Parque Estadual do Jalapão existe um banner, um DVD e também exposição de fotos.</t>
  </si>
  <si>
    <t>Centro de Informações implementado. Banner produzido.</t>
  </si>
  <si>
    <r>
      <t>Não foi considerada necessária a continuidade como uma ação.</t>
    </r>
    <r>
      <rPr>
        <b/>
        <sz val="11"/>
        <color indexed="8"/>
        <rFont val="Calibri"/>
        <family val="2"/>
      </rPr>
      <t xml:space="preserve"> </t>
    </r>
  </si>
  <si>
    <t xml:space="preserve">Instituto Terra Brasilis ,   Paulo de Tarso Zuquim Antas ,                                            Sávio Bruno/UFF                                                                                                   </t>
  </si>
  <si>
    <t>Colocar questão do funciobamento do Centro de Visitantes à administração do PNSC</t>
  </si>
  <si>
    <t>Instituições de pesquisa, ONG.</t>
  </si>
  <si>
    <t>Não foi considerada necessária a continuidade como uma ação.</t>
  </si>
  <si>
    <t>Terra Brasilis realizou treinamento com monitores na Serra da Canastra, bem como com professores locais e também elaborou um livro destinado aos professores, além de outras atividades</t>
  </si>
  <si>
    <r>
      <t xml:space="preserve">Não executada por falta de recursos.    Não foi considerada necessária a continuidade como uma ação.                          </t>
    </r>
    <r>
      <rPr>
        <b/>
        <sz val="11"/>
        <color indexed="8"/>
        <rFont val="Calibri"/>
        <family val="2"/>
      </rPr>
      <t xml:space="preserve">                                         </t>
    </r>
  </si>
  <si>
    <t>Terra Brasilis, Darlan Pádua/ PNSC</t>
  </si>
  <si>
    <t xml:space="preserve">    O texto original da ação foi alterado durante a monitoria de 2008.</t>
  </si>
  <si>
    <t xml:space="preserve">Em 2006 o Instituto Terra Brasilis veiculou programas de rádios voltados para a conservação da espécie e de seu habitat nos municípios do entorno do Parque Nacional da Serra da Canastra. Devido à aceitação da comunidade, em 2012 uma nova série de programas vem sendo veiculada nestes municípios.   Divulgadas as informações mais relevantes na página da Funatura, da Fundação Boticário de Proteção à Natureza, no jornal Correio Brasiliense e em entrevistas de rádio via internet.                                                                                         O Parque da Canastra necessita de um programa de Educação Ambiental.        </t>
  </si>
  <si>
    <t>Programas de rádio veiculados. Matéria publicada.</t>
  </si>
  <si>
    <t>Falta de pessoal capacitado.</t>
  </si>
  <si>
    <t>Instituto Terra Brasilis,     Paulo de Tarso Zuquim Antas,                                         Darlan Pádua/ PNSC</t>
  </si>
  <si>
    <t>5.2 Aumentar a conscientização pública sobre a necessidade de conservar o pato-mergulhão mediante  campanhas na mídia e outros meios locais, regionais, nacionais e internacionais.</t>
  </si>
  <si>
    <t>Vídeos, mostras fotográficas, publicações, programas de rádio e TV</t>
  </si>
  <si>
    <t>Terra Brasilis, Alexandre Armando/Instituto Ave é Vida, Rafael Amaral/PNCV</t>
  </si>
  <si>
    <t xml:space="preserve"> Ibama, Agências ambientais dos países de ocorrência, instituições de pesquisa, ONG.</t>
  </si>
  <si>
    <t>Reuniões realizadas</t>
  </si>
  <si>
    <t>Não foi considerada necessária a continuidade como uma ação, pois já é uma premissa do PAN. O texto original da ação foi alterado durante a monitoria de 2008</t>
  </si>
  <si>
    <t>Participantes da oficina de monitoria de 2012</t>
  </si>
  <si>
    <t>abril de 2009</t>
  </si>
  <si>
    <t>Ibama, Agências ambientais dos países de ocorrência, Instituições de pesquisa, ONG</t>
  </si>
  <si>
    <t>Agências ambientais dos países de ocorrência</t>
  </si>
  <si>
    <t>Exemplares do PAN foram enviados apenas às UC com ocorrência da espécie.</t>
  </si>
  <si>
    <t xml:space="preserve">A nova metodologia empregada pelo ICMBio já promove a implementação do PAN.  Não existe ainda um Plano internacional. </t>
  </si>
  <si>
    <t>Ibama, agências ambientais dos países de ocorrência, Instituições de pesquisa, ONG</t>
  </si>
  <si>
    <t>Não iniciada.</t>
  </si>
  <si>
    <t>janeiro de 2009</t>
  </si>
  <si>
    <t xml:space="preserve"> Ibama, agências ambientais dos países de ocorrência, instituições de pesquisa, ONG</t>
  </si>
  <si>
    <t>1.5 Avaliar o impacto da espécie na economia regional, com relação ao incremento do turismo.</t>
  </si>
  <si>
    <t>Publicação</t>
  </si>
  <si>
    <t>Terra Brasilis</t>
  </si>
  <si>
    <t>1.6 Levantar a ocorrência de espécies exóticas nas áreas de ocorrência do pato-mergulhão</t>
  </si>
  <si>
    <t>Terra Brasilis, Sávio Bruno/UFF, Rafael Amaral/PNCV, Lara Côrtes/ESEC Serra Geral, Marcelo Barbosa, Darlan Pádua/PNSC, Mário Douglas Fortini/CR 11, CEPTA/ICMBio</t>
  </si>
  <si>
    <t>Efetuar levantamentos para verificar se há riscos de as espécies exóticas subirem os rios.</t>
  </si>
  <si>
    <t xml:space="preserve">3. Manutenção da integridade dos habitats adequados às exigências da espécie.
</t>
  </si>
  <si>
    <t xml:space="preserve">Documento regulamentando a visitação. </t>
  </si>
  <si>
    <t>João Madeira/CODIV</t>
  </si>
  <si>
    <t>Darlan Pádua/PNSC, Marcelo Barbosa,  Lara Côrtes/ESEC Serra Geral, Rafael Amaral/ PNCV Luciana/PNCV, Terra Brasilis</t>
  </si>
  <si>
    <t>3.12 Incluir a proteção de espécies ameaçadas entre os objetivos do Monumento Natural dos Vales e Águas da Canastra, no processo de recategorização de parte da área do Parque Nacional da Serra da Canastra</t>
  </si>
  <si>
    <t>Proteção de espécies ameaçdas incluída nos objetivos do Monumento</t>
  </si>
  <si>
    <t>Sônia Rigueira/Terra Brasilis</t>
  </si>
  <si>
    <r>
      <t xml:space="preserve">Darlan Pádua/PNSC, Renata Rossato/CEMAVE, Mário Douglas Fortini/CR 11,  </t>
    </r>
    <r>
      <rPr>
        <sz val="11"/>
        <rFont val="Calibri"/>
        <family val="2"/>
      </rPr>
      <t>Bernardo Brito e Marcelo  Kinouchi (CGCAP/DIMAN/ICMBio)</t>
    </r>
  </si>
  <si>
    <t>1.4. Estabelecer acordos bilaterais ou trilaterais entre os países onde a espécie ocorre para a conservação do pato-mergulhão.</t>
  </si>
  <si>
    <t>2.1.Envolver convenções internacionais na proteção do pato-mergulhão e 
seu habitat, especificamente as Convenções Ramsar e de 
Biodiversidade.</t>
  </si>
  <si>
    <t>Ações 2.5 e 2.10 foram agrupadas na monitoria de 2008.</t>
  </si>
  <si>
    <t>Não ocorreu nenhuma iniciativa até o presente, e não foi considerada como prioritária para os próximos 3 anos (tempo de vigência desse PAN)</t>
  </si>
  <si>
    <t>-</t>
  </si>
  <si>
    <t>Renata Rossato/CEMAVE-ICMBio</t>
  </si>
  <si>
    <t xml:space="preserve">1. Fiscalização e Legislação
Novo: Ampliação do conhecimento sobre a distribuição e a história natural do pato-mergulhão. 
</t>
  </si>
  <si>
    <t xml:space="preserve">2. Proteção da Espécie e seu Habitat 
Novo: Manejo reprodutivo da espécie (ex situ e in situ). 
</t>
  </si>
  <si>
    <t xml:space="preserve">3. Monitoramento e Pesquisa 
Novo: Manutenção da integridade dos habitats adequados às exigências da espécie. 
</t>
  </si>
  <si>
    <t xml:space="preserve">4. Conscientização Pública e capacitação
Novo: Recuperação de habitats degradados nos sítios-chave de ocorrência da espécie. 
</t>
  </si>
  <si>
    <t xml:space="preserve">5. Colaboração e Comunicação Internacional
Novo: Realização de ações educativas e de divulgação junto aos vários atores, relacionadas com a conservação do pato-mergulhão. 
</t>
  </si>
  <si>
    <t>Fizemos uma ofincina de pesquisadores este ano, com o apoio do CECAT. Foram realizadas duas reuniões, uma  em 2008 e outra 2012.</t>
  </si>
  <si>
    <t>1.3. Promover o desenvolvimento e a implementação de planos de ação nacionais e internacionais para o pato mergulhão.</t>
  </si>
  <si>
    <t>1.5. Incorporar as necessidades de conservação do pato-mergulhão nos programas e projetos nacionais e regionais para os principais rios onde ele ocorre (Paraná , São  Francisco e Tocantins).</t>
  </si>
  <si>
    <t>1.7. Controlar a pressão de caça, onde apropriado, através de reforço na fiscalização.</t>
  </si>
  <si>
    <r>
      <t xml:space="preserve">2.2. </t>
    </r>
    <r>
      <rPr>
        <sz val="11"/>
        <rFont val="Calibri"/>
        <family val="2"/>
      </rPr>
      <t xml:space="preserve">Identificar e incentivar a criação de áreas protegidas para os sítios de ocorrência do pato mergulhão.
</t>
    </r>
  </si>
  <si>
    <t>2.4. Aumentar a disponibilidade de sítios de nidificação onde e quando for apropriado, por meio da instalação de ninhos artificiais.</t>
  </si>
  <si>
    <r>
      <t xml:space="preserve">2.5.  </t>
    </r>
    <r>
      <rPr>
        <sz val="11"/>
        <rFont val="Calibri"/>
        <family val="2"/>
      </rPr>
      <t>Reduzir distúrbios causados por atividades recreativas de pedestres, por meio do desenvolvimento de trilhas orientadas nas áreas de ocorrência onde há visitação pública. 
2.10. Regular a extensão de atividades impactantes como rafting, bóia-cross, acampamento, pesca e ecoturismo.</t>
    </r>
  </si>
  <si>
    <t>2.6. Implementar ou reforçar restrições ao acesso de animais domésticos nos cursos d’água   com ocorrência  da  espécie, especialmente cães, que podem matar filhotes ou causar distúrbios.</t>
  </si>
  <si>
    <t>2.7. Fazer cumprir a legislação que proíbe a introdução de espécies exóticas no Brasil, a fim de coibir a introdução de peixes exóticos nos reservatórios e barragens conectados a bacias usadas pelo pato-mergulhão.</t>
  </si>
  <si>
    <t>2.8. Recuperar habitats do pato-mergulhão previamente degradados, por exemplo, através da recuperação da mata de galeria ao longo dos rios nos sítios-chave.</t>
  </si>
  <si>
    <t>2.9. Produzir planos de manejo para sítios chave e estabelecer acordos de manejo com proprietários de terras para proteger a espécie em suas propriedades.</t>
  </si>
  <si>
    <t>2.12. Assegurar que impactos negativos da construção de barragens, mineração de quartzito, diamantes e calcário e desmatamentos sobre as populações do pato-mergulhão sejam minimizados e compensados.</t>
  </si>
  <si>
    <t>2.13. Assegurar a proteção da bacia do rio Tocantizinho e afluentes de seus cursos médio e baixo, além da proteção de todo o curso do rio dos Couros e da bacia do rio São Miguel.</t>
  </si>
  <si>
    <t>2.14. Ampliar o Parque Nacional da Chapada dos Veadeiros de modo que inclua nesta unidade de conservação as áreas onde foram feitos registros recentes do pato-mergulhão bem como habitat adequado para a espécie.</t>
  </si>
  <si>
    <t>2.15. Regularizar a situação fundiária do Parque Nacional da Serra da Canastra, efetuando as indenizações pendentes, afim de evitar que as terras não indenizadas sejam perdidas como área do parque.</t>
  </si>
  <si>
    <t>2.16. Rever os limites do Parque Estadual do Jalapão, incluindo a margem esquerda do Rio Novo, onde existem registros da ocorrência do pato.</t>
  </si>
  <si>
    <r>
      <rPr>
        <sz val="11"/>
        <rFont val="Calibri"/>
        <family val="2"/>
      </rPr>
      <t xml:space="preserve">3.1. </t>
    </r>
    <r>
      <rPr>
        <sz val="11"/>
        <rFont val="Calibri"/>
        <family val="2"/>
      </rPr>
      <t>Continuar os levantamentos para localizar novas populações do pato-mergulhão e periodicamente refazer levantamentos em sítios onde esta espécie ocorre atualmente bem como em locais de ocorrência histórica.</t>
    </r>
  </si>
  <si>
    <r>
      <rPr>
        <sz val="11"/>
        <rFont val="Calibri"/>
        <family val="2"/>
      </rPr>
      <t xml:space="preserve">3.2. </t>
    </r>
    <r>
      <rPr>
        <sz val="11"/>
        <rFont val="Calibri"/>
        <family val="2"/>
      </rPr>
      <t>Compilar um inventário de sítios-chave para o pato-mergulhão.</t>
    </r>
  </si>
  <si>
    <r>
      <rPr>
        <sz val="11"/>
        <rFont val="Calibri"/>
        <family val="2"/>
      </rPr>
      <t>3.3.</t>
    </r>
    <r>
      <rPr>
        <sz val="11"/>
        <rFont val="Calibri"/>
        <family val="2"/>
      </rPr>
      <t xml:space="preserve"> Monitorar sítios-chave anualmente, incluindo detalhes como número de aves, sucesso reprodutivo, qualidade da água e características do habitat.</t>
    </r>
  </si>
  <si>
    <r>
      <rPr>
        <sz val="11"/>
        <rFont val="Calibri"/>
        <family val="2"/>
      </rPr>
      <t>3.4.</t>
    </r>
    <r>
      <rPr>
        <sz val="11"/>
        <rFont val="Calibri"/>
        <family val="2"/>
      </rPr>
      <t xml:space="preserve"> Encorajar observadores de aves e moradores locais a enviarem dados sobre o pato-mergulhão para alguns pontos de contato nacionais e estabelecer um mecanismo centralizado para coletar essas informações.</t>
    </r>
  </si>
  <si>
    <t>3.5. Realizar pesquisas sobre o pato-mergulhão nos sítios-chave, incluindo estudos de ecologia, comportamento reprodutivo, biologia, requerimentos de habitat, dinâmica populacional, dispersão e variabilidade genética.</t>
  </si>
  <si>
    <t>3.6. Analisar o habitat e as características físicas dos sítios com registros históricos e recentes do pato-mergulhão para caracterizar os habitats adequados para a espécie.</t>
  </si>
  <si>
    <t>3.7. Estabelecer um programa de reprodução do pato-mergulhão em cativeiro</t>
  </si>
  <si>
    <t>4.1. Conduzir programas de educação sobre conservação de ambientes naturais entre a população local próxima aos sítios chave utilizando o pato-mergulhão como espécie-bandeira.</t>
  </si>
  <si>
    <t>4.2. Criar “Bases de Conservação” do patomergulhão próximas aos sítios-chave, fornecendo informações gerais sobre a espécie, seu habitat, principais ameaças e regras de comportamento para visitantes, turistas e comunidade local.</t>
  </si>
  <si>
    <t>4.3. Formar grupos locais interessados  em promover a conservação do pato-mergulhão.</t>
  </si>
  <si>
    <t>4.4. Conduzir programas de treinamento sobre conservação de habitats naturais para profissionais relevantes que atuam nos sítios-chave, usando o pato-mergulhão como espécie-bandeira.</t>
  </si>
  <si>
    <t>4.5. Aumentar a conscientização pública sobre a necessidade de conservar o pato mergulhão mediante  campanhas na mídia e outros meios locais, regionais, nacionais e internacionais.</t>
  </si>
  <si>
    <t>5.1. Formar Grupos de Trabalho internacionais e nacionais para implementar o plano de ação para a conservação do pato mergulhão.</t>
  </si>
  <si>
    <t>5.2. Estabelecer uma rede de comunicação para grupos de interesse relevante.</t>
  </si>
  <si>
    <t>5.3. Fornecer feedback regular sobre a implementação do plano de ação para a conservação do pato-mergulhão para relevantes contatos governamentais e não-governamentais, nas áreas de ocorrência e fora delas.</t>
  </si>
  <si>
    <t>5.4. Revisar periodicamente os progressos alcançados e, conforme necessário, os esforços empreendidos na execução do Plano de Ação.</t>
  </si>
  <si>
    <t>PLANO DE AÇÃO NACIONAL PARA A CONSERVAÇÃO DO PATO MERGULHÃO</t>
  </si>
  <si>
    <t>3. Monitoramente e Pesquisa</t>
  </si>
  <si>
    <t>1. Fiscalização e Legislação</t>
  </si>
  <si>
    <t>2. Proteção da Espécie e seu Habitat</t>
  </si>
  <si>
    <t>4. Conscientização Pública e Capacitação</t>
  </si>
  <si>
    <t>5. Colaboração e Comunicação Internacional</t>
  </si>
  <si>
    <t>1.2. Reforçar a legislação existente, com o objetivo de preservar o pato-mergulhão e seu habitat, incluindo regulamentações relacionadas a florestas ripárias, caça e coleta de ovos ou adultos da natureza.</t>
  </si>
  <si>
    <t>2.10. Regular a extensão de atividades impactantes como rafting, bóia-cross, acampamento, pesca e ecoturismo.</t>
  </si>
  <si>
    <t xml:space="preserve">1.1. Promover a proteção do pato-mergulhão e seus hábitats através de legislação nacional e regional. 
</t>
  </si>
  <si>
    <t>1.6. Assegurar o estabelecimento de políticas  amplas, para que atividades como reflorestamento e turismo não impactem negativamente o pato-mergulhão e seu habitat.</t>
  </si>
  <si>
    <t>2.3. Proibir legalmente atividades que provoquem  a destruição ou degradação dos sítios de ocorrência do pato-mergulhão.</t>
  </si>
  <si>
    <r>
      <t xml:space="preserve">2.5.  </t>
    </r>
    <r>
      <rPr>
        <sz val="11"/>
        <rFont val="Calibri"/>
        <family val="2"/>
      </rPr>
      <t xml:space="preserve">Reduzir distúrbios causados por atividades recreativas de pedestres, por meio do desenvolvimento de trilhas orientadas nas áreas de ocorrência onde há visitação pública. 
</t>
    </r>
  </si>
  <si>
    <t>2.11. Reduzir o assoreamento em rios proibindo atividades como mineração de diamantes e calcário e desmatamento nas áreas de ocorrência da espécie.</t>
  </si>
  <si>
    <r>
      <rPr>
        <sz val="11"/>
        <rFont val="Calibri"/>
        <family val="2"/>
      </rPr>
      <t xml:space="preserve">3.1. </t>
    </r>
    <r>
      <rPr>
        <sz val="11"/>
        <rFont val="Calibri"/>
        <family val="2"/>
      </rPr>
      <t>Continuar os levantamentos para localizar novas populações do pato-mergulhão e periodicamente refazer levantamentos em sítios onde esta espécie ocorre atualmente bem como em locais de ocorrência histórica.</t>
    </r>
  </si>
  <si>
    <r>
      <rPr>
        <sz val="11"/>
        <rFont val="Calibri"/>
        <family val="2"/>
      </rPr>
      <t xml:space="preserve">3.2. </t>
    </r>
    <r>
      <rPr>
        <sz val="11"/>
        <rFont val="Calibri"/>
        <family val="2"/>
      </rPr>
      <t>Compilar um inventário de sítios-chave para o pato-mergulhão.</t>
    </r>
  </si>
  <si>
    <r>
      <rPr>
        <sz val="11"/>
        <rFont val="Calibri"/>
        <family val="2"/>
      </rPr>
      <t>3.3.</t>
    </r>
    <r>
      <rPr>
        <sz val="11"/>
        <rFont val="Calibri"/>
        <family val="2"/>
      </rPr>
      <t xml:space="preserve"> Monitorar sítios-chave anualmente, incluindo detalhes como número de aves, sucesso reprodutivo, qualidade da água e características do habitat.</t>
    </r>
  </si>
  <si>
    <r>
      <rPr>
        <sz val="11"/>
        <rFont val="Calibri"/>
        <family val="2"/>
      </rPr>
      <t>3.4.</t>
    </r>
    <r>
      <rPr>
        <sz val="11"/>
        <rFont val="Calibri"/>
        <family val="2"/>
      </rPr>
      <t xml:space="preserve"> Encorajar observadores de aves e moradores locais a enviarem dados sobre o pato-mergulhão para alguns pontos de contato nacionais e estabelecer um mecanismo centralizado para coletar essas informações.</t>
    </r>
  </si>
  <si>
    <r>
      <t xml:space="preserve">2.2. </t>
    </r>
    <r>
      <rPr>
        <sz val="11"/>
        <rFont val="Calibri"/>
        <family val="2"/>
      </rPr>
      <t xml:space="preserve">Avaliar uma designação de área protegida para os sítios de ocorrência do pato mergulhão.
</t>
    </r>
  </si>
  <si>
    <t>2.12. Assegurar que impactos negativos da construção de barragens sobre as populações do pato-mergulhão sejam minimizados e compensados.</t>
  </si>
  <si>
    <t>3.7. Verificar a viabilidade de estabelecer uma população do patomergulhão em cativeiro.</t>
  </si>
  <si>
    <t>5.4. Revisar anualmente os progressos alcançados e os esforços 
empreendidos na execução do Plano de Ação.</t>
  </si>
  <si>
    <t>Curto</t>
  </si>
  <si>
    <t>Médio</t>
  </si>
  <si>
    <t>Curto/Médio</t>
  </si>
  <si>
    <t>Imediato</t>
  </si>
  <si>
    <t>Contínuo</t>
  </si>
  <si>
    <t>Ibama, Agências ambientais federais e estaduais dos países de 
ocorrência</t>
  </si>
  <si>
    <t>Ibama, MMA, agências ambientais federais e estaduais dos
países de ocorrência</t>
  </si>
  <si>
    <t>Instituições de pesquisa, ONGs</t>
  </si>
  <si>
    <t>Ibama, agências ambientais dos países de ocorrência, instituições de pesquisa, ONGs</t>
  </si>
  <si>
    <t>Instituições de pesquisa, ONGs.</t>
  </si>
  <si>
    <t>Ibama, agências ambientais federais e estaduais dos países de ocorrência, instituições de pesquisa</t>
  </si>
  <si>
    <t>Ibama, Agências ambientais dos países de ocorrência, Instituições de pesquisa, ONGs</t>
  </si>
  <si>
    <t>Atores: Ibama, agências ambientais dos países de ocorrência, Instituições de pesquisa, ONGs</t>
  </si>
  <si>
    <t xml:space="preserve"> Ibama, agências ambientais dos países de ocorrência, instituições de pesquisa, ONGs</t>
  </si>
  <si>
    <t xml:space="preserve"> Ibama, Agências ambientais dos países de ocorrência, instituições de pesquisa, ONGs.</t>
  </si>
  <si>
    <t>Agrupado à 1.1</t>
  </si>
  <si>
    <t>Ações agrupadas: 1.1 e 1.2</t>
  </si>
  <si>
    <t>DETERMINAÇÃO JUDICIAL DE PROIBIÇÃO DE EVENTOS QUE CAUSEM PERTURBACOES AO PATO-MERGULHÃO NA CHAPADA DOS VEADEIROS – ICMBIO ENVIARÁ ESSE DOC PAA TODAS AS UCS.</t>
  </si>
  <si>
    <t>Determinação judicial de proibição de eventos que causem perturbacoes ao pato-mergulhão na Chapada dos Veadeiros – ICMBio enviará esse doc para todas as UCs.</t>
  </si>
  <si>
    <t>Estender O Bolsa Verde para todas as áreas de ocorrência do Pato – Terra Brasilis estimulará o IEF a fazer isto em Minas. Ações de sensibilização das instâncias legais sobre a existência do pato e ameaças relacionadas a ele (reuniões, apresentações) – Icmbio, Pesquisadores E Inst. De Pesquisas E Educação Ambiental.</t>
  </si>
  <si>
    <t>Médio/Se necessário</t>
  </si>
  <si>
    <t>1.5. Incorporar as necessidades de conservação do pato-mergulhão 
nos planos de manejo para os principais rios onde ele ocorre 
(Paraná , São Francisco e Tocantins).</t>
  </si>
  <si>
    <t>Incorporar as necessidades de conservação do pato-mergulhão nos programas e projetos nacionais e regionais para os principais rios onde ele ocorre (Paraná , São  Francisco e Tocantins).</t>
  </si>
  <si>
    <t>Retirar IBAMA e Comitês de Bacias. Incluir CI, NATURATINS, ICMBIO, TERRA BRASILIS, MMA</t>
  </si>
  <si>
    <t>AÇÕES DE SENSIBILIZAÇÃO DOS TURISTAS, AGÊNCIAS DE TURISMO SOBRE A EXISTÊNCIA DO PATO E AMEAÇAS RELACIONADAS A ELE (REUNIÕES, APRESENTAÇÕES) – ICMBIO, PESQUISADORES E INST. DE PESQUISAS E EDUCAÇÃO AMBIENTAL</t>
  </si>
  <si>
    <t>FISCALIZAÇÃO DE ROTINA NOS PARQUES</t>
  </si>
  <si>
    <t>AMPLIAR A FISCALIZAÇÃO NAS ÁREAS DE OCORRÊNCIA DO PATO (EFETIVO NOS PN)</t>
  </si>
  <si>
    <t>ICMBio IRÁ APRESENTAR AO MMA, COM SUBSÍDIOS FORNECIDOS PELO GT, AS PROPOSTAS DE INCLUSÀO NO RAMSAR DAS ÁREAS DE OCORRÊNCIA DO PATO.</t>
  </si>
  <si>
    <t xml:space="preserve">Identificar e incentivar a criação de áreas protegidas para os sítios de ocorrência do pato mergulhão.
</t>
  </si>
  <si>
    <t>Ação agrupada à 1.1</t>
  </si>
  <si>
    <t>2.4. Aumentar a disponibilidade de sítios de nidificação onde for apropriado, por meio da instalação de ninhos artificiais.</t>
  </si>
  <si>
    <t>Aumentar a disponibilidade de sítios de nidificação onde e quando for apropriado, por meio da instalação de ninhos artificiais.</t>
  </si>
  <si>
    <t>FAZER ESTUDOS NA SERRA DA CANASTRA – TERRA BRASILIS</t>
  </si>
  <si>
    <t>PROJETO DE CONSCIENTIZAÇÃO DE TURISTAS – PE JALAPÃO</t>
  </si>
  <si>
    <t>CONTROLE DA POPULAÇÃO DE CÃES DOMÉSTICOS EM SÃO ROQUE</t>
  </si>
  <si>
    <t>PLANO DE MANEJO DA SERRA DA CANASTA PROÍBE A CRIAÇÃO DE ESP EXÓTICAS NA ZONA DE AMORTECIMENTO</t>
  </si>
  <si>
    <t xml:space="preserve">RECOMENDAÇÃO AS OEMAS PARA LICENCIAMENTO AMBIENTAL DE ACUDES, BARRAGENS, CRIACAO DE PEIXES, ETC. - ICMBIO
SOLICITAR AO IBAMA E ICMBIO ESFORÇOS NO SENTIDO DE AUMENTAR A FISCALIZAÇÃO DA INTRODUÇÀO DE PEIXES
</t>
  </si>
  <si>
    <t>Recuperar habitats do pato-mergulhão previamente degradados, por exemplo, através da recuperação da mata de galeria ao longo dos rios nos sítios-chave.</t>
  </si>
  <si>
    <t>2.8. Recuperar habitats do pato-mergulhão previamente degradados, por exemplo, através da reflorestamento da mata de galeria ao longo dos rios nos sítios-chave.</t>
  </si>
  <si>
    <t>PRO-LEGAL, AGENTES AMBIENTAIS VOLUNTÁRIOS NA RECUPERAÇÃO DAS ÁREAS DE APPS – ICMBIO, IBAMA, MMA.</t>
  </si>
  <si>
    <t>AMPLIAR AS AÇÕES DO PRO-LEGAL, BOLSA VERDE E AAV PARA AS ÁREAS DE OCORRÊNCIA DO PATO.</t>
  </si>
  <si>
    <t>PM SERRA DA CANASTA, JALAPÃO (NECESSITA REVISÃO), CHAPADA DOS VEADEIROS (EM ANDAMENTO)</t>
  </si>
  <si>
    <t>REVISAR O PM JALAPÃO E FINALIZAR O PM CHAP DOS VEADEIROS; ESTIMULAR RPPNS A ELABORAR O PM CONTEMPLANDO AS AÇÕES RELACIONADOS AO PATO – REUNIÃO ENTRE DIBIO E DIREP</t>
  </si>
  <si>
    <t>Agrupada à ação 2.5</t>
  </si>
  <si>
    <t xml:space="preserve">Assegurar que impactos negativos da construção de barragens, mineração de quartzito, diamantes e calcário e desmatamento sobre as populações do pato-mergulhão sejam minimizados e compensados. </t>
  </si>
  <si>
    <t>REUNIÃO COM DIBIO, DIREP, CHAPADA DOS VEADEIROS PARA DISCUTIR OS ASSUNTOS AFETOS AO PN E AO PATO</t>
  </si>
  <si>
    <t xml:space="preserve">REVER OS LIMITES DO PE JALAPAO, INCLUINDO A MARGEM ESQUERDA DO RIO NOVO, ONDE EXISTEM REGISTROS DA OCORRENCIA DO PATO.  </t>
  </si>
  <si>
    <t>ICMBIO</t>
  </si>
  <si>
    <t>REUNIÃO ENTRE NATURATINS, ICMBIO, TNC, CHEFE DA UC.</t>
  </si>
  <si>
    <t>REGIÃO PE ITACOLOMI – REALIZADO; JALAPÃO, BACIA DO IVAÍ, RIO FORTALEZA NA BACIA DO TIBAGI, SERRA DA CANASTRA, CHAPADA DOS VEADEIROS – EM ANDAMENTO.</t>
  </si>
  <si>
    <t>TERRA BRASILIS, VÍVIAN BRAZ, GUYRA PARAGUAI, SÁVIO BRUNO, NATURATINS – EM ANDAMENTO</t>
  </si>
  <si>
    <t>EM ANDAMENTO: JALAPÃO, SERRA DA CANASTRA E CHAPADA DOS VEADEIROS</t>
  </si>
  <si>
    <t>TERRA BRASILIS FAZ NA SERRA DA CANASTRA</t>
  </si>
  <si>
    <t>ENCORAJAR OS MORADORES LOCAIS DE OUTRAS ÁREAS – NATURATINS, PN CHAPADA DOS VEADEIROS.</t>
  </si>
  <si>
    <t>TERRA BRASILIS, UFF, UFMG, NATURATINS, FUNATURA/UNB</t>
  </si>
  <si>
    <t>GUYRA PARAGUAI – EM ANDAMENTO</t>
  </si>
  <si>
    <t>LUÍS FABIO E GUYRA PARAGUAI VÃO TRABALHAR JUNTOS.</t>
  </si>
  <si>
    <t xml:space="preserve">Estabelecer um programa de reprodução do pato-mergulhão em cativeiro </t>
  </si>
  <si>
    <t>EM ANDAMENTO – TERRA BRASILIS, AAV, UFF</t>
  </si>
  <si>
    <t>REPLICAR OS TRABALHOS JÁ REALIZADOS PARA OUTROS SÍTIOS CHAVE</t>
  </si>
  <si>
    <t>TERRA BRASILIS, CENTRO DE VISITANTES DA SERRA DA CANASTRA, ONG ONÇA D ÁGUA E NATURANTINS – EM ANDAMENTO.</t>
  </si>
  <si>
    <t>4.4. Conduzir programas de treinamento sobre conservação de habitats naturais para profissionais relevantes, tais como chefes de parques nos sítios-chave, usando o pato-mergulhão como espécie-bandeira.</t>
  </si>
  <si>
    <t>TERRA BRASILIS (PROFESSORES, MONITORES AMBIENTAIS LOCAIS), GUYRA PARAGUAI</t>
  </si>
  <si>
    <t>MONTAR UM CURSO ICMBIO,TERRA BRASILIS E GUYRA PARAGUAI</t>
  </si>
  <si>
    <t>TERRA BRASILIS</t>
  </si>
  <si>
    <t>CRIAR UM MECANISMO PERMANENTE DE CONDUÇÃO DE ATIVIDADES PARA CONSCIENTIZAÇÃO PÚBLICA; CRIAÇÃO DE PROGRAMAS PARA SEREM VEICULADOS EM RÁDIO</t>
  </si>
  <si>
    <t>EM ANDAMENO – FORMALIZAÇÃO DO COMITE, PARCERIAS ENTRE INSTITUIÇÕES DE PESQUISAS NACIONAIS COM ORGANIZAÇÕES INTERNACIONAIS.</t>
  </si>
  <si>
    <t>ARTICULAR UMA APROXIMAÇÃO COM A ARGENTINA</t>
  </si>
  <si>
    <t>MERGUS - BAZ</t>
  </si>
  <si>
    <t>CRIAÇÃO DA LISTA DE DISCUSSÃO DO PATO</t>
  </si>
  <si>
    <t>EM ANDAMENTO – ICMBIO E PARCEIROS</t>
  </si>
  <si>
    <t>AVALIAÇÕES POR MEIO DA LISTA DE DISCUSSÃO E REUNIÕES DO COMITE.</t>
  </si>
  <si>
    <t>Ata da reunião de monitoria 2008</t>
  </si>
  <si>
    <t xml:space="preserve">Encaminhar o PAN para todas as unidades de ocorrência do pato – ICMBIO (memorando da DIBIO para DIREP encaminhar os PAN para as UCS em que ocorrem o pato). 
Encaminhar os PAN para as agências ambientais estaduais, com a indicação da UCS estaduais nas quais ocorrem o pato – ICMBIO. 
Birdlife encaminhará para GUIRA PARAGUAI e Argentina a versão do PAN em espanhol.
</t>
  </si>
  <si>
    <t xml:space="preserve">CONTACTAR O MMA, RESPONSÁVEL PELO PROGRAMA DE REVITALIZAÇÃO DO SÃO FRANCISCO – ICMBIO. 
CONTACTAR OS AGENTES LOCAIS ENVOLVIDOS COM A REVITALIZACOA DO SÃO FRANCISCO, ESPECIALMENTE RIO SAMBURÁ - ADRIANO PAGLIA. 
ARTICULAÇÕES LOCAIS SOBRE O PROGRAMA DE REVITALIZAÇÃO DO SÃO FRANCISCO REALIZADAS PELO CI, TERRA BRASILIS, NATURATINS, ICMBIO. REUNIÃO ENTRE ICMBIO E NATURATINS PARA DISCUTIR PROTEÇÃO DO RIO TOCANTINS, NO CONGRESSO DE ORNITO/2008. 
COLOCAR O ICMBIO EM CONTATO COM O RESPONSÁVEL PELA CRIAÇÃO DO COMITE DA BACIA DO RIO TOCANTINS – LÉO CAETANO.
</t>
  </si>
  <si>
    <t>PAN (CONCLUÍDO)</t>
  </si>
  <si>
    <t>CRIAR RPPN E UNIDADE DE PROTEÇÃO INTEGRAL NA REGIÃO DA CHADAPA DOS VEADEIROS. CRIAR RPPN EM VOLTA DA SERRA DA CANASTRA E DO JALAPÃO.</t>
  </si>
  <si>
    <t>RESTRIÇÀO DE TRILHAS EM ÉPOCA REPRODUTIVA – SERRA DA CANASTRA E CHAPADA DOS VEADEIROS</t>
  </si>
  <si>
    <t xml:space="preserve">REUNIÀO ENTRE DIBIO, DIREP E DAP/MMA – ICMBIO. 
ARTICULAÇÃO ENTRE IBAMA, ICMBIO E DNPM.
</t>
  </si>
  <si>
    <t xml:space="preserve">APOIAR A AGÊNCIA GOIÂNIA DE MEIO AMBIENTE NA ELABORAÇÃO DE PM DA APA DE POUSO ALTO. 
INTENSIFICAR AS ACÕES DO PRO LEGAL NA REGIÃO DO RIO DOS COUROS. COMITE REFERENDARÁ A PROPOSTA DE CRIACÃO DO MN CATARATA DO RIO DOS COUROS. </t>
  </si>
  <si>
    <t>CRIAÇÃO DE UM GRUPO QUE ELABORARÁ UM PROJETO DE LEVANTAMENTO PARA LOCALIZAR NOVAS POPULAÇÕES DO PATO A FIM DE CONSEGUIR ANGARIAR RECURSOS – LUÍS FÁBIO, VÍVIAN BRAZ, ADRIANO PAGLIA, LÍVIA LINS, LOURI KLEMANN, WWT, GUYRA PARAGUAI</t>
  </si>
  <si>
    <t xml:space="preserve">CRIAR UM BANCO DE DADOS COMUM/ÚNICO PARA O PATO. 
VERIFICAR SE ALBERTO URBEN FILHO DISPONIBILIZARIA SEU BANCO DE DADOS – LOURI E PEDRO (JÁ FOI CONTACTADO E CONCORDOU EM DISPONIBILIZAR O BANCO DE DADOS). E QUE DEVERIA SER MANTIDO POR UM DOS PARTICIPANTES DO COMITE – LUÍS FÁBIO.
</t>
  </si>
  <si>
    <t xml:space="preserve">ESTIMULAR A NATURATINS E O ICMBIO DISPONIBILIZAR RECURSOS PARA MONITORAMENTO DO PATO EM TOCANTINS – ICMBIO. 
ESTIMULAR A CI E O ICMBIO (VIA PROBIO II) PARA DISPONIBILIZAR RECURSOS PARA MONITORAMENTO DO PATO - ICMBIO
</t>
  </si>
  <si>
    <t xml:space="preserve">ENTRAR EM CONTATO COM A FUNDAÇÃO O BOTICÁRIO PARA REALIZAR PESQUISAS SOBRE O PATO NA CHAPADA DOS VEADEIROS– DANIEL BORGES. 
ELABORAR PROPOSTA DE ESTRATÉGIAS DE MONITORAMENTO E PESQUISA DA ESPÉCIE - BAZ
</t>
  </si>
  <si>
    <t xml:space="preserve">DISCUTIR ESTRATÉGIAS PARA VIABILIZAR O ESTABELECIMENTO DA POPULAÇÃO EM CATIVEIRO – BAZ, LUÍS FÁBIO, SÁVIO BRUNO, SIBELLE TORRES, TERRA BRASILIS, YARA BARROS. 
CRIAR METODOLOGIA PARA COLETA, TRANSPORTE, INCUBAÇÃO DE OVOS DO PATO, A FIM DE SE VIABILIZAR NA ESTAÇÃO REPRODUTIVA EM 2009 – BAZ.
</t>
  </si>
  <si>
    <t xml:space="preserve">ASSOCIAÇÃO DA FUNATURA COM CHAPADA DOS VEADEIROS PARA PRODUÇÃO DE MATERIAL DE DIVULGAÇÃO; ASSOCIAÇÃO DA TNC COM NATURATINS. 
VIVIAN BRAZ E DANIEL BORGES FARÃO OS CONTATOS COM FUNATURA E MARCELO BARBOSA COM A TNC
</t>
  </si>
  <si>
    <t>PARANÁ – GRUPO FOWLER – PALESTRA DA TERRA BRASILIS ENVOLVER LIDERANÇAS LOCAIS NA CONSERVAÇÃO DA ESPÉCIE, PRINCIPALMENTE NOS LOCAIS ONDE HÁ AUSÊNCIA DE TRABALHOS.</t>
  </si>
  <si>
    <t>ICMBIO- PODERÁ DIVULGAR O MATERIAL RECEBIDO PELOS DEMAIS ATORES. TODOS OS PARCEIROS PODERÃO DIVULGAR AS INFORMAÇÕES.</t>
  </si>
  <si>
    <t xml:space="preserve"> Revisar periodicamente os progressos alcançados e os esforços empreendidos na execução do Plano de Ação.</t>
  </si>
  <si>
    <t>2.1. Envolver convenções internacionais na proteção do pato-mergulhão e seu habitat, especificamente as Convenções Ramsar e de Biodiversidade.</t>
  </si>
  <si>
    <t xml:space="preserve">1.1. Promover a proteção do pato-mergulhão e seus hábitats através de legislação nacional e regional. 
1.2. Reforçar a legislação existente, com o objetivo de preservar o pato-mergulhão e seu habitat, incluindo regulamentações relacionadas a florestas ripárias, caça e coleta de ovos ou adultos da natureza. 
2.3. Proibir legalmente atividades que provoquem a destruição ou degradação dos sítios de ocorrência do pato-mergulhão.
</t>
  </si>
  <si>
    <t>Assegurar permanentemente a manutenção das populações e da distribuição geográfica de Mergus octosetaceus , no médio e longo prazo; promover o aumento do efetivo populacional e do número de populações, bem como propiciar a expansão da distribuição geográfica da espécie na sua área de ocorrência original.</t>
  </si>
  <si>
    <t>27-28/03/2008</t>
  </si>
  <si>
    <t>02-04/10/2012</t>
  </si>
  <si>
    <t>Ampliar o conhecimento sobre a distribuição e a história natural do pato-mergulhão e assegurar a integridade dos hábitats adequados à espécie em sua área de ocorrência.</t>
  </si>
  <si>
    <t xml:space="preserve">3.2 Promover um incremento das ações de fiscalização ao longo dos rios onde a espécie ocorre. </t>
  </si>
  <si>
    <t>Ações de fiscalização ao longo dos rios onde a espécie ocorre realizadas.</t>
  </si>
  <si>
    <t>Mário Douglas Fortini/ICMBio - Coordenação Regional 11 (CR 11)</t>
  </si>
  <si>
    <t>60.000 (5 por ano por  região)</t>
  </si>
  <si>
    <t>Darlan Pádua/PNSC, Lara Côrtes/ESEC Serra Geral, Rafael Amaral/ PNCV, Marcelo Barbosa, Paulo Carneiro/ICMBio/ CGPRO</t>
  </si>
  <si>
    <t>Darlan Pádua/ PN Serra da Canastra , Marcelo Barbosa, Lara Côrtes/ESEC Serra Geral do Tocantins, Rafael Amaral/PN Chapada dos Veadeiros</t>
  </si>
  <si>
    <t>Apenas as fiscalizações rotineiras e dificilmente nos cursos d'água</t>
  </si>
  <si>
    <t>Na Canastra essa pressão parece pequena - há necessidade de pesquisas a respeito.</t>
  </si>
  <si>
    <t>3.3 Apresentar ao MMA proposta de inclusão das áreas de ocorrência do pato-mergulhão na convenção RAMSAR</t>
  </si>
  <si>
    <t>3.4 Identificar e incentivar a criação de áreas protegidas para os sítios de ocorrência do pato-mergulhão, especialmente no Rio dos Couros, Rio das Pedras e Tocantinzinho - Chapada dos Veadeiros</t>
  </si>
  <si>
    <t xml:space="preserve">3.5 Restringir, nos processos de licenciamento ambiental, a introdução de espécies aquáticas exóticas nas sub-bacias onde ocorre o pato-mergulhão.  </t>
  </si>
  <si>
    <t>3.6 Estabelecer acordos com proprietários de terras para proteger a espécie em suas propriedades.</t>
  </si>
  <si>
    <t>3.7 Fazer gestão para que impactos negativos da implantação de empreendimentos como barragens, minerações, desmatamentos, entre outros, sobre as populações do pato-mergulhão sejam evitados, ou minimizados e compensados.</t>
  </si>
  <si>
    <t>3.8 Ampliar o Parque Nacional da Chapada dos Veadeiros ou criar Unidades de Conservação na Chapada dos Veadeiros,  de modo a incluir nestas UC as áreas com registros recentes do pato-mergulhão, bem como habitat adequado para a espécie.</t>
  </si>
  <si>
    <t>3.9 Regularizar a situação fundiária do Parque Nacional da Serra da Canastra, efetuando as indenizações pendentes.</t>
  </si>
  <si>
    <t>3.10 Rever os limites do Parque Estadual do Jalapão, incluindo a margem esquerda do Rio Novo, onde existem registros da ocorrência do pato.</t>
  </si>
  <si>
    <t>3.11 Regulamentar, no espaço e no tempo,  a visitação dentro de cada UC nas áreas de ocorrência do pato-mergulhão, a partir dos resultados das pesquisas realizadas, quando for o caso.</t>
  </si>
  <si>
    <t>As ações 1.1 , 1.2 e 2.3 foram agrupadas durante a monitoria de 2008</t>
  </si>
  <si>
    <t>PLANO DE AÇÃO NACIONAL PARA A CONSERVAÇÃO DO PATO-MERGULHÃO</t>
  </si>
  <si>
    <t>AMPLIAR O CONHECIMENTO SOBRE A DISTRIBUIÇÃO E A HISTÓRIA NATURAL DO PATO-MERGULHÃO E ASSEGURAR A INTEGRIDADE DOS HÁBITATS ADEQUADOS À ESPÉCIE EM SUA ÁREA DE OCORRÊNCIA.</t>
  </si>
  <si>
    <t>1. AMPLIAÇÃO DO CONHECIMENTO SOBRE A DISTRIBUIÇÃO E A HISTÓRIA NATURAL DO PATO-MERGULHÃO.</t>
  </si>
  <si>
    <t>1.1) Realizar estudos visando quantificar os impactos referentes às atividades turísticas e recreativas em áreas de ocorrência do pato-mergulhão.</t>
  </si>
  <si>
    <t>1.2) Refazer periodicamente estudos sobre distribuição das populações em sítios onde a espécie ocorre atualmente, bem como em locais de distribuição histórica e potencial.</t>
  </si>
  <si>
    <t>1.3) Criar e manter um banco de dados sobre a espécie</t>
  </si>
  <si>
    <t>1.5) Avaliar o impacto da espécie na economia regional, com relação ao incremento do turismo.</t>
  </si>
  <si>
    <t>2.1) Aumentar a disponibilidade de sítios de nidificação onde e quando for apropriado, por meio da instalação de ninhos artificiais.</t>
  </si>
  <si>
    <t>2. MANEJO REPRODUTIVO DA ESPÉCIE (EX SITU E IN SITU).</t>
  </si>
  <si>
    <t>3. MANUTENÇÃO DA INTEGRIDADE DOS HABITATS ADEQUADOS ÀS EXIGÊNCIAS DA ESPÉCIE.</t>
  </si>
  <si>
    <t>3.1) Estimular a incorporação das necessidades de conservação do pato-mergulhão nas iniciativas nacionais e regionais afetas às bacias hidrográficas em sua área de ocorrência.</t>
  </si>
  <si>
    <t xml:space="preserve">3.2) Promover um incremento das ações de fiscalização ao longo dos rios onde a espécie ocorre. </t>
  </si>
  <si>
    <t>3.3) Apresentar ao MMA proposta de inclusão das áreas de ocorrência do pato-mergulhão na convenção RAMSAR.</t>
  </si>
  <si>
    <t xml:space="preserve">3.5) Restringir, nos processos de licenciamento ambiental, a introdução de espécies aquáticas exóticas nas sub-bacias onde ocorre o pato-mergulhão.  </t>
  </si>
  <si>
    <t>3.6) Estabelecer acordos com proprietários de terras para proteger a espécie em suas propriedades.</t>
  </si>
  <si>
    <t>3.7) Fazer gestão para que impactos negativos da implantação de empreendimentos como barragens, minerações, desmatamentos, entre outros, sobre as populações do pato-mergulhão sejam evitados, ou minimizados e compensados.</t>
  </si>
  <si>
    <t xml:space="preserve">3.8) Ampliar o Parque Nacional da Chapada dos Veadeiros ou criar Unidades de Conservação na Chapada dos Veadeiros,  de modo a incluir nestas UC as áreas com registros </t>
  </si>
  <si>
    <t>3.9) Regularizar a situação fundiária do Parque Nacional da Serra da Canastra, efetuando as indenizações pendentes.</t>
  </si>
  <si>
    <t>3.10) Rever os limites do Parque Estadual do Jalapão, incluindo a margem esquerda do Rio Novo, onde existem registros da ocorrência do pato.</t>
  </si>
  <si>
    <t>3.11) Regulamentar, no espaço e no tempo,  a visitação dentro de cada UC nas áreas de ocorrência do pato-mergulhão, a partir dos resultados das pesquisas realizadas, quando for o caso.</t>
  </si>
  <si>
    <t>3.12) Incluir a proteção de espécies ameaçadas entre os objetivos do Monumento Natural dos Vales e Águas da Canastra, no processo de recategorização de parte da área do Parque Nacional da Serra da Canastra</t>
  </si>
  <si>
    <t>4.1) Recuperar habitats do pato-mergulhão previamente degradados, por exemplo, através da recuperação da mata de galeria ao longo dos rios nos sítios-chave.</t>
  </si>
  <si>
    <t>4. RECUPERAÇÃO DE HABITATS DEGRADADOS NOS SÍTIOS-CHAVE DE OCORRÊNCIA DA ESPÉCIE.</t>
  </si>
  <si>
    <t>5. REALIZAÇÃO DE AÇÕES EDUCATIVAS E DE DIVULGAÇÃO JUNTO AOS VÁRIOS ATORES, RELACIONADAS COM A CONSERVAÇÃO DO PATO-MERGULHÃO.</t>
  </si>
  <si>
    <t>5.1) Conduzir ações e programas de Educação Ambiental sobre a conservação de ambientes naturais para a população local nos sítios chave, utilizando o pato-mergulhão como espécie-bandeira.</t>
  </si>
  <si>
    <t>5.2) Aumentar a conscientização pública sobre a necessidade de conservar o pato-mergulhão mediante  campanhas na mídia e outros meios locais, regionais, nacionais e internacionais.</t>
  </si>
  <si>
    <t>5.3) Realizar trabalhos de sensibilização junto ao trade turístico, à população em geral e ao poder público sobre os impactos negativos de determinadas práticas sobre a espécie.</t>
  </si>
  <si>
    <t>Renata  Rossato/CEMAVE</t>
  </si>
  <si>
    <t>Lívia Lins/Terra Brasilis, Sônia Rigueira/Terra Brasilis, Flávia Ribeiro/Terra Brasilis, Lara Côrtes/ESEC Serra Geral, Rafael Amaral/ PNCV, Marcelo Barbosa, Carla Guaitanele/PNCV</t>
  </si>
  <si>
    <t>Carla Guaitanele/PNCV</t>
  </si>
  <si>
    <t>Relatórios das ações de sensibilização realizadas</t>
  </si>
  <si>
    <t>Lara Côrtes/ESEC Serra Geral, Ana Carolina Barradas/ ESEC Serra Geral, Terra Brasilis, Marcelo Barbosa, Parque Estadual do Jalapão (PEJ), Sávio Bruno/UFF</t>
  </si>
  <si>
    <t>Rita Surrage e Renata Rossato</t>
  </si>
  <si>
    <r>
      <rPr>
        <sz val="7"/>
        <color theme="1"/>
        <rFont val="Times New Roman"/>
        <family val="1"/>
      </rPr>
      <t xml:space="preserve">   </t>
    </r>
    <r>
      <rPr>
        <sz val="12"/>
        <color rgb="FF000000"/>
        <rFont val="Calibri"/>
        <family val="2"/>
        <scheme val="minor"/>
      </rPr>
      <t>Em 2008 instituiu-se um termo de cooperação com a TNC para elaborar estudos sobre o redimensionamento do PEJ. No ano seguinte o documento foi entregue e houve uma consulta pública sobre as áreas de inclusão e exclusão a serem feitas. Os trabalhos foram interrompidos devido à nova demanda de uso das terras locais por comunidades que se intitulam Quilombolas, os quais pleiteiam criação dos territórios quilombolas, tanto com áreas que englobam o PEJ como a ESEC Serra Geral. Processo continua em andamento no INCRA segundo diretoria de unidade de conservação do Naturatins e ESEC Serra Geral.</t>
    </r>
  </si>
  <si>
    <t>Estudo elaborado das propostas de alteração (inclusão e exclusão) dos limites do PEJ e consultas públicas para discussão da melhor proposta dos novos limites.</t>
  </si>
  <si>
    <t>O texto dessa ação deve ser alterado, o termo FAZER GESTÃO não retrata o que se pretende fazer, VAGO</t>
  </si>
  <si>
    <t>Escrituras publicas de terras devidamente registradas nos Cartórios de Registros de Imóveis em nome do ICMBio</t>
  </si>
  <si>
    <t>Darlan de Alcântara Pádua</t>
  </si>
  <si>
    <t>Mário Douglas</t>
  </si>
  <si>
    <t>Não realizada</t>
  </si>
  <si>
    <t>Procurar analistas ambientais do MMA.</t>
  </si>
  <si>
    <t>Rafael Amaral</t>
  </si>
  <si>
    <t>Uma sugestão seria realizar um manejo com fogo na braquiária (capim gordura) existente ao longo do rio que corta o PARNA Chapada dos Veadeiros.</t>
  </si>
  <si>
    <t>Carla Guaitanelle</t>
  </si>
  <si>
    <t xml:space="preserve"> Carla Guaitanelle</t>
  </si>
  <si>
    <t>Lívia Lins</t>
  </si>
  <si>
    <t xml:space="preserve">O Terra Brasilis está compilando informações para a criação dos seguintes bancos de dados:
- base de dados contendo as referências bibliográficas sobre o pato-mergulhão. Esta base, em formato Excel, foi criada a partir da compilação elaborada por Gislaine Disconzi para sua dissertação de mestrado. Este material está sendo revisado e novas referências foram acrescentadas. Pretende-se, no futuro, a transformação desta base em um banco de dados no formato Access.
- base de dados dos registros de ocorrência do pato-mergulhão. Esta planilha compõe a base do mapa de ocorrência da espécie, incluindo informações sobre cada registro existente. Está ainda em processo de elaboração.
</t>
  </si>
  <si>
    <t xml:space="preserve">Desde a última reunião do PAN, em outubro de 2012, o projeto do Monumento Natural dos Vales e Águas da Canastra foi perdendo força, o que não quer dizer que não possa ser retomado. O fato das terras do Parque Nacional da Serra da Canastra não terem sido regularizadas até o momento é o que vem fazendo suscitar constantemente assuntos relacionados à alteração de limites, desafetação de áreas, etc. A proposta do MoNa que tramita no Senado é a mais “atualizada” e prevê desafetação de área para dar lugar à minerações de quatzito e de diamante e readequação de categoria na área ainda não regularizada para o tal MoNa. </t>
  </si>
  <si>
    <t>Sônia Rigueira</t>
  </si>
  <si>
    <t>Mapa de ocorrência histórica, atual e modelo de distribuição potencial elaborado</t>
  </si>
  <si>
    <t>janeiro de 2013 (anual)</t>
  </si>
  <si>
    <t>Lista de referências em compilação</t>
  </si>
  <si>
    <t>Lívia Lins/ Marissônia e Marcelo.</t>
  </si>
  <si>
    <t>artigos publicados, teses, dissertações produzidas e relatórios</t>
  </si>
  <si>
    <t>abril de 2014</t>
  </si>
  <si>
    <t>Flávia Ribeiro/TerraBrasilis</t>
  </si>
  <si>
    <t>Lívia Lins/ TerraBrasilis</t>
  </si>
  <si>
    <t>Sávio Bruno, Fabiane Sampaio, Marcelo Barbosa, CEMAVE, Grasiela (NATURATINS)</t>
  </si>
  <si>
    <t>UFMG/LBEM(Fabrício Santos), Marissônia, Marcelo, Rafael, Fabiane Sampaio, Gislaine, Grasiela (NATURATINS)</t>
  </si>
  <si>
    <t>Marissônia (IECOS), Marcelo Barbosa, Grasiela (NATURATINS)</t>
  </si>
  <si>
    <t>tese de doutorado</t>
  </si>
  <si>
    <t>Projeto implantado</t>
  </si>
  <si>
    <t>Marissônia (IECOS)</t>
  </si>
  <si>
    <t>Grasiela (Naturatins), Marcelo Barbosa</t>
  </si>
  <si>
    <t>Protocolo de retirada dos ovos</t>
  </si>
  <si>
    <t>Rita Surrage/CEMAVE</t>
  </si>
  <si>
    <t>Apresentações realizadas</t>
  </si>
  <si>
    <t>Há possibilidade do projeto não ser aprovado, mas como o recurso previsto é pequeno, tentaremos outro caminho (R$ 3.700,00). Após a produção do material  (video) e apresentação em ppt. da Terra Brasilis, compartilhamento do mesmo entre as outras unidades onde ocorre a espécie.</t>
  </si>
  <si>
    <t>dezembro de 2014</t>
  </si>
  <si>
    <t>Não significativo</t>
  </si>
  <si>
    <t>Ampliar o Parque Nacional da Chapada dos Veadeiros</t>
  </si>
  <si>
    <t xml:space="preserve">Na região da Chapada dos Veadeiros, foram realizados estudos  para implantação de um Monumento Natural no  Rio dos Couros. Em 2013 tivemos a criação de 6 RPPNs na região e a proposta passou a ser conduzida pelo PNCV e não apenas pela COCUC. Tivemos também a realização de estudos e consulta pública para criação de dois Parques Estaduais. </t>
  </si>
  <si>
    <t>Manuela/CEMAVE</t>
  </si>
  <si>
    <t>articulação realizada</t>
  </si>
  <si>
    <t>Fevereiro de 2016</t>
  </si>
  <si>
    <t>Ação não iniciada</t>
  </si>
  <si>
    <t>Diante da manifestação da Ministra Isabella de rever o processo de desafetação da área do Parque, voltada à criação do MoNa, essa ação perde o sentido.</t>
  </si>
  <si>
    <t>Checar na COCUC como anda o processo de desafetação da ESEC Serra Geral em relação ao pleito dos territórios dos quilombolas.</t>
  </si>
  <si>
    <t>Adotar procedimentos para regulamentar a visitação nas áreas de ocorrência do pato-mergulhão dentro das Unidades de Conservação, compatibilizando a conservação da espécie.</t>
  </si>
  <si>
    <t>não significativa</t>
  </si>
  <si>
    <t>Livia, Lahuana e Flávia.</t>
  </si>
  <si>
    <t>Marissonia, Marcelo, Lívia, Flávia</t>
  </si>
  <si>
    <t>Realizar trabalhos de sensibilização junto ao trade turístico com relação à conservação da espécie.</t>
  </si>
  <si>
    <t>Buscar alternativas para essa ação ser realizada. Voltar a falar com Rafael sobre a ação.</t>
  </si>
  <si>
    <t xml:space="preserve">A Lívia vai enviar tese de doutorado realizada com relação ao impacto do turismo na região da Serra da Canastra. </t>
  </si>
  <si>
    <t>Acrescentar os informes do Sávio no andamento da ação, convidar o Sávio para ir ao Jalapão para palestra e divulgação do livro.</t>
  </si>
  <si>
    <t>relatório de monitoramento</t>
  </si>
  <si>
    <t>O grupo entendeu que a ação 3.5 contempla a ação 1.6</t>
  </si>
  <si>
    <t>Articular junto aos atores para que os impactos decorrentes da instalação de empreendimentos na área de ocorrência do pato-mergulhão sejam evitados, minimizados e/ou compensados.</t>
  </si>
  <si>
    <t>Propor áreas de exclusão para implantacao de empreendimentos que afetem o habitat do pato-mergulhão e encaminhar para os Órgãos Licenciadores e ter esse produto divulgado. Os diferentes atores são os orãos licenciadores, agencias reguladoras e Comitês de Bacia.</t>
  </si>
  <si>
    <t xml:space="preserve"> Regularizar a situação fundiária do Parque Nacional da Serra da Canastra</t>
  </si>
  <si>
    <t>Grasiela (Naturatins), Livia (Terra Brasilis), Marcelo Barbosa, Rita Surrage (CEMAVE)</t>
  </si>
  <si>
    <t>Atualizar a distribuição da espécie (histórica, atual e potencial) e estimativa populacional.</t>
  </si>
  <si>
    <t>A regularização fundiária depende de alguns fatores que muitas vezes são alheios à gestão do próprio parque. Para as indenizações demandamos recursos financeiros e pessoal especializado como avaliadores e procuradores  entre outros.</t>
  </si>
  <si>
    <t>Realizar pesquisas sobre a genética da população natural.</t>
  </si>
  <si>
    <t>Relatórios (Terra Brasilis e Jalapão)</t>
  </si>
  <si>
    <t>Lívia Lins/Grasiela/Marissônia/ Marcelo</t>
  </si>
  <si>
    <t>Na região da Serra da Canastra, caso haja um aumento deste fluxo turístico, será necessária uma nova avaliação com uma metodologia mais apropriada. Caso haja proposta de rafting nos rios da Serra da Canastra, isso deve ser analisado.</t>
  </si>
  <si>
    <r>
      <t>Resumos de congresso</t>
    </r>
    <r>
      <rPr>
        <sz val="11"/>
        <color rgb="FFFF0000"/>
        <rFont val="Calibri"/>
        <family val="2"/>
        <scheme val="minor"/>
      </rPr>
      <t xml:space="preserve"> </t>
    </r>
    <r>
      <rPr>
        <sz val="11"/>
        <color theme="1"/>
        <rFont val="Calibri"/>
        <family val="2"/>
        <scheme val="minor"/>
      </rPr>
      <t>e livro do Sávio Bruno sobre "Biologia e Conservação do Pato-mergulhão"</t>
    </r>
  </si>
  <si>
    <t>O grupo entendeu que a ação estava muito abrangente e foi desmembrada em tres outras ações prioritárias para a pesquisa da espécie.</t>
  </si>
  <si>
    <t>O Instituto Terra Brasilis desenvolveu  um projeto piloto de instalação de ninhos artificiais na região da Serra da Canastra. Para tal, em 2012, foram instaladas 30 caixas ninho ao longo do rio São Francisco e tributários. Após duas estações reprodutivas, nenhuma caixa foi utilizada pelo pato-mergulhão. A partir dos resultados obtidos, o Terra Brasilis está iniciando uma nova fase do estudo, onde será realizada uma avaliação mais aprofundada da disponibilidade de cavidades naturais nestes locais de forma a melhor embasar uma nova tentativa de instalação de ninhos artificiais.</t>
  </si>
  <si>
    <t>O grupo entendeu que nesse momento é preciso esclarecer a real necessidade de se estabelecer esse tipo de manejo na natureza. Acreditamos que essa ação já está contemplada nas novas ações de biologia reprodutiva e de requerimento de habitat.</t>
  </si>
  <si>
    <t>Rita Surrage e Renata Rossato/Alexandre/Luis Fábio</t>
  </si>
  <si>
    <t>Foi escrito um projeto e submetido à DIBIO para a realização de uma reunião junto aos comitês de bacias e sub bacias.  Estamos aguardando retorno da Diretoria. Será realizada palestra de conscientização e reunião durante o  XVI ENCOB. Serão realizados os contatos com os dois presidentes dos Comitês de Bacia (Bacia Hidrográfica do rio São Francisco e Bacia Hidrográfica do rio Tocantins/Araguaia) para agendamento de reunião durante a ocorrência do evento. Já existe uma iniciativa no âmbito da Terra Brasilis para esclarecimento, informações e sensibilização para os tomadores de decisão da região da Serra da Canastra com material específico .</t>
  </si>
  <si>
    <t>Rita Surrage e Renata Rossato/Lívia Lins</t>
  </si>
  <si>
    <t>Informar os órgãos licenciadores da existência das sub-bacias onde existe a espécie. Resolução do COEMA TO, 27/2011. Será necessário deflagrar uma operação de fiscalização de piscicultura na região de ocorrência do pato no Tocantins.</t>
  </si>
  <si>
    <t>Foram já finalizados os estudos de ampliação do parque. O Rio das Pedras será protegido pela ampliação do parque e o Rio dos Couros existem estudos para implantação de um Monumento Natural.</t>
  </si>
  <si>
    <t xml:space="preserve">Houve pouco avanço em 2013 comparando-se com 2012 ocasionado pelo atraso de mais de seis meses na entrega do produto final sociofundiário, pelo conflito local demonstrado contra a ampliação do PNCV e principalmente pela falta de apoio político. Desta forma, já foi informado a atual conjuntura à presidência do ICMBio e SBF/MMA alegando que os analistas ambientais não darão continuidade ao processo sem o apoio político de fato. </t>
  </si>
  <si>
    <t xml:space="preserve"> No caso de compensação ou desoneração de reservas legais, a questão tem esbarrado em problemas com a documentação dos imóveis para a montagem da necessária cadeia dominial no horizonte temporal de trinta anos. O último dos problemas foi  a interpretação de quie eventuais áreas retificadas poderiam estar avançando sobre terras devolutas que não foram arrecadadas pelo estado. Como há o monitoramento e fiscalização por parte do Ministério Publico Federal, necessário se faz que as interpretações se façam de maneira a resguardar todos os direitos, principalmente os do Estado. </t>
  </si>
  <si>
    <t>Indefinição na criação dos territórios quilombolas e seus limites, que dificultam o andamento das discussões sobre a definição dos novos limites do PEJ.</t>
  </si>
  <si>
    <t>O método escolhido para o trabalho não foi devidamente formalizado, tão pouco houve acompanhamento mais próximo do articulador com as unidades colaboradoras.</t>
  </si>
  <si>
    <t>Paulo Faria/CODIV</t>
  </si>
  <si>
    <r>
      <t xml:space="preserve"> </t>
    </r>
    <r>
      <rPr>
        <sz val="11"/>
        <color rgb="FFFF0000"/>
        <rFont val="Calibri"/>
        <family val="2"/>
        <scheme val="minor"/>
      </rPr>
      <t xml:space="preserve"> </t>
    </r>
    <r>
      <rPr>
        <sz val="11"/>
        <rFont val="Calibri"/>
        <family val="2"/>
        <scheme val="minor"/>
      </rPr>
      <t>Comunicar as unidades onde houver a ocorrência da espécie e adotar procedimentos para controlar a visitação quando pertinente.</t>
    </r>
  </si>
  <si>
    <t xml:space="preserve"> Paulo Faria/CODIV</t>
  </si>
  <si>
    <t>Verificar se os resultados alcançados são estes mesmos.</t>
  </si>
  <si>
    <t xml:space="preserve">Maiores detalhes serão descritos no relatório completo da oficina. </t>
  </si>
  <si>
    <t xml:space="preserve">Essa ação não foi realizada por falta de recursos e expertise. Tentou-se pedir o montante num projeto, não aprovado. Tentou-se parceria com a Fazenda Talismã, mas a mesma, apesar de ter interesse, é uma ONG criada recentemente criada. Na Serra da Canastra há uma iniciativa de recuperação de áreas ciliares e de nascente de carater demonstrativo. No momento, são cerca de 60 hac. </t>
  </si>
  <si>
    <t>Realizar campanhas na mídia com foco no status de  conservação do pato-mergulhão a nível  nacional e internacional.</t>
  </si>
  <si>
    <t>Realizar pesquisas de biologia reprodutiva da espécie.</t>
  </si>
  <si>
    <t>Fev de 2016</t>
  </si>
  <si>
    <t>Realizar estudos de requerimento de habitat da espécie por sítio de ocorrência.</t>
  </si>
  <si>
    <t>Luis Fábio (UFF), Alexandre (Poços de Caldas), Flávia e Lívia Lins (Terra Brasilis), Grasiela (Naturatins), Marcelo Barbosa, Marissônia (IECOS)</t>
  </si>
  <si>
    <t>Retirar a Lara Cortes e Paulo Madeiro como colaboradora  de todas as ações.</t>
  </si>
  <si>
    <t>A ção não foi realizada. O método escolhido foi a comunicação aos gestores das  unidades onde há ocorrência do Pato Mergulhão. As áreas onde há turismo e observação dos espécimes seriam isoladas durante o período de nidificação e reabertas após o período reprodutivo.</t>
  </si>
  <si>
    <t>A iniciativa esta concorrendo através da COREG/CGTER a inovação na gestão. Devido a escassez de recursos orçamentários temos utilizado dos recursos da compensação ambiental para as desapropriações. Iniciaremos neste mês de março de 2014 estudos para a utilização de 40 milhões de reais. Resolvida a questão da retificações de área voltaremos a tuar mais fortemente na compensação das reservas legia que já nos permitiu, nos últimos 04 anos, tornar publicas 11.000 ha de terras.</t>
  </si>
  <si>
    <t>Livro publicado e página no facebook</t>
  </si>
  <si>
    <t xml:space="preserve">"- Foram criadas duas páginas no facebook sobre a espécie, dois livros foram lançados e no ato do lançamento, foram proferidas palestras, distribuídos livros entre a Rede Pública de Ensino.- Foram feitas reuniões e outras ações foram realizadas. 
- Lançamento na Bienal do Livro 2013, da obra: O pato-mergulhão de autoria de Sávio Freire Bruno e Ana Luiza Mello, Niterói, editora da UFF, 2012, 25p. O lançamento ocorreu na XVI Bienal do Livro, RJ, no dia 03/09/2013 com as seguintes atividades:
- Palestra dos autores sobre a conservação do pato-mergulhão e seu meio;
-  Interação autores/público, incluindo alunos da Rede Municipal do Rio de Janeiro;
- Distribuição de livros aos alunos da rede estudantil.
-  Entrevista dos autores à rádio local.7.b) Foi realizado o lançamento do livro “Pato-mergulhão – biologia e conservação do pato-mergulhão no Parque Nacional da Serra da Canastra, MG e entorno”, na Livraria Icaraí, Niterói, RJ, no dia 27 de março de 2014.
-  Serão lançados, em evento regional, os dois livros supracitados no aniversário do Parque Nacional da Serra da Canastra, a ser realizado no dia 05 de abril de 2014. O evento contará com a participação da comunidade, incluindo alunos da rede pública e particular.
-  Participação do Calendário do calendário do “California Department of Food and Agriculture, 2014”, com a foto de autoria de Sávio Freire Bruno como campanha de mídia:- Palestras sobre a Biologia e Conservação do Pato-mergulhão, proferidas pelo prof. Sávio Freire Bruno:32:34
- Reunião do Clube de Observadores de Aves do Rio de Janeiro - COA - RJ. Literatura Ornitológica Infantil como Instrumento e Educação e Sensibilização Ambiental. 2013. (Encontro). Palestra proferida por Ana Luiza Mello e Sávio Freire Bruno.
</t>
  </si>
  <si>
    <t>Veiculação no Alô Brasil uma chamada sobre o pato-mergulhão falando de aspectos de sua biologia e status de conservação da espécie (produto não programado), dois livros publicados, páginas no facebook criadas, palestras proferidas, alunos conscientizados, divulgação realizada</t>
  </si>
  <si>
    <t>Não foram realizadas atividades relacionadas ao trade turístico.  Foram realizadas ações de educação ambiental mas não especificamente "sobre os impactos negativos de determinadas práticas sobre a espécie" como relata a ação.</t>
  </si>
  <si>
    <t>Dois fatores colaboraram para a não realização desta atividade no prazo estipulado, sendo o primeiro a ausência de recurso para a impressão de material didático e, talvez o principal, o tempo de aproximação entre os organizadores do projeto e os professores das escolas contatadas. Cabe destacar que atividades de sensibilização ambiental requerem ações de longo prazo para obter êxito e legitimidade junto a população local. Neste sentido, a coordenação do projeto optou por construir um cronograma de atividades de sensibilização e material didático em comum as escolas e outros atores do terceiro setor juntamente com a coordenação de educação ambiental do PNCV.</t>
  </si>
  <si>
    <t>Em contrapartida, o projeto contou com a colaboração do documentarista de natureza Havita Rigamonte para realizar a produção de um documentário de sensibilização sobre a importância da conservação da Chapada dos Veadeiros tendo enfoque no pato mergulhão. Os “takes” de filmagens foram realizados no PNCV e região. O filme contou com a participação de artistas populares da Chapada. No entanto, o filme não foi finalizado devido a ausência de imagens do pato mergulhão durante as expedições de filmagem. Esperamos para o ano de 2014 concluir o filme com imagens do pato mergulhão capturadas no Parque Nacional.</t>
  </si>
  <si>
    <t>O Terra Brasilis finalizou um projeto desenvolvido para avaliar a relação entre o turismo e a conservação do pato-mergulhão na região do rio São Francisco, na Serra da Canastra, localidade São Roque de Minas em 2012 . Para esta avaliação foram coletadas e analisadas informações referentes às atividades turísticas realizadas ao longo do rio São Francisco, na região da Serra da Canastra, local onde são registrados pelo menos três territórios da espécie. Foram avaliados também a infraestrutura turística disponível na região, bem como, o perfil do visitante dos locais estudados. Os resultados da relação turismo versus conservação do pato-mergulhão não foram conclusivos. A princípio, não foi detectada uma relação direta entre as atividades turísticas e a conservação do pato-mergulhão, provavelmente devido ao baixo fluxo turístico neste trecho de rio. Os resultados mostraram que a região é visitada principalmente nos feriados de carnaval e semana santa, apresentando um baixo fluxo de turistas no restante do ano, que parece não comprometer a permanência da espécie neste trecho do rio. Na região da Chapada dos Veadeiros não foram desenvolvidos estudos neste sentido. No Jalapão, tem sido desenvolvido uma pesquisa  pela Empresa Quatro Elementos - Rafting, a empresa que está desenvolvendo a pesquisa é a  Mater Natura.</t>
  </si>
  <si>
    <t xml:space="preserve"> </t>
  </si>
  <si>
    <t>Substituir o João Madeira pelo Paulo Faria, acrescentar Marissônia (IECOS) e Grasiela (NATURATINS)</t>
  </si>
  <si>
    <t xml:space="preserve">Disponibilizar relatório das atividades à coordenação do Plano .Neste sentido, está sendo preparado um artigo sobre a relação turismo x conservação do pato-mergulhão e assim que estiver pronto, Lívia vai encaminhar. Encaminhamentos: O CEMAVE vai produzir uma nota técnica a ser encaminhada ao MPF e NATURATINS no intuito de esclarecer a importancia de realizar uma pesquisa isenta de interesses do empreendedor para verificar o impacto das atividades de rafting no rio novo. </t>
  </si>
  <si>
    <t xml:space="preserve">Realização de atividades de monitoramento das populações na região da Serra da Canastra e entorno (Terra Brasilis) e na região de Patrocínio, MG (situada ao norte da Serra da Canastra) (Cervivo).  O Terra Brasilis está dando continuidade ao levantamento da ocorrência do pato-mergulhão ao norte da região do Parque Nacional da Serra da Canastra. Iniciado em 2011, este levantamento tem gerado informações inéditas e importantes, como o registro de novos territórios e a ampliação da distribuição da espécie.Na região da Chapada dos Veadeiros iniciou-se um projeto para o monitoramento da população local, mas em 2014 nenhum casal foi encontrado.
</t>
  </si>
  <si>
    <t>Foi elaborado pelo Terra Brasilis, um mapa de ocorrência do pato-mergulhão proposto para ser disponibilizado on-line para os participantes do grupo de trabalho. Neste mapa, estão sendo incluídos os pontos de ocorrência já publicados (já foram incluídos dados do PAN 2006 e Terra Brasilis). Os demais dados publicados serão acrescentados . Relatório produzido pelo IECOS da ocorrência do pato-mergulhão no Jalapão e tese de mestrado do Marcelo.</t>
  </si>
  <si>
    <t>Levantar os relatórios  e teses já produzidos e divulgar ao grupo.</t>
  </si>
  <si>
    <t>Retirar o nome da Lara Cortes</t>
  </si>
  <si>
    <t>Excluída porque o grupo entendeu que essa ação é meio e não finalidade do PAN. De qualquer foram, ela já está sendo desenvolvida, estando próxima de sua conclusão e independe de ser ação programada para o PAN.</t>
  </si>
  <si>
    <t>Disponibilizar a planilha de referências para todos acrescentarem referências (Livia/Terrabrasilis). Assim que o mapa on line estiver disponível,  a Lívia vai disponibilizar para o grupo.</t>
  </si>
  <si>
    <r>
      <t xml:space="preserve">
• região da Canastra:
 – Projeto em andamento pelo Instituto Terra Brasilis envolvendo estudos de biologia reprodutiva, territorialidade, dispersão, incluindo atividades de monitoramento além de captura e marcação.
– Pesquisa em andamento pelo prof. Sávio Bruno (UFF), envolvendo estudos de biologia reprodutiva a partir do monitoramento dos ninhos e filhotes.
• região do Município Patrocínio (MG):
– Projeto em andamento pela Ong CerVivo envolvendo estudos de biologia reprodutiva, distribuição e territorialidade. Existem planos de utilização de radiotelemetria, no entanto, sem informações sobre o assunto.
• região da Chapada dos Veadeiros:
– Segundo informações do Rafael Amaral, analista do Parque Nacional da Chapada dos Veadeiros, a equipe do Parque Nacional iniciou em 2013 um projeto de monitoramento do</t>
    </r>
    <r>
      <rPr>
        <i/>
        <sz val="11"/>
        <color theme="1"/>
        <rFont val="Calibri"/>
        <family val="2"/>
        <scheme val="minor"/>
      </rPr>
      <t xml:space="preserve"> Mergus</t>
    </r>
    <r>
      <rPr>
        <sz val="11"/>
        <color theme="1"/>
        <rFont val="Calibri"/>
        <family val="2"/>
        <scheme val="minor"/>
      </rPr>
      <t xml:space="preserve"> objetivando estabelecer um monitoramento contínuo da espécie na região e a formação/treinamento de agentes locais para contribuir nas ações de pesquisas. O projeto envolve captura e marcação para estudo da população aí presente e conta com a colaboração da equipe do Terra Brasilis. Até o momento as expedições de busca não obtiveram sucesso.
• região do Jalapão:
– Projeto de monitoramento dos casais do rio Novo, desenvolvido pelo empreendedor do rafting na região do Jalapão.
</t>
    </r>
  </si>
  <si>
    <t xml:space="preserve">Não estão sendo realizados estudos na região do Jalapão (apenas pelo empreededor do rafting) animail não localizado Chapada dos Veadeiros. </t>
  </si>
  <si>
    <t xml:space="preserve">1.4) Aprofundar as pesquisas sobre a Biologia e Ecologia do pato-mergulhão com ênfase em genética, requerimento de hábitat e monitoramento em longo prazo, em cada sítio. </t>
  </si>
  <si>
    <t>Levantar informações  sobre a questão da radiotelemetria no Município de Patrocínio e oportunidade de captação de recursos para pesquisas nas áreas do Jalapão e Chapada dos Veadeiros. Cobrar resumos de congressos e produtos à Lívia e enviar ao grupo.</t>
  </si>
  <si>
    <t>No mês de janeiro de 2014, realizou-se uma reunião no escritório do ICMBio, em São Roque de Minas, a qual participaram:  Rogério Oliveira Souza (ICMBio), Darlan Pádua (ICMBio), representantes da Faculdade de Iguatama/ MG (Diretor Prof. Stenio Rosa, Fabrício e Professora Cristina Carvalho, além de estudantes desta Faculdade) e Sávio Freire Bruno. No decorrer da pauta, discutiu-se a elaboração de Trabalhos de Conclusão de Curso de alunos de graduação da Faculdade de Iguatama e, dentre os temas propostos, pormenorizou-se a elaboração de um projeto de conclusão de uma das alunas presentes, objetivando a avaliação dos recursos naturais da região do Parque Nacional da Serra da Canastra e seus respectivos impactos na economia regional, dentre os quais, e em destaque, o pato-mergulhão. Foi também  realizada uma tese de doutorado pelo estudante  Bruno Bedim da UFOP na região do PARNA da Serra da Canastra que aborda esse tema (dissertação não entregue ainda).</t>
  </si>
  <si>
    <t>A ação requer um projeto de pesquisa e só recentemente (janeiro de 2014), conseguimos articular com um grupo interessado nesta vertente.O grupo entendeu que o objetivo específico 1 não condiz com a ação 1.5 e foi proposta uma nova ação no objetivo específico 5 que trata do mesmo assunto. Além disso, essa ação será levada para o objetivo 5.</t>
  </si>
  <si>
    <t xml:space="preserve"> Avaliar os benefícios na economia local/regional em decorrência das atividades turísticas que envolvem o pato-mergulhão.</t>
  </si>
  <si>
    <t>1.6) Levantar a ocorrência de espécies exóticas nas áreas de ocorrência do pato-mergulhão.</t>
  </si>
  <si>
    <t>Levantar a informação sobre criação de peixes em Tocantins (NATURATINS).</t>
  </si>
  <si>
    <t>2.2) Estabelecer um programa de cativeiro do pato-mergulhão.</t>
  </si>
  <si>
    <t>Já foi aberto o processo do programa de cativeiro e a primeira iniciativa é a reunião que haverá durante a oficina de monitoria. No processo constam a Nota técnica e a minuta do programa. Foi discutido na reunião os protocolos e o texto do programa.</t>
  </si>
  <si>
    <t>O grupo achou melhor levar essa ação para o Objetivo específico 5 por ser mais correlata àquele tema.</t>
  </si>
  <si>
    <r>
      <t xml:space="preserve">Foram alocados recursos para 2014 onde serão realizadas quatro operações de fiscalização, todas elas em área de ocorrência da espécie, em área não regularizada do PARNA Serra da Canastra . </t>
    </r>
    <r>
      <rPr>
        <sz val="11"/>
        <color rgb="FFFF0000"/>
        <rFont val="Calibri"/>
        <family val="2"/>
        <scheme val="minor"/>
      </rPr>
      <t xml:space="preserve"> Resgatar a informação com a Lahuana sobre quantas operações de fiscalização ocorreram no Parque Estadual do Jalapão. </t>
    </r>
    <r>
      <rPr>
        <sz val="11"/>
        <rFont val="Calibri"/>
        <family val="2"/>
        <scheme val="minor"/>
      </rPr>
      <t>Não foram realizadas ações de fiscalização no Parque Nacional Chapada dos Veadeiros.</t>
    </r>
  </si>
  <si>
    <t>A ação é contínua. O CEMAVE deve estar próximo  para orientar o coordenador das operações no sentido de não vincular a imagem do pato à operação de fiscfalização.</t>
  </si>
  <si>
    <t>Proposta encaminhada.</t>
  </si>
  <si>
    <t>Retirar Lara Cortês</t>
  </si>
  <si>
    <t>Retirar a Lara Cortês  e acrescentar Marissônia, Marcelo e Grasiela (Naturatins)</t>
  </si>
  <si>
    <t>Incentivar a criação de áreas protegidas para os sítios de ocorrência do pato-mergulhão.</t>
  </si>
  <si>
    <t>3.4 E 3.8 com intersecção,  texto de ação revista.</t>
  </si>
  <si>
    <t>3.4) Identificar e incentivar a criação de áreas protegidas para os sítios de ocorrência do pato-mergulhão, especialmente no Rio dos Couros, Rio das Pedras e Tocantinzinho.</t>
  </si>
  <si>
    <t>Monitorar atividade de piscicultura nas sub bacias onde ocorre o pato-mergulhão em relação as espécies aquáticas exóticas.</t>
  </si>
  <si>
    <t>Retirar o nome da Lara Cortês, IEF, Grasiela (Naturatins), Livia(Terra Brasilis)</t>
  </si>
  <si>
    <t>O grupo entrou em consenso sobre a retirada dessa ação do Plano por não apresentar claramente o que se pretende. Entendemos que essa ação está contemplada como uma atividade de educação ambiental.</t>
  </si>
  <si>
    <t>Objetivo 1: Ampliação do conhecimento sobre a distribuição e a história natural do pato-mergulhão.</t>
  </si>
  <si>
    <t>Coleta de ovos para estabelecimento do plantel para programa de cativeiro.</t>
  </si>
  <si>
    <t>Implementar projeto de  turismo de observação de aves utilizando o pato-mergulhão como atrativo na região do Jalapão.</t>
  </si>
  <si>
    <t>Sônia Rigueira/Terra Brasilis, Flávia Ribeiro/Terra Brasilis, Sávio Bruno/UFF, Marcelo Barbosa, Lara Côrtes/ESEC Serra Geral, Paulo Antas, Gislaine Disconzi, Fabiane Sebaio/CERVIVO</t>
  </si>
  <si>
    <t>Sávio Bruno/UFF, Marcelo Barbosa, Paulo Antas, Gislaine Disconzi, Fabiane Sebaio/CERVIVO, Fabrício Rodrigues/UFMG, Rafael Amaral/PNCV, Lara Côrtes/ESEC Serra Geral</t>
  </si>
  <si>
    <t xml:space="preserve">Alexandre Armando/Instituto Ave é Vida - Poços de Caldas/MG, Fabrício Rodrigues/UFMG, Denise Monnerat/UFRRJ, Sávio Bruno/UFF, Paulo Antas, Gislaine Disconzi, Marcelo Barbosa, Fabiane Sebaio/CERVIVO, Lara Côrtes/ESEC Serra Geral, Flávia Ribeiro/Terra Brasilis, Sônia Rigueira/Terra Brasilis, Renata Rossato/CEMAVE, Arthur Pereira/COMOB/ICMBio, Kátia Torres/COAPE/ICMBio </t>
  </si>
  <si>
    <t>fevereiro de 2016</t>
  </si>
  <si>
    <t>Marcelo Barbosa, Terra Brasilis, Sávio Bruno/UFF, Paulo Faria/CODIV, Marissônia/IECOS, Grasiela/NATURATINS</t>
  </si>
  <si>
    <t>Sônia Rigueira/Terra Brasilis, Flávia Ribeiro/Terra Brasilis, Sávio Bruno/UFF, Marcelo Barbosa, Paulo Antas, Gislaine Disconzi, Fabiane Sebaio/Cervivo</t>
  </si>
  <si>
    <t>1.2) Atualizar a distribuição da espécie (histórica, atual e potencial) e estimativa populacional.</t>
  </si>
  <si>
    <t>1.3) Realizar pesquisas de biologia reprodutiva da espécie.</t>
  </si>
  <si>
    <t>1.4) Realizar pesquisas sobre a genética da população natural.</t>
  </si>
  <si>
    <t>1.5) Realizar estudos de requerimento de habitat da espécie por sítio de ocorrência.</t>
  </si>
  <si>
    <t>Alexandre Armando/Instituto Ave é Vida - Poços de Caldas/MG, Renata Rossato/CEMAVE, Terra Brasilis, Sávio Bruno/UFF, Marcelo Barbosa, Luís Fábio Silveira/Museu de Zoologia da USP (MZUSP), Grasiela (NATURATINS), Marissônia (IECOS)</t>
  </si>
  <si>
    <t>Retirada dos ovos</t>
  </si>
  <si>
    <t>2.1) Estabelecer um programa de cativeiro do pato-mergulhão.</t>
  </si>
  <si>
    <t>2.2) Coleta de ovos para estabelecimento do plantel para programa de cativeiro.</t>
  </si>
  <si>
    <t>60.000,00 (5 por ano por  região)</t>
  </si>
  <si>
    <t>Darlan Pádua/PNSC, Rafael Amaral/ PNCV, Marcelo Barbosa</t>
  </si>
  <si>
    <t>não significativo</t>
  </si>
  <si>
    <t>Mário Douglas Fortini/ CR 11, Darlan Pádua/PNSC, Rafael Amaral/PNCV, Marcelo Barbosa, IEF, Grasiela (NATURATINS), Livia(Terra Brasilis)</t>
  </si>
  <si>
    <t>Articulação realizada</t>
  </si>
  <si>
    <t>Manuella Andrade de Souza/CEMAVE</t>
  </si>
  <si>
    <t xml:space="preserve">3.1) Promover um incremento das ações de fiscalização ao longo dos rios onde a espécie ocorre. </t>
  </si>
  <si>
    <t>3.2) Apresentar ao MMA proposta de inclusão das áreas de ocorrência do pato-mergulhão na convenção RAMSAR.</t>
  </si>
  <si>
    <t>3.3) Incentivar a criação de áreas protegidas para os sítios de ocorrência do pato-mergulhão.</t>
  </si>
  <si>
    <t>3.4) Monitorar atividade de piscicultura nas sub bacias onde ocorre o pato-mergulhão em relação as espécies aquáticas exóticas.</t>
  </si>
  <si>
    <t>3.5) Articular junto aos atores para que os impactos decorrentes da instalação de empreendimentos na área de ocorrência do pato-mergulhão sejam evitados, minimizados e/ou compensados.</t>
  </si>
  <si>
    <t>3.6) Ampliar o Parque Nacional da Chapada dos Veadeiros.</t>
  </si>
  <si>
    <t xml:space="preserve"> 3.7) Regularizar a situação fundiária do Parque Nacional da Serra da Canastra.</t>
  </si>
  <si>
    <t>3.8) Rever os limites do Parque Estadual do Jalapão, incluindo a margem esquerda do Rio Novo, onde existem registros da ocorrência do pato.</t>
  </si>
  <si>
    <t>3.9) Adotar procedimentos para regulamentar a visitação nas áreas de ocorrência do pato-mergulhão dentro das Unidades de Conservação, compatibilizando a conservação da espécie.</t>
  </si>
  <si>
    <t>Terra Brasilis, Sávio Bruno/UFF, Marcelo Barbosa, Darlan Pádua/PNSC, Mário Douglas Fortini/ CR 11</t>
  </si>
  <si>
    <r>
      <t xml:space="preserve">Terra Brasilis, Darlan Pádua/PNSC, Rafael Amaral/PNCV, Ana Carolina/ESEC Serra Geral, </t>
    </r>
    <r>
      <rPr>
        <sz val="11"/>
        <color theme="1"/>
        <rFont val="Calibri"/>
        <family val="2"/>
        <scheme val="minor"/>
      </rPr>
      <t>Marcelo Barbosa, Marissônia/IECOS, Marcelo Barbosa,  Grasiela/NATURATINS</t>
    </r>
  </si>
  <si>
    <t xml:space="preserve"> Ana Carolina Barradas/ ESEC Serra Geral, Terra Brasilis, Marcelo Barbosa, Parque Estadual do Jalapão (PEJ), Sávio Bruno/UFF</t>
  </si>
  <si>
    <t>Terra Brasilis,Grasiela (Naturatins), Marcelo Barbosa</t>
  </si>
  <si>
    <t>Terra Brasilis, Sávio Bruno/UFF, Marcelo Barbosa, Darlan Pádua/PNSC, Mário Douglas Fortini/ CR 11, Rafael Amaral/PNCV, COPAN, MMA, Grasiela(NATURATINS), Marissônia (IECOS)</t>
  </si>
  <si>
    <t>5.2) Realizar campanhas na mídia com foco no status de  conservação do pato-mergulhão a nível  nacional e internacional.</t>
  </si>
  <si>
    <r>
      <t xml:space="preserve">5.3) Realizar trabalhos de sensibilização junto ao </t>
    </r>
    <r>
      <rPr>
        <i/>
        <sz val="11"/>
        <rFont val="Calibri"/>
        <family val="2"/>
      </rPr>
      <t>trade</t>
    </r>
    <r>
      <rPr>
        <sz val="11"/>
        <rFont val="Calibri"/>
        <family val="2"/>
      </rPr>
      <t xml:space="preserve"> turístico, à população em geral e ao poder público sobre os impactos negativos de determinadas práticas sobre a espécie.</t>
    </r>
  </si>
  <si>
    <t>5.4)  Avaliar os benefícios na economia local/regional em decorrência das atividades turísticas que envolvem o pato-mergulhão.</t>
  </si>
  <si>
    <t>5.5) Estimular a incorporação das necessidades de conservação do pato-mergulhão nas iniciativas nacionais e regionais afetas às bacias hidrográficas em sua área de ocorrência.</t>
  </si>
  <si>
    <t>Não foram realizados estudos visando o conhecimento dos requerimentos de hábitat da espécie.</t>
  </si>
  <si>
    <t>Incremento do banco de dados genéticos da espécie.</t>
  </si>
  <si>
    <t>Mapa com pontos de distribuição</t>
  </si>
  <si>
    <t>Necessidade de pessoal/recurso financeiro.</t>
  </si>
  <si>
    <t>Não foram realizados levantamentos em novas áreas na região da Chapada dos Veadeiros e no Jalapão.</t>
  </si>
  <si>
    <t>É importante a realização deste estudo no rio Novo visto que a atividade de rafting continua a ser desenvolvida.</t>
  </si>
  <si>
    <t>É importante obter material do Jalapão.</t>
  </si>
  <si>
    <t>Resumos do XXI Congresso Brasileiro de Ornitologia</t>
  </si>
  <si>
    <t>Demora na definição da área do território quilombola pelo Órgão federal responsável.</t>
  </si>
  <si>
    <t>Marcelo Barbosa/Naturatins</t>
  </si>
  <si>
    <t>Rita de Cássia Surrage de Medeiros/CEMAVE</t>
  </si>
  <si>
    <t>Elaborar protocolos com discussão virtual</t>
  </si>
  <si>
    <t>Processo pronto porém portaria do Programa ainda não publicada</t>
  </si>
  <si>
    <t>Em cativeiro, no momento, temos 4 indivíduos, um casal de irmãos já pareados no Criadouro Científico de Poços de Caldas/MG e dois machos jovens (ninhada 2014) recolhidos no Zooparque Itatiba.</t>
  </si>
  <si>
    <t>Dificuldade no preenchimento das fichas, processo lento e demorado para envio aos países signatários da Convenção.</t>
  </si>
  <si>
    <t>Modificar o texto da ação pois não está atendendo a situação real.</t>
  </si>
  <si>
    <t>Articular junto ao MMA e Unidades de Conservação com ocorrência de pato-mergulhão, o encaminhamento de propostas de inclusão na convenção RAMSAR.</t>
  </si>
  <si>
    <t>Ainda não há resultados concretos.</t>
  </si>
  <si>
    <t>Não houve respostas ainda aos ofícios.</t>
  </si>
  <si>
    <t>Planejamento dos procedimentos realizado, cabendo regulamentação e execução das ações.</t>
  </si>
  <si>
    <t>Paulo Faria</t>
  </si>
  <si>
    <t>Custo de placas de sinalização e materiais de divulgação, a ser orçado.</t>
  </si>
  <si>
    <t xml:space="preserve">Luis Arthur/chefe do Parque </t>
  </si>
  <si>
    <t>Titulação de terra/cadeia dominial</t>
  </si>
  <si>
    <t>12 mil hac de terras adicionadas</t>
  </si>
  <si>
    <t>Juliana Gonçalves/CR 11 e Luis Artur/chefe do Parque Serra da Canastra</t>
  </si>
  <si>
    <t>Rita Surrage</t>
  </si>
  <si>
    <t>não há produto</t>
  </si>
  <si>
    <t>Descaso e total falta de organização dos comitês e sub-comitês de bacias hidrográficas aliado a falta de interesse também.</t>
  </si>
  <si>
    <t>Problemas enfrentados são excesso de burocracia do Órgão, falta de recursos humanos e orçamentários, procedimento de coleta dos ovos (patos colocam em locais de difícil acesso).</t>
  </si>
  <si>
    <t>Procurar recursos junto a empresas licenciadoras que financiem programa de cativeiro e expedições de coleta e busca de novas áreas de ocorrência. Entender melhor como funciona a compensação ambiental para procurar angariar recursos.</t>
  </si>
  <si>
    <t>operações realizadas</t>
  </si>
  <si>
    <t>Juliana Gonçalves Ferreira/CR-11</t>
  </si>
  <si>
    <t>Carla Guaitanele/Chefe do PNCV</t>
  </si>
  <si>
    <t>Efetuar levantamento de criação de peixes nos rios onde ocorre ocorrência de pato-mergulhão</t>
  </si>
  <si>
    <t>Relatório com resultados</t>
  </si>
  <si>
    <t>Sem dificuldades embora a falta de resposta possa parecer esquecimento da solicitação.</t>
  </si>
  <si>
    <t>Apesar da ação ser dada como concluída, é importante sempre enviar lembrete sobre o assunto, de forma periódico.</t>
  </si>
  <si>
    <t xml:space="preserve">Artigo sobre a atividade na Canastra submetido mas ainda não publicado. Tese de doutorado ainda não entregue à UFOP.
Resultado do workshop de conservação do pato-mergulhão no Jalapão define a atividade como prioritária. </t>
  </si>
  <si>
    <t>Fabrício Santos/UFMG</t>
  </si>
  <si>
    <t xml:space="preserve">100 ha/ano </t>
  </si>
  <si>
    <r>
      <t>"Foi lançado o livro: O Pato-Mergulhão  / Sávio Freire Bruno; Ana Luiza Gonçalves Dias Mello. – Niterói: Editora da UFF, 2012. 25 p., executado, predominantemente, para ações educativas (nacional e regionalmente), distribuição em escolas e outros eventos. Criado grupo no facebook, fechado(https://www.facebook.com/groups/288588597907383/?fref=ts) no qual alguns participantes comunicaram seus produtos, compartilhando reportagens, livros e outras novidades, mas não houve muita divulgação e interresse. Na Chapada dos Veadeiros foi realizado o 1</t>
    </r>
    <r>
      <rPr>
        <sz val="11"/>
        <color theme="1"/>
        <rFont val="Calibri"/>
        <family val="2"/>
      </rPr>
      <t>°</t>
    </r>
    <r>
      <rPr>
        <sz val="7.7"/>
        <color theme="1"/>
        <rFont val="Calibri"/>
        <family val="2"/>
      </rPr>
      <t xml:space="preserve"> </t>
    </r>
    <r>
      <rPr>
        <sz val="11"/>
        <color theme="1"/>
        <rFont val="Calibri"/>
        <family val="2"/>
      </rPr>
      <t>Seminário de Pesquisa do PNCV com a participação de pesquisadores do Centro UnB Cerrado,“ação educativa junto ao entorno do Parque Nacional”. Nesta atividade foi feito cenas de filmagem de um vídeo educativo sobre o pato mergulhão (anexo neste relatório) em conjunto com o colaborador do projeto, o documentarista de natureza Havita Rigamonte. Nesta expedição foram realizadas entrevistas com moradores dos arredores do Rio São Miguel sobre avistamentos do pato mergulhão no local. Muitos relataram conhecer a espécie, entretanto quando a equipe apresentou fotografias da espécie e outras espécies percebeu-se certa confusão na identificação.</t>
    </r>
  </si>
  <si>
    <t xml:space="preserve">O Terra Brasilis desenvolve algumas ações de educação ambiental na Serra da Canastra, Lahuana vai passar o relatório das iniciativas de educação ambiental no PEJ. Atividades na Chapada dos Veadeiros </t>
  </si>
  <si>
    <t>Campanha realizada, exposição itinerante e cartilhas elaboradas</t>
  </si>
  <si>
    <t>Falta de recursos financeiros para produzir folders para utilizar na Chapada dos veadeiros.</t>
  </si>
  <si>
    <t>Rafael Amaral/ Livia/Flávia/Marcelo</t>
  </si>
  <si>
    <t>Utilização dos folders produzidos para a Serra da Canastra em Veadeiros.</t>
  </si>
  <si>
    <t>Verificar com o Sávio Bruno como está esta ação, se houve progresso da reunião realizada em janeiro de 2014 com  a UFOP. A tese do Bedim não foi entregue até o momento.</t>
  </si>
  <si>
    <t>A última alternativa viável agora é simplesmente encaminhar ofícios aos sub-comitês de bacia informando e esclarecendo sobre a importância da conservação./Há a iniciativa pela TerraBrasilis de agendar reunião com os comitês de Bacia do Alto São Francisco, rio Araguari.</t>
  </si>
  <si>
    <t>Encaminhar ofício com nota técnica, pegar com o Rafael os representantes do Comitê da Bacia do rio Tocantins e com a Lívia os contatos dos Comitês de Minas Gerais que tenham interface com o pato-mergulhão.</t>
  </si>
  <si>
    <t>No período não foram realizadas atividades para a quantificação dos impactos das atividades turísticas/ recreativas nas 3 áreas de ocorrência do pato-mergulhão. 
Durante workshop sobre conservação da espécie no Jalapão, foi definido que será realizado estudo sobre o impacto do rafting no rio Novo, trabalho esse ainda não iniciado.  No PNCV não há estudos, mas a ocupação territorial causa um desornenamento grande e indiretamente pode afetar o pato. Em Tocantins, terá início este ano uma tese de doutorado sobre análise integrada de indicadores- chave do turismo sustentável no PEJ. Mesmo sem nenhuma referência à espécie, os resultados poderão ser úteis.</t>
  </si>
  <si>
    <t>No PARNA Serra da Canastra, não houve operação específica de fiscalização para o pato,  mas há operações englobando a beira dos rios e a proteção de nascentes para evitar desmatamento na área das encostas e enseadas. No PNCV tem tido fiscalização intensa nos rios do parque e entorno (duas operações ao ano e rondas periódicas uma vez ao mês)</t>
  </si>
  <si>
    <t xml:space="preserve">Recurso financeiro/falta da regularização fundiária provoca antipatia aos moradores com relação a fiscalização. </t>
  </si>
  <si>
    <t xml:space="preserve">Havendo recurso é possível viabilizar mais operações. No PARNA Serra da Canastra, em 2015, estão sendo montadas operações com pouco recurso e em atendimento a denúncias. </t>
  </si>
  <si>
    <r>
      <rPr>
        <b/>
        <sz val="11"/>
        <color theme="1"/>
        <rFont val="Calibri"/>
        <family val="2"/>
        <scheme val="minor"/>
      </rPr>
      <t>Região da Serra da Canastra:</t>
    </r>
    <r>
      <rPr>
        <sz val="11"/>
        <color theme="1"/>
        <rFont val="Calibri"/>
        <family val="2"/>
        <scheme val="minor"/>
      </rPr>
      <t xml:space="preserve">
Foram registrados pelo menos 4 novos territórios em 4 diferentes cursos d'água
</t>
    </r>
    <r>
      <rPr>
        <b/>
        <sz val="11"/>
        <color theme="1"/>
        <rFont val="Calibri"/>
        <family val="2"/>
        <scheme val="minor"/>
      </rPr>
      <t>Região de Patrocínio:</t>
    </r>
    <r>
      <rPr>
        <sz val="11"/>
        <color theme="1"/>
        <rFont val="Calibri"/>
        <family val="2"/>
        <scheme val="minor"/>
      </rPr>
      <t xml:space="preserve">
Foi registrada nova ocorrência em um 
novo curso d'água (Fabiane Sebaio)</t>
    </r>
    <r>
      <rPr>
        <b/>
        <sz val="11"/>
        <color theme="1"/>
        <rFont val="Calibri"/>
        <family val="2"/>
        <scheme val="minor"/>
      </rPr>
      <t>Região da Chapada dos Veadeiros e Jalapão:</t>
    </r>
    <r>
      <rPr>
        <sz val="11"/>
        <color theme="1"/>
        <rFont val="Calibri"/>
        <family val="2"/>
        <scheme val="minor"/>
      </rPr>
      <t xml:space="preserve">
Não foram registrados novos territórios nestas duas áreas de ocorrência da espécie. O mapa deverá ser diponibilizado pela articuladora da ação aos diversos atores para checagem dos pontos do mapa.</t>
    </r>
  </si>
  <si>
    <t>É importante realizar o levantamento da ocorrência da espécie em novas localidades na região da Chapada dos Veadeiros e no Jalapão. Também é importante dar continuidade a esta atividade na região da Canastra e Patrocínio além da procura de novas áreas.</t>
  </si>
  <si>
    <t>No mapa: ter diferença de cores para os pontos confirmados, pontos históricos. Ação permanente pois sempre haverá atualização de pontos.</t>
  </si>
  <si>
    <t>O grupo entendeu que o Dr. Fabrício trabalha com o assunto e por ser o consultor genético do Programa de Cativeiro tem maiores condições de conduzir essa ação.</t>
  </si>
  <si>
    <t>É uma atividade de alta complexidade na sua execução, em termos de metodologia e dos recursos necessários, o que dificulta a sua realização, apesar da grande importância da mesma. Artigo do Marcelo sobre alguns parâmetros, submetido mas não publicado. /Falta pesquisadores que façam esse estudo.</t>
  </si>
  <si>
    <r>
      <t xml:space="preserve">O Processo institucional está pronto e aguarda definição de nova Instrução Normativa para programas de cativeiro mas em nada vai afetar o Programa de Cativeiro do Pato-mergulhão. Sobre os protocolos, faltam ser elaborados apenas os protocolos de manejo e elaboração do </t>
    </r>
    <r>
      <rPr>
        <i/>
        <sz val="11"/>
        <color theme="1"/>
        <rFont val="Calibri"/>
        <family val="2"/>
        <scheme val="minor"/>
      </rPr>
      <t>stud book.</t>
    </r>
  </si>
  <si>
    <t>Em 2015, tentaremos coletar ovos no Jalapão conforme projeto apresentado a DIBIO/ICMBio. Mais ovos poderão ser ainda coletados na região de Patrocínio/MG e Serra da Canastra/MG. Há ainda possibilidade de coleta de ovos na Chapada dos Veadeiros.</t>
  </si>
  <si>
    <t>Falta de recursos financeiros e tempo para procurar novas áreas de ocorrência do pato-mergulhão, inclusive procurar  no PNCV.</t>
  </si>
  <si>
    <t>Foi estabelecido contato com MMA. Para incluir-se áreas na convenção RAMSAR é necessário que sejam áreas dentro de Unidades de Conservação. O gestor da Unidade, seja ela federal, estadual ou municipal deve encaminhar uma série de fichas padrão preenchidas em inglês/espanhol onde se justifica a necessidade de se incluir aquela área como área úmida de interesse fundamental. Foi estabelecido contato com a ESEC Serra Geral do Tocantis/TO e PARNA Serra da Canastra/MG e encaminhado aos gestores os formulários e demais informações. Foi estabelecida uma ponte entre o ministério e as duas unidades. Os gestores ficaram de tentar preencher os formulários para encaminhamento.</t>
  </si>
  <si>
    <t>Os estudos foram concluídos e no momento  se encontram na Diretoria de Criação e Manejo de UC para análise e decisão de encaminhamento. A Prefeitura Municipal de Alto Paraíso de Goiás encaminhou proposta de criação de Parque Municipal do Rio dos Couros.</t>
  </si>
  <si>
    <t>Lentidão nas decisões e nos processos de criação de unidades de conservação.</t>
  </si>
  <si>
    <t xml:space="preserve">Houveram algumas tentativas sem sucesso de levantar criações de piscicultura. </t>
  </si>
  <si>
    <t>Falta de articulação com Órgãos Ambientais estaduais.</t>
  </si>
  <si>
    <t xml:space="preserve">Fazer levantamento das criações de peixe, onde há e quais são. </t>
  </si>
  <si>
    <t>Decisão favorável à ampliação da UC</t>
  </si>
  <si>
    <t>Demora nas definições e andamentos.</t>
  </si>
  <si>
    <t>Incremento de 12 mil hac de terra adicionadas ao Parque de 2010 até hoje. O trabalho é realizado passo a passo.</t>
  </si>
  <si>
    <t>Luis Arthur Castanheira/Chefe do parque</t>
  </si>
  <si>
    <t>Mesma situação anterior, sem grandes avanços nesta ação. Depende da definição ao requerimento das comuniades locais -  que se julgam quilombolas - para criação de território quilombola. Estudo antropológico da Fundação Palmares já foi apresentado à comunidade em duas ocasiões, porém ambas, houve questionamento da comunidade. Há impasse no tamanho e área requerida para criação do território. Após esta definição será possivel tratar da definição dos novos limites do PEJ.</t>
  </si>
  <si>
    <t>Sem definição</t>
  </si>
  <si>
    <t>Articulação com responsável pela demarcação do território quilombola. Fundação Palmares ligado ao INCRA</t>
  </si>
  <si>
    <t>Sem produto por enquanto.</t>
  </si>
  <si>
    <t>Chamar os parques para conversar. Serra da Canastra é importante fazer essa ação. Sair do papel e colocar em prática</t>
  </si>
  <si>
    <r>
      <t>Recuperação de 60 hac na Serra da Canastra e</t>
    </r>
    <r>
      <rPr>
        <sz val="11"/>
        <color rgb="FFFF0000"/>
        <rFont val="Calibri"/>
        <family val="2"/>
        <scheme val="minor"/>
      </rPr>
      <t xml:space="preserve"> XX </t>
    </r>
    <r>
      <rPr>
        <sz val="11"/>
        <color theme="1"/>
        <rFont val="Calibri"/>
        <family val="2"/>
        <scheme val="minor"/>
      </rPr>
      <t>hac na nascente do afluente do rio Preto.</t>
    </r>
  </si>
  <si>
    <t>Falta de recursos financeiros e pessoal. O PNCV conta com apenas 5 analistas.</t>
  </si>
  <si>
    <r>
      <t xml:space="preserve">Atividades realizadas: </t>
    </r>
    <r>
      <rPr>
        <b/>
        <sz val="11"/>
        <color theme="1"/>
        <rFont val="Calibri"/>
        <family val="2"/>
        <scheme val="minor"/>
      </rPr>
      <t xml:space="preserve">Na Serra da Canastra/MG : </t>
    </r>
    <r>
      <rPr>
        <sz val="11"/>
        <color theme="1"/>
        <rFont val="Calibri"/>
        <family val="2"/>
        <scheme val="minor"/>
      </rPr>
      <t xml:space="preserve">Campanha Decisão Consciente da Terra Brasilis com produção de video (600 kits: caneta, chaveiro, CD Legislação e CD video) voltado para tomadores de decisão, exposição orientada itinerante  com foco na comunidade escolar e moradores locais com doação de cartilhas com atividades lúdicas e passatempos. Produção de dois (02) folders de divulgação voltado para a comunidade de forma geral (3.000) e tomadores de decisão (1.000). Confecção de 2.000 calendários para divulgação. </t>
    </r>
    <r>
      <rPr>
        <b/>
        <sz val="11"/>
        <color theme="1"/>
        <rFont val="Calibri"/>
        <family val="2"/>
        <scheme val="minor"/>
      </rPr>
      <t xml:space="preserve">Parque Nacional Chapada dos Veadeiros: </t>
    </r>
    <r>
      <rPr>
        <sz val="11"/>
        <color theme="1"/>
        <rFont val="Calibri"/>
        <family val="2"/>
        <scheme val="minor"/>
      </rPr>
      <t>Em Alto Paraíso de Goiás, há espaço semanal na rádio local para divulgação de matérias referentes ao meio ambiente (água e pato-mergulhão).</t>
    </r>
  </si>
  <si>
    <t>Rafael Amaral/PNCV, Lívia Lins/Terra Brasilis, Flávia/Terra Brasilis</t>
  </si>
  <si>
    <t>Ações educativas pontuais podem ser replicadas para as outras áreas de ocorrência do pato. Verificar se as cartilhas podem ser adaptadas para o PNCV.</t>
  </si>
  <si>
    <t>Lançamento em dez/2014 do video do MMA do pato-mergulhão enfatizando a questão da qualidade da água./ Foi realizada reunião com  a Globo e TerraBrasilis para que o pato-mergulhão seja veiculado no programa Globo Natureza.</t>
  </si>
  <si>
    <t xml:space="preserve">video pronto </t>
  </si>
  <si>
    <t>Todos os participantes durante a monitoria</t>
  </si>
  <si>
    <r>
      <rPr>
        <b/>
        <sz val="11"/>
        <color theme="1"/>
        <rFont val="Calibri"/>
        <family val="2"/>
        <scheme val="minor"/>
      </rPr>
      <t>PNCV:</t>
    </r>
    <r>
      <rPr>
        <sz val="11"/>
        <color theme="1"/>
        <rFont val="Calibri"/>
        <family val="2"/>
        <scheme val="minor"/>
      </rPr>
      <t xml:space="preserve"> Não foram realizadas atividades relacionadas especificamente ao trade turístico.  Foram realizadas ações de educação ambiental mas não com foco "sobre os impactos negativos de determinadas práticas sobre a espécie" como relata a ação. </t>
    </r>
    <r>
      <rPr>
        <b/>
        <sz val="11"/>
        <color theme="1"/>
        <rFont val="Calibri"/>
        <family val="2"/>
        <scheme val="minor"/>
      </rPr>
      <t>Tocantins</t>
    </r>
    <r>
      <rPr>
        <sz val="11"/>
        <color theme="1"/>
        <rFont val="Calibri"/>
        <family val="2"/>
        <scheme val="minor"/>
      </rPr>
      <t xml:space="preserve">: Marcelo encaminhou ofício para Secretaria de Desenvolvimento Econômico e Turismo para que tivesse cautela em caso de solicitação de autorização de atividades no rio Novo, que fosse consultado o GA. </t>
    </r>
    <r>
      <rPr>
        <b/>
        <sz val="11"/>
        <color theme="1"/>
        <rFont val="Calibri"/>
        <family val="2"/>
        <scheme val="minor"/>
      </rPr>
      <t xml:space="preserve">Na Serra da Canastra: </t>
    </r>
    <r>
      <rPr>
        <sz val="11"/>
        <color theme="1"/>
        <rFont val="Calibri"/>
        <family val="2"/>
        <scheme val="minor"/>
      </rPr>
      <t>Produção de dois (02) folders de divulgação voltado para a comunidade de forma geral (3.000) e tomadores de decisão (1.000).</t>
    </r>
  </si>
  <si>
    <t>Folders divulgados</t>
  </si>
  <si>
    <t>Lívia ficou de ver a possibilidade de adaptação desses folders.</t>
  </si>
  <si>
    <t>Não foi por falta de tentativas que essa ação não foi realizada. Se tentou contato por diferentes meios sem sucesso. Se tentou participação no XIX ENCOB em 2014.</t>
  </si>
  <si>
    <t>14/04/2015 a 17/04/2015</t>
  </si>
  <si>
    <r>
      <rPr>
        <b/>
        <sz val="11"/>
        <color theme="1"/>
        <rFont val="Calibri"/>
        <family val="2"/>
        <scheme val="minor"/>
      </rPr>
      <t xml:space="preserve"> Região da Serra da Canastra: </t>
    </r>
    <r>
      <rPr>
        <sz val="11"/>
        <color theme="1"/>
        <rFont val="Calibri"/>
        <family val="2"/>
        <scheme val="minor"/>
      </rPr>
      <t xml:space="preserve">Dando andamento às atividades de estudos biológicos, durante a estação reprodutiva de 2014 o Instituto Terra Brasilis realizou o levantamento de novos(03) ninhos na região e monitorou os ninhos ativos encontrados. Um filhote visivelmente debilitado, com um dia de vida, foi encontrado afastado da família e  encaminhado ao Zooparque de Itatiba para compor o Programa de Cativeiro. Em campanha de captura e marcação realizada em outubro, foram anilhados indivíduos adultos e filhotes.                                         
</t>
    </r>
    <r>
      <rPr>
        <b/>
        <sz val="11"/>
        <color theme="1"/>
        <rFont val="Calibri"/>
        <family val="2"/>
        <scheme val="minor"/>
      </rPr>
      <t>Região do município de Patrocínio (MG)</t>
    </r>
    <r>
      <rPr>
        <sz val="11"/>
        <color theme="1"/>
        <rFont val="Calibri"/>
        <family val="2"/>
        <scheme val="minor"/>
      </rPr>
      <t xml:space="preserve">:
– Durante a estação reprodutiva de 2014 a ONG CerVivo realizou o monitoramento de ninhos da espécie, sendo enviado ao Zooparque de Itatiba dois ovos para compor o Progama de Cativeiro, dos quais apenas um eclodiu. Além disso foi marcado com rádio-satélite (mochila) um macho que estava pareado com fêmea em fase de incubação.
</t>
    </r>
    <r>
      <rPr>
        <b/>
        <sz val="11"/>
        <color theme="1"/>
        <rFont val="Calibri"/>
        <family val="2"/>
        <scheme val="minor"/>
      </rPr>
      <t>Região da Chapada dos Veadeiros e Jalapão:</t>
    </r>
    <r>
      <rPr>
        <sz val="11"/>
        <color theme="1"/>
        <rFont val="Calibri"/>
        <family val="2"/>
        <scheme val="minor"/>
      </rPr>
      <t>Não foram realizados estudos envolvendo a biologia reprodutiva da espécie em 2014.</t>
    </r>
  </si>
  <si>
    <t>O material biológico coletado dos indivíduos da Serra da Canastra e de Patrocínio foram enviados ao LBEM - UFMG (Prof. Fabrício Santos) para realização das análises genéticas.</t>
  </si>
  <si>
    <t xml:space="preserve">Quando for publicado,  Marcelo vai encaminhar ao grupo. </t>
  </si>
  <si>
    <t>Foram encaminhados ofícios para os seguintes Órgãos: Secretaria de Estado de Meio Ambiente e Desenvolvimento Sustentável - SEMAD/MG, Secretaria de Meio Ambiente e dos Recursos Hídricos (SEMARH/TO) e SEMARH/GO. Os ofícios encaminham mapa mostrando as áreas de ocorrência do pato-mergulhão e solicitando que sejam tomadas medidas de mitigação e compensação de empreendimentos. O documento requeria que caso houvesse solicitação de empreendimentos, o GA do PAN fosse comunicado.</t>
  </si>
  <si>
    <t>A decisão política foi favorável a ampliação e após  reunião da COCUC/ICMBio,  já existe uma proposta técnica que está sendo analisada pela diretoria de criação de UC.</t>
  </si>
  <si>
    <t>Falta de recursos financeiros para reunir-se aos chefes dos parques interessados, falta de tempo do articulador.</t>
  </si>
  <si>
    <t>Essa ação não foi realizada por falta de recursos e expertise. Se tentou pedir o montante num projeto, não aprovado. Após, se tentou parceria com a Fazenda Talismã, mas a mesma é uma ONG criada recentemente e não se mostrou interessada.  Existe projeto do CECAT com coordenação do Alexandre, na nascente do afluente do rio Preto (habitat do pato-mergulhão)/PNCV. /Na Serra da Canastra há uma iniciativa de recuperação de matas ciliares e de nascente de carater demonstrativo. No momento, são cerca de 60 hac.</t>
  </si>
  <si>
    <t>1) AMPLIAÇÃO DO CONHECIMENTO SOBRE A DISTRIBUIÇÃO E A HISTÓRIA NATURAL DO PATO-MERGULHÃO.</t>
  </si>
  <si>
    <t>2) MANEJO REPRODUTIVO DA ESPÉCIE (EX SITU E IN SITU).</t>
  </si>
  <si>
    <t>3) MANUTENÇÃO DA INTEGRIDADE DOS HABITATS ADEQUADOS ÀS EXIGÊNCIAS DA ESPÉCIE.</t>
  </si>
  <si>
    <t>Luis Arthur Castanheira/PNSC</t>
  </si>
  <si>
    <t>3.2) Articular junto ao MMA e Unidades de Conservação com ocorrência de pato-mergulhão, o encaminhamento de propostas de inclusão na convenção RAMSAR.</t>
  </si>
  <si>
    <t>3.7)  Regularizar a situação fundiária do Parque Nacional da Serra da Canastra.</t>
  </si>
  <si>
    <t>3.9) Adotar procedimentos para orientar a visitação nas áreas de ocorrência do pato-mergulhão dentro das Unidades de Conservação, compatibilizando a conservação da espécie.</t>
  </si>
  <si>
    <t>4) RECUPERAÇÃO DE HABITATS DEGRADADOS NOS SÍTIOS-CHAVE DE OCORRÊNCIA DA ESPÉCIE.</t>
  </si>
  <si>
    <t>5) REALIZAÇÃO DE AÇÕES EDUCATIVAS E DE DIVULGAÇÃO JUNTO AOS VÁRIOS ATORES, RELACIONADAS COM A CONSERVAÇÃO DO PATO-MERGULHÃO.</t>
  </si>
  <si>
    <t xml:space="preserve"> 5.4) Avaliar os benefícios na economia local/regional em decorrência das atividades turísticas que envolvem o pato-mergulhão.</t>
  </si>
  <si>
    <t>29/11/2016 - 01/12/2016</t>
  </si>
  <si>
    <t xml:space="preserve"> 2.2) Coleta de ovos para estabelecimento do plantel para programa de cativeiro.</t>
  </si>
  <si>
    <t>Acredito que o estudo deve continuar na Fase II do plano, a discutir</t>
  </si>
  <si>
    <t>10 animais em cativeiro, todos no zooparque de Itatiba/SP</t>
  </si>
  <si>
    <t>Houve coleta de ovos na região do Jalapão em 2015. Essa ação é contínua e deve ser ampliada caso haja mesmo o Programa de Cativeiro.</t>
  </si>
  <si>
    <t>08 patos-mergulhões em cativeiro</t>
  </si>
  <si>
    <t>Os habitas em beira dos córregos e rios dentro do PNCV continuam precisando de recuperação. O processo no entanto é lento e requer muitos recursos. Foi realizado recentemente uma recuperação , motivo do mestrado da Keiko com ajuda do CECAT. No entanto, essa área não contempla a área que precisamos.</t>
  </si>
  <si>
    <t>Falta de recursos humanos e financeiros/ complexidade do processo de recuperação</t>
  </si>
  <si>
    <t>Nenhum</t>
  </si>
  <si>
    <t>Essa ação não foi realizada por desorganização completa dos Comitês de Bacias. Várias tentativas foram feitas, por ofício, por telefone e email. Totalmente sem resultados. Os comitês de bacia e sub bacia não são articulados.</t>
  </si>
  <si>
    <t>Desarticulação dos comitês de Bacia</t>
  </si>
  <si>
    <t>Artigo sobre a atividade na Canastra submetido mas ainda não publicado. Tese de doutorado ainda não entregue à UFOP.
Resultado do workshop de conservação do pato-mergulhão no Jalapão define a atividade como prioritária.: dados de 2015</t>
  </si>
  <si>
    <t>Falta de recursos financeiros e projetos específicos para tal.</t>
  </si>
  <si>
    <t>Mapa de ocorrência da espécie e artigo do Marcelo Barbosa e colaboradores sobre a estimativa populacional da espécie no Jalapão/TO.</t>
  </si>
  <si>
    <t>Ação contínua</t>
  </si>
  <si>
    <t>Fabrício R.Santos/UFMG</t>
  </si>
  <si>
    <t>Ação muito importante que deve se tentar realizar na fase II do plano.</t>
  </si>
  <si>
    <t>Realmente este é um dos estudos mais importantes a serem realizados e uma informação essencial para as ações de conservação do pato-mergulhão. Entretanto, é igualmente um estudo altamente complexo, que envolve muitas variáveis e cujo resultado está sendo construído aos poucos, à medida que novas informações sobre a espécie forem agregadas. Por isso é de máxima relevância que novos projetos a serem realizados incluam esse componente.
O artigo publicado por Marcelo Barbosa e colaboradores (que citei no item anterior), traz contribuições para o conhecimento sobre os requerimentos de habitat do pato-mergulhão na região do Jalapão.</t>
  </si>
  <si>
    <t>Artigo do Marcelo Barbosa fala alguma coisa sobre esse assunto.</t>
  </si>
  <si>
    <t>Falta de recursos humanos e financeiros</t>
  </si>
  <si>
    <t>Artigo publicado com informações preliminares</t>
  </si>
  <si>
    <t>Apesar das dificuldades financeiras, foi publicado artigo com análises preliminares.</t>
  </si>
  <si>
    <t>Documentos encaminhados</t>
  </si>
  <si>
    <t>3 RPPNs Criadas</t>
  </si>
  <si>
    <t>Foram criadas 3 novas PRRNs no rio dos Couros:RPPN Flor do Cerrado                         Alto Paraíso de Goiás - GO 444,29 ha
RPPN Flor do Cerrado II                              Alto Paraíso de Goiás - GO                  74,08 ha
RPPN Flor do Cerrado III                                                                      Alto Paraíso de Goiás - GO                  2626,01 ha
A Prefeitura continua com o pleito de criar um Parque Municipal na região das Cataratas dos Couros e está dependendo de negociação política dentro do INCRA para a liberação da área.</t>
  </si>
  <si>
    <t>Falta de vontade política, burocracia dos Órgãos federais , estaduais e municipais e processo lento de regularização fundiária.</t>
  </si>
  <si>
    <t>Falta de vontade política.</t>
  </si>
  <si>
    <t>Está na casa civil sempre na forte iminência de criação. Pode sair a qualquer momento mesmo com forte influência política negativa de proprietários de terras na região </t>
  </si>
  <si>
    <t>Ação dependente da Fundação Palmares, essas ações tem que ser repensadas</t>
  </si>
  <si>
    <t xml:space="preserve">Foram produzidas as diretrizes/estratégias, mas não acompanhamos a execução do planejado. O planejamento segue em anexo.
Houve, em função de outras agendas específicas da CGEUP nos últimos anos, uma acompanhamento mais próximo e não-explícito da ocorrência de Patos Mergulhões nas áreas de visitação do Parque Nacional da Chapada dos Veadeiros, que indicou a inexistência de conflitos - nenhuma área precisou ser fechada temporariamente no período por conta da ocorrência de grupos, especialmente nidificando. </t>
  </si>
  <si>
    <t>Planejamento de ações e execução em parte</t>
  </si>
  <si>
    <t>Plano de Ação Nacional para a Conservação do Pato-Mergulhão</t>
  </si>
  <si>
    <t>É uma ação importanmte e deve continuar na fase II do plano, talvez com nova redação-a discutir. Conseguir a tese do Bruno Bedini da UFOP.  Deve continuar na fase 2 do plano</t>
  </si>
  <si>
    <t xml:space="preserve">Ação contínua. O mapa é uma ferramenta do grupo. Criar legendas para pontos históricos e atuais e separar os pontos publicados dos não publicados. </t>
  </si>
  <si>
    <t>Dissertação de Mestrado/2016</t>
  </si>
  <si>
    <t xml:space="preserve">Essa ação é contínua, no entanto, acreditamos que a etapa foi concluída com a dissertação já defendida da articuladora: : Biologia reprodutiva do pato-mergulhão Mergus octosetaceus na região do Parque  Nacional da Serra da Canastra, Minas Gerais </t>
  </si>
  <si>
    <t xml:space="preserve">Pouco recurso financeiro/Só receberam da Fundação Boticário 10% do valor necessário. Dificuldades com a Lei de Patrimônio Genético.  </t>
  </si>
  <si>
    <t>Houveram 3 ações de fiscalização ao longo dos rios mas não específicas para o pato-mergulhão.</t>
  </si>
  <si>
    <t>Relatório de fiscalização</t>
  </si>
  <si>
    <t>Orçamento, planejamento</t>
  </si>
  <si>
    <t>Ação mesmo difícil deve continuar.</t>
  </si>
  <si>
    <t>A ação está muito geral, procurar elaborar uma ação direcionada para a invasão de espécies de peixes exóticos  específico por região.</t>
  </si>
  <si>
    <t>Ação deve ser mais direta (corpo-a-corpo) com campanhas específicas por região, divulgando a ocorrencia do pato por região</t>
  </si>
  <si>
    <t>Apesar de não ter sido concretizada esta ação está em andamento. Está sendo preparado um relatório com áreas de ocorrência do pato-mergulhão e outras aves ameaçadas que entrarão no documento para ser encaminhado a casa cicil.</t>
  </si>
  <si>
    <t>As questões do redimensionamento do PEj depende totalmente da definição dos terrritórios quilombolas do Jalapão pela Fundação Palmares, para posterior andamento da discussão do redimensionamento</t>
  </si>
  <si>
    <t xml:space="preserve">Achei essa ação muito frágil, sugiro continuar ou investigar melhor. Pelo relato do Sávio essa ação não foi realizada, houve um casal que vinha reproduzindo regularmente e que foi afetado pela visitação. </t>
  </si>
  <si>
    <t>É um trabalho contínuo e muito dispendioso, mas fundamental.</t>
  </si>
  <si>
    <r>
      <t xml:space="preserve">Atividades realizadas: </t>
    </r>
    <r>
      <rPr>
        <b/>
        <sz val="11"/>
        <color theme="1"/>
        <rFont val="Calibri"/>
        <family val="2"/>
        <scheme val="minor"/>
      </rPr>
      <t xml:space="preserve">Na Serra da Canastra/MG : </t>
    </r>
    <r>
      <rPr>
        <sz val="11"/>
        <color theme="1"/>
        <rFont val="Calibri"/>
        <family val="2"/>
        <scheme val="minor"/>
      </rPr>
      <t>Campanha Decisão Consciente da Terra Brasilis com produção de video (600 kits: caneta, chaveiro, CD Legislação e CD video) voltado para tomadores de decisão, exposição orientada itinerante  com foco na comunidade escolar e moradores locais com doação de cartilhas com atividades lúdicas e passatempos. Produção de dois (02) folders de divulgação voltado para a comunidade de forma geral (3.000) e tomadores de decisão (1.000). Confecção de 2.000 calendários para divulgação. Palestras em escolas locais de forma contínua ,  publicação de livro junto com o pessoal da UFSCAR com distribuição gratuita.</t>
    </r>
    <r>
      <rPr>
        <b/>
        <sz val="11"/>
        <color theme="1"/>
        <rFont val="Calibri"/>
        <family val="2"/>
        <scheme val="minor"/>
      </rPr>
      <t xml:space="preserve">Parque Nacional Chapada dos Veadeiros: </t>
    </r>
    <r>
      <rPr>
        <sz val="11"/>
        <color theme="1"/>
        <rFont val="Calibri"/>
        <family val="2"/>
        <scheme val="minor"/>
      </rPr>
      <t xml:space="preserve">Em Alto Paraíso de Goiás, há espaço semanal na rádio local para divulgação de matérias referentes ao meio ambiente (água e pato-mergulhão). </t>
    </r>
  </si>
  <si>
    <t>Ação contínua/A segunda edição do livro Sávio/No Jalapão há palestras permanentes do PEJ e em Patrocínio</t>
  </si>
  <si>
    <t>Foi criado um laobratório de audio-visual chamado Fauna Brasil dentro da Universidade Ferderal Fluminense. Nesse laboratório foi disponibilizado no You Tube (fauna Brasil UFE)</t>
  </si>
  <si>
    <t>Laboraório, Disponibilizar videos, reportagens</t>
  </si>
  <si>
    <t>Foram aplicados 60 questionários como projeto piloto. Esses questionários foram aplicados no PARNA Serra da Canastra. 15% dos entrevistados, do total de visitantes, tem no pato-mergulhão o principal atrativo na região.</t>
  </si>
  <si>
    <t>Pesquisa rápida com resultados</t>
  </si>
  <si>
    <t>Foi realizado só na Serra da Canastra</t>
  </si>
  <si>
    <t xml:space="preserve">Mostrar o potencial pra comunidade e sociedade em geral, bem como as autoridade. </t>
  </si>
  <si>
    <t xml:space="preserve">Quanto a esta ação, foram realizadas algumas iniciativas pontuais  mas nada concreto, por isso concluimos que não foi realizada. Foi realizada essa ação na Serra da Canastra, com uma tese de doutorado da UFOP e projeto do Terra Brasilis, com patrocínio do Boticário. </t>
  </si>
  <si>
    <t>O mapa foi apresentado na reunião.</t>
  </si>
  <si>
    <t xml:space="preserve">Apesar de já termos o Programa de cativeiro e em andamento, não consideramos essa ação concluída devido a que a mesma esbarrou na questão política da Diretoria da Biodiversidade/DIBIO. Todos são favoráveis a implantação do cativeiro como uma necessidade legítima, no entanto a ação não foi concretizada, falta a Portaria de criação. Existe uma IN nova que está sendo discutida há dois anos, ela vai criar novas categorias de criadouros e manejos em vida livre. Nenhum programa sai atualmente sem essa nova IN. Eis a questão! </t>
  </si>
  <si>
    <t>Vontade política  da DIBIO</t>
  </si>
  <si>
    <t>Foi elaborada carta dos participantes e GA para encaminhamento a Diretoria, apoiando o programa de cativeiro.</t>
  </si>
  <si>
    <t xml:space="preserve">Não acredito que essa ação tenha relevância significativa. Para um sítio ser reconhecido como sítio RAMSAR é um longo processo, dezenas de formulários que devem ser preenchidos em espanhol ou inglês e mesmo assim, o retorno é quase nulo. </t>
  </si>
  <si>
    <t>Poucas das unidades  de conservação na área de ocorrência do pato-mergulhão serão classificadas como Sítio RAMSAR. Foram encaminhadas documentações necessárias para classificação para sítio ramsar para ESEC Serra das Araras, PANCV e PARNA Serra da Canastra. As unidades não tiveram condições de preencher formulários.</t>
  </si>
  <si>
    <t>Ação sem relevância.</t>
  </si>
  <si>
    <t xml:space="preserve">Como resultado do  Workshop para Apresentação e Discussão de Estratégias de Conservação para Espécies Criticamente Ameaçadas do Cerrado e da Caatinga realizado em 25/10/16 na PGR organizado pela Fundação O Boticário, tivemos ainda o seguinte encaminhamento a respeito desse assunto:
Apoiar a ampliação do Parque Nacional da Chapada dos Veadeiros, em Goiás: ICMBio, MMA e SECIMA-GO continuarão com os diálogos referentes às áreas previstas para ampliação da UC o mais rápido possível, no contexto de avaliação da titulação a particulares de áreas nos limites da ampliação proposta.
</t>
  </si>
  <si>
    <t>Mineração de diamante em áreas importantes do Parque.</t>
  </si>
  <si>
    <t>Há uma proposta de criação de um Monumento Natural em parte do Parque e desafetação das áreas de diamante. Foi elaborada moção pelos presentes sobre o assunto. Encaminhada.</t>
  </si>
  <si>
    <t xml:space="preserve">Falta de recursos financeiros </t>
  </si>
  <si>
    <t>Palestras, aulas, cartilhas, folders</t>
  </si>
  <si>
    <t>Articulação muito complicada, precisa de uma atuação mais local.</t>
  </si>
</sst>
</file>

<file path=xl/styles.xml><?xml version="1.0" encoding="utf-8"?>
<styleSheet xmlns="http://schemas.openxmlformats.org/spreadsheetml/2006/main">
  <numFmts count="2">
    <numFmt numFmtId="164" formatCode="mmmm/yyyy"/>
    <numFmt numFmtId="165" formatCode="mm/yy"/>
  </numFmts>
  <fonts count="35">
    <font>
      <sz val="11"/>
      <color theme="1"/>
      <name val="Calibri"/>
      <family val="2"/>
      <scheme val="minor"/>
    </font>
    <font>
      <sz val="9"/>
      <color indexed="81"/>
      <name val="Tahoma"/>
      <family val="2"/>
    </font>
    <font>
      <b/>
      <sz val="9"/>
      <color indexed="81"/>
      <name val="Tahoma"/>
      <family val="2"/>
    </font>
    <font>
      <b/>
      <sz val="11"/>
      <color indexed="8"/>
      <name val="Calibri"/>
      <family val="2"/>
    </font>
    <font>
      <sz val="11"/>
      <name val="Calibri"/>
      <family val="2"/>
    </font>
    <font>
      <sz val="11"/>
      <name val="Calibri"/>
      <family val="2"/>
    </font>
    <font>
      <sz val="11"/>
      <color indexed="12"/>
      <name val="Calibri"/>
      <family val="2"/>
    </font>
    <font>
      <i/>
      <sz val="11"/>
      <name val="Calibri"/>
      <family val="2"/>
    </font>
    <font>
      <sz val="11"/>
      <color theme="1"/>
      <name val="Calibri"/>
      <family val="2"/>
      <scheme val="minor"/>
    </font>
    <font>
      <sz val="11"/>
      <color theme="0"/>
      <name val="Calibri"/>
      <family val="2"/>
      <scheme val="minor"/>
    </font>
    <font>
      <b/>
      <sz val="11"/>
      <color theme="0"/>
      <name val="Calibri"/>
      <family val="2"/>
      <scheme val="minor"/>
    </font>
    <font>
      <u/>
      <sz val="10"/>
      <color theme="10"/>
      <name val="Arial"/>
      <family val="2"/>
    </font>
    <font>
      <sz val="11"/>
      <color rgb="FFFF0000"/>
      <name val="Calibri"/>
      <family val="2"/>
      <scheme val="minor"/>
    </font>
    <font>
      <b/>
      <sz val="11"/>
      <color theme="1"/>
      <name val="Calibri"/>
      <family val="2"/>
      <scheme val="minor"/>
    </font>
    <font>
      <sz val="14"/>
      <name val="Calibri"/>
      <family val="2"/>
      <scheme val="minor"/>
    </font>
    <font>
      <b/>
      <sz val="12"/>
      <name val="Calibri"/>
      <family val="2"/>
      <scheme val="minor"/>
    </font>
    <font>
      <sz val="12"/>
      <color theme="1"/>
      <name val="Calibri"/>
      <family val="2"/>
      <scheme val="minor"/>
    </font>
    <font>
      <i/>
      <sz val="11"/>
      <color theme="1"/>
      <name val="Calibri"/>
      <family val="2"/>
      <scheme val="minor"/>
    </font>
    <font>
      <b/>
      <sz val="14"/>
      <color theme="0"/>
      <name val="Calibri"/>
      <family val="2"/>
      <scheme val="minor"/>
    </font>
    <font>
      <b/>
      <sz val="26"/>
      <color theme="1"/>
      <name val="Calibri"/>
      <family val="2"/>
      <scheme val="minor"/>
    </font>
    <font>
      <sz val="16"/>
      <name val="Calibri"/>
      <family val="2"/>
      <scheme val="minor"/>
    </font>
    <font>
      <b/>
      <sz val="16"/>
      <name val="Calibri"/>
      <family val="2"/>
      <scheme val="minor"/>
    </font>
    <font>
      <sz val="10"/>
      <name val="Calibri"/>
      <family val="2"/>
      <scheme val="minor"/>
    </font>
    <font>
      <b/>
      <sz val="14"/>
      <name val="Calibri"/>
      <family val="2"/>
      <scheme val="minor"/>
    </font>
    <font>
      <b/>
      <sz val="12"/>
      <color theme="0"/>
      <name val="Calibri"/>
      <family val="2"/>
      <scheme val="minor"/>
    </font>
    <font>
      <sz val="11"/>
      <color rgb="FFC00000"/>
      <name val="Calibri"/>
      <family val="2"/>
      <scheme val="minor"/>
    </font>
    <font>
      <b/>
      <sz val="12"/>
      <color theme="1"/>
      <name val="Calibri"/>
      <family val="2"/>
      <scheme val="minor"/>
    </font>
    <font>
      <sz val="11"/>
      <name val="Calibri"/>
      <family val="2"/>
      <scheme val="minor"/>
    </font>
    <font>
      <sz val="11"/>
      <color rgb="FF0070C0"/>
      <name val="Calibri"/>
      <family val="2"/>
      <scheme val="minor"/>
    </font>
    <font>
      <b/>
      <sz val="11"/>
      <color rgb="FFFF0000"/>
      <name val="Calibri"/>
      <family val="2"/>
      <scheme val="minor"/>
    </font>
    <font>
      <sz val="7"/>
      <color theme="1"/>
      <name val="Times New Roman"/>
      <family val="1"/>
    </font>
    <font>
      <sz val="12"/>
      <color rgb="FF000000"/>
      <name val="Calibri"/>
      <family val="2"/>
      <scheme val="minor"/>
    </font>
    <font>
      <sz val="10"/>
      <color theme="1"/>
      <name val="Calibri"/>
      <family val="2"/>
      <scheme val="minor"/>
    </font>
    <font>
      <sz val="11"/>
      <color theme="1"/>
      <name val="Calibri"/>
      <family val="2"/>
    </font>
    <font>
      <sz val="7.7"/>
      <color theme="1"/>
      <name val="Calibri"/>
      <family val="2"/>
    </font>
  </fonts>
  <fills count="25">
    <fill>
      <patternFill patternType="none"/>
    </fill>
    <fill>
      <patternFill patternType="gray125"/>
    </fill>
    <fill>
      <patternFill patternType="solid">
        <fgColor theme="6" tint="0.79998168889431442"/>
        <bgColor indexed="64"/>
      </patternFill>
    </fill>
    <fill>
      <patternFill patternType="solid">
        <fgColor theme="6"/>
        <bgColor indexed="64"/>
      </patternFill>
    </fill>
    <fill>
      <patternFill patternType="solid">
        <fgColor theme="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70C0"/>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B15407"/>
        <bgColor indexed="64"/>
      </patternFill>
    </fill>
    <fill>
      <patternFill patternType="solid">
        <fgColor theme="0" tint="-4.9989318521683403E-2"/>
        <bgColor indexed="64"/>
      </patternFill>
    </fill>
    <fill>
      <patternFill patternType="solid">
        <fgColor theme="3"/>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rgb="FFFF99CC"/>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rgb="FFFFFF00"/>
        <bgColor indexed="64"/>
      </patternFill>
    </fill>
  </fills>
  <borders count="62">
    <border>
      <left/>
      <right/>
      <top/>
      <bottom/>
      <diagonal/>
    </border>
    <border>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uble">
        <color indexed="64"/>
      </left>
      <right style="hair">
        <color indexed="64"/>
      </right>
      <top style="double">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hair">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uble">
        <color indexed="64"/>
      </left>
      <right/>
      <top style="hair">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double">
        <color indexed="64"/>
      </top>
      <bottom style="double">
        <color indexed="64"/>
      </bottom>
      <diagonal/>
    </border>
    <border>
      <left style="thin">
        <color indexed="64"/>
      </left>
      <right/>
      <top style="thin">
        <color indexed="64"/>
      </top>
      <bottom/>
      <diagonal/>
    </border>
    <border>
      <left/>
      <right style="double">
        <color indexed="64"/>
      </right>
      <top style="double">
        <color indexed="64"/>
      </top>
      <bottom style="double">
        <color indexed="64"/>
      </bottom>
      <diagonal/>
    </border>
    <border>
      <left/>
      <right/>
      <top style="thin">
        <color indexed="64"/>
      </top>
      <bottom/>
      <diagonal/>
    </border>
    <border>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hair">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s>
  <cellStyleXfs count="4">
    <xf numFmtId="0" fontId="0" fillId="0" borderId="0"/>
    <xf numFmtId="0" fontId="11" fillId="0" borderId="0" applyNumberFormat="0" applyFill="0" applyBorder="0" applyAlignment="0" applyProtection="0"/>
    <xf numFmtId="0" fontId="8" fillId="0" borderId="0"/>
    <xf numFmtId="9" fontId="8" fillId="0" borderId="0" applyFont="0" applyFill="0" applyBorder="0" applyAlignment="0" applyProtection="0"/>
  </cellStyleXfs>
  <cellXfs count="335">
    <xf numFmtId="0" fontId="0" fillId="0" borderId="0" xfId="0"/>
    <xf numFmtId="0" fontId="0" fillId="2" borderId="0" xfId="0" applyFill="1"/>
    <xf numFmtId="0" fontId="0" fillId="3" borderId="0" xfId="0" applyFill="1"/>
    <xf numFmtId="0" fontId="10" fillId="3" borderId="0" xfId="0" applyFont="1" applyFill="1"/>
    <xf numFmtId="0" fontId="0" fillId="4" borderId="0" xfId="0" applyFill="1"/>
    <xf numFmtId="0" fontId="0" fillId="2" borderId="1" xfId="0" applyFill="1" applyBorder="1"/>
    <xf numFmtId="0" fontId="0" fillId="2" borderId="0" xfId="0" applyFill="1" applyAlignment="1">
      <alignment vertical="center"/>
    </xf>
    <xf numFmtId="0" fontId="10" fillId="3" borderId="2" xfId="0" applyFont="1" applyFill="1" applyBorder="1" applyAlignment="1">
      <alignment vertical="center"/>
    </xf>
    <xf numFmtId="0" fontId="10" fillId="3" borderId="3" xfId="0" applyFont="1" applyFill="1" applyBorder="1" applyAlignment="1">
      <alignment vertical="center"/>
    </xf>
    <xf numFmtId="0" fontId="0" fillId="2" borderId="4" xfId="0" applyFill="1" applyBorder="1" applyAlignment="1"/>
    <xf numFmtId="0" fontId="0" fillId="2" borderId="2" xfId="0" applyFill="1" applyBorder="1" applyAlignment="1"/>
    <xf numFmtId="0" fontId="0" fillId="2" borderId="3" xfId="0" applyFill="1" applyBorder="1" applyAlignment="1"/>
    <xf numFmtId="0" fontId="14" fillId="2" borderId="2" xfId="0" applyFont="1" applyFill="1" applyBorder="1" applyAlignment="1">
      <alignment vertical="center" wrapText="1"/>
    </xf>
    <xf numFmtId="0" fontId="14" fillId="2" borderId="3" xfId="0" applyFont="1" applyFill="1" applyBorder="1" applyAlignment="1">
      <alignment vertical="center" wrapText="1"/>
    </xf>
    <xf numFmtId="0" fontId="0" fillId="2" borderId="5" xfId="0" applyFill="1" applyBorder="1"/>
    <xf numFmtId="0" fontId="0" fillId="2" borderId="6" xfId="0" applyFill="1" applyBorder="1"/>
    <xf numFmtId="0" fontId="0" fillId="3" borderId="0" xfId="0" applyFill="1" applyAlignment="1">
      <alignment wrapText="1"/>
    </xf>
    <xf numFmtId="0" fontId="0" fillId="4" borderId="0" xfId="0" applyFill="1" applyAlignment="1">
      <alignment wrapText="1"/>
    </xf>
    <xf numFmtId="0" fontId="0" fillId="2" borderId="0" xfId="0" applyFill="1" applyAlignment="1">
      <alignment wrapText="1"/>
    </xf>
    <xf numFmtId="0" fontId="15" fillId="5" borderId="7"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5" fillId="7" borderId="7" xfId="0" applyFont="1" applyFill="1" applyBorder="1" applyAlignment="1">
      <alignment horizontal="center" vertical="center" wrapText="1"/>
    </xf>
    <xf numFmtId="1" fontId="15" fillId="8" borderId="7" xfId="0" applyNumberFormat="1" applyFont="1" applyFill="1" applyBorder="1" applyAlignment="1">
      <alignment horizontal="center" vertical="center" wrapText="1"/>
    </xf>
    <xf numFmtId="0" fontId="15" fillId="9" borderId="7" xfId="0" applyFont="1" applyFill="1" applyBorder="1" applyAlignment="1">
      <alignment horizontal="center" vertical="center" wrapText="1"/>
    </xf>
    <xf numFmtId="0" fontId="16" fillId="10" borderId="8" xfId="0" applyFont="1" applyFill="1" applyBorder="1" applyAlignment="1">
      <alignment horizontal="center" vertical="center"/>
    </xf>
    <xf numFmtId="0" fontId="16" fillId="11" borderId="9" xfId="0" applyFont="1" applyFill="1" applyBorder="1" applyAlignment="1">
      <alignment horizontal="center" vertical="center" wrapText="1"/>
    </xf>
    <xf numFmtId="0" fontId="16" fillId="12" borderId="7" xfId="0" applyFont="1" applyFill="1" applyBorder="1" applyAlignment="1">
      <alignment horizontal="center" vertical="center" wrapText="1"/>
    </xf>
    <xf numFmtId="0" fontId="16" fillId="12" borderId="9" xfId="0" applyFont="1" applyFill="1" applyBorder="1" applyAlignment="1">
      <alignment horizontal="center" vertical="center" wrapText="1"/>
    </xf>
    <xf numFmtId="0" fontId="16" fillId="2" borderId="6" xfId="0" applyFont="1" applyFill="1" applyBorder="1" applyAlignment="1">
      <alignment horizontal="center"/>
    </xf>
    <xf numFmtId="0" fontId="9" fillId="13" borderId="0" xfId="0" applyFont="1" applyFill="1"/>
    <xf numFmtId="0" fontId="0" fillId="13" borderId="0" xfId="0" applyFill="1"/>
    <xf numFmtId="0" fontId="0" fillId="6" borderId="10" xfId="0" applyFill="1" applyBorder="1"/>
    <xf numFmtId="0" fontId="0" fillId="7" borderId="10" xfId="0" applyFill="1" applyBorder="1"/>
    <xf numFmtId="0" fontId="0" fillId="8" borderId="10" xfId="0" applyFill="1" applyBorder="1"/>
    <xf numFmtId="0" fontId="0" fillId="9" borderId="11" xfId="0" applyFill="1" applyBorder="1"/>
    <xf numFmtId="0" fontId="10" fillId="14" borderId="12" xfId="0" applyFont="1" applyFill="1" applyBorder="1" applyAlignment="1">
      <alignment vertical="center" wrapText="1"/>
    </xf>
    <xf numFmtId="0" fontId="10" fillId="14" borderId="12" xfId="0" applyFont="1" applyFill="1" applyBorder="1" applyAlignment="1">
      <alignment horizontal="center" vertical="center" wrapText="1"/>
    </xf>
    <xf numFmtId="0" fontId="13" fillId="15" borderId="0" xfId="0" applyFont="1" applyFill="1" applyAlignment="1">
      <alignment horizontal="center" vertical="center"/>
    </xf>
    <xf numFmtId="0" fontId="0" fillId="5" borderId="10" xfId="0" applyFill="1" applyBorder="1"/>
    <xf numFmtId="0" fontId="0" fillId="16" borderId="13" xfId="0" applyFill="1" applyBorder="1"/>
    <xf numFmtId="0" fontId="0" fillId="5" borderId="14" xfId="0" applyFill="1" applyBorder="1"/>
    <xf numFmtId="0" fontId="0" fillId="6" borderId="14" xfId="0" applyFill="1" applyBorder="1"/>
    <xf numFmtId="0" fontId="0" fillId="7" borderId="14" xfId="0" applyFill="1" applyBorder="1"/>
    <xf numFmtId="0" fontId="0" fillId="8" borderId="14" xfId="0" applyFill="1" applyBorder="1"/>
    <xf numFmtId="0" fontId="0" fillId="9" borderId="15" xfId="0" applyFill="1" applyBorder="1"/>
    <xf numFmtId="0" fontId="17" fillId="17" borderId="16" xfId="0" applyFont="1" applyFill="1" applyBorder="1"/>
    <xf numFmtId="0" fontId="17" fillId="17" borderId="17" xfId="0" applyFont="1" applyFill="1" applyBorder="1"/>
    <xf numFmtId="0" fontId="17" fillId="17" borderId="18" xfId="0" applyFont="1" applyFill="1" applyBorder="1" applyAlignment="1">
      <alignment horizontal="center"/>
    </xf>
    <xf numFmtId="0" fontId="17" fillId="17" borderId="19" xfId="0" applyFont="1" applyFill="1" applyBorder="1" applyAlignment="1">
      <alignment horizontal="center"/>
    </xf>
    <xf numFmtId="0" fontId="17" fillId="17" borderId="20" xfId="0" applyFont="1" applyFill="1" applyBorder="1" applyAlignment="1">
      <alignment horizontal="center"/>
    </xf>
    <xf numFmtId="0" fontId="13" fillId="0" borderId="21" xfId="0" applyFont="1" applyBorder="1" applyAlignment="1">
      <alignment horizontal="center"/>
    </xf>
    <xf numFmtId="0" fontId="10" fillId="14" borderId="0" xfId="0" applyFont="1" applyFill="1" applyAlignment="1">
      <alignment horizontal="center" vertical="center" wrapText="1"/>
    </xf>
    <xf numFmtId="0" fontId="18" fillId="18" borderId="0" xfId="0" applyFont="1" applyFill="1" applyAlignment="1">
      <alignment vertical="center"/>
    </xf>
    <xf numFmtId="0" fontId="9" fillId="16" borderId="10" xfId="0" applyFont="1" applyFill="1" applyBorder="1"/>
    <xf numFmtId="0" fontId="0" fillId="4" borderId="5" xfId="0" applyFill="1" applyBorder="1"/>
    <xf numFmtId="0" fontId="19" fillId="4" borderId="22" xfId="0" applyFont="1" applyFill="1" applyBorder="1" applyAlignment="1">
      <alignment horizontal="center" vertical="center"/>
    </xf>
    <xf numFmtId="0" fontId="20" fillId="4" borderId="0" xfId="0" applyFont="1" applyFill="1" applyAlignment="1">
      <alignment horizontal="left"/>
    </xf>
    <xf numFmtId="0" fontId="21" fillId="4" borderId="0" xfId="0" applyFont="1" applyFill="1" applyAlignment="1">
      <alignment horizontal="left"/>
    </xf>
    <xf numFmtId="0" fontId="8" fillId="4" borderId="0" xfId="2" applyFont="1" applyFill="1"/>
    <xf numFmtId="0" fontId="8" fillId="4" borderId="0" xfId="2" applyFont="1" applyFill="1" applyAlignment="1">
      <alignment wrapText="1"/>
    </xf>
    <xf numFmtId="0" fontId="22" fillId="4" borderId="0" xfId="0" applyFont="1" applyFill="1"/>
    <xf numFmtId="0" fontId="23" fillId="4" borderId="0" xfId="0" applyFont="1" applyFill="1"/>
    <xf numFmtId="0" fontId="11" fillId="4" borderId="0" xfId="1" applyFill="1"/>
    <xf numFmtId="0" fontId="24" fillId="19" borderId="4" xfId="0" applyFont="1" applyFill="1" applyBorder="1" applyAlignment="1">
      <alignment horizontal="center"/>
    </xf>
    <xf numFmtId="0" fontId="24" fillId="19" borderId="2" xfId="0" applyFont="1" applyFill="1" applyBorder="1" applyAlignment="1">
      <alignment horizontal="center"/>
    </xf>
    <xf numFmtId="0" fontId="24" fillId="19" borderId="3" xfId="0" applyFont="1" applyFill="1" applyBorder="1" applyAlignment="1">
      <alignment horizontal="center"/>
    </xf>
    <xf numFmtId="0" fontId="25" fillId="2" borderId="1" xfId="0" applyFont="1" applyFill="1" applyBorder="1" applyAlignment="1">
      <alignment horizontal="left"/>
    </xf>
    <xf numFmtId="0" fontId="0" fillId="2" borderId="24" xfId="0" applyFill="1" applyBorder="1" applyAlignment="1">
      <alignment horizontal="center" vertical="center"/>
    </xf>
    <xf numFmtId="0" fontId="0" fillId="2" borderId="6" xfId="0" applyFill="1" applyBorder="1" applyAlignment="1">
      <alignment horizontal="center" vertical="center"/>
    </xf>
    <xf numFmtId="0" fontId="24" fillId="19" borderId="4" xfId="0" applyFont="1" applyFill="1" applyBorder="1" applyAlignment="1">
      <alignment horizontal="center"/>
    </xf>
    <xf numFmtId="0" fontId="24" fillId="19" borderId="2" xfId="0" applyFont="1" applyFill="1" applyBorder="1" applyAlignment="1">
      <alignment horizontal="center"/>
    </xf>
    <xf numFmtId="0" fontId="24" fillId="19" borderId="3" xfId="0" applyFont="1" applyFill="1" applyBorder="1" applyAlignment="1">
      <alignment horizontal="center"/>
    </xf>
    <xf numFmtId="0" fontId="0" fillId="4" borderId="24" xfId="0" applyFill="1" applyBorder="1" applyAlignment="1">
      <alignment horizontal="center" vertical="center"/>
    </xf>
    <xf numFmtId="0" fontId="0" fillId="4" borderId="6" xfId="0" applyFill="1" applyBorder="1" applyAlignment="1">
      <alignment horizontal="center" vertical="center"/>
    </xf>
    <xf numFmtId="0" fontId="12" fillId="0" borderId="0" xfId="0" applyFont="1"/>
    <xf numFmtId="0" fontId="0" fillId="4" borderId="25" xfId="0" applyFill="1" applyBorder="1" applyAlignment="1">
      <alignment horizontal="center" vertical="center"/>
    </xf>
    <xf numFmtId="0" fontId="15" fillId="16" borderId="7" xfId="0" applyFont="1" applyFill="1" applyBorder="1" applyAlignment="1">
      <alignment horizontal="center" vertical="center" wrapText="1"/>
    </xf>
    <xf numFmtId="0" fontId="15" fillId="20" borderId="2" xfId="0" applyFont="1" applyFill="1" applyBorder="1" applyAlignment="1">
      <alignment horizontal="center"/>
    </xf>
    <xf numFmtId="0" fontId="0" fillId="0" borderId="0" xfId="0" applyAlignment="1">
      <alignment vertical="center"/>
    </xf>
    <xf numFmtId="0" fontId="10" fillId="15" borderId="26" xfId="0" applyFont="1" applyFill="1" applyBorder="1" applyAlignment="1">
      <alignment vertical="center"/>
    </xf>
    <xf numFmtId="0" fontId="10" fillId="15" borderId="26" xfId="0" applyFont="1" applyFill="1" applyBorder="1" applyAlignment="1">
      <alignment horizontal="center" vertical="center"/>
    </xf>
    <xf numFmtId="0" fontId="10" fillId="15" borderId="26" xfId="0" applyFont="1" applyFill="1" applyBorder="1" applyAlignment="1">
      <alignment horizontal="center" vertical="center" wrapText="1"/>
    </xf>
    <xf numFmtId="0" fontId="9" fillId="16" borderId="0" xfId="0" applyFont="1" applyFill="1"/>
    <xf numFmtId="0" fontId="15" fillId="20" borderId="2" xfId="0" applyFont="1" applyFill="1" applyBorder="1" applyAlignment="1">
      <alignment horizontal="center"/>
    </xf>
    <xf numFmtId="0" fontId="10" fillId="14" borderId="12" xfId="0" applyFont="1" applyFill="1" applyBorder="1" applyAlignment="1">
      <alignment horizontal="center" vertical="center" wrapText="1"/>
    </xf>
    <xf numFmtId="0" fontId="25" fillId="2" borderId="1" xfId="0" applyFont="1" applyFill="1" applyBorder="1" applyAlignment="1">
      <alignment horizontal="left"/>
    </xf>
    <xf numFmtId="0" fontId="15" fillId="20" borderId="2" xfId="0" applyFont="1" applyFill="1" applyBorder="1" applyAlignment="1">
      <alignment horizontal="center"/>
    </xf>
    <xf numFmtId="0" fontId="10" fillId="14" borderId="12" xfId="0" applyFont="1" applyFill="1" applyBorder="1" applyAlignment="1">
      <alignment horizontal="center" vertical="center" wrapText="1"/>
    </xf>
    <xf numFmtId="0" fontId="25" fillId="2" borderId="1" xfId="0" applyFont="1" applyFill="1" applyBorder="1" applyAlignment="1">
      <alignment horizontal="left"/>
    </xf>
    <xf numFmtId="0" fontId="0" fillId="21" borderId="11" xfId="0" applyFill="1" applyBorder="1"/>
    <xf numFmtId="0" fontId="26" fillId="21" borderId="8" xfId="0" applyFont="1" applyFill="1" applyBorder="1" applyAlignment="1">
      <alignment horizontal="center" vertical="center"/>
    </xf>
    <xf numFmtId="0" fontId="26" fillId="21" borderId="25" xfId="0" applyFont="1" applyFill="1" applyBorder="1" applyAlignment="1">
      <alignment horizontal="center" vertical="center"/>
    </xf>
    <xf numFmtId="0" fontId="16" fillId="0" borderId="18" xfId="0" applyFont="1" applyBorder="1" applyAlignment="1">
      <alignment horizontal="center"/>
    </xf>
    <xf numFmtId="9" fontId="16" fillId="0" borderId="18" xfId="3" applyFont="1" applyBorder="1" applyAlignment="1">
      <alignment horizontal="center"/>
    </xf>
    <xf numFmtId="0" fontId="16" fillId="0" borderId="27" xfId="0" applyFont="1" applyBorder="1" applyAlignment="1">
      <alignment horizontal="center"/>
    </xf>
    <xf numFmtId="9" fontId="16" fillId="0" borderId="27" xfId="3" applyFont="1" applyBorder="1" applyAlignment="1">
      <alignment horizontal="center"/>
    </xf>
    <xf numFmtId="0" fontId="16" fillId="0" borderId="19" xfId="0" applyFont="1" applyBorder="1" applyAlignment="1">
      <alignment horizontal="center"/>
    </xf>
    <xf numFmtId="9" fontId="16" fillId="0" borderId="19" xfId="3" applyFont="1" applyBorder="1" applyAlignment="1">
      <alignment horizontal="center"/>
    </xf>
    <xf numFmtId="9" fontId="0" fillId="0" borderId="26" xfId="0" applyNumberFormat="1" applyBorder="1" applyAlignment="1">
      <alignment horizontal="center"/>
    </xf>
    <xf numFmtId="0" fontId="10" fillId="14" borderId="28" xfId="0" applyFont="1" applyFill="1" applyBorder="1" applyAlignment="1">
      <alignment vertical="center" wrapText="1"/>
    </xf>
    <xf numFmtId="0" fontId="0" fillId="0" borderId="29" xfId="0" applyBorder="1" applyAlignment="1">
      <alignment horizontal="center"/>
    </xf>
    <xf numFmtId="9" fontId="0" fillId="0" borderId="29" xfId="0" applyNumberFormat="1" applyBorder="1" applyAlignment="1">
      <alignment horizontal="center"/>
    </xf>
    <xf numFmtId="0" fontId="0" fillId="0" borderId="28" xfId="0" applyBorder="1"/>
    <xf numFmtId="0" fontId="0" fillId="0" borderId="10" xfId="0" applyBorder="1"/>
    <xf numFmtId="0" fontId="9" fillId="16" borderId="26" xfId="0" applyFont="1" applyFill="1" applyBorder="1" applyAlignment="1">
      <alignment horizontal="center"/>
    </xf>
    <xf numFmtId="0" fontId="10" fillId="15" borderId="30" xfId="0" applyFont="1" applyFill="1" applyBorder="1" applyAlignment="1">
      <alignment horizontal="center" vertical="center" wrapText="1"/>
    </xf>
    <xf numFmtId="0" fontId="10" fillId="15" borderId="30" xfId="0" applyFont="1" applyFill="1" applyBorder="1" applyAlignment="1">
      <alignment horizontal="center" vertical="center"/>
    </xf>
    <xf numFmtId="0" fontId="0" fillId="2" borderId="31" xfId="0" applyFill="1" applyBorder="1" applyAlignment="1">
      <alignment horizontal="center" vertical="center" wrapText="1"/>
    </xf>
    <xf numFmtId="0" fontId="0" fillId="2" borderId="32" xfId="0" applyFill="1" applyBorder="1" applyAlignment="1">
      <alignment horizontal="center" vertical="center" wrapText="1"/>
    </xf>
    <xf numFmtId="164" fontId="27" fillId="2" borderId="5" xfId="0" applyNumberFormat="1" applyFont="1" applyFill="1" applyBorder="1" applyAlignment="1">
      <alignment horizontal="center" vertical="center" wrapText="1"/>
    </xf>
    <xf numFmtId="4" fontId="27" fillId="2" borderId="5" xfId="0" applyNumberFormat="1"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5" xfId="0" applyFill="1" applyBorder="1" applyAlignment="1">
      <alignment horizontal="left" vertical="center" wrapText="1"/>
    </xf>
    <xf numFmtId="3" fontId="0" fillId="2" borderId="5" xfId="0" applyNumberFormat="1" applyFont="1" applyFill="1" applyBorder="1" applyAlignment="1">
      <alignment horizontal="center" vertical="center" wrapText="1"/>
    </xf>
    <xf numFmtId="4" fontId="27" fillId="2" borderId="5" xfId="0" applyNumberFormat="1" applyFont="1" applyFill="1" applyBorder="1" applyAlignment="1" applyProtection="1">
      <alignment horizontal="center" vertical="center" wrapText="1"/>
      <protection locked="0"/>
    </xf>
    <xf numFmtId="0" fontId="0" fillId="2" borderId="5" xfId="0" applyFont="1" applyFill="1" applyBorder="1" applyAlignment="1">
      <alignment horizontal="left" vertical="center" wrapText="1"/>
    </xf>
    <xf numFmtId="164" fontId="0" fillId="2" borderId="5" xfId="0" applyNumberFormat="1" applyFont="1" applyFill="1" applyBorder="1" applyAlignment="1">
      <alignment horizontal="center" vertical="center" wrapText="1"/>
    </xf>
    <xf numFmtId="0" fontId="27" fillId="2" borderId="5"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5" fillId="2" borderId="5" xfId="0" applyFont="1" applyFill="1" applyBorder="1" applyAlignment="1">
      <alignment horizontal="left" vertical="center" wrapText="1"/>
    </xf>
    <xf numFmtId="3" fontId="0" fillId="2" borderId="5" xfId="0" applyNumberFormat="1" applyFill="1" applyBorder="1" applyAlignment="1">
      <alignment horizontal="center" vertical="center" wrapText="1"/>
    </xf>
    <xf numFmtId="0" fontId="5" fillId="2" borderId="5" xfId="0" applyFont="1" applyFill="1" applyBorder="1" applyAlignment="1">
      <alignment horizontal="center" vertical="center" wrapText="1"/>
    </xf>
    <xf numFmtId="3" fontId="27" fillId="2" borderId="5" xfId="0" applyNumberFormat="1" applyFont="1" applyFill="1" applyBorder="1" applyAlignment="1">
      <alignment horizontal="center" vertical="center" wrapText="1"/>
    </xf>
    <xf numFmtId="164" fontId="5" fillId="2" borderId="5" xfId="0" applyNumberFormat="1" applyFont="1" applyFill="1" applyBorder="1" applyAlignment="1">
      <alignment horizontal="center" vertical="center" wrapText="1"/>
    </xf>
    <xf numFmtId="3" fontId="0" fillId="2" borderId="6" xfId="0" applyNumberFormat="1" applyFill="1" applyBorder="1" applyAlignment="1">
      <alignment horizontal="center" vertical="center" wrapText="1"/>
    </xf>
    <xf numFmtId="164" fontId="0" fillId="2" borderId="6" xfId="0" applyNumberFormat="1" applyFont="1" applyFill="1" applyBorder="1" applyAlignment="1">
      <alignment horizontal="center" vertical="center" wrapText="1"/>
    </xf>
    <xf numFmtId="0" fontId="27" fillId="2" borderId="6" xfId="0" applyFont="1" applyFill="1" applyBorder="1" applyAlignment="1">
      <alignment horizontal="left" vertical="center" wrapText="1"/>
    </xf>
    <xf numFmtId="0" fontId="27" fillId="2" borderId="6"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0" fillId="2" borderId="6"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0" fillId="2" borderId="0" xfId="0" applyFill="1" applyAlignment="1">
      <alignment vertical="center" wrapText="1"/>
    </xf>
    <xf numFmtId="0" fontId="0" fillId="2" borderId="6" xfId="0" applyFont="1" applyFill="1" applyBorder="1" applyAlignment="1">
      <alignment vertical="center" wrapText="1"/>
    </xf>
    <xf numFmtId="0" fontId="0" fillId="2" borderId="6" xfId="0" applyFill="1" applyBorder="1" applyAlignment="1">
      <alignment vertical="center" wrapText="1"/>
    </xf>
    <xf numFmtId="0" fontId="16" fillId="2" borderId="6" xfId="0" applyFont="1" applyFill="1" applyBorder="1" applyAlignment="1">
      <alignment horizontal="center" vertical="center" wrapText="1"/>
    </xf>
    <xf numFmtId="0" fontId="0" fillId="2" borderId="5" xfId="0" applyFill="1" applyBorder="1" applyAlignment="1">
      <alignment vertical="center" wrapText="1"/>
    </xf>
    <xf numFmtId="0" fontId="17" fillId="17" borderId="33" xfId="0" applyFont="1" applyFill="1" applyBorder="1"/>
    <xf numFmtId="0" fontId="0" fillId="0" borderId="5" xfId="0" applyFont="1" applyFill="1" applyBorder="1" applyAlignment="1">
      <alignment horizontal="left" vertical="center" wrapText="1"/>
    </xf>
    <xf numFmtId="0" fontId="0" fillId="4" borderId="5" xfId="0" applyFont="1" applyFill="1" applyBorder="1" applyAlignment="1">
      <alignment horizontal="center" vertical="center" wrapText="1"/>
    </xf>
    <xf numFmtId="3" fontId="0" fillId="4" borderId="5" xfId="0" applyNumberFormat="1" applyFont="1" applyFill="1" applyBorder="1" applyAlignment="1">
      <alignment horizontal="center" vertical="center" wrapText="1"/>
    </xf>
    <xf numFmtId="0" fontId="0" fillId="0" borderId="6" xfId="0" applyFont="1" applyFill="1" applyBorder="1" applyAlignment="1">
      <alignment horizontal="left" vertical="center" wrapText="1"/>
    </xf>
    <xf numFmtId="0" fontId="0" fillId="4" borderId="6" xfId="0" applyFont="1" applyFill="1" applyBorder="1" applyAlignment="1">
      <alignment horizontal="center" vertical="center" wrapText="1"/>
    </xf>
    <xf numFmtId="0" fontId="0" fillId="4" borderId="5" xfId="0" applyFill="1" applyBorder="1" applyAlignment="1">
      <alignment horizontal="center" vertical="center" wrapText="1"/>
    </xf>
    <xf numFmtId="0" fontId="27" fillId="2" borderId="32" xfId="0" applyFont="1" applyFill="1" applyBorder="1" applyAlignment="1">
      <alignment horizontal="center" vertical="center" wrapText="1"/>
    </xf>
    <xf numFmtId="0" fontId="0" fillId="2" borderId="34"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35" xfId="0"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0" fillId="2" borderId="39" xfId="0" applyFill="1" applyBorder="1"/>
    <xf numFmtId="0" fontId="4" fillId="2" borderId="5" xfId="0" applyFont="1" applyFill="1" applyBorder="1" applyAlignment="1">
      <alignment horizontal="center" vertical="center" wrapText="1"/>
    </xf>
    <xf numFmtId="0" fontId="0" fillId="0" borderId="16" xfId="0" applyFont="1" applyBorder="1" applyAlignment="1">
      <alignment horizontal="center"/>
    </xf>
    <xf numFmtId="0" fontId="27" fillId="2" borderId="23" xfId="0"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0" fontId="4" fillId="2" borderId="23" xfId="0" applyFont="1" applyFill="1" applyBorder="1" applyAlignment="1">
      <alignment horizontal="center" vertical="center" wrapText="1"/>
    </xf>
    <xf numFmtId="0" fontId="0" fillId="2" borderId="31" xfId="0" applyFont="1" applyFill="1" applyBorder="1" applyAlignment="1">
      <alignment vertical="center" wrapText="1"/>
    </xf>
    <xf numFmtId="0" fontId="0" fillId="2" borderId="40" xfId="0" applyFill="1" applyBorder="1" applyAlignment="1">
      <alignment horizontal="center" vertical="center" wrapText="1"/>
    </xf>
    <xf numFmtId="0" fontId="27" fillId="2" borderId="40"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27" fillId="2" borderId="31" xfId="0" applyFont="1" applyFill="1" applyBorder="1" applyAlignment="1">
      <alignment horizontal="center" vertical="center" wrapText="1"/>
    </xf>
    <xf numFmtId="0" fontId="0" fillId="2" borderId="32" xfId="0" applyFont="1" applyFill="1" applyBorder="1" applyAlignment="1">
      <alignment vertical="center" wrapText="1"/>
    </xf>
    <xf numFmtId="0" fontId="16" fillId="2" borderId="5" xfId="0" applyFont="1" applyFill="1" applyBorder="1" applyAlignment="1">
      <alignment horizontal="center" vertical="center" wrapText="1"/>
    </xf>
    <xf numFmtId="0" fontId="0" fillId="4" borderId="5" xfId="0" applyFill="1" applyBorder="1" applyAlignment="1">
      <alignment horizontal="center" vertical="top" wrapText="1"/>
    </xf>
    <xf numFmtId="0" fontId="27" fillId="2" borderId="5" xfId="0" applyFont="1" applyFill="1" applyBorder="1" applyAlignment="1">
      <alignment horizontal="left" vertical="center" wrapText="1"/>
    </xf>
    <xf numFmtId="0" fontId="0" fillId="3" borderId="0" xfId="0" applyFill="1" applyAlignment="1">
      <alignment vertical="center"/>
    </xf>
    <xf numFmtId="0" fontId="0" fillId="4" borderId="0" xfId="0" applyFill="1" applyAlignment="1">
      <alignment vertical="center"/>
    </xf>
    <xf numFmtId="0" fontId="25" fillId="2" borderId="1" xfId="0" applyFont="1" applyFill="1" applyBorder="1" applyAlignment="1">
      <alignment horizontal="left" vertical="center"/>
    </xf>
    <xf numFmtId="0" fontId="24" fillId="19" borderId="2" xfId="0" applyFont="1" applyFill="1" applyBorder="1" applyAlignment="1">
      <alignment horizontal="center" vertical="center"/>
    </xf>
    <xf numFmtId="0" fontId="4" fillId="2" borderId="6" xfId="0" applyFont="1" applyFill="1" applyBorder="1" applyAlignment="1">
      <alignment vertical="center" wrapTex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top" wrapText="1"/>
    </xf>
    <xf numFmtId="49" fontId="4" fillId="2" borderId="5" xfId="0" applyNumberFormat="1" applyFont="1" applyFill="1" applyBorder="1" applyAlignment="1">
      <alignment horizontal="center" vertical="center" wrapText="1"/>
    </xf>
    <xf numFmtId="0" fontId="0" fillId="2" borderId="25" xfId="0" applyFill="1" applyBorder="1" applyAlignment="1">
      <alignment horizontal="left" vertical="center" wrapText="1"/>
    </xf>
    <xf numFmtId="165" fontId="4" fillId="2" borderId="5" xfId="0" applyNumberFormat="1" applyFont="1" applyFill="1" applyBorder="1" applyAlignment="1">
      <alignment horizontal="center" vertical="center" wrapText="1"/>
    </xf>
    <xf numFmtId="0" fontId="0" fillId="2" borderId="23" xfId="0" applyFill="1" applyBorder="1" applyAlignment="1">
      <alignment horizontal="left" vertical="center" wrapText="1"/>
    </xf>
    <xf numFmtId="0" fontId="10" fillId="3" borderId="0" xfId="0" applyFont="1" applyFill="1" applyAlignment="1">
      <alignment horizontal="center" vertical="center" wrapText="1"/>
    </xf>
    <xf numFmtId="0" fontId="0" fillId="3" borderId="0" xfId="0" applyFill="1" applyAlignment="1">
      <alignment horizontal="center" vertical="center" wrapText="1"/>
    </xf>
    <xf numFmtId="0" fontId="0" fillId="4" borderId="0" xfId="0" applyFill="1" applyAlignment="1">
      <alignment horizontal="center" vertical="center" wrapText="1"/>
    </xf>
    <xf numFmtId="0" fontId="25"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0" xfId="0" applyFill="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14" fontId="0" fillId="2" borderId="2" xfId="0" applyNumberForma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9" fillId="16" borderId="0" xfId="0" applyFont="1" applyFill="1" applyAlignment="1">
      <alignment horizontal="center" vertical="center" wrapText="1"/>
    </xf>
    <xf numFmtId="0" fontId="24" fillId="19" borderId="4" xfId="0" applyFont="1" applyFill="1" applyBorder="1" applyAlignment="1">
      <alignment horizontal="center" vertical="center" wrapText="1"/>
    </xf>
    <xf numFmtId="0" fontId="24" fillId="19" borderId="2" xfId="0" applyFont="1" applyFill="1" applyBorder="1" applyAlignment="1">
      <alignment horizontal="center" vertical="center" wrapText="1"/>
    </xf>
    <xf numFmtId="0" fontId="15" fillId="20" borderId="2"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26" fillId="21" borderId="8"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26" fillId="21" borderId="25" xfId="0" applyFont="1" applyFill="1" applyBorder="1" applyAlignment="1">
      <alignment horizontal="center" vertical="center" wrapText="1"/>
    </xf>
    <xf numFmtId="0" fontId="0" fillId="4" borderId="25" xfId="0" applyFill="1" applyBorder="1" applyAlignment="1">
      <alignment horizontal="center" vertical="center" wrapText="1"/>
    </xf>
    <xf numFmtId="0" fontId="0" fillId="4" borderId="24" xfId="0" applyFill="1" applyBorder="1" applyAlignment="1">
      <alignment horizontal="center" vertical="center" wrapText="1"/>
    </xf>
    <xf numFmtId="0" fontId="0" fillId="4" borderId="6" xfId="0" applyFill="1" applyBorder="1" applyAlignment="1">
      <alignment horizontal="center" vertical="center" wrapText="1"/>
    </xf>
    <xf numFmtId="165" fontId="4" fillId="2" borderId="5" xfId="0" applyNumberFormat="1" applyFont="1" applyFill="1" applyBorder="1" applyAlignment="1">
      <alignment horizontal="left" vertical="center" wrapText="1"/>
    </xf>
    <xf numFmtId="0" fontId="0" fillId="2" borderId="24" xfId="0" applyFill="1" applyBorder="1" applyAlignment="1">
      <alignment horizontal="left" vertical="center" wrapText="1"/>
    </xf>
    <xf numFmtId="0" fontId="16" fillId="2" borderId="5" xfId="0" applyFont="1" applyFill="1" applyBorder="1" applyAlignment="1">
      <alignment horizontal="justify" vertical="center"/>
    </xf>
    <xf numFmtId="0" fontId="0" fillId="2" borderId="5" xfId="0" applyFont="1" applyFill="1" applyBorder="1" applyAlignment="1">
      <alignment horizontal="justify" vertical="center"/>
    </xf>
    <xf numFmtId="0" fontId="32" fillId="2" borderId="5" xfId="0" applyFont="1" applyFill="1" applyBorder="1" applyAlignment="1">
      <alignment horizontal="left" vertical="center" wrapText="1"/>
    </xf>
    <xf numFmtId="0" fontId="0" fillId="2" borderId="6" xfId="0" applyFill="1" applyBorder="1" applyAlignment="1">
      <alignment horizontal="left" vertical="center" wrapText="1"/>
    </xf>
    <xf numFmtId="0" fontId="0" fillId="2" borderId="0" xfId="0" applyFill="1" applyAlignment="1">
      <alignment horizontal="left" vertical="center" wrapText="1"/>
    </xf>
    <xf numFmtId="0" fontId="16" fillId="23" borderId="6" xfId="0" applyFont="1" applyFill="1" applyBorder="1" applyAlignment="1">
      <alignment horizontal="center" vertical="center" wrapText="1"/>
    </xf>
    <xf numFmtId="4" fontId="0" fillId="4" borderId="5" xfId="0" applyNumberFormat="1" applyFill="1" applyBorder="1" applyAlignment="1">
      <alignment horizontal="center" vertical="center" wrapText="1"/>
    </xf>
    <xf numFmtId="4" fontId="0" fillId="2" borderId="5" xfId="0" applyNumberFormat="1" applyFill="1" applyBorder="1" applyAlignment="1">
      <alignment horizontal="center" vertical="center" wrapText="1"/>
    </xf>
    <xf numFmtId="2" fontId="0" fillId="3" borderId="0" xfId="0" applyNumberFormat="1" applyFill="1" applyAlignment="1">
      <alignment horizontal="center" vertical="center" wrapText="1"/>
    </xf>
    <xf numFmtId="2" fontId="0" fillId="4" borderId="0" xfId="0" applyNumberFormat="1" applyFill="1" applyAlignment="1">
      <alignment horizontal="center" vertical="center" wrapText="1"/>
    </xf>
    <xf numFmtId="2" fontId="25" fillId="2" borderId="1" xfId="0" applyNumberFormat="1" applyFont="1" applyFill="1" applyBorder="1" applyAlignment="1">
      <alignment horizontal="center" vertical="center" wrapText="1"/>
    </xf>
    <xf numFmtId="2" fontId="0" fillId="2" borderId="0" xfId="0" applyNumberFormat="1" applyFill="1" applyAlignment="1">
      <alignment horizontal="center" vertical="center" wrapText="1"/>
    </xf>
    <xf numFmtId="2" fontId="24" fillId="19" borderId="3" xfId="0" applyNumberFormat="1" applyFont="1" applyFill="1" applyBorder="1" applyAlignment="1">
      <alignment horizontal="center" vertical="center" wrapText="1"/>
    </xf>
    <xf numFmtId="2" fontId="16" fillId="10" borderId="8" xfId="0" applyNumberFormat="1" applyFont="1" applyFill="1" applyBorder="1" applyAlignment="1">
      <alignment horizontal="center" vertical="center" wrapText="1"/>
    </xf>
    <xf numFmtId="2" fontId="4" fillId="2" borderId="5" xfId="0" applyNumberFormat="1" applyFont="1" applyFill="1" applyBorder="1" applyAlignment="1">
      <alignment horizontal="center" vertical="center" wrapText="1"/>
    </xf>
    <xf numFmtId="2" fontId="0" fillId="2" borderId="5" xfId="0" applyNumberFormat="1" applyFill="1" applyBorder="1" applyAlignment="1">
      <alignment horizontal="center" vertical="center" wrapText="1"/>
    </xf>
    <xf numFmtId="2" fontId="0" fillId="2" borderId="5" xfId="0" applyNumberFormat="1" applyFont="1" applyFill="1" applyBorder="1" applyAlignment="1">
      <alignment horizontal="center" vertical="center" wrapText="1"/>
    </xf>
    <xf numFmtId="2" fontId="26" fillId="21" borderId="25" xfId="0" applyNumberFormat="1" applyFont="1" applyFill="1" applyBorder="1" applyAlignment="1">
      <alignment horizontal="center" vertical="center" wrapText="1"/>
    </xf>
    <xf numFmtId="2" fontId="0" fillId="4" borderId="5" xfId="0" applyNumberFormat="1" applyFill="1" applyBorder="1" applyAlignment="1">
      <alignment horizontal="center" vertical="center" wrapText="1"/>
    </xf>
    <xf numFmtId="2" fontId="26" fillId="21" borderId="8" xfId="0" applyNumberFormat="1" applyFont="1" applyFill="1" applyBorder="1" applyAlignment="1">
      <alignment horizontal="center" vertical="center" wrapText="1"/>
    </xf>
    <xf numFmtId="0" fontId="16" fillId="2" borderId="6" xfId="0" applyFont="1" applyFill="1" applyBorder="1" applyAlignment="1" applyProtection="1">
      <alignment horizontal="center" vertical="center" wrapText="1"/>
      <protection locked="0"/>
    </xf>
    <xf numFmtId="14" fontId="0" fillId="2" borderId="4" xfId="0" applyNumberFormat="1" applyFill="1" applyBorder="1" applyAlignment="1"/>
    <xf numFmtId="0" fontId="0" fillId="2" borderId="0" xfId="0" applyFill="1" applyAlignment="1">
      <alignment horizontal="justify" vertical="center" wrapText="1"/>
    </xf>
    <xf numFmtId="0" fontId="0" fillId="2" borderId="23" xfId="0" applyFill="1" applyBorder="1" applyAlignment="1">
      <alignment horizontal="left" vertical="center" wrapText="1"/>
    </xf>
    <xf numFmtId="2" fontId="27" fillId="2" borderId="5" xfId="0" applyNumberFormat="1" applyFont="1" applyFill="1" applyBorder="1" applyAlignment="1">
      <alignment horizontal="center" vertical="center" wrapText="1"/>
    </xf>
    <xf numFmtId="0" fontId="4" fillId="2" borderId="5" xfId="0" applyFont="1" applyFill="1" applyBorder="1" applyAlignment="1">
      <alignment vertical="center" wrapText="1"/>
    </xf>
    <xf numFmtId="4" fontId="0" fillId="2" borderId="5" xfId="0" applyNumberFormat="1" applyFont="1" applyFill="1" applyBorder="1" applyAlignment="1">
      <alignment horizontal="center" vertical="center" wrapText="1"/>
    </xf>
    <xf numFmtId="0" fontId="0" fillId="8" borderId="6" xfId="0" applyFill="1" applyBorder="1"/>
    <xf numFmtId="0" fontId="0" fillId="2" borderId="5" xfId="0" applyFill="1" applyBorder="1" applyAlignment="1">
      <alignment horizontal="center" vertical="center"/>
    </xf>
    <xf numFmtId="0" fontId="0" fillId="2" borderId="6" xfId="0" applyFill="1" applyBorder="1" applyAlignment="1">
      <alignment vertical="center"/>
    </xf>
    <xf numFmtId="0" fontId="0" fillId="2" borderId="5" xfId="0" applyFill="1" applyBorder="1" applyAlignment="1">
      <alignment wrapText="1"/>
    </xf>
    <xf numFmtId="0" fontId="0" fillId="2" borderId="6" xfId="0" applyFill="1" applyBorder="1" applyAlignment="1">
      <alignment wrapText="1"/>
    </xf>
    <xf numFmtId="0" fontId="16" fillId="2" borderId="6" xfId="0" applyFont="1" applyFill="1" applyBorder="1" applyAlignment="1">
      <alignment horizontal="center" wrapText="1"/>
    </xf>
    <xf numFmtId="165" fontId="4" fillId="2" borderId="5" xfId="0" applyNumberFormat="1" applyFont="1" applyFill="1" applyBorder="1" applyAlignment="1">
      <alignment vertical="center" wrapText="1"/>
    </xf>
    <xf numFmtId="0" fontId="27" fillId="2" borderId="5" xfId="0" applyFont="1" applyFill="1" applyBorder="1" applyAlignment="1">
      <alignment vertical="center" wrapText="1"/>
    </xf>
    <xf numFmtId="0" fontId="0" fillId="2" borderId="0" xfId="0" applyFill="1" applyAlignment="1">
      <alignment horizontal="center" vertical="center"/>
    </xf>
    <xf numFmtId="0" fontId="27" fillId="2" borderId="5" xfId="0" applyFont="1" applyFill="1" applyBorder="1" applyAlignment="1">
      <alignment wrapText="1"/>
    </xf>
    <xf numFmtId="0" fontId="25" fillId="2" borderId="1" xfId="0" applyFont="1" applyFill="1" applyBorder="1" applyAlignment="1">
      <alignment horizontal="left"/>
    </xf>
    <xf numFmtId="0" fontId="14" fillId="2" borderId="2" xfId="0" applyFont="1" applyFill="1" applyBorder="1" applyAlignment="1">
      <alignment vertical="center"/>
    </xf>
    <xf numFmtId="165" fontId="4" fillId="2" borderId="5" xfId="0" applyNumberFormat="1" applyFont="1" applyFill="1" applyBorder="1" applyAlignment="1">
      <alignment vertical="top" wrapText="1"/>
    </xf>
    <xf numFmtId="0" fontId="27" fillId="2" borderId="5" xfId="0" applyFont="1" applyFill="1" applyBorder="1" applyAlignment="1">
      <alignment vertical="top" wrapText="1"/>
    </xf>
    <xf numFmtId="0" fontId="0" fillId="2" borderId="23" xfId="0" applyFill="1" applyBorder="1" applyAlignment="1">
      <alignment horizontal="left" vertical="top" wrapText="1"/>
    </xf>
    <xf numFmtId="0" fontId="10" fillId="14" borderId="4" xfId="0" applyFont="1" applyFill="1" applyBorder="1" applyAlignment="1">
      <alignment vertical="center" wrapText="1"/>
    </xf>
    <xf numFmtId="0" fontId="10" fillId="14" borderId="41" xfId="0" applyFont="1" applyFill="1" applyBorder="1" applyAlignment="1">
      <alignment horizontal="center" vertical="center" wrapText="1"/>
    </xf>
    <xf numFmtId="0" fontId="0" fillId="6" borderId="42" xfId="0" applyFill="1" applyBorder="1"/>
    <xf numFmtId="0" fontId="0" fillId="9" borderId="43" xfId="0" applyFill="1" applyBorder="1"/>
    <xf numFmtId="0" fontId="17" fillId="17" borderId="44" xfId="0" applyFont="1" applyFill="1" applyBorder="1"/>
    <xf numFmtId="0" fontId="17" fillId="17" borderId="45" xfId="0" applyFont="1" applyFill="1" applyBorder="1"/>
    <xf numFmtId="0" fontId="17" fillId="17" borderId="46" xfId="0" applyFont="1" applyFill="1" applyBorder="1" applyAlignment="1">
      <alignment horizontal="center"/>
    </xf>
    <xf numFmtId="0" fontId="17" fillId="17" borderId="47" xfId="0" applyFont="1" applyFill="1" applyBorder="1"/>
    <xf numFmtId="0" fontId="17" fillId="17" borderId="48" xfId="0" applyFont="1" applyFill="1" applyBorder="1" applyAlignment="1">
      <alignment horizontal="center"/>
    </xf>
    <xf numFmtId="0" fontId="17" fillId="17" borderId="49" xfId="0" applyFont="1" applyFill="1" applyBorder="1" applyAlignment="1">
      <alignment horizontal="center"/>
    </xf>
    <xf numFmtId="0" fontId="9" fillId="16" borderId="30" xfId="0" applyFont="1" applyFill="1" applyBorder="1" applyAlignment="1">
      <alignment horizontal="center"/>
    </xf>
    <xf numFmtId="0" fontId="10" fillId="15" borderId="54" xfId="0" applyFont="1" applyFill="1" applyBorder="1" applyAlignment="1">
      <alignment vertical="center"/>
    </xf>
    <xf numFmtId="0" fontId="10" fillId="15" borderId="55" xfId="0" applyFont="1" applyFill="1" applyBorder="1" applyAlignment="1">
      <alignment horizontal="center" vertical="center" wrapText="1"/>
    </xf>
    <xf numFmtId="0" fontId="10" fillId="15" borderId="55" xfId="0" applyFont="1" applyFill="1" applyBorder="1" applyAlignment="1">
      <alignment horizontal="center" vertical="center"/>
    </xf>
    <xf numFmtId="0" fontId="10" fillId="15" borderId="56" xfId="0" applyFont="1" applyFill="1" applyBorder="1" applyAlignment="1">
      <alignment horizontal="center" vertical="center"/>
    </xf>
    <xf numFmtId="9" fontId="16" fillId="0" borderId="57" xfId="3" applyFont="1" applyBorder="1" applyAlignment="1">
      <alignment horizontal="center"/>
    </xf>
    <xf numFmtId="0" fontId="0" fillId="6" borderId="52" xfId="0" applyFill="1" applyBorder="1"/>
    <xf numFmtId="0" fontId="0" fillId="9" borderId="58" xfId="0" applyFill="1" applyBorder="1"/>
    <xf numFmtId="0" fontId="10" fillId="14" borderId="59" xfId="0" applyFont="1" applyFill="1" applyBorder="1" applyAlignment="1">
      <alignment vertical="center" wrapText="1"/>
    </xf>
    <xf numFmtId="0" fontId="0" fillId="0" borderId="60" xfId="0" applyBorder="1" applyAlignment="1">
      <alignment horizontal="center"/>
    </xf>
    <xf numFmtId="9" fontId="0" fillId="0" borderId="60" xfId="0" applyNumberFormat="1" applyBorder="1" applyAlignment="1">
      <alignment horizontal="center"/>
    </xf>
    <xf numFmtId="9" fontId="0" fillId="0" borderId="61" xfId="0" applyNumberFormat="1" applyBorder="1" applyAlignment="1">
      <alignment horizontal="center"/>
    </xf>
    <xf numFmtId="0" fontId="4" fillId="2" borderId="5" xfId="0" applyFont="1" applyFill="1" applyBorder="1" applyAlignment="1">
      <alignment vertical="top" wrapText="1"/>
    </xf>
    <xf numFmtId="0" fontId="27" fillId="2" borderId="5" xfId="0" applyFont="1" applyFill="1" applyBorder="1" applyAlignment="1">
      <alignment horizontal="left" vertical="top" wrapText="1"/>
    </xf>
    <xf numFmtId="0" fontId="0" fillId="2" borderId="5" xfId="0" applyFill="1" applyBorder="1" applyAlignment="1">
      <alignment vertical="center"/>
    </xf>
    <xf numFmtId="0" fontId="0" fillId="2" borderId="24" xfId="0" applyFill="1" applyBorder="1" applyAlignment="1">
      <alignment horizontal="left" vertical="top"/>
    </xf>
    <xf numFmtId="0" fontId="0" fillId="2" borderId="6" xfId="0" applyFill="1" applyBorder="1" applyAlignment="1">
      <alignment vertical="top" wrapText="1"/>
    </xf>
    <xf numFmtId="0" fontId="32" fillId="2" borderId="5" xfId="0" applyFont="1" applyFill="1" applyBorder="1" applyAlignment="1">
      <alignment horizontal="center" vertical="center" wrapText="1"/>
    </xf>
    <xf numFmtId="0" fontId="0" fillId="24" borderId="0" xfId="0" applyFill="1"/>
    <xf numFmtId="14" fontId="0" fillId="2" borderId="3" xfId="0" applyNumberFormat="1" applyFill="1" applyBorder="1" applyAlignment="1"/>
    <xf numFmtId="0" fontId="0" fillId="2" borderId="5" xfId="0" applyFill="1" applyBorder="1" applyAlignment="1">
      <alignment vertical="top" wrapText="1"/>
    </xf>
    <xf numFmtId="0" fontId="27" fillId="2" borderId="6" xfId="0" applyFont="1" applyFill="1" applyBorder="1" applyAlignment="1">
      <alignment vertical="center" wrapText="1"/>
    </xf>
    <xf numFmtId="0" fontId="12" fillId="0" borderId="0" xfId="0" applyFont="1" applyAlignment="1">
      <alignment horizontal="left" vertical="top" wrapText="1"/>
    </xf>
    <xf numFmtId="0" fontId="14" fillId="2" borderId="4" xfId="0" applyFont="1" applyFill="1" applyBorder="1" applyAlignment="1">
      <alignment horizontal="center" vertical="top" wrapText="1"/>
    </xf>
    <xf numFmtId="0" fontId="14" fillId="2" borderId="2" xfId="0" applyFont="1" applyFill="1" applyBorder="1" applyAlignment="1">
      <alignment horizontal="center" vertical="top" wrapText="1"/>
    </xf>
    <xf numFmtId="0" fontId="14" fillId="2" borderId="3" xfId="0" applyFont="1" applyFill="1" applyBorder="1" applyAlignment="1">
      <alignment horizontal="center" vertical="top" wrapText="1"/>
    </xf>
    <xf numFmtId="0" fontId="15" fillId="20" borderId="4" xfId="0" applyFont="1" applyFill="1" applyBorder="1" applyAlignment="1">
      <alignment horizontal="center"/>
    </xf>
    <xf numFmtId="0" fontId="15" fillId="20" borderId="2" xfId="0" applyFont="1" applyFill="1" applyBorder="1" applyAlignment="1">
      <alignment horizontal="center"/>
    </xf>
    <xf numFmtId="0" fontId="15" fillId="20" borderId="3" xfId="0" applyFont="1" applyFill="1" applyBorder="1" applyAlignment="1">
      <alignment horizontal="center"/>
    </xf>
    <xf numFmtId="0" fontId="15" fillId="22" borderId="4" xfId="0" applyFont="1" applyFill="1" applyBorder="1" applyAlignment="1">
      <alignment horizontal="center"/>
    </xf>
    <xf numFmtId="0" fontId="15" fillId="22" borderId="2" xfId="0" applyFont="1" applyFill="1" applyBorder="1" applyAlignment="1">
      <alignment horizontal="center"/>
    </xf>
    <xf numFmtId="0" fontId="15" fillId="22" borderId="3" xfId="0" applyFont="1" applyFill="1" applyBorder="1" applyAlignment="1">
      <alignment horizontal="center"/>
    </xf>
    <xf numFmtId="0" fontId="0" fillId="2" borderId="23" xfId="0" applyFill="1" applyBorder="1" applyAlignment="1">
      <alignment horizontal="center" vertical="top" wrapText="1"/>
    </xf>
    <xf numFmtId="0" fontId="0" fillId="2" borderId="24" xfId="0" applyFill="1" applyBorder="1" applyAlignment="1">
      <alignment horizontal="center" vertical="top" wrapText="1"/>
    </xf>
    <xf numFmtId="0" fontId="0" fillId="2" borderId="6" xfId="0" applyFill="1" applyBorder="1" applyAlignment="1">
      <alignment horizontal="center" vertical="top" wrapText="1"/>
    </xf>
    <xf numFmtId="0" fontId="0" fillId="2" borderId="25" xfId="0" applyFill="1" applyBorder="1" applyAlignment="1">
      <alignment horizontal="center" vertical="top" wrapText="1"/>
    </xf>
    <xf numFmtId="0" fontId="10" fillId="14" borderId="12" xfId="0" applyFont="1" applyFill="1" applyBorder="1" applyAlignment="1">
      <alignment horizontal="center" vertical="center" wrapText="1"/>
    </xf>
    <xf numFmtId="0" fontId="10" fillId="14" borderId="36" xfId="0" applyFont="1" applyFill="1" applyBorder="1" applyAlignment="1">
      <alignment horizontal="center" vertical="center" wrapText="1"/>
    </xf>
    <xf numFmtId="0" fontId="25" fillId="2" borderId="1" xfId="0" applyFont="1" applyFill="1" applyBorder="1" applyAlignment="1">
      <alignment horizontal="left"/>
    </xf>
    <xf numFmtId="0" fontId="9" fillId="16" borderId="26" xfId="0" applyFont="1" applyFill="1" applyBorder="1" applyAlignment="1">
      <alignment horizontal="center"/>
    </xf>
    <xf numFmtId="0" fontId="12" fillId="0" borderId="31" xfId="0" applyFont="1" applyBorder="1" applyAlignment="1">
      <alignment horizontal="center" wrapText="1"/>
    </xf>
    <xf numFmtId="0" fontId="12" fillId="0" borderId="34" xfId="0" applyFont="1" applyBorder="1" applyAlignment="1">
      <alignment horizontal="center" wrapText="1"/>
    </xf>
    <xf numFmtId="0" fontId="29" fillId="0" borderId="37" xfId="0" applyFont="1" applyBorder="1" applyAlignment="1">
      <alignment horizontal="center"/>
    </xf>
    <xf numFmtId="0" fontId="29" fillId="0" borderId="35" xfId="0" applyFont="1" applyBorder="1" applyAlignment="1">
      <alignment horizontal="center"/>
    </xf>
    <xf numFmtId="0" fontId="22" fillId="2" borderId="2" xfId="0" applyFont="1" applyFill="1" applyBorder="1" applyAlignment="1">
      <alignment horizontal="center" vertical="top" wrapText="1"/>
    </xf>
    <xf numFmtId="0" fontId="22" fillId="2" borderId="3" xfId="0" applyFont="1" applyFill="1" applyBorder="1" applyAlignment="1">
      <alignment horizontal="center" vertical="top" wrapText="1"/>
    </xf>
    <xf numFmtId="0" fontId="14" fillId="2" borderId="4"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0" fillId="4" borderId="23" xfId="0" applyFill="1" applyBorder="1" applyAlignment="1">
      <alignment horizontal="center" vertical="top" wrapText="1"/>
    </xf>
    <xf numFmtId="0" fontId="0" fillId="4" borderId="6" xfId="0" applyFill="1" applyBorder="1" applyAlignment="1">
      <alignment horizontal="center" vertical="top" wrapText="1"/>
    </xf>
    <xf numFmtId="0" fontId="0" fillId="4" borderId="25" xfId="0" applyFill="1" applyBorder="1" applyAlignment="1">
      <alignment horizontal="center" vertical="top" wrapText="1"/>
    </xf>
    <xf numFmtId="0" fontId="10" fillId="14" borderId="38"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15" fillId="20" borderId="4" xfId="0" applyFont="1" applyFill="1" applyBorder="1" applyAlignment="1">
      <alignment horizontal="center" vertical="center" wrapText="1"/>
    </xf>
    <xf numFmtId="0" fontId="15" fillId="20" borderId="2" xfId="0" applyFont="1" applyFill="1" applyBorder="1" applyAlignment="1">
      <alignment horizontal="center" vertical="center" wrapText="1"/>
    </xf>
    <xf numFmtId="0" fontId="15" fillId="20" borderId="3" xfId="0" applyFont="1" applyFill="1" applyBorder="1" applyAlignment="1">
      <alignment horizontal="center" vertical="center" wrapText="1"/>
    </xf>
    <xf numFmtId="0" fontId="15" fillId="22" borderId="4" xfId="0" applyFont="1" applyFill="1" applyBorder="1" applyAlignment="1">
      <alignment horizontal="center" vertical="center" wrapText="1"/>
    </xf>
    <xf numFmtId="0" fontId="15" fillId="22" borderId="2" xfId="0" applyFont="1" applyFill="1" applyBorder="1" applyAlignment="1">
      <alignment horizontal="center" vertical="center" wrapText="1"/>
    </xf>
    <xf numFmtId="0" fontId="15" fillId="22" borderId="3" xfId="0" applyFont="1" applyFill="1" applyBorder="1" applyAlignment="1">
      <alignment horizontal="center" vertical="center" wrapText="1"/>
    </xf>
    <xf numFmtId="0" fontId="0" fillId="2" borderId="23" xfId="0" applyFill="1" applyBorder="1" applyAlignment="1">
      <alignment horizontal="left" vertical="center" wrapText="1"/>
    </xf>
    <xf numFmtId="0" fontId="0" fillId="0" borderId="24"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2" borderId="24" xfId="0" applyFill="1" applyBorder="1" applyAlignment="1">
      <alignment horizontal="left" vertical="center" wrapText="1"/>
    </xf>
    <xf numFmtId="0" fontId="0" fillId="2" borderId="23" xfId="0" applyFill="1" applyBorder="1" applyAlignment="1">
      <alignment horizontal="left" vertical="top" wrapText="1"/>
    </xf>
    <xf numFmtId="0" fontId="0" fillId="0" borderId="24" xfId="0" applyBorder="1" applyAlignment="1">
      <alignment horizontal="left" vertical="top"/>
    </xf>
    <xf numFmtId="0" fontId="14" fillId="2" borderId="4" xfId="0" applyFont="1" applyFill="1" applyBorder="1" applyAlignment="1">
      <alignment vertical="center" wrapText="1"/>
    </xf>
    <xf numFmtId="0" fontId="0" fillId="0" borderId="2" xfId="0" applyBorder="1" applyAlignment="1">
      <alignment wrapText="1"/>
    </xf>
    <xf numFmtId="0" fontId="0" fillId="2" borderId="25" xfId="0" applyFill="1" applyBorder="1" applyAlignment="1">
      <alignment horizontal="left" vertical="top" wrapText="1"/>
    </xf>
    <xf numFmtId="0" fontId="0" fillId="2" borderId="23" xfId="0" applyFill="1" applyBorder="1" applyAlignment="1">
      <alignment vertical="top" wrapText="1"/>
    </xf>
    <xf numFmtId="0" fontId="0" fillId="0" borderId="24" xfId="0" applyBorder="1" applyAlignment="1">
      <alignment vertical="top" wrapText="1"/>
    </xf>
    <xf numFmtId="0" fontId="10" fillId="14" borderId="28" xfId="0" applyFont="1" applyFill="1" applyBorder="1" applyAlignment="1">
      <alignment horizontal="center" vertical="center" wrapText="1"/>
    </xf>
    <xf numFmtId="0" fontId="10" fillId="14" borderId="50" xfId="0" applyFont="1" applyFill="1" applyBorder="1" applyAlignment="1">
      <alignment horizontal="center" vertical="center" wrapText="1"/>
    </xf>
    <xf numFmtId="0" fontId="10" fillId="14" borderId="51" xfId="0" applyFont="1" applyFill="1" applyBorder="1" applyAlignment="1">
      <alignment horizontal="center" vertical="center" wrapText="1"/>
    </xf>
    <xf numFmtId="0" fontId="9" fillId="16" borderId="30" xfId="0" applyFont="1" applyFill="1" applyBorder="1" applyAlignment="1">
      <alignment horizontal="center"/>
    </xf>
    <xf numFmtId="0" fontId="12" fillId="0" borderId="52" xfId="0" applyFont="1" applyBorder="1" applyAlignment="1">
      <alignment horizontal="center" wrapText="1"/>
    </xf>
    <xf numFmtId="0" fontId="12" fillId="0" borderId="53" xfId="0" applyFont="1" applyBorder="1" applyAlignment="1">
      <alignment horizontal="center" wrapText="1"/>
    </xf>
  </cellXfs>
  <cellStyles count="4">
    <cellStyle name="Hyperlink" xfId="1" builtinId="8"/>
    <cellStyle name="Normal" xfId="0" builtinId="0"/>
    <cellStyle name="Normal 2" xfId="2"/>
    <cellStyle name="Porcentagem" xfId="3" builtinId="5"/>
  </cellStyles>
  <dxfs count="106">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rgb="FFFF0000"/>
      </font>
      <fill>
        <patternFill>
          <bgColor rgb="FFFF0000"/>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0070C0"/>
      </font>
      <fill>
        <patternFill>
          <bgColor rgb="FF0070C0"/>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theme="0"/>
      </font>
      <fill>
        <patternFill>
          <bgColor theme="9" tint="-0.499984740745262"/>
        </patternFill>
      </fill>
    </dxf>
    <dxf>
      <font>
        <color theme="0"/>
      </font>
      <fill>
        <patternFill>
          <bgColor theme="9" tint="-0.499984740745262"/>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theme="0"/>
      </font>
      <fill>
        <patternFill>
          <bgColor theme="9" tint="-0.499984740745262"/>
        </patternFill>
      </fill>
    </dxf>
    <dxf>
      <font>
        <color theme="0"/>
      </font>
      <fill>
        <patternFill>
          <bgColor theme="9" tint="-0.499984740745262"/>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pt-BR"/>
  <c:chart>
    <c:plotArea>
      <c:layout>
        <c:manualLayout>
          <c:layoutTarget val="inner"/>
          <c:xMode val="edge"/>
          <c:yMode val="edge"/>
          <c:x val="4.7459105018238031E-2"/>
          <c:y val="0.15961387277330621"/>
          <c:w val="0.52411183637013459"/>
          <c:h val="0.68077225445338962"/>
        </c:manualLayout>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Lbls>
            <c:dLbl>
              <c:idx val="2"/>
              <c:spPr>
                <a:noFill/>
              </c:spPr>
              <c:txPr>
                <a:bodyPr/>
                <a:lstStyle/>
                <a:p>
                  <a:pPr>
                    <a:defRPr sz="1000" b="1" i="0" u="none" strike="noStrike" baseline="0">
                      <a:solidFill>
                        <a:srgbClr val="FFFFFF"/>
                      </a:solidFill>
                      <a:latin typeface="Calibri"/>
                      <a:ea typeface="Calibri"/>
                      <a:cs typeface="Calibri"/>
                    </a:defRPr>
                  </a:pPr>
                  <a:endParaRPr lang="pt-BR"/>
                </a:p>
              </c:txPr>
            </c:dLbl>
            <c:txPr>
              <a:bodyPr/>
              <a:lstStyle/>
              <a:p>
                <a:pPr>
                  <a:defRPr sz="1000" b="1" i="0" u="none" strike="noStrike" baseline="0">
                    <a:solidFill>
                      <a:srgbClr val="FFFFFF"/>
                    </a:solidFill>
                    <a:latin typeface="Calibri"/>
                    <a:ea typeface="Calibri"/>
                    <a:cs typeface="Calibri"/>
                  </a:defRPr>
                </a:pPr>
                <a:endParaRPr lang="pt-BR"/>
              </a:p>
            </c:txPr>
            <c:showPercent val="1"/>
          </c:dLbls>
          <c:cat>
            <c:strRef>
              <c:f>'Painel de Gestão - 1'!$B$16:$B$20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- 1'!$C$16:$C$20</c:f>
              <c:numCache>
                <c:formatCode>General</c:formatCode>
                <c:ptCount val="5"/>
                <c:pt idx="0">
                  <c:v>0</c:v>
                </c:pt>
                <c:pt idx="1">
                  <c:v>0</c:v>
                </c:pt>
                <c:pt idx="2">
                  <c:v>0</c:v>
                </c:pt>
                <c:pt idx="3">
                  <c:v>0</c:v>
                </c:pt>
                <c:pt idx="4">
                  <c:v>0</c:v>
                </c:pt>
              </c:numCache>
            </c:numRef>
          </c:val>
        </c:ser>
        <c:firstSliceAng val="0"/>
        <c:holeSize val="50"/>
      </c:doughnutChart>
      <c:spPr>
        <a:noFill/>
        <a:ln w="25400">
          <a:noFill/>
        </a:ln>
      </c:spPr>
    </c:plotArea>
    <c:legend>
      <c:legendPos val="r"/>
      <c:layout>
        <c:manualLayout>
          <c:xMode val="edge"/>
          <c:yMode val="edge"/>
          <c:x val="0.55536522977000757"/>
          <c:y val="0.25142534869091776"/>
          <c:w val="0.43321922683393377"/>
          <c:h val="0.57925106469129384"/>
        </c:manualLayout>
      </c:layout>
      <c:txPr>
        <a:bodyPr/>
        <a:lstStyle/>
        <a:p>
          <a:pPr>
            <a:defRPr sz="845" b="0" i="0" u="none" strike="noStrike" baseline="0">
              <a:solidFill>
                <a:srgbClr val="000000"/>
              </a:solidFill>
              <a:latin typeface="Calibri"/>
              <a:ea typeface="Calibri"/>
              <a:cs typeface="Calibri"/>
            </a:defRPr>
          </a:pPr>
          <a:endParaRPr lang="pt-BR"/>
        </a:p>
      </c:txPr>
    </c:legend>
    <c:plotVisOnly val="1"/>
    <c:dispBlanksAs val="zero"/>
  </c:chart>
  <c:spPr>
    <a:solidFill>
      <a:schemeClr val="bg1"/>
    </a:solidFill>
    <a:ln>
      <a:noFill/>
    </a:ln>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136" footer="0.31496062000000136"/>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pt-BR"/>
  <c:chart>
    <c:plotArea>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Lbls>
            <c:dLbl>
              <c:idx val="2"/>
              <c:spPr>
                <a:noFill/>
              </c:spPr>
              <c:txPr>
                <a:bodyPr/>
                <a:lstStyle/>
                <a:p>
                  <a:pPr>
                    <a:defRPr sz="1000" b="1" i="0" u="none" strike="noStrike" baseline="0">
                      <a:solidFill>
                        <a:srgbClr val="FFFFFF"/>
                      </a:solidFill>
                      <a:latin typeface="Calibri"/>
                      <a:ea typeface="Calibri"/>
                      <a:cs typeface="Calibri"/>
                    </a:defRPr>
                  </a:pPr>
                  <a:endParaRPr lang="pt-BR"/>
                </a:p>
              </c:txPr>
            </c:dLbl>
            <c:txPr>
              <a:bodyPr/>
              <a:lstStyle/>
              <a:p>
                <a:pPr>
                  <a:defRPr sz="1000" b="1" i="0" u="none" strike="noStrike" baseline="0">
                    <a:solidFill>
                      <a:srgbClr val="FFFFFF"/>
                    </a:solidFill>
                    <a:latin typeface="Calibri"/>
                    <a:ea typeface="Calibri"/>
                    <a:cs typeface="Calibri"/>
                  </a:defRPr>
                </a:pPr>
                <a:endParaRPr lang="pt-BR"/>
              </a:p>
            </c:txPr>
            <c:showPercent val="1"/>
          </c:dLbls>
          <c:cat>
            <c:strRef>
              <c:f>'Painel de Gestão - 4'!$B$16:$B$20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- 4'!$C$16:$C$20</c:f>
              <c:numCache>
                <c:formatCode>General</c:formatCode>
                <c:ptCount val="5"/>
                <c:pt idx="0">
                  <c:v>0</c:v>
                </c:pt>
                <c:pt idx="1">
                  <c:v>3</c:v>
                </c:pt>
                <c:pt idx="2">
                  <c:v>7</c:v>
                </c:pt>
                <c:pt idx="3">
                  <c:v>12</c:v>
                </c:pt>
                <c:pt idx="4">
                  <c:v>1</c:v>
                </c:pt>
              </c:numCache>
            </c:numRef>
          </c:val>
        </c:ser>
        <c:firstSliceAng val="0"/>
        <c:holeSize val="50"/>
      </c:doughnutChart>
      <c:spPr>
        <a:noFill/>
        <a:ln w="25400">
          <a:noFill/>
        </a:ln>
      </c:spPr>
    </c:plotArea>
    <c:legend>
      <c:legendPos val="r"/>
      <c:layout>
        <c:manualLayout>
          <c:xMode val="edge"/>
          <c:yMode val="edge"/>
          <c:x val="0.55536522977000757"/>
          <c:y val="0.25142543811550017"/>
          <c:w val="0.43321922683393377"/>
          <c:h val="0.57925090839968163"/>
        </c:manualLayout>
      </c:layout>
      <c:txPr>
        <a:bodyPr/>
        <a:lstStyle/>
        <a:p>
          <a:pPr>
            <a:defRPr sz="845" b="0" i="0" u="none" strike="noStrike" baseline="0">
              <a:solidFill>
                <a:srgbClr val="000000"/>
              </a:solidFill>
              <a:latin typeface="Calibri"/>
              <a:ea typeface="Calibri"/>
              <a:cs typeface="Calibri"/>
            </a:defRPr>
          </a:pPr>
          <a:endParaRPr lang="pt-BR"/>
        </a:p>
      </c:txPr>
    </c:legend>
    <c:plotVisOnly val="1"/>
    <c:dispBlanksAs val="zero"/>
  </c:chart>
  <c:spPr>
    <a:solidFill>
      <a:schemeClr val="bg1"/>
    </a:solidFill>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175" footer="0.3149606200000017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pt-BR"/>
  <c:chart>
    <c:plotArea>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Pt>
            <c:idx val="5"/>
            <c:spPr>
              <a:solidFill>
                <a:srgbClr val="FF99CC"/>
              </a:solidFill>
            </c:spPr>
          </c:dPt>
          <c:dLbls>
            <c:dLbl>
              <c:idx val="2"/>
              <c:spPr>
                <a:noFill/>
              </c:spPr>
              <c:txPr>
                <a:bodyPr/>
                <a:lstStyle/>
                <a:p>
                  <a:pPr>
                    <a:defRPr sz="1000" b="1" i="0" u="none" strike="noStrike" baseline="0">
                      <a:solidFill>
                        <a:srgbClr val="FFFFFF"/>
                      </a:solidFill>
                      <a:latin typeface="Calibri"/>
                      <a:ea typeface="Calibri"/>
                      <a:cs typeface="Calibri"/>
                    </a:defRPr>
                  </a:pPr>
                  <a:endParaRPr lang="pt-BR"/>
                </a:p>
              </c:txPr>
            </c:dLbl>
            <c:dLbl>
              <c:idx val="6"/>
              <c:spPr/>
              <c:txPr>
                <a:bodyPr/>
                <a:lstStyle/>
                <a:p>
                  <a:pPr>
                    <a:defRPr sz="1000" b="1" i="0" u="none" strike="noStrike" baseline="0">
                      <a:solidFill>
                        <a:srgbClr val="000000"/>
                      </a:solidFill>
                      <a:latin typeface="Calibri"/>
                      <a:ea typeface="Calibri"/>
                      <a:cs typeface="Calibri"/>
                    </a:defRPr>
                  </a:pPr>
                  <a:endParaRPr lang="pt-BR"/>
                </a:p>
              </c:txPr>
            </c:dLbl>
            <c:txPr>
              <a:bodyPr/>
              <a:lstStyle/>
              <a:p>
                <a:pPr>
                  <a:defRPr sz="1000" b="1" i="0" u="none" strike="noStrike" baseline="0">
                    <a:solidFill>
                      <a:srgbClr val="FFFFFF"/>
                    </a:solidFill>
                    <a:latin typeface="Calibri"/>
                    <a:ea typeface="Calibri"/>
                    <a:cs typeface="Calibri"/>
                  </a:defRPr>
                </a:pPr>
                <a:endParaRPr lang="pt-BR"/>
              </a:p>
            </c:txPr>
            <c:showPercent val="1"/>
          </c:dLbls>
          <c:cat>
            <c:strRef>
              <c:f>'Painel de Gestão - 4'!$B$16:$B$21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- 4'!$E$16:$E$21</c:f>
              <c:numCache>
                <c:formatCode>General</c:formatCode>
                <c:ptCount val="6"/>
                <c:pt idx="0">
                  <c:v>0</c:v>
                </c:pt>
                <c:pt idx="1">
                  <c:v>2</c:v>
                </c:pt>
                <c:pt idx="2">
                  <c:v>7</c:v>
                </c:pt>
                <c:pt idx="3">
                  <c:v>12</c:v>
                </c:pt>
                <c:pt idx="4">
                  <c:v>1</c:v>
                </c:pt>
                <c:pt idx="5">
                  <c:v>0</c:v>
                </c:pt>
              </c:numCache>
            </c:numRef>
          </c:val>
        </c:ser>
        <c:firstSliceAng val="0"/>
        <c:holeSize val="50"/>
      </c:doughnutChart>
      <c:spPr>
        <a:noFill/>
        <a:ln w="25400">
          <a:noFill/>
        </a:ln>
      </c:spPr>
    </c:plotArea>
    <c:legend>
      <c:legendPos val="r"/>
      <c:legendEntry>
        <c:idx val="0"/>
        <c:delete val="1"/>
      </c:legendEntry>
      <c:layout>
        <c:manualLayout>
          <c:xMode val="edge"/>
          <c:yMode val="edge"/>
          <c:x val="0.56175966042522263"/>
          <c:y val="0.25142543811550017"/>
          <c:w val="0.43321905335995764"/>
          <c:h val="0.74857456188449989"/>
        </c:manualLayout>
      </c:layout>
      <c:txPr>
        <a:bodyPr/>
        <a:lstStyle/>
        <a:p>
          <a:pPr>
            <a:defRPr sz="845" b="0" i="0" u="none" strike="noStrike" baseline="0">
              <a:solidFill>
                <a:srgbClr val="000000"/>
              </a:solidFill>
              <a:latin typeface="Calibri"/>
              <a:ea typeface="Calibri"/>
              <a:cs typeface="Calibri"/>
            </a:defRPr>
          </a:pPr>
          <a:endParaRPr lang="pt-BR"/>
        </a:p>
      </c:txPr>
    </c:legend>
    <c:plotVisOnly val="1"/>
    <c:dispBlanksAs val="zero"/>
  </c:chart>
  <c:spPr>
    <a:solidFill>
      <a:schemeClr val="bg1"/>
    </a:solidFill>
    <a:ln>
      <a:noFill/>
    </a:ln>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175" footer="0.3149606200000017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- 4'!$B$31:$B$35</c:f>
              <c:strCache>
                <c:ptCount val="5"/>
                <c:pt idx="0">
                  <c:v>OBJETIVO 1</c:v>
                </c:pt>
                <c:pt idx="1">
                  <c:v>OBJETIVO 2</c:v>
                </c:pt>
                <c:pt idx="2">
                  <c:v>OBJETIVO 3</c:v>
                </c:pt>
                <c:pt idx="3">
                  <c:v>OBJETIVO 4</c:v>
                </c:pt>
                <c:pt idx="4">
                  <c:v>OBJETIVO 5</c:v>
                </c:pt>
              </c:strCache>
            </c:strRef>
          </c:cat>
          <c:val>
            <c:numRef>
              <c:f>'Painel de Gestão - 4'!$D$31:$D$35</c:f>
              <c:numCache>
                <c:formatCode>General</c:formatCode>
                <c:ptCount val="5"/>
                <c:pt idx="0">
                  <c:v>0</c:v>
                </c:pt>
                <c:pt idx="1">
                  <c:v>0</c:v>
                </c:pt>
                <c:pt idx="2">
                  <c:v>0</c:v>
                </c:pt>
                <c:pt idx="3">
                  <c:v>0</c:v>
                </c:pt>
                <c:pt idx="4">
                  <c:v>0</c:v>
                </c:pt>
              </c:numCache>
            </c:numRef>
          </c:val>
        </c:ser>
        <c:ser>
          <c:idx val="1"/>
          <c:order val="1"/>
          <c:spPr>
            <a:solidFill>
              <a:schemeClr val="bg1">
                <a:lumMod val="65000"/>
              </a:schemeClr>
            </a:solidFill>
          </c:spPr>
          <c:cat>
            <c:strRef>
              <c:f>'Painel de Gestão - 4'!$B$31:$B$35</c:f>
              <c:strCache>
                <c:ptCount val="5"/>
                <c:pt idx="0">
                  <c:v>OBJETIVO 1</c:v>
                </c:pt>
                <c:pt idx="1">
                  <c:v>OBJETIVO 2</c:v>
                </c:pt>
                <c:pt idx="2">
                  <c:v>OBJETIVO 3</c:v>
                </c:pt>
                <c:pt idx="3">
                  <c:v>OBJETIVO 4</c:v>
                </c:pt>
                <c:pt idx="4">
                  <c:v>OBJETIVO 5</c:v>
                </c:pt>
              </c:strCache>
            </c:strRef>
          </c:cat>
          <c:val>
            <c:numRef>
              <c:f>'Painel de Gestão - 4'!$E$31:$E$35</c:f>
              <c:numCache>
                <c:formatCode>General</c:formatCode>
                <c:ptCount val="5"/>
                <c:pt idx="0">
                  <c:v>0</c:v>
                </c:pt>
                <c:pt idx="1">
                  <c:v>0</c:v>
                </c:pt>
                <c:pt idx="2">
                  <c:v>0</c:v>
                </c:pt>
                <c:pt idx="3">
                  <c:v>0</c:v>
                </c:pt>
                <c:pt idx="4">
                  <c:v>0</c:v>
                </c:pt>
              </c:numCache>
            </c:numRef>
          </c:val>
        </c:ser>
        <c:ser>
          <c:idx val="2"/>
          <c:order val="2"/>
          <c:spPr>
            <a:solidFill>
              <a:srgbClr val="FF0000"/>
            </a:solidFill>
          </c:spPr>
          <c:cat>
            <c:strRef>
              <c:f>'Painel de Gestão - 4'!$B$31:$B$35</c:f>
              <c:strCache>
                <c:ptCount val="5"/>
                <c:pt idx="0">
                  <c:v>OBJETIVO 1</c:v>
                </c:pt>
                <c:pt idx="1">
                  <c:v>OBJETIVO 2</c:v>
                </c:pt>
                <c:pt idx="2">
                  <c:v>OBJETIVO 3</c:v>
                </c:pt>
                <c:pt idx="3">
                  <c:v>OBJETIVO 4</c:v>
                </c:pt>
                <c:pt idx="4">
                  <c:v>OBJETIVO 5</c:v>
                </c:pt>
              </c:strCache>
            </c:strRef>
          </c:cat>
          <c:val>
            <c:numRef>
              <c:f>'Painel de Gestão - 4'!$F$31:$F$35</c:f>
              <c:numCache>
                <c:formatCode>General</c:formatCode>
                <c:ptCount val="5"/>
                <c:pt idx="0">
                  <c:v>1</c:v>
                </c:pt>
                <c:pt idx="1">
                  <c:v>0</c:v>
                </c:pt>
                <c:pt idx="2">
                  <c:v>1</c:v>
                </c:pt>
                <c:pt idx="3">
                  <c:v>0</c:v>
                </c:pt>
                <c:pt idx="4">
                  <c:v>1</c:v>
                </c:pt>
              </c:numCache>
            </c:numRef>
          </c:val>
        </c:ser>
        <c:ser>
          <c:idx val="3"/>
          <c:order val="3"/>
          <c:spPr>
            <a:solidFill>
              <a:srgbClr val="FFC000"/>
            </a:solidFill>
          </c:spPr>
          <c:cat>
            <c:strRef>
              <c:f>'Painel de Gestão - 4'!$B$31:$B$35</c:f>
              <c:strCache>
                <c:ptCount val="5"/>
                <c:pt idx="0">
                  <c:v>OBJETIVO 1</c:v>
                </c:pt>
                <c:pt idx="1">
                  <c:v>OBJETIVO 2</c:v>
                </c:pt>
                <c:pt idx="2">
                  <c:v>OBJETIVO 3</c:v>
                </c:pt>
                <c:pt idx="3">
                  <c:v>OBJETIVO 4</c:v>
                </c:pt>
                <c:pt idx="4">
                  <c:v>OBJETIVO 5</c:v>
                </c:pt>
              </c:strCache>
            </c:strRef>
          </c:cat>
          <c:val>
            <c:numRef>
              <c:f>'Painel de Gestão - 4'!$G$31:$G$35</c:f>
              <c:numCache>
                <c:formatCode>General</c:formatCode>
                <c:ptCount val="5"/>
                <c:pt idx="0">
                  <c:v>0</c:v>
                </c:pt>
                <c:pt idx="1">
                  <c:v>1</c:v>
                </c:pt>
                <c:pt idx="2">
                  <c:v>3</c:v>
                </c:pt>
                <c:pt idx="3">
                  <c:v>1</c:v>
                </c:pt>
                <c:pt idx="4">
                  <c:v>2</c:v>
                </c:pt>
              </c:numCache>
            </c:numRef>
          </c:val>
        </c:ser>
        <c:ser>
          <c:idx val="4"/>
          <c:order val="4"/>
          <c:spPr>
            <a:solidFill>
              <a:srgbClr val="92D050"/>
            </a:solidFill>
          </c:spPr>
          <c:cat>
            <c:strRef>
              <c:f>'Painel de Gestão - 4'!$B$31:$B$35</c:f>
              <c:strCache>
                <c:ptCount val="5"/>
                <c:pt idx="0">
                  <c:v>OBJETIVO 1</c:v>
                </c:pt>
                <c:pt idx="1">
                  <c:v>OBJETIVO 2</c:v>
                </c:pt>
                <c:pt idx="2">
                  <c:v>OBJETIVO 3</c:v>
                </c:pt>
                <c:pt idx="3">
                  <c:v>OBJETIVO 4</c:v>
                </c:pt>
                <c:pt idx="4">
                  <c:v>OBJETIVO 5</c:v>
                </c:pt>
              </c:strCache>
            </c:strRef>
          </c:cat>
          <c:val>
            <c:numRef>
              <c:f>'Painel de Gestão - 4'!$H$31:$H$35</c:f>
              <c:numCache>
                <c:formatCode>General</c:formatCode>
                <c:ptCount val="5"/>
                <c:pt idx="0">
                  <c:v>4</c:v>
                </c:pt>
                <c:pt idx="1">
                  <c:v>2</c:v>
                </c:pt>
                <c:pt idx="2">
                  <c:v>4</c:v>
                </c:pt>
                <c:pt idx="3">
                  <c:v>0</c:v>
                </c:pt>
                <c:pt idx="4">
                  <c:v>2</c:v>
                </c:pt>
              </c:numCache>
            </c:numRef>
          </c:val>
        </c:ser>
        <c:ser>
          <c:idx val="5"/>
          <c:order val="5"/>
          <c:spPr>
            <a:solidFill>
              <a:srgbClr val="0070C0"/>
            </a:solidFill>
          </c:spPr>
          <c:cat>
            <c:strRef>
              <c:f>'Painel de Gestão - 4'!$B$31:$B$35</c:f>
              <c:strCache>
                <c:ptCount val="5"/>
                <c:pt idx="0">
                  <c:v>OBJETIVO 1</c:v>
                </c:pt>
                <c:pt idx="1">
                  <c:v>OBJETIVO 2</c:v>
                </c:pt>
                <c:pt idx="2">
                  <c:v>OBJETIVO 3</c:v>
                </c:pt>
                <c:pt idx="3">
                  <c:v>OBJETIVO 4</c:v>
                </c:pt>
                <c:pt idx="4">
                  <c:v>OBJETIVO 5</c:v>
                </c:pt>
              </c:strCache>
            </c:strRef>
          </c:cat>
          <c:val>
            <c:numRef>
              <c:f>'Painel de Gestão - 4'!$I$31:$I$35</c:f>
              <c:numCache>
                <c:formatCode>General</c:formatCode>
                <c:ptCount val="5"/>
                <c:pt idx="0">
                  <c:v>0</c:v>
                </c:pt>
                <c:pt idx="1">
                  <c:v>0</c:v>
                </c:pt>
                <c:pt idx="2">
                  <c:v>1</c:v>
                </c:pt>
                <c:pt idx="3">
                  <c:v>0</c:v>
                </c:pt>
                <c:pt idx="4">
                  <c:v>0</c:v>
                </c:pt>
              </c:numCache>
            </c:numRef>
          </c:val>
        </c:ser>
        <c:overlap val="100"/>
        <c:axId val="44761088"/>
        <c:axId val="44762624"/>
      </c:barChart>
      <c:catAx>
        <c:axId val="44761088"/>
        <c:scaling>
          <c:orientation val="maxMin"/>
        </c:scaling>
        <c:axPos val="l"/>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44762624"/>
        <c:crosses val="autoZero"/>
        <c:auto val="1"/>
        <c:lblAlgn val="ctr"/>
        <c:lblOffset val="100"/>
      </c:catAx>
      <c:valAx>
        <c:axId val="44762624"/>
        <c:scaling>
          <c:orientation val="minMax"/>
        </c:scaling>
        <c:axPos val="t"/>
        <c:majorGridlines/>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44761088"/>
        <c:crosses val="autoZero"/>
        <c:crossBetween val="between"/>
      </c:valAx>
    </c:plotArea>
    <c:plotVisOnly val="1"/>
    <c:dispBlanksAs val="gap"/>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175" footer="0.3149606200000017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pt-BR"/>
  <c:chart>
    <c:autoTitleDeleted val="1"/>
    <c:plotArea>
      <c:layout/>
      <c:doughnutChart>
        <c:varyColors val="1"/>
        <c:ser>
          <c:idx val="0"/>
          <c:order val="0"/>
          <c:dPt>
            <c:idx val="0"/>
            <c:spPr>
              <a:solidFill>
                <a:srgbClr val="FF0000"/>
              </a:solidFill>
            </c:spPr>
          </c:dPt>
          <c:dPt>
            <c:idx val="1"/>
            <c:spPr>
              <a:solidFill>
                <a:srgbClr val="0070C0"/>
              </a:solidFill>
            </c:spPr>
          </c:dPt>
          <c:dLbls>
            <c:showPercent val="1"/>
          </c:dLbls>
          <c:cat>
            <c:strRef>
              <c:f>'Painel de Gestão - 5'!$B$15:$B$16</c:f>
              <c:strCache>
                <c:ptCount val="2"/>
                <c:pt idx="0">
                  <c:v>Não concluída ou Não iniciada</c:v>
                </c:pt>
                <c:pt idx="1">
                  <c:v>Concluída</c:v>
                </c:pt>
              </c:strCache>
            </c:strRef>
          </c:cat>
          <c:val>
            <c:numRef>
              <c:f>'Painel de Gestão - 5'!$C$15:$C$16</c:f>
              <c:numCache>
                <c:formatCode>General</c:formatCode>
                <c:ptCount val="2"/>
                <c:pt idx="0">
                  <c:v>10</c:v>
                </c:pt>
                <c:pt idx="1">
                  <c:v>12</c:v>
                </c:pt>
              </c:numCache>
            </c:numRef>
          </c:val>
        </c:ser>
        <c:dLbls>
          <c:showPercent val="1"/>
        </c:dLbls>
        <c:firstSliceAng val="0"/>
        <c:holeSize val="50"/>
      </c:doughnutChart>
    </c:plotArea>
    <c:legend>
      <c:legendPos val="r"/>
      <c:layout/>
    </c:legend>
    <c:plotVisOnly val="1"/>
    <c:dispBlanksAs val="zero"/>
  </c:chart>
  <c:printSettings>
    <c:headerFooter/>
    <c:pageMargins b="0.78740157499999996" l="0.511811024" r="0.511811024" t="0.78740157499999996" header="0.31496062000000191" footer="0.3149606200000019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2"/>
          <c:order val="0"/>
          <c:spPr>
            <a:solidFill>
              <a:srgbClr val="FF0000"/>
            </a:solidFill>
          </c:spPr>
          <c:cat>
            <c:strRef>
              <c:f>'Painel de Gestão - 5'!$B$26:$B$30</c:f>
              <c:strCache>
                <c:ptCount val="5"/>
                <c:pt idx="0">
                  <c:v>OBJETIVO 1</c:v>
                </c:pt>
                <c:pt idx="1">
                  <c:v>OBJETIVO 2</c:v>
                </c:pt>
                <c:pt idx="2">
                  <c:v>OBJETIVO 3</c:v>
                </c:pt>
                <c:pt idx="3">
                  <c:v>OBJETIVO 4</c:v>
                </c:pt>
                <c:pt idx="4">
                  <c:v>OBJETIVO 5</c:v>
                </c:pt>
              </c:strCache>
            </c:strRef>
          </c:cat>
          <c:val>
            <c:numRef>
              <c:f>'Painel de Gestão - 5'!$D$26:$D$30</c:f>
              <c:numCache>
                <c:formatCode>General</c:formatCode>
                <c:ptCount val="5"/>
                <c:pt idx="0">
                  <c:v>2</c:v>
                </c:pt>
                <c:pt idx="1">
                  <c:v>1</c:v>
                </c:pt>
                <c:pt idx="2">
                  <c:v>5</c:v>
                </c:pt>
                <c:pt idx="3">
                  <c:v>1</c:v>
                </c:pt>
                <c:pt idx="4">
                  <c:v>1</c:v>
                </c:pt>
              </c:numCache>
            </c:numRef>
          </c:val>
        </c:ser>
        <c:ser>
          <c:idx val="5"/>
          <c:order val="1"/>
          <c:spPr>
            <a:solidFill>
              <a:srgbClr val="0070C0"/>
            </a:solidFill>
          </c:spPr>
          <c:cat>
            <c:strRef>
              <c:f>'Painel de Gestão - 5'!$B$26:$B$30</c:f>
              <c:strCache>
                <c:ptCount val="5"/>
                <c:pt idx="0">
                  <c:v>OBJETIVO 1</c:v>
                </c:pt>
                <c:pt idx="1">
                  <c:v>OBJETIVO 2</c:v>
                </c:pt>
                <c:pt idx="2">
                  <c:v>OBJETIVO 3</c:v>
                </c:pt>
                <c:pt idx="3">
                  <c:v>OBJETIVO 4</c:v>
                </c:pt>
                <c:pt idx="4">
                  <c:v>OBJETIVO 5</c:v>
                </c:pt>
              </c:strCache>
            </c:strRef>
          </c:cat>
          <c:val>
            <c:numRef>
              <c:f>'Painel de Gestão - 5'!$E$26:$E$30</c:f>
              <c:numCache>
                <c:formatCode>General</c:formatCode>
                <c:ptCount val="5"/>
                <c:pt idx="0">
                  <c:v>3</c:v>
                </c:pt>
                <c:pt idx="1">
                  <c:v>1</c:v>
                </c:pt>
                <c:pt idx="2">
                  <c:v>4</c:v>
                </c:pt>
                <c:pt idx="3">
                  <c:v>0</c:v>
                </c:pt>
                <c:pt idx="4">
                  <c:v>4</c:v>
                </c:pt>
              </c:numCache>
            </c:numRef>
          </c:val>
        </c:ser>
        <c:overlap val="100"/>
        <c:axId val="43083264"/>
        <c:axId val="43084800"/>
      </c:barChart>
      <c:catAx>
        <c:axId val="43083264"/>
        <c:scaling>
          <c:orientation val="maxMin"/>
        </c:scaling>
        <c:axPos val="l"/>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43084800"/>
        <c:crosses val="autoZero"/>
        <c:auto val="1"/>
        <c:lblAlgn val="ctr"/>
        <c:lblOffset val="100"/>
      </c:catAx>
      <c:valAx>
        <c:axId val="43084800"/>
        <c:scaling>
          <c:orientation val="minMax"/>
        </c:scaling>
        <c:axPos val="t"/>
        <c:majorGridlines/>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43083264"/>
        <c:crosses val="autoZero"/>
        <c:crossBetween val="between"/>
      </c:valAx>
    </c:plotArea>
    <c:plotVisOnly val="1"/>
    <c:dispBlanksAs val="gap"/>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191" footer="0.3149606200000019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pt-BR"/>
  <c:chart>
    <c:plotArea>
      <c:layout>
        <c:manualLayout>
          <c:layoutTarget val="inner"/>
          <c:xMode val="edge"/>
          <c:yMode val="edge"/>
          <c:x val="4.8215905779062533E-2"/>
          <c:y val="0.20256122717551756"/>
          <c:w val="0.51671157141350665"/>
          <c:h val="0.59487754564896456"/>
        </c:manualLayout>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Pt>
            <c:idx val="5"/>
            <c:spPr>
              <a:solidFill>
                <a:srgbClr val="FF99CC"/>
              </a:solidFill>
            </c:spPr>
          </c:dPt>
          <c:dLbls>
            <c:dLbl>
              <c:idx val="2"/>
              <c:spPr>
                <a:noFill/>
              </c:spPr>
              <c:txPr>
                <a:bodyPr/>
                <a:lstStyle/>
                <a:p>
                  <a:pPr>
                    <a:defRPr sz="1000" b="1" i="0" u="none" strike="noStrike" baseline="0">
                      <a:solidFill>
                        <a:srgbClr val="FFFFFF"/>
                      </a:solidFill>
                      <a:latin typeface="Calibri"/>
                      <a:ea typeface="Calibri"/>
                      <a:cs typeface="Calibri"/>
                    </a:defRPr>
                  </a:pPr>
                  <a:endParaRPr lang="pt-BR"/>
                </a:p>
              </c:txPr>
            </c:dLbl>
            <c:dLbl>
              <c:idx val="6"/>
              <c:spPr/>
              <c:txPr>
                <a:bodyPr/>
                <a:lstStyle/>
                <a:p>
                  <a:pPr>
                    <a:defRPr sz="1000" b="1" i="0" u="none" strike="noStrike" baseline="0">
                      <a:solidFill>
                        <a:srgbClr val="000000"/>
                      </a:solidFill>
                      <a:latin typeface="Calibri"/>
                      <a:ea typeface="Calibri"/>
                      <a:cs typeface="Calibri"/>
                    </a:defRPr>
                  </a:pPr>
                  <a:endParaRPr lang="pt-BR"/>
                </a:p>
              </c:txPr>
            </c:dLbl>
            <c:txPr>
              <a:bodyPr/>
              <a:lstStyle/>
              <a:p>
                <a:pPr>
                  <a:defRPr sz="1000" b="1" i="0" u="none" strike="noStrike" baseline="0">
                    <a:solidFill>
                      <a:srgbClr val="FFFFFF"/>
                    </a:solidFill>
                    <a:latin typeface="Calibri"/>
                    <a:ea typeface="Calibri"/>
                    <a:cs typeface="Calibri"/>
                  </a:defRPr>
                </a:pPr>
                <a:endParaRPr lang="pt-BR"/>
              </a:p>
            </c:txPr>
            <c:showPercent val="1"/>
          </c:dLbls>
          <c:cat>
            <c:strRef>
              <c:f>'Painel de Gestão - 1'!$B$16:$B$21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- 1'!$E$16:$E$21</c:f>
              <c:numCache>
                <c:formatCode>General</c:formatCode>
                <c:ptCount val="6"/>
                <c:pt idx="0">
                  <c:v>0</c:v>
                </c:pt>
                <c:pt idx="1">
                  <c:v>0</c:v>
                </c:pt>
                <c:pt idx="2">
                  <c:v>0</c:v>
                </c:pt>
                <c:pt idx="3">
                  <c:v>0</c:v>
                </c:pt>
                <c:pt idx="4">
                  <c:v>0</c:v>
                </c:pt>
                <c:pt idx="5">
                  <c:v>0</c:v>
                </c:pt>
              </c:numCache>
            </c:numRef>
          </c:val>
        </c:ser>
        <c:firstSliceAng val="0"/>
        <c:holeSize val="50"/>
      </c:doughnutChart>
      <c:spPr>
        <a:noFill/>
        <a:ln w="25400">
          <a:noFill/>
        </a:ln>
      </c:spPr>
    </c:plotArea>
    <c:legend>
      <c:legendPos val="r"/>
      <c:legendEntry>
        <c:idx val="0"/>
        <c:delete val="1"/>
      </c:legendEntry>
      <c:layout>
        <c:manualLayout>
          <c:xMode val="edge"/>
          <c:yMode val="edge"/>
          <c:x val="0.56175966042522263"/>
          <c:y val="0.28058682747301278"/>
          <c:w val="0.43321905335995764"/>
          <c:h val="0.54444343217428548"/>
        </c:manualLayout>
      </c:layout>
      <c:txPr>
        <a:bodyPr/>
        <a:lstStyle/>
        <a:p>
          <a:pPr>
            <a:defRPr sz="845" b="0" i="0" u="none" strike="noStrike" baseline="0">
              <a:solidFill>
                <a:srgbClr val="000000"/>
              </a:solidFill>
              <a:latin typeface="Calibri"/>
              <a:ea typeface="Calibri"/>
              <a:cs typeface="Calibri"/>
            </a:defRPr>
          </a:pPr>
          <a:endParaRPr lang="pt-BR"/>
        </a:p>
      </c:txPr>
    </c:legend>
    <c:plotVisOnly val="1"/>
    <c:dispBlanksAs val="zero"/>
  </c:chart>
  <c:spPr>
    <a:solidFill>
      <a:schemeClr val="bg1"/>
    </a:solidFill>
    <a:ln>
      <a:noFill/>
    </a:ln>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136" footer="0.3149606200000013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- 1'!$B$31:$B$35</c:f>
              <c:strCache>
                <c:ptCount val="5"/>
                <c:pt idx="0">
                  <c:v>OBJETIVO 1</c:v>
                </c:pt>
                <c:pt idx="1">
                  <c:v>OBJETIVO 2</c:v>
                </c:pt>
                <c:pt idx="2">
                  <c:v>OBJETIVO 3</c:v>
                </c:pt>
                <c:pt idx="3">
                  <c:v>OBJETIVO 4</c:v>
                </c:pt>
                <c:pt idx="4">
                  <c:v>OBJETIVO 5</c:v>
                </c:pt>
              </c:strCache>
            </c:strRef>
          </c:cat>
          <c:val>
            <c:numRef>
              <c:f>'Painel de Gestão - 1'!$D$31:$D$35</c:f>
              <c:numCache>
                <c:formatCode>General</c:formatCode>
                <c:ptCount val="5"/>
                <c:pt idx="0">
                  <c:v>2</c:v>
                </c:pt>
                <c:pt idx="1">
                  <c:v>3</c:v>
                </c:pt>
                <c:pt idx="2">
                  <c:v>0</c:v>
                </c:pt>
                <c:pt idx="3">
                  <c:v>0</c:v>
                </c:pt>
                <c:pt idx="4">
                  <c:v>0</c:v>
                </c:pt>
              </c:numCache>
            </c:numRef>
          </c:val>
        </c:ser>
        <c:ser>
          <c:idx val="1"/>
          <c:order val="1"/>
          <c:spPr>
            <a:solidFill>
              <a:schemeClr val="bg1">
                <a:lumMod val="65000"/>
              </a:schemeClr>
            </a:solidFill>
          </c:spPr>
          <c:cat>
            <c:strRef>
              <c:f>'Painel de Gestão - 1'!$B$31:$B$35</c:f>
              <c:strCache>
                <c:ptCount val="5"/>
                <c:pt idx="0">
                  <c:v>OBJETIVO 1</c:v>
                </c:pt>
                <c:pt idx="1">
                  <c:v>OBJETIVO 2</c:v>
                </c:pt>
                <c:pt idx="2">
                  <c:v>OBJETIVO 3</c:v>
                </c:pt>
                <c:pt idx="3">
                  <c:v>OBJETIVO 4</c:v>
                </c:pt>
                <c:pt idx="4">
                  <c:v>OBJETIVO 5</c:v>
                </c:pt>
              </c:strCache>
            </c:strRef>
          </c:cat>
          <c:val>
            <c:numRef>
              <c:f>'Painel de Gestão - 1'!$E$31:$E$35</c:f>
              <c:numCache>
                <c:formatCode>General</c:formatCode>
                <c:ptCount val="5"/>
                <c:pt idx="0">
                  <c:v>0</c:v>
                </c:pt>
                <c:pt idx="1">
                  <c:v>0</c:v>
                </c:pt>
                <c:pt idx="2">
                  <c:v>0</c:v>
                </c:pt>
                <c:pt idx="3">
                  <c:v>0</c:v>
                </c:pt>
                <c:pt idx="4">
                  <c:v>0</c:v>
                </c:pt>
              </c:numCache>
            </c:numRef>
          </c:val>
        </c:ser>
        <c:ser>
          <c:idx val="2"/>
          <c:order val="2"/>
          <c:spPr>
            <a:solidFill>
              <a:srgbClr val="FF0000"/>
            </a:solidFill>
          </c:spPr>
          <c:cat>
            <c:strRef>
              <c:f>'Painel de Gestão - 1'!$B$31:$B$35</c:f>
              <c:strCache>
                <c:ptCount val="5"/>
                <c:pt idx="0">
                  <c:v>OBJETIVO 1</c:v>
                </c:pt>
                <c:pt idx="1">
                  <c:v>OBJETIVO 2</c:v>
                </c:pt>
                <c:pt idx="2">
                  <c:v>OBJETIVO 3</c:v>
                </c:pt>
                <c:pt idx="3">
                  <c:v>OBJETIVO 4</c:v>
                </c:pt>
                <c:pt idx="4">
                  <c:v>OBJETIVO 5</c:v>
                </c:pt>
              </c:strCache>
            </c:strRef>
          </c:cat>
          <c:val>
            <c:numRef>
              <c:f>'Painel de Gestão - 1'!$F$31:$F$35</c:f>
              <c:numCache>
                <c:formatCode>General</c:formatCode>
                <c:ptCount val="5"/>
                <c:pt idx="0">
                  <c:v>0</c:v>
                </c:pt>
                <c:pt idx="1">
                  <c:v>0</c:v>
                </c:pt>
                <c:pt idx="2">
                  <c:v>0</c:v>
                </c:pt>
                <c:pt idx="3">
                  <c:v>0</c:v>
                </c:pt>
                <c:pt idx="4">
                  <c:v>0</c:v>
                </c:pt>
              </c:numCache>
            </c:numRef>
          </c:val>
        </c:ser>
        <c:ser>
          <c:idx val="3"/>
          <c:order val="3"/>
          <c:spPr>
            <a:solidFill>
              <a:srgbClr val="FFC000"/>
            </a:solidFill>
          </c:spPr>
          <c:cat>
            <c:strRef>
              <c:f>'Painel de Gestão - 1'!$B$31:$B$35</c:f>
              <c:strCache>
                <c:ptCount val="5"/>
                <c:pt idx="0">
                  <c:v>OBJETIVO 1</c:v>
                </c:pt>
                <c:pt idx="1">
                  <c:v>OBJETIVO 2</c:v>
                </c:pt>
                <c:pt idx="2">
                  <c:v>OBJETIVO 3</c:v>
                </c:pt>
                <c:pt idx="3">
                  <c:v>OBJETIVO 4</c:v>
                </c:pt>
                <c:pt idx="4">
                  <c:v>OBJETIVO 5</c:v>
                </c:pt>
              </c:strCache>
            </c:strRef>
          </c:cat>
          <c:val>
            <c:numRef>
              <c:f>'Painel de Gestão - 1'!$G$31:$G$35</c:f>
              <c:numCache>
                <c:formatCode>General</c:formatCode>
                <c:ptCount val="5"/>
                <c:pt idx="0">
                  <c:v>0</c:v>
                </c:pt>
                <c:pt idx="1">
                  <c:v>0</c:v>
                </c:pt>
                <c:pt idx="2">
                  <c:v>0</c:v>
                </c:pt>
                <c:pt idx="3">
                  <c:v>0</c:v>
                </c:pt>
                <c:pt idx="4">
                  <c:v>0</c:v>
                </c:pt>
              </c:numCache>
            </c:numRef>
          </c:val>
        </c:ser>
        <c:ser>
          <c:idx val="4"/>
          <c:order val="4"/>
          <c:spPr>
            <a:solidFill>
              <a:srgbClr val="92D050"/>
            </a:solidFill>
          </c:spPr>
          <c:cat>
            <c:strRef>
              <c:f>'Painel de Gestão - 1'!$B$31:$B$35</c:f>
              <c:strCache>
                <c:ptCount val="5"/>
                <c:pt idx="0">
                  <c:v>OBJETIVO 1</c:v>
                </c:pt>
                <c:pt idx="1">
                  <c:v>OBJETIVO 2</c:v>
                </c:pt>
                <c:pt idx="2">
                  <c:v>OBJETIVO 3</c:v>
                </c:pt>
                <c:pt idx="3">
                  <c:v>OBJETIVO 4</c:v>
                </c:pt>
                <c:pt idx="4">
                  <c:v>OBJETIVO 5</c:v>
                </c:pt>
              </c:strCache>
            </c:strRef>
          </c:cat>
          <c:val>
            <c:numRef>
              <c:f>'Painel de Gestão - 1'!$H$31:$H$35</c:f>
              <c:numCache>
                <c:formatCode>General</c:formatCode>
                <c:ptCount val="5"/>
                <c:pt idx="0">
                  <c:v>0</c:v>
                </c:pt>
                <c:pt idx="1">
                  <c:v>0</c:v>
                </c:pt>
                <c:pt idx="2">
                  <c:v>0</c:v>
                </c:pt>
                <c:pt idx="3">
                  <c:v>0</c:v>
                </c:pt>
                <c:pt idx="4">
                  <c:v>0</c:v>
                </c:pt>
              </c:numCache>
            </c:numRef>
          </c:val>
        </c:ser>
        <c:ser>
          <c:idx val="5"/>
          <c:order val="5"/>
          <c:spPr>
            <a:solidFill>
              <a:srgbClr val="0070C0"/>
            </a:solidFill>
          </c:spPr>
          <c:cat>
            <c:strRef>
              <c:f>'Painel de Gestão - 1'!$B$31:$B$35</c:f>
              <c:strCache>
                <c:ptCount val="5"/>
                <c:pt idx="0">
                  <c:v>OBJETIVO 1</c:v>
                </c:pt>
                <c:pt idx="1">
                  <c:v>OBJETIVO 2</c:v>
                </c:pt>
                <c:pt idx="2">
                  <c:v>OBJETIVO 3</c:v>
                </c:pt>
                <c:pt idx="3">
                  <c:v>OBJETIVO 4</c:v>
                </c:pt>
                <c:pt idx="4">
                  <c:v>OBJETIVO 5</c:v>
                </c:pt>
              </c:strCache>
            </c:strRef>
          </c:cat>
          <c:val>
            <c:numRef>
              <c:f>'Painel de Gestão - 1'!$I$31:$I$35</c:f>
              <c:numCache>
                <c:formatCode>General</c:formatCode>
                <c:ptCount val="5"/>
                <c:pt idx="0">
                  <c:v>0</c:v>
                </c:pt>
                <c:pt idx="1">
                  <c:v>0</c:v>
                </c:pt>
                <c:pt idx="2">
                  <c:v>0</c:v>
                </c:pt>
                <c:pt idx="3">
                  <c:v>0</c:v>
                </c:pt>
                <c:pt idx="4">
                  <c:v>0</c:v>
                </c:pt>
              </c:numCache>
            </c:numRef>
          </c:val>
        </c:ser>
        <c:overlap val="100"/>
        <c:axId val="78598144"/>
        <c:axId val="78599680"/>
      </c:barChart>
      <c:catAx>
        <c:axId val="78598144"/>
        <c:scaling>
          <c:orientation val="maxMin"/>
        </c:scaling>
        <c:axPos val="l"/>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78599680"/>
        <c:crosses val="autoZero"/>
        <c:auto val="1"/>
        <c:lblAlgn val="ctr"/>
        <c:lblOffset val="100"/>
      </c:catAx>
      <c:valAx>
        <c:axId val="78599680"/>
        <c:scaling>
          <c:orientation val="minMax"/>
        </c:scaling>
        <c:axPos val="t"/>
        <c:majorGridlines/>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78598144"/>
        <c:crosses val="autoZero"/>
        <c:crossBetween val="between"/>
        <c:majorUnit val="1"/>
      </c:valAx>
    </c:plotArea>
    <c:plotVisOnly val="1"/>
    <c:dispBlanksAs val="gap"/>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136" footer="0.3149606200000013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pt-BR"/>
  <c:chart>
    <c:plotArea>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Lbls>
            <c:dLbl>
              <c:idx val="2"/>
              <c:spPr>
                <a:noFill/>
              </c:spPr>
              <c:txPr>
                <a:bodyPr/>
                <a:lstStyle/>
                <a:p>
                  <a:pPr>
                    <a:defRPr sz="1000" b="1" i="0" u="none" strike="noStrike" baseline="0">
                      <a:solidFill>
                        <a:srgbClr val="FFFFFF"/>
                      </a:solidFill>
                      <a:latin typeface="Calibri"/>
                      <a:ea typeface="Calibri"/>
                      <a:cs typeface="Calibri"/>
                    </a:defRPr>
                  </a:pPr>
                  <a:endParaRPr lang="pt-BR"/>
                </a:p>
              </c:txPr>
            </c:dLbl>
            <c:txPr>
              <a:bodyPr/>
              <a:lstStyle/>
              <a:p>
                <a:pPr>
                  <a:defRPr sz="1000" b="1" i="0" u="none" strike="noStrike" baseline="0">
                    <a:solidFill>
                      <a:srgbClr val="FFFFFF"/>
                    </a:solidFill>
                    <a:latin typeface="Calibri"/>
                    <a:ea typeface="Calibri"/>
                    <a:cs typeface="Calibri"/>
                  </a:defRPr>
                </a:pPr>
                <a:endParaRPr lang="pt-BR"/>
              </a:p>
            </c:txPr>
            <c:showPercent val="1"/>
          </c:dLbls>
          <c:cat>
            <c:strRef>
              <c:f>'Painel de Gestão - 2'!$B$16:$B$20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- 2'!$C$16:$C$20</c:f>
              <c:numCache>
                <c:formatCode>General</c:formatCode>
                <c:ptCount val="5"/>
                <c:pt idx="0">
                  <c:v>0</c:v>
                </c:pt>
                <c:pt idx="1">
                  <c:v>17</c:v>
                </c:pt>
                <c:pt idx="2">
                  <c:v>5</c:v>
                </c:pt>
                <c:pt idx="3">
                  <c:v>10</c:v>
                </c:pt>
                <c:pt idx="4">
                  <c:v>2</c:v>
                </c:pt>
              </c:numCache>
            </c:numRef>
          </c:val>
        </c:ser>
        <c:firstSliceAng val="0"/>
        <c:holeSize val="50"/>
      </c:doughnutChart>
      <c:spPr>
        <a:noFill/>
        <a:ln w="25400">
          <a:noFill/>
        </a:ln>
      </c:spPr>
    </c:plotArea>
    <c:legend>
      <c:legendPos val="r"/>
      <c:layout>
        <c:manualLayout>
          <c:xMode val="edge"/>
          <c:yMode val="edge"/>
          <c:x val="0.55536522977000757"/>
          <c:y val="0.25142548848060658"/>
          <c:w val="0.43321922683393377"/>
          <c:h val="0.57925109361329996"/>
        </c:manualLayout>
      </c:layout>
      <c:txPr>
        <a:bodyPr/>
        <a:lstStyle/>
        <a:p>
          <a:pPr>
            <a:defRPr sz="845" b="0" i="0" u="none" strike="noStrike" baseline="0">
              <a:solidFill>
                <a:srgbClr val="000000"/>
              </a:solidFill>
              <a:latin typeface="Calibri"/>
              <a:ea typeface="Calibri"/>
              <a:cs typeface="Calibri"/>
            </a:defRPr>
          </a:pPr>
          <a:endParaRPr lang="pt-BR"/>
        </a:p>
      </c:txPr>
    </c:legend>
    <c:plotVisOnly val="1"/>
    <c:dispBlanksAs val="zero"/>
  </c:chart>
  <c:spPr>
    <a:solidFill>
      <a:schemeClr val="bg1"/>
    </a:solidFill>
    <a:ln>
      <a:noFill/>
    </a:ln>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147" footer="0.3149606200000014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pt-BR"/>
  <c:chart>
    <c:plotArea>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Pt>
            <c:idx val="5"/>
            <c:spPr>
              <a:solidFill>
                <a:srgbClr val="FF99CC"/>
              </a:solidFill>
            </c:spPr>
          </c:dPt>
          <c:dLbls>
            <c:dLbl>
              <c:idx val="2"/>
              <c:spPr>
                <a:noFill/>
              </c:spPr>
              <c:txPr>
                <a:bodyPr/>
                <a:lstStyle/>
                <a:p>
                  <a:pPr>
                    <a:defRPr sz="1000" b="1" i="0" u="none" strike="noStrike" baseline="0">
                      <a:solidFill>
                        <a:srgbClr val="FFFFFF"/>
                      </a:solidFill>
                      <a:latin typeface="Calibri"/>
                      <a:ea typeface="Calibri"/>
                      <a:cs typeface="Calibri"/>
                    </a:defRPr>
                  </a:pPr>
                  <a:endParaRPr lang="pt-BR"/>
                </a:p>
              </c:txPr>
            </c:dLbl>
            <c:dLbl>
              <c:idx val="6"/>
              <c:spPr/>
              <c:txPr>
                <a:bodyPr/>
                <a:lstStyle/>
                <a:p>
                  <a:pPr>
                    <a:defRPr sz="1000" b="1" i="0" u="none" strike="noStrike" baseline="0">
                      <a:solidFill>
                        <a:srgbClr val="000000"/>
                      </a:solidFill>
                      <a:latin typeface="Calibri"/>
                      <a:ea typeface="Calibri"/>
                      <a:cs typeface="Calibri"/>
                    </a:defRPr>
                  </a:pPr>
                  <a:endParaRPr lang="pt-BR"/>
                </a:p>
              </c:txPr>
            </c:dLbl>
            <c:txPr>
              <a:bodyPr/>
              <a:lstStyle/>
              <a:p>
                <a:pPr>
                  <a:defRPr sz="1000" b="1" i="0" u="none" strike="noStrike" baseline="0">
                    <a:solidFill>
                      <a:srgbClr val="FFFFFF"/>
                    </a:solidFill>
                    <a:latin typeface="Calibri"/>
                    <a:ea typeface="Calibri"/>
                    <a:cs typeface="Calibri"/>
                  </a:defRPr>
                </a:pPr>
                <a:endParaRPr lang="pt-BR"/>
              </a:p>
            </c:txPr>
            <c:showPercent val="1"/>
          </c:dLbls>
          <c:cat>
            <c:strRef>
              <c:f>'Painel de Gestão - 2'!$B$16:$B$21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- 2'!$E$16:$E$21</c:f>
              <c:numCache>
                <c:formatCode>General</c:formatCode>
                <c:ptCount val="6"/>
                <c:pt idx="0">
                  <c:v>0</c:v>
                </c:pt>
                <c:pt idx="1">
                  <c:v>9</c:v>
                </c:pt>
                <c:pt idx="2">
                  <c:v>3</c:v>
                </c:pt>
                <c:pt idx="3">
                  <c:v>7</c:v>
                </c:pt>
                <c:pt idx="4">
                  <c:v>1</c:v>
                </c:pt>
                <c:pt idx="5">
                  <c:v>4</c:v>
                </c:pt>
              </c:numCache>
            </c:numRef>
          </c:val>
        </c:ser>
        <c:firstSliceAng val="0"/>
        <c:holeSize val="50"/>
      </c:doughnutChart>
      <c:spPr>
        <a:noFill/>
        <a:ln w="25400">
          <a:noFill/>
        </a:ln>
      </c:spPr>
    </c:plotArea>
    <c:legend>
      <c:legendPos val="r"/>
      <c:legendEntry>
        <c:idx val="0"/>
        <c:delete val="1"/>
      </c:legendEntry>
      <c:layout>
        <c:manualLayout>
          <c:xMode val="edge"/>
          <c:yMode val="edge"/>
          <c:x val="0.56175966042522263"/>
          <c:y val="0.25142548848060658"/>
          <c:w val="0.43321905335995764"/>
          <c:h val="0.74857451151939502"/>
        </c:manualLayout>
      </c:layout>
      <c:txPr>
        <a:bodyPr/>
        <a:lstStyle/>
        <a:p>
          <a:pPr>
            <a:defRPr sz="845" b="0" i="0" u="none" strike="noStrike" baseline="0">
              <a:solidFill>
                <a:srgbClr val="000000"/>
              </a:solidFill>
              <a:latin typeface="Calibri"/>
              <a:ea typeface="Calibri"/>
              <a:cs typeface="Calibri"/>
            </a:defRPr>
          </a:pPr>
          <a:endParaRPr lang="pt-BR"/>
        </a:p>
      </c:txPr>
    </c:legend>
    <c:plotVisOnly val="1"/>
    <c:dispBlanksAs val="zero"/>
  </c:chart>
  <c:spPr>
    <a:solidFill>
      <a:schemeClr val="bg1"/>
    </a:solidFill>
    <a:ln>
      <a:noFill/>
    </a:ln>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147" footer="0.3149606200000014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- 2'!$B$31:$B$35</c:f>
              <c:strCache>
                <c:ptCount val="5"/>
                <c:pt idx="0">
                  <c:v>OBJETIVO 1</c:v>
                </c:pt>
                <c:pt idx="1">
                  <c:v>OBJETIVO 2</c:v>
                </c:pt>
                <c:pt idx="2">
                  <c:v>OBJETIVO 3</c:v>
                </c:pt>
                <c:pt idx="3">
                  <c:v>OBJETIVO 4</c:v>
                </c:pt>
                <c:pt idx="4">
                  <c:v>OBJETIVO 5</c:v>
                </c:pt>
              </c:strCache>
            </c:strRef>
          </c:cat>
          <c:val>
            <c:numRef>
              <c:f>'Painel de Gestão - 2'!$D$31:$D$35</c:f>
              <c:numCache>
                <c:formatCode>General</c:formatCode>
                <c:ptCount val="5"/>
                <c:pt idx="0">
                  <c:v>3</c:v>
                </c:pt>
                <c:pt idx="1">
                  <c:v>2</c:v>
                </c:pt>
                <c:pt idx="2">
                  <c:v>2</c:v>
                </c:pt>
                <c:pt idx="3">
                  <c:v>3</c:v>
                </c:pt>
                <c:pt idx="4">
                  <c:v>4</c:v>
                </c:pt>
              </c:numCache>
            </c:numRef>
          </c:val>
        </c:ser>
        <c:ser>
          <c:idx val="1"/>
          <c:order val="1"/>
          <c:spPr>
            <a:solidFill>
              <a:schemeClr val="bg1">
                <a:lumMod val="65000"/>
              </a:schemeClr>
            </a:solidFill>
          </c:spPr>
          <c:cat>
            <c:strRef>
              <c:f>'Painel de Gestão - 2'!$B$31:$B$35</c:f>
              <c:strCache>
                <c:ptCount val="5"/>
                <c:pt idx="0">
                  <c:v>OBJETIVO 1</c:v>
                </c:pt>
                <c:pt idx="1">
                  <c:v>OBJETIVO 2</c:v>
                </c:pt>
                <c:pt idx="2">
                  <c:v>OBJETIVO 3</c:v>
                </c:pt>
                <c:pt idx="3">
                  <c:v>OBJETIVO 4</c:v>
                </c:pt>
                <c:pt idx="4">
                  <c:v>OBJETIVO 5</c:v>
                </c:pt>
              </c:strCache>
            </c:strRef>
          </c:cat>
          <c:val>
            <c:numRef>
              <c:f>'Painel de Gestão - 2'!$E$31:$E$35</c:f>
              <c:numCache>
                <c:formatCode>General</c:formatCode>
                <c:ptCount val="5"/>
                <c:pt idx="0">
                  <c:v>0</c:v>
                </c:pt>
                <c:pt idx="1">
                  <c:v>0</c:v>
                </c:pt>
                <c:pt idx="2">
                  <c:v>0</c:v>
                </c:pt>
                <c:pt idx="3">
                  <c:v>0</c:v>
                </c:pt>
                <c:pt idx="4">
                  <c:v>0</c:v>
                </c:pt>
              </c:numCache>
            </c:numRef>
          </c:val>
        </c:ser>
        <c:ser>
          <c:idx val="2"/>
          <c:order val="2"/>
          <c:spPr>
            <a:solidFill>
              <a:srgbClr val="FF0000"/>
            </a:solidFill>
          </c:spPr>
          <c:cat>
            <c:strRef>
              <c:f>'Painel de Gestão - 2'!$B$31:$B$35</c:f>
              <c:strCache>
                <c:ptCount val="5"/>
                <c:pt idx="0">
                  <c:v>OBJETIVO 1</c:v>
                </c:pt>
                <c:pt idx="1">
                  <c:v>OBJETIVO 2</c:v>
                </c:pt>
                <c:pt idx="2">
                  <c:v>OBJETIVO 3</c:v>
                </c:pt>
                <c:pt idx="3">
                  <c:v>OBJETIVO 4</c:v>
                </c:pt>
                <c:pt idx="4">
                  <c:v>OBJETIVO 5</c:v>
                </c:pt>
              </c:strCache>
            </c:strRef>
          </c:cat>
          <c:val>
            <c:numRef>
              <c:f>'Painel de Gestão - 2'!$F$31:$F$35</c:f>
              <c:numCache>
                <c:formatCode>General</c:formatCode>
                <c:ptCount val="5"/>
                <c:pt idx="0">
                  <c:v>4</c:v>
                </c:pt>
                <c:pt idx="1">
                  <c:v>7</c:v>
                </c:pt>
                <c:pt idx="2">
                  <c:v>1</c:v>
                </c:pt>
                <c:pt idx="3">
                  <c:v>2</c:v>
                </c:pt>
                <c:pt idx="4">
                  <c:v>3</c:v>
                </c:pt>
              </c:numCache>
            </c:numRef>
          </c:val>
        </c:ser>
        <c:ser>
          <c:idx val="3"/>
          <c:order val="3"/>
          <c:spPr>
            <a:solidFill>
              <a:srgbClr val="FFC000"/>
            </a:solidFill>
          </c:spPr>
          <c:cat>
            <c:strRef>
              <c:f>'Painel de Gestão - 2'!$B$31:$B$35</c:f>
              <c:strCache>
                <c:ptCount val="5"/>
                <c:pt idx="0">
                  <c:v>OBJETIVO 1</c:v>
                </c:pt>
                <c:pt idx="1">
                  <c:v>OBJETIVO 2</c:v>
                </c:pt>
                <c:pt idx="2">
                  <c:v>OBJETIVO 3</c:v>
                </c:pt>
                <c:pt idx="3">
                  <c:v>OBJETIVO 4</c:v>
                </c:pt>
                <c:pt idx="4">
                  <c:v>OBJETIVO 5</c:v>
                </c:pt>
              </c:strCache>
            </c:strRef>
          </c:cat>
          <c:val>
            <c:numRef>
              <c:f>'Painel de Gestão - 2'!$G$31:$G$35</c:f>
              <c:numCache>
                <c:formatCode>General</c:formatCode>
                <c:ptCount val="5"/>
                <c:pt idx="0">
                  <c:v>0</c:v>
                </c:pt>
                <c:pt idx="1">
                  <c:v>4</c:v>
                </c:pt>
                <c:pt idx="2">
                  <c:v>0</c:v>
                </c:pt>
                <c:pt idx="3">
                  <c:v>1</c:v>
                </c:pt>
                <c:pt idx="4">
                  <c:v>0</c:v>
                </c:pt>
              </c:numCache>
            </c:numRef>
          </c:val>
        </c:ser>
        <c:ser>
          <c:idx val="4"/>
          <c:order val="4"/>
          <c:spPr>
            <a:solidFill>
              <a:srgbClr val="92D050"/>
            </a:solidFill>
          </c:spPr>
          <c:cat>
            <c:strRef>
              <c:f>'Painel de Gestão - 2'!$B$31:$B$35</c:f>
              <c:strCache>
                <c:ptCount val="5"/>
                <c:pt idx="0">
                  <c:v>OBJETIVO 1</c:v>
                </c:pt>
                <c:pt idx="1">
                  <c:v>OBJETIVO 2</c:v>
                </c:pt>
                <c:pt idx="2">
                  <c:v>OBJETIVO 3</c:v>
                </c:pt>
                <c:pt idx="3">
                  <c:v>OBJETIVO 4</c:v>
                </c:pt>
                <c:pt idx="4">
                  <c:v>OBJETIVO 5</c:v>
                </c:pt>
              </c:strCache>
            </c:strRef>
          </c:cat>
          <c:val>
            <c:numRef>
              <c:f>'Painel de Gestão - 2'!$H$31:$H$35</c:f>
              <c:numCache>
                <c:formatCode>General</c:formatCode>
                <c:ptCount val="5"/>
                <c:pt idx="0">
                  <c:v>0</c:v>
                </c:pt>
                <c:pt idx="1">
                  <c:v>2</c:v>
                </c:pt>
                <c:pt idx="2">
                  <c:v>5</c:v>
                </c:pt>
                <c:pt idx="3">
                  <c:v>2</c:v>
                </c:pt>
                <c:pt idx="4">
                  <c:v>1</c:v>
                </c:pt>
              </c:numCache>
            </c:numRef>
          </c:val>
        </c:ser>
        <c:ser>
          <c:idx val="5"/>
          <c:order val="5"/>
          <c:spPr>
            <a:solidFill>
              <a:srgbClr val="0070C0"/>
            </a:solidFill>
          </c:spPr>
          <c:cat>
            <c:strRef>
              <c:f>'Painel de Gestão - 2'!$B$31:$B$35</c:f>
              <c:strCache>
                <c:ptCount val="5"/>
                <c:pt idx="0">
                  <c:v>OBJETIVO 1</c:v>
                </c:pt>
                <c:pt idx="1">
                  <c:v>OBJETIVO 2</c:v>
                </c:pt>
                <c:pt idx="2">
                  <c:v>OBJETIVO 3</c:v>
                </c:pt>
                <c:pt idx="3">
                  <c:v>OBJETIVO 4</c:v>
                </c:pt>
                <c:pt idx="4">
                  <c:v>OBJETIVO 5</c:v>
                </c:pt>
              </c:strCache>
            </c:strRef>
          </c:cat>
          <c:val>
            <c:numRef>
              <c:f>'Painel de Gestão - 2'!$I$31:$I$35</c:f>
              <c:numCache>
                <c:formatCode>General</c:formatCode>
                <c:ptCount val="5"/>
                <c:pt idx="0">
                  <c:v>1</c:v>
                </c:pt>
                <c:pt idx="1">
                  <c:v>0</c:v>
                </c:pt>
                <c:pt idx="2">
                  <c:v>1</c:v>
                </c:pt>
                <c:pt idx="3">
                  <c:v>0</c:v>
                </c:pt>
                <c:pt idx="4">
                  <c:v>0</c:v>
                </c:pt>
              </c:numCache>
            </c:numRef>
          </c:val>
        </c:ser>
        <c:overlap val="100"/>
        <c:axId val="83149952"/>
        <c:axId val="83151488"/>
      </c:barChart>
      <c:catAx>
        <c:axId val="83149952"/>
        <c:scaling>
          <c:orientation val="maxMin"/>
        </c:scaling>
        <c:axPos val="l"/>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83151488"/>
        <c:crosses val="autoZero"/>
        <c:auto val="1"/>
        <c:lblAlgn val="ctr"/>
        <c:lblOffset val="100"/>
      </c:catAx>
      <c:valAx>
        <c:axId val="83151488"/>
        <c:scaling>
          <c:orientation val="minMax"/>
        </c:scaling>
        <c:axPos val="t"/>
        <c:majorGridlines/>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83149952"/>
        <c:crosses val="autoZero"/>
        <c:crossBetween val="between"/>
      </c:valAx>
    </c:plotArea>
    <c:plotVisOnly val="1"/>
    <c:dispBlanksAs val="gap"/>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147" footer="0.31496062000000147"/>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pt-BR"/>
  <c:chart>
    <c:plotArea>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Lbls>
            <c:dLbl>
              <c:idx val="2"/>
              <c:spPr>
                <a:noFill/>
              </c:spPr>
              <c:txPr>
                <a:bodyPr/>
                <a:lstStyle/>
                <a:p>
                  <a:pPr>
                    <a:defRPr sz="1000" b="1" i="0" u="none" strike="noStrike" baseline="0">
                      <a:solidFill>
                        <a:srgbClr val="FFFFFF"/>
                      </a:solidFill>
                      <a:latin typeface="Calibri"/>
                      <a:ea typeface="Calibri"/>
                      <a:cs typeface="Calibri"/>
                    </a:defRPr>
                  </a:pPr>
                  <a:endParaRPr lang="pt-BR"/>
                </a:p>
              </c:txPr>
            </c:dLbl>
            <c:txPr>
              <a:bodyPr/>
              <a:lstStyle/>
              <a:p>
                <a:pPr>
                  <a:defRPr sz="1000" b="1" i="0" u="none" strike="noStrike" baseline="0">
                    <a:solidFill>
                      <a:srgbClr val="FFFFFF"/>
                    </a:solidFill>
                    <a:latin typeface="Calibri"/>
                    <a:ea typeface="Calibri"/>
                    <a:cs typeface="Calibri"/>
                  </a:defRPr>
                </a:pPr>
                <a:endParaRPr lang="pt-BR"/>
              </a:p>
            </c:txPr>
            <c:showPercent val="1"/>
          </c:dLbls>
          <c:cat>
            <c:strRef>
              <c:f>'Painel de Gestão - 3'!$B$16:$B$20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- 3'!$C$16:$C$20</c:f>
              <c:numCache>
                <c:formatCode>General</c:formatCode>
                <c:ptCount val="5"/>
                <c:pt idx="0">
                  <c:v>0</c:v>
                </c:pt>
                <c:pt idx="1">
                  <c:v>9</c:v>
                </c:pt>
                <c:pt idx="2">
                  <c:v>5</c:v>
                </c:pt>
                <c:pt idx="3">
                  <c:v>10</c:v>
                </c:pt>
                <c:pt idx="4">
                  <c:v>0</c:v>
                </c:pt>
              </c:numCache>
            </c:numRef>
          </c:val>
        </c:ser>
        <c:firstSliceAng val="0"/>
        <c:holeSize val="50"/>
      </c:doughnutChart>
      <c:spPr>
        <a:noFill/>
        <a:ln w="25400">
          <a:noFill/>
        </a:ln>
      </c:spPr>
    </c:plotArea>
    <c:legend>
      <c:legendPos val="r"/>
      <c:layout>
        <c:manualLayout>
          <c:xMode val="edge"/>
          <c:yMode val="edge"/>
          <c:x val="0.55536522977000757"/>
          <c:y val="0.25142553856668193"/>
          <c:w val="0.43321922683393377"/>
          <c:h val="0.57925098697842825"/>
        </c:manualLayout>
      </c:layout>
      <c:txPr>
        <a:bodyPr/>
        <a:lstStyle/>
        <a:p>
          <a:pPr>
            <a:defRPr sz="845" b="0" i="0" u="none" strike="noStrike" baseline="0">
              <a:solidFill>
                <a:srgbClr val="000000"/>
              </a:solidFill>
              <a:latin typeface="Calibri"/>
              <a:ea typeface="Calibri"/>
              <a:cs typeface="Calibri"/>
            </a:defRPr>
          </a:pPr>
          <a:endParaRPr lang="pt-BR"/>
        </a:p>
      </c:txPr>
    </c:legend>
    <c:plotVisOnly val="1"/>
    <c:dispBlanksAs val="zero"/>
  </c:chart>
  <c:spPr>
    <a:solidFill>
      <a:schemeClr val="bg1"/>
    </a:solidFill>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158" footer="0.31496062000000158"/>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pt-BR"/>
  <c:chart>
    <c:plotArea>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Pt>
            <c:idx val="5"/>
            <c:spPr>
              <a:solidFill>
                <a:srgbClr val="FF99CC"/>
              </a:solidFill>
            </c:spPr>
          </c:dPt>
          <c:dLbls>
            <c:dLbl>
              <c:idx val="2"/>
              <c:spPr>
                <a:noFill/>
              </c:spPr>
              <c:txPr>
                <a:bodyPr/>
                <a:lstStyle/>
                <a:p>
                  <a:pPr>
                    <a:defRPr sz="1000" b="1" i="0" u="none" strike="noStrike" baseline="0">
                      <a:solidFill>
                        <a:srgbClr val="FFFFFF"/>
                      </a:solidFill>
                      <a:latin typeface="Calibri"/>
                      <a:ea typeface="Calibri"/>
                      <a:cs typeface="Calibri"/>
                    </a:defRPr>
                  </a:pPr>
                  <a:endParaRPr lang="pt-BR"/>
                </a:p>
              </c:txPr>
            </c:dLbl>
            <c:dLbl>
              <c:idx val="6"/>
              <c:spPr/>
              <c:txPr>
                <a:bodyPr/>
                <a:lstStyle/>
                <a:p>
                  <a:pPr>
                    <a:defRPr sz="1000" b="1" i="0" u="none" strike="noStrike" baseline="0">
                      <a:solidFill>
                        <a:srgbClr val="000000"/>
                      </a:solidFill>
                      <a:latin typeface="Calibri"/>
                      <a:ea typeface="Calibri"/>
                      <a:cs typeface="Calibri"/>
                    </a:defRPr>
                  </a:pPr>
                  <a:endParaRPr lang="pt-BR"/>
                </a:p>
              </c:txPr>
            </c:dLbl>
            <c:txPr>
              <a:bodyPr/>
              <a:lstStyle/>
              <a:p>
                <a:pPr>
                  <a:defRPr sz="1000" b="1" i="0" u="none" strike="noStrike" baseline="0">
                    <a:solidFill>
                      <a:srgbClr val="FFFFFF"/>
                    </a:solidFill>
                    <a:latin typeface="Calibri"/>
                    <a:ea typeface="Calibri"/>
                    <a:cs typeface="Calibri"/>
                  </a:defRPr>
                </a:pPr>
                <a:endParaRPr lang="pt-BR"/>
              </a:p>
            </c:txPr>
            <c:showPercent val="1"/>
          </c:dLbls>
          <c:cat>
            <c:strRef>
              <c:f>'Painel de Gestão - 3'!$B$16:$B$21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- 3'!$E$16:$E$21</c:f>
              <c:numCache>
                <c:formatCode>General</c:formatCode>
                <c:ptCount val="6"/>
                <c:pt idx="0">
                  <c:v>0</c:v>
                </c:pt>
                <c:pt idx="1">
                  <c:v>6</c:v>
                </c:pt>
                <c:pt idx="2">
                  <c:v>5</c:v>
                </c:pt>
                <c:pt idx="3">
                  <c:v>7</c:v>
                </c:pt>
                <c:pt idx="4">
                  <c:v>1</c:v>
                </c:pt>
                <c:pt idx="5">
                  <c:v>5</c:v>
                </c:pt>
              </c:numCache>
            </c:numRef>
          </c:val>
        </c:ser>
        <c:firstSliceAng val="0"/>
        <c:holeSize val="50"/>
      </c:doughnutChart>
      <c:spPr>
        <a:noFill/>
        <a:ln w="25400">
          <a:noFill/>
        </a:ln>
      </c:spPr>
    </c:plotArea>
    <c:legend>
      <c:legendPos val="r"/>
      <c:legendEntry>
        <c:idx val="0"/>
        <c:delete val="1"/>
      </c:legendEntry>
      <c:layout>
        <c:manualLayout>
          <c:xMode val="edge"/>
          <c:yMode val="edge"/>
          <c:x val="0.56175966042522263"/>
          <c:y val="0.25142553856668193"/>
          <c:w val="0.43321905335995764"/>
          <c:h val="0.74857446143331863"/>
        </c:manualLayout>
      </c:layout>
      <c:txPr>
        <a:bodyPr/>
        <a:lstStyle/>
        <a:p>
          <a:pPr>
            <a:defRPr sz="845" b="0" i="0" u="none" strike="noStrike" baseline="0">
              <a:solidFill>
                <a:srgbClr val="000000"/>
              </a:solidFill>
              <a:latin typeface="Calibri"/>
              <a:ea typeface="Calibri"/>
              <a:cs typeface="Calibri"/>
            </a:defRPr>
          </a:pPr>
          <a:endParaRPr lang="pt-BR"/>
        </a:p>
      </c:txPr>
    </c:legend>
    <c:plotVisOnly val="1"/>
    <c:dispBlanksAs val="zero"/>
  </c:chart>
  <c:spPr>
    <a:solidFill>
      <a:schemeClr val="bg1"/>
    </a:solidFill>
    <a:ln>
      <a:noFill/>
    </a:ln>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158" footer="0.31496062000000158"/>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- 3'!$B$31:$B$35</c:f>
              <c:strCache>
                <c:ptCount val="5"/>
                <c:pt idx="0">
                  <c:v>OBJETIVO 1</c:v>
                </c:pt>
                <c:pt idx="1">
                  <c:v>OBJETIVO 2</c:v>
                </c:pt>
                <c:pt idx="2">
                  <c:v>OBJETIVO 3</c:v>
                </c:pt>
                <c:pt idx="3">
                  <c:v>OBJETIVO 4</c:v>
                </c:pt>
                <c:pt idx="4">
                  <c:v>OBJETIVO 5</c:v>
                </c:pt>
              </c:strCache>
            </c:strRef>
          </c:cat>
          <c:val>
            <c:numRef>
              <c:f>'Painel de Gestão - 3'!$D$31:$D$35</c:f>
              <c:numCache>
                <c:formatCode>General</c:formatCode>
                <c:ptCount val="5"/>
                <c:pt idx="0">
                  <c:v>3</c:v>
                </c:pt>
                <c:pt idx="1">
                  <c:v>1</c:v>
                </c:pt>
                <c:pt idx="2">
                  <c:v>2</c:v>
                </c:pt>
                <c:pt idx="3">
                  <c:v>0</c:v>
                </c:pt>
                <c:pt idx="4">
                  <c:v>3</c:v>
                </c:pt>
              </c:numCache>
            </c:numRef>
          </c:val>
        </c:ser>
        <c:ser>
          <c:idx val="1"/>
          <c:order val="1"/>
          <c:spPr>
            <a:solidFill>
              <a:schemeClr val="bg1">
                <a:lumMod val="65000"/>
              </a:schemeClr>
            </a:solidFill>
          </c:spPr>
          <c:cat>
            <c:strRef>
              <c:f>'Painel de Gestão - 3'!$B$31:$B$35</c:f>
              <c:strCache>
                <c:ptCount val="5"/>
                <c:pt idx="0">
                  <c:v>OBJETIVO 1</c:v>
                </c:pt>
                <c:pt idx="1">
                  <c:v>OBJETIVO 2</c:v>
                </c:pt>
                <c:pt idx="2">
                  <c:v>OBJETIVO 3</c:v>
                </c:pt>
                <c:pt idx="3">
                  <c:v>OBJETIVO 4</c:v>
                </c:pt>
                <c:pt idx="4">
                  <c:v>OBJETIVO 5</c:v>
                </c:pt>
              </c:strCache>
            </c:strRef>
          </c:cat>
          <c:val>
            <c:numRef>
              <c:f>'Painel de Gestão - 3'!$E$31:$E$35</c:f>
              <c:numCache>
                <c:formatCode>General</c:formatCode>
                <c:ptCount val="5"/>
                <c:pt idx="0">
                  <c:v>0</c:v>
                </c:pt>
                <c:pt idx="1">
                  <c:v>0</c:v>
                </c:pt>
                <c:pt idx="2">
                  <c:v>0</c:v>
                </c:pt>
                <c:pt idx="3">
                  <c:v>0</c:v>
                </c:pt>
                <c:pt idx="4">
                  <c:v>0</c:v>
                </c:pt>
              </c:numCache>
            </c:numRef>
          </c:val>
        </c:ser>
        <c:ser>
          <c:idx val="2"/>
          <c:order val="2"/>
          <c:spPr>
            <a:solidFill>
              <a:srgbClr val="FF0000"/>
            </a:solidFill>
          </c:spPr>
          <c:cat>
            <c:strRef>
              <c:f>'Painel de Gestão - 3'!$B$31:$B$35</c:f>
              <c:strCache>
                <c:ptCount val="5"/>
                <c:pt idx="0">
                  <c:v>OBJETIVO 1</c:v>
                </c:pt>
                <c:pt idx="1">
                  <c:v>OBJETIVO 2</c:v>
                </c:pt>
                <c:pt idx="2">
                  <c:v>OBJETIVO 3</c:v>
                </c:pt>
                <c:pt idx="3">
                  <c:v>OBJETIVO 4</c:v>
                </c:pt>
                <c:pt idx="4">
                  <c:v>OBJETIVO 5</c:v>
                </c:pt>
              </c:strCache>
            </c:strRef>
          </c:cat>
          <c:val>
            <c:numRef>
              <c:f>'Painel de Gestão - 3'!$F$31:$F$35</c:f>
              <c:numCache>
                <c:formatCode>General</c:formatCode>
                <c:ptCount val="5"/>
                <c:pt idx="0">
                  <c:v>1</c:v>
                </c:pt>
                <c:pt idx="1">
                  <c:v>0</c:v>
                </c:pt>
                <c:pt idx="2">
                  <c:v>6</c:v>
                </c:pt>
                <c:pt idx="3">
                  <c:v>1</c:v>
                </c:pt>
                <c:pt idx="4">
                  <c:v>1</c:v>
                </c:pt>
              </c:numCache>
            </c:numRef>
          </c:val>
        </c:ser>
        <c:ser>
          <c:idx val="3"/>
          <c:order val="3"/>
          <c:spPr>
            <a:solidFill>
              <a:srgbClr val="FFC000"/>
            </a:solidFill>
          </c:spPr>
          <c:cat>
            <c:strRef>
              <c:f>'Painel de Gestão - 3'!$B$31:$B$35</c:f>
              <c:strCache>
                <c:ptCount val="5"/>
                <c:pt idx="0">
                  <c:v>OBJETIVO 1</c:v>
                </c:pt>
                <c:pt idx="1">
                  <c:v>OBJETIVO 2</c:v>
                </c:pt>
                <c:pt idx="2">
                  <c:v>OBJETIVO 3</c:v>
                </c:pt>
                <c:pt idx="3">
                  <c:v>OBJETIVO 4</c:v>
                </c:pt>
                <c:pt idx="4">
                  <c:v>OBJETIVO 5</c:v>
                </c:pt>
              </c:strCache>
            </c:strRef>
          </c:cat>
          <c:val>
            <c:numRef>
              <c:f>'Painel de Gestão - 3'!$G$31:$G$35</c:f>
              <c:numCache>
                <c:formatCode>General</c:formatCode>
                <c:ptCount val="5"/>
                <c:pt idx="0">
                  <c:v>0</c:v>
                </c:pt>
                <c:pt idx="1">
                  <c:v>1</c:v>
                </c:pt>
                <c:pt idx="2">
                  <c:v>4</c:v>
                </c:pt>
                <c:pt idx="3">
                  <c:v>0</c:v>
                </c:pt>
                <c:pt idx="4">
                  <c:v>0</c:v>
                </c:pt>
              </c:numCache>
            </c:numRef>
          </c:val>
        </c:ser>
        <c:ser>
          <c:idx val="4"/>
          <c:order val="4"/>
          <c:spPr>
            <a:solidFill>
              <a:srgbClr val="92D050"/>
            </a:solidFill>
          </c:spPr>
          <c:cat>
            <c:strRef>
              <c:f>'Painel de Gestão - 3'!$B$31:$B$35</c:f>
              <c:strCache>
                <c:ptCount val="5"/>
                <c:pt idx="0">
                  <c:v>OBJETIVO 1</c:v>
                </c:pt>
                <c:pt idx="1">
                  <c:v>OBJETIVO 2</c:v>
                </c:pt>
                <c:pt idx="2">
                  <c:v>OBJETIVO 3</c:v>
                </c:pt>
                <c:pt idx="3">
                  <c:v>OBJETIVO 4</c:v>
                </c:pt>
                <c:pt idx="4">
                  <c:v>OBJETIVO 5</c:v>
                </c:pt>
              </c:strCache>
            </c:strRef>
          </c:cat>
          <c:val>
            <c:numRef>
              <c:f>'Painel de Gestão - 3'!$H$31:$H$35</c:f>
              <c:numCache>
                <c:formatCode>General</c:formatCode>
                <c:ptCount val="5"/>
                <c:pt idx="0">
                  <c:v>5</c:v>
                </c:pt>
                <c:pt idx="1">
                  <c:v>1</c:v>
                </c:pt>
                <c:pt idx="2">
                  <c:v>2</c:v>
                </c:pt>
                <c:pt idx="3">
                  <c:v>0</c:v>
                </c:pt>
                <c:pt idx="4">
                  <c:v>2</c:v>
                </c:pt>
              </c:numCache>
            </c:numRef>
          </c:val>
        </c:ser>
        <c:ser>
          <c:idx val="5"/>
          <c:order val="5"/>
          <c:spPr>
            <a:solidFill>
              <a:srgbClr val="0070C0"/>
            </a:solidFill>
          </c:spPr>
          <c:cat>
            <c:strRef>
              <c:f>'Painel de Gestão - 3'!$B$31:$B$35</c:f>
              <c:strCache>
                <c:ptCount val="5"/>
                <c:pt idx="0">
                  <c:v>OBJETIVO 1</c:v>
                </c:pt>
                <c:pt idx="1">
                  <c:v>OBJETIVO 2</c:v>
                </c:pt>
                <c:pt idx="2">
                  <c:v>OBJETIVO 3</c:v>
                </c:pt>
                <c:pt idx="3">
                  <c:v>OBJETIVO 4</c:v>
                </c:pt>
                <c:pt idx="4">
                  <c:v>OBJETIVO 5</c:v>
                </c:pt>
              </c:strCache>
            </c:strRef>
          </c:cat>
          <c:val>
            <c:numRef>
              <c:f>'Painel de Gestão - 3'!$I$31:$I$35</c:f>
              <c:numCache>
                <c:formatCode>General</c:formatCode>
                <c:ptCount val="5"/>
                <c:pt idx="0">
                  <c:v>0</c:v>
                </c:pt>
                <c:pt idx="1">
                  <c:v>0</c:v>
                </c:pt>
                <c:pt idx="2">
                  <c:v>0</c:v>
                </c:pt>
                <c:pt idx="3">
                  <c:v>0</c:v>
                </c:pt>
                <c:pt idx="4">
                  <c:v>0</c:v>
                </c:pt>
              </c:numCache>
            </c:numRef>
          </c:val>
        </c:ser>
        <c:overlap val="100"/>
        <c:axId val="44472576"/>
        <c:axId val="44490752"/>
      </c:barChart>
      <c:catAx>
        <c:axId val="44472576"/>
        <c:scaling>
          <c:orientation val="maxMin"/>
        </c:scaling>
        <c:axPos val="l"/>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44490752"/>
        <c:crosses val="autoZero"/>
        <c:auto val="1"/>
        <c:lblAlgn val="ctr"/>
        <c:lblOffset val="100"/>
      </c:catAx>
      <c:valAx>
        <c:axId val="44490752"/>
        <c:scaling>
          <c:orientation val="minMax"/>
        </c:scaling>
        <c:axPos val="t"/>
        <c:majorGridlines/>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44472576"/>
        <c:crosses val="autoZero"/>
        <c:crossBetween val="between"/>
      </c:valAx>
    </c:plotArea>
    <c:plotVisOnly val="1"/>
    <c:dispBlanksAs val="gap"/>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158" footer="0.31496062000000158"/>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Painel de Gest&#227;o 3'!A1"/><Relationship Id="rId13" Type="http://schemas.openxmlformats.org/officeDocument/2006/relationships/hyperlink" Target="#'Monitoria Anual 5'!A1"/><Relationship Id="rId3" Type="http://schemas.openxmlformats.org/officeDocument/2006/relationships/image" Target="../media/image1.jpeg"/><Relationship Id="rId7" Type="http://schemas.openxmlformats.org/officeDocument/2006/relationships/hyperlink" Target="#'Monitoria Anual 2'!A1"/><Relationship Id="rId12" Type="http://schemas.openxmlformats.org/officeDocument/2006/relationships/hyperlink" Target="#'Painel de Gest&#227;o 5'!A1"/><Relationship Id="rId2" Type="http://schemas.openxmlformats.org/officeDocument/2006/relationships/hyperlink" Target="#'Painel de Gest&#227;o - 1'!A1"/><Relationship Id="rId1" Type="http://schemas.openxmlformats.org/officeDocument/2006/relationships/hyperlink" Target="#TUTORIAL!A1"/><Relationship Id="rId6" Type="http://schemas.openxmlformats.org/officeDocument/2006/relationships/hyperlink" Target="#'Painel de Gest&#227;o 2'!A1"/><Relationship Id="rId11" Type="http://schemas.openxmlformats.org/officeDocument/2006/relationships/hyperlink" Target="#'Monitoria Anual 4'!A1"/><Relationship Id="rId5" Type="http://schemas.openxmlformats.org/officeDocument/2006/relationships/hyperlink" Target="#'Monitoria Anual 1'!A1"/><Relationship Id="rId10" Type="http://schemas.openxmlformats.org/officeDocument/2006/relationships/hyperlink" Target="#'Painel de Gest&#227;o 4'!A1"/><Relationship Id="rId4" Type="http://schemas.openxmlformats.org/officeDocument/2006/relationships/image" Target="../media/image2.jpeg"/><Relationship Id="rId9" Type="http://schemas.openxmlformats.org/officeDocument/2006/relationships/hyperlink" Target="#'Monitoria Anual 3'!A1"/></Relationships>
</file>

<file path=xl/drawings/_rels/drawing1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hyperlink" Target="#SUM&#193;RIO!A1"/></Relationships>
</file>

<file path=xl/drawings/_rels/drawing11.xml.rels><?xml version="1.0" encoding="UTF-8" standalone="yes"?>
<Relationships xmlns="http://schemas.openxmlformats.org/package/2006/relationships"><Relationship Id="rId1" Type="http://schemas.openxmlformats.org/officeDocument/2006/relationships/hyperlink" Target="#SUM&#193;RIO!A1"/></Relationships>
</file>

<file path=xl/drawings/_rels/drawing12.xml.rels><?xml version="1.0" encoding="UTF-8" standalone="yes"?>
<Relationships xmlns="http://schemas.openxmlformats.org/package/2006/relationships"><Relationship Id="rId3" Type="http://schemas.openxmlformats.org/officeDocument/2006/relationships/hyperlink" Target="#SUM&#193;RIO!A1"/><Relationship Id="rId2" Type="http://schemas.openxmlformats.org/officeDocument/2006/relationships/chart" Target="../charts/chart14.xml"/><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6.jpeg"/><Relationship Id="rId4" Type="http://schemas.openxmlformats.org/officeDocument/2006/relationships/hyperlink" Target="#SUM&#193;RIO!A1"/></Relationships>
</file>

<file path=xl/drawings/_rels/drawing3.xml.rels><?xml version="1.0" encoding="UTF-8" standalone="yes"?>
<Relationships xmlns="http://schemas.openxmlformats.org/package/2006/relationships"><Relationship Id="rId1" Type="http://schemas.openxmlformats.org/officeDocument/2006/relationships/hyperlink" Target="#SUM&#193;RIO!A1"/></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SUM&#193;RIO!A1"/></Relationships>
</file>

<file path=xl/drawings/_rels/drawing5.xml.rels><?xml version="1.0" encoding="UTF-8" standalone="yes"?>
<Relationships xmlns="http://schemas.openxmlformats.org/package/2006/relationships"><Relationship Id="rId1" Type="http://schemas.openxmlformats.org/officeDocument/2006/relationships/hyperlink" Target="#SUM&#193;RIO!A1"/></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SUM&#193;RIO!A1"/></Relationships>
</file>

<file path=xl/drawings/_rels/drawing7.xml.rels><?xml version="1.0" encoding="UTF-8" standalone="yes"?>
<Relationships xmlns="http://schemas.openxmlformats.org/package/2006/relationships"><Relationship Id="rId1" Type="http://schemas.openxmlformats.org/officeDocument/2006/relationships/hyperlink" Target="#SUM&#193;RIO!A1"/></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hyperlink" Target="#SUM&#193;RIO!A1"/></Relationships>
</file>

<file path=xl/drawings/_rels/drawing9.xml.rels><?xml version="1.0" encoding="UTF-8" standalone="yes"?>
<Relationships xmlns="http://schemas.openxmlformats.org/package/2006/relationships"><Relationship Id="rId1" Type="http://schemas.openxmlformats.org/officeDocument/2006/relationships/hyperlink" Target="#SUM&#193;RI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0</xdr:col>
      <xdr:colOff>76199</xdr:colOff>
      <xdr:row>5</xdr:row>
      <xdr:rowOff>123826</xdr:rowOff>
    </xdr:from>
    <xdr:to>
      <xdr:col>16</xdr:col>
      <xdr:colOff>581025</xdr:colOff>
      <xdr:row>7</xdr:row>
      <xdr:rowOff>142875</xdr:rowOff>
    </xdr:to>
    <xdr:sp macro="" textlink="">
      <xdr:nvSpPr>
        <xdr:cNvPr id="3" name="CaixaDeTexto 2"/>
        <xdr:cNvSpPr txBox="1"/>
      </xdr:nvSpPr>
      <xdr:spPr>
        <a:xfrm>
          <a:off x="76199" y="1562101"/>
          <a:ext cx="10258426" cy="342899"/>
        </a:xfrm>
        <a:prstGeom prst="rect">
          <a:avLst/>
        </a:prstGeom>
        <a:solidFill>
          <a:schemeClr val="bg1">
            <a:lumMod val="95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pt-BR" sz="1100">
              <a:solidFill>
                <a:sysClr val="windowText" lastClr="000000"/>
              </a:solidFill>
            </a:rPr>
            <a:t>Essa</a:t>
          </a:r>
          <a:r>
            <a:rPr lang="pt-BR" sz="1100" baseline="0">
              <a:solidFill>
                <a:sysClr val="windowText" lastClr="000000"/>
              </a:solidFill>
            </a:rPr>
            <a:t> ferramenta auxilia  a monitoria anual do desempenho da realização das ações do PAN.   Clique nas figuras ao lado e abaixo ou na aba da planilha para usar a ferramenta. </a:t>
          </a:r>
        </a:p>
        <a:p>
          <a:endParaRPr lang="pt-BR" sz="1100" baseline="0">
            <a:solidFill>
              <a:sysClr val="windowText" lastClr="000000"/>
            </a:solidFill>
          </a:endParaRPr>
        </a:p>
        <a:p>
          <a:endParaRPr lang="pt-BR" sz="1100">
            <a:solidFill>
              <a:sysClr val="windowText" lastClr="000000"/>
            </a:solidFill>
          </a:endParaRPr>
        </a:p>
      </xdr:txBody>
    </xdr:sp>
    <xdr:clientData/>
  </xdr:twoCellAnchor>
  <xdr:twoCellAnchor>
    <xdr:from>
      <xdr:col>17</xdr:col>
      <xdr:colOff>114300</xdr:colOff>
      <xdr:row>4</xdr:row>
      <xdr:rowOff>66675</xdr:rowOff>
    </xdr:from>
    <xdr:to>
      <xdr:col>19</xdr:col>
      <xdr:colOff>457200</xdr:colOff>
      <xdr:row>8</xdr:row>
      <xdr:rowOff>95250</xdr:rowOff>
    </xdr:to>
    <xdr:sp macro="" textlink="">
      <xdr:nvSpPr>
        <xdr:cNvPr id="6" name="Retângulo de cantos arredondados 5">
          <a:hlinkClick xmlns:r="http://schemas.openxmlformats.org/officeDocument/2006/relationships" r:id="rId1"/>
        </xdr:cNvPr>
        <xdr:cNvSpPr/>
      </xdr:nvSpPr>
      <xdr:spPr bwMode="auto">
        <a:xfrm>
          <a:off x="10477500" y="1266825"/>
          <a:ext cx="1562100" cy="752475"/>
        </a:xfrm>
        <a:prstGeom prst="roundRect">
          <a:avLst/>
        </a:prstGeom>
        <a:solidFill>
          <a:schemeClr val="accent6">
            <a:lumMod val="75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600" b="1" i="0"/>
            <a:t>TUTORIAL</a:t>
          </a:r>
          <a:r>
            <a:rPr lang="pt-BR" sz="1600" b="1" i="0" baseline="0"/>
            <a:t> </a:t>
          </a:r>
          <a:r>
            <a:rPr lang="pt-BR" sz="1200" b="1" i="0" baseline="0"/>
            <a:t>(como preencher as matrizes)</a:t>
          </a:r>
          <a:endParaRPr lang="pt-BR" sz="1600" b="1" i="0"/>
        </a:p>
      </xdr:txBody>
    </xdr:sp>
    <xdr:clientData/>
  </xdr:twoCellAnchor>
  <xdr:twoCellAnchor>
    <xdr:from>
      <xdr:col>0</xdr:col>
      <xdr:colOff>180975</xdr:colOff>
      <xdr:row>14</xdr:row>
      <xdr:rowOff>38100</xdr:rowOff>
    </xdr:from>
    <xdr:to>
      <xdr:col>2</xdr:col>
      <xdr:colOff>428625</xdr:colOff>
      <xdr:row>18</xdr:row>
      <xdr:rowOff>95250</xdr:rowOff>
    </xdr:to>
    <xdr:sp macro="" textlink="">
      <xdr:nvSpPr>
        <xdr:cNvPr id="8" name="Elipse 7">
          <a:hlinkClick xmlns:r="http://schemas.openxmlformats.org/officeDocument/2006/relationships" r:id="rId2"/>
        </xdr:cNvPr>
        <xdr:cNvSpPr/>
      </xdr:nvSpPr>
      <xdr:spPr bwMode="auto">
        <a:xfrm>
          <a:off x="180975" y="29337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1</a:t>
          </a:r>
          <a:endParaRPr lang="pt-BR" sz="1050" b="1"/>
        </a:p>
      </xdr:txBody>
    </xdr:sp>
    <xdr:clientData/>
  </xdr:twoCellAnchor>
  <xdr:twoCellAnchor editAs="oneCell">
    <xdr:from>
      <xdr:col>0</xdr:col>
      <xdr:colOff>85725</xdr:colOff>
      <xdr:row>0</xdr:row>
      <xdr:rowOff>104775</xdr:rowOff>
    </xdr:from>
    <xdr:to>
      <xdr:col>1</xdr:col>
      <xdr:colOff>447675</xdr:colOff>
      <xdr:row>3</xdr:row>
      <xdr:rowOff>209550</xdr:rowOff>
    </xdr:to>
    <xdr:pic>
      <xdr:nvPicPr>
        <xdr:cNvPr id="1178822" name="Imagem 8"/>
        <xdr:cNvPicPr>
          <a:picLocks noChangeAspect="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rcRect/>
        <a:stretch>
          <a:fillRect/>
        </a:stretch>
      </xdr:blipFill>
      <xdr:spPr bwMode="auto">
        <a:xfrm>
          <a:off x="85725" y="104775"/>
          <a:ext cx="971550" cy="1019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20</xdr:row>
      <xdr:rowOff>28575</xdr:rowOff>
    </xdr:from>
    <xdr:to>
      <xdr:col>18</xdr:col>
      <xdr:colOff>457200</xdr:colOff>
      <xdr:row>24</xdr:row>
      <xdr:rowOff>95250</xdr:rowOff>
    </xdr:to>
    <xdr:pic>
      <xdr:nvPicPr>
        <xdr:cNvPr id="1178823" name="Imagem 9"/>
        <xdr:cNvPicPr>
          <a:picLocks noChangeAspect="1"/>
        </xdr:cNvPicPr>
      </xdr:nvPicPr>
      <xdr:blipFill>
        <a:blip xmlns:r="http://schemas.openxmlformats.org/officeDocument/2006/relationships" r:embed="rId4" cstate="print">
          <a:extLst>
            <a:ext uri="{28A0092B-C50C-407E-A947-70E740481C1C}">
              <a14:useLocalDpi xmlns="" xmlns:a14="http://schemas.microsoft.com/office/drawing/2010/main" val="0"/>
            </a:ext>
          </a:extLst>
        </a:blip>
        <a:srcRect/>
        <a:stretch>
          <a:fillRect/>
        </a:stretch>
      </xdr:blipFill>
      <xdr:spPr bwMode="auto">
        <a:xfrm>
          <a:off x="10401300" y="3895725"/>
          <a:ext cx="1028700" cy="7143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15</xdr:col>
      <xdr:colOff>219075</xdr:colOff>
      <xdr:row>23</xdr:row>
      <xdr:rowOff>28575</xdr:rowOff>
    </xdr:from>
    <xdr:ext cx="878574" cy="264560"/>
    <xdr:sp macro="" textlink="">
      <xdr:nvSpPr>
        <xdr:cNvPr id="11" name="CaixaDeTexto 10"/>
        <xdr:cNvSpPr txBox="1"/>
      </xdr:nvSpPr>
      <xdr:spPr>
        <a:xfrm>
          <a:off x="9327356" y="4469606"/>
          <a:ext cx="878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100"/>
            <a:t>Consultoria:</a:t>
          </a:r>
        </a:p>
      </xdr:txBody>
    </xdr:sp>
    <xdr:clientData/>
  </xdr:oneCellAnchor>
  <xdr:twoCellAnchor>
    <xdr:from>
      <xdr:col>0</xdr:col>
      <xdr:colOff>123825</xdr:colOff>
      <xdr:row>9</xdr:row>
      <xdr:rowOff>19050</xdr:rowOff>
    </xdr:from>
    <xdr:to>
      <xdr:col>2</xdr:col>
      <xdr:colOff>466725</xdr:colOff>
      <xdr:row>13</xdr:row>
      <xdr:rowOff>123825</xdr:rowOff>
    </xdr:to>
    <xdr:sp macro="" textlink="">
      <xdr:nvSpPr>
        <xdr:cNvPr id="12" name="Retângulo de cantos arredondados 11">
          <a:hlinkClick xmlns:r="http://schemas.openxmlformats.org/officeDocument/2006/relationships" r:id="rId5"/>
        </xdr:cNvPr>
        <xdr:cNvSpPr/>
      </xdr:nvSpPr>
      <xdr:spPr bwMode="auto">
        <a:xfrm>
          <a:off x="123825" y="21050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1</a:t>
          </a:r>
          <a:endParaRPr lang="pt-BR" sz="1400" b="1" i="0"/>
        </a:p>
      </xdr:txBody>
    </xdr:sp>
    <xdr:clientData/>
  </xdr:twoCellAnchor>
  <xdr:twoCellAnchor>
    <xdr:from>
      <xdr:col>3</xdr:col>
      <xdr:colOff>38100</xdr:colOff>
      <xdr:row>14</xdr:row>
      <xdr:rowOff>66675</xdr:rowOff>
    </xdr:from>
    <xdr:to>
      <xdr:col>5</xdr:col>
      <xdr:colOff>285750</xdr:colOff>
      <xdr:row>18</xdr:row>
      <xdr:rowOff>123825</xdr:rowOff>
    </xdr:to>
    <xdr:sp macro="" textlink="">
      <xdr:nvSpPr>
        <xdr:cNvPr id="13" name="Elipse 12">
          <a:hlinkClick xmlns:r="http://schemas.openxmlformats.org/officeDocument/2006/relationships" r:id="rId6"/>
        </xdr:cNvPr>
        <xdr:cNvSpPr/>
      </xdr:nvSpPr>
      <xdr:spPr bwMode="auto">
        <a:xfrm>
          <a:off x="1866900" y="29622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lnSpc>
              <a:spcPts val="900"/>
            </a:lnSpc>
          </a:pPr>
          <a:r>
            <a:rPr lang="pt-BR" sz="1050" b="1"/>
            <a:t>PAINEL DE GESTÃO  </a:t>
          </a:r>
        </a:p>
        <a:p>
          <a:pPr algn="ctr">
            <a:lnSpc>
              <a:spcPts val="1000"/>
            </a:lnSpc>
          </a:pPr>
          <a:r>
            <a:rPr lang="pt-BR" sz="1050" b="1"/>
            <a:t>ANO</a:t>
          </a:r>
          <a:r>
            <a:rPr lang="pt-BR" sz="1050" b="1" baseline="0"/>
            <a:t> 2</a:t>
          </a:r>
          <a:endParaRPr lang="pt-BR" sz="1050" b="1"/>
        </a:p>
      </xdr:txBody>
    </xdr:sp>
    <xdr:clientData/>
  </xdr:twoCellAnchor>
  <xdr:twoCellAnchor>
    <xdr:from>
      <xdr:col>2</xdr:col>
      <xdr:colOff>590550</xdr:colOff>
      <xdr:row>9</xdr:row>
      <xdr:rowOff>47625</xdr:rowOff>
    </xdr:from>
    <xdr:to>
      <xdr:col>5</xdr:col>
      <xdr:colOff>323850</xdr:colOff>
      <xdr:row>13</xdr:row>
      <xdr:rowOff>152400</xdr:rowOff>
    </xdr:to>
    <xdr:sp macro="" textlink="">
      <xdr:nvSpPr>
        <xdr:cNvPr id="14" name="Retângulo de cantos arredondados 13">
          <a:hlinkClick xmlns:r="http://schemas.openxmlformats.org/officeDocument/2006/relationships" r:id="rId7"/>
        </xdr:cNvPr>
        <xdr:cNvSpPr/>
      </xdr:nvSpPr>
      <xdr:spPr bwMode="auto">
        <a:xfrm>
          <a:off x="1809750" y="21336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2</a:t>
          </a:r>
          <a:endParaRPr lang="pt-BR" sz="1400" b="1" i="0"/>
        </a:p>
      </xdr:txBody>
    </xdr:sp>
    <xdr:clientData/>
  </xdr:twoCellAnchor>
  <xdr:twoCellAnchor>
    <xdr:from>
      <xdr:col>5</xdr:col>
      <xdr:colOff>514350</xdr:colOff>
      <xdr:row>14</xdr:row>
      <xdr:rowOff>76200</xdr:rowOff>
    </xdr:from>
    <xdr:to>
      <xdr:col>8</xdr:col>
      <xdr:colOff>152400</xdr:colOff>
      <xdr:row>18</xdr:row>
      <xdr:rowOff>133350</xdr:rowOff>
    </xdr:to>
    <xdr:sp macro="" textlink="">
      <xdr:nvSpPr>
        <xdr:cNvPr id="15" name="Elipse 14">
          <a:hlinkClick xmlns:r="http://schemas.openxmlformats.org/officeDocument/2006/relationships" r:id="rId8"/>
        </xdr:cNvPr>
        <xdr:cNvSpPr/>
      </xdr:nvSpPr>
      <xdr:spPr bwMode="auto">
        <a:xfrm>
          <a:off x="3562350" y="29718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3</a:t>
          </a:r>
          <a:endParaRPr lang="pt-BR" sz="1050" b="1"/>
        </a:p>
      </xdr:txBody>
    </xdr:sp>
    <xdr:clientData/>
  </xdr:twoCellAnchor>
  <xdr:twoCellAnchor>
    <xdr:from>
      <xdr:col>5</xdr:col>
      <xdr:colOff>457200</xdr:colOff>
      <xdr:row>9</xdr:row>
      <xdr:rowOff>57150</xdr:rowOff>
    </xdr:from>
    <xdr:to>
      <xdr:col>8</xdr:col>
      <xdr:colOff>190500</xdr:colOff>
      <xdr:row>14</xdr:row>
      <xdr:rowOff>0</xdr:rowOff>
    </xdr:to>
    <xdr:sp macro="" textlink="">
      <xdr:nvSpPr>
        <xdr:cNvPr id="16" name="Retângulo de cantos arredondados 15">
          <a:hlinkClick xmlns:r="http://schemas.openxmlformats.org/officeDocument/2006/relationships" r:id="rId9"/>
        </xdr:cNvPr>
        <xdr:cNvSpPr/>
      </xdr:nvSpPr>
      <xdr:spPr bwMode="auto">
        <a:xfrm>
          <a:off x="3505200" y="21431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3</a:t>
          </a:r>
          <a:endParaRPr lang="pt-BR" sz="1400" b="1" i="0"/>
        </a:p>
      </xdr:txBody>
    </xdr:sp>
    <xdr:clientData/>
  </xdr:twoCellAnchor>
  <xdr:twoCellAnchor>
    <xdr:from>
      <xdr:col>8</xdr:col>
      <xdr:colOff>438150</xdr:colOff>
      <xdr:row>14</xdr:row>
      <xdr:rowOff>104775</xdr:rowOff>
    </xdr:from>
    <xdr:to>
      <xdr:col>11</xdr:col>
      <xdr:colOff>76200</xdr:colOff>
      <xdr:row>19</xdr:row>
      <xdr:rowOff>0</xdr:rowOff>
    </xdr:to>
    <xdr:sp macro="" textlink="">
      <xdr:nvSpPr>
        <xdr:cNvPr id="17" name="Elipse 16">
          <a:hlinkClick xmlns:r="http://schemas.openxmlformats.org/officeDocument/2006/relationships" r:id="rId10"/>
        </xdr:cNvPr>
        <xdr:cNvSpPr/>
      </xdr:nvSpPr>
      <xdr:spPr bwMode="auto">
        <a:xfrm>
          <a:off x="5314950" y="30003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4</a:t>
          </a:r>
          <a:endParaRPr lang="pt-BR" sz="1050" b="1"/>
        </a:p>
      </xdr:txBody>
    </xdr:sp>
    <xdr:clientData/>
  </xdr:twoCellAnchor>
  <xdr:twoCellAnchor>
    <xdr:from>
      <xdr:col>8</xdr:col>
      <xdr:colOff>381000</xdr:colOff>
      <xdr:row>9</xdr:row>
      <xdr:rowOff>85725</xdr:rowOff>
    </xdr:from>
    <xdr:to>
      <xdr:col>11</xdr:col>
      <xdr:colOff>114300</xdr:colOff>
      <xdr:row>14</xdr:row>
      <xdr:rowOff>28575</xdr:rowOff>
    </xdr:to>
    <xdr:sp macro="" textlink="">
      <xdr:nvSpPr>
        <xdr:cNvPr id="18" name="Retângulo de cantos arredondados 17">
          <a:hlinkClick xmlns:r="http://schemas.openxmlformats.org/officeDocument/2006/relationships" r:id="rId11"/>
        </xdr:cNvPr>
        <xdr:cNvSpPr/>
      </xdr:nvSpPr>
      <xdr:spPr bwMode="auto">
        <a:xfrm>
          <a:off x="5257800" y="21717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4</a:t>
          </a:r>
          <a:endParaRPr lang="pt-BR" sz="1400" b="1" i="0"/>
        </a:p>
      </xdr:txBody>
    </xdr:sp>
    <xdr:clientData/>
  </xdr:twoCellAnchor>
  <xdr:twoCellAnchor>
    <xdr:from>
      <xdr:col>11</xdr:col>
      <xdr:colOff>352425</xdr:colOff>
      <xdr:row>14</xdr:row>
      <xdr:rowOff>114300</xdr:rowOff>
    </xdr:from>
    <xdr:to>
      <xdr:col>13</xdr:col>
      <xdr:colOff>600075</xdr:colOff>
      <xdr:row>19</xdr:row>
      <xdr:rowOff>9525</xdr:rowOff>
    </xdr:to>
    <xdr:sp macro="" textlink="">
      <xdr:nvSpPr>
        <xdr:cNvPr id="19" name="Elipse 18">
          <a:hlinkClick xmlns:r="http://schemas.openxmlformats.org/officeDocument/2006/relationships" r:id="rId12"/>
        </xdr:cNvPr>
        <xdr:cNvSpPr/>
      </xdr:nvSpPr>
      <xdr:spPr bwMode="auto">
        <a:xfrm>
          <a:off x="7058025" y="30099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5</a:t>
          </a:r>
          <a:endParaRPr lang="pt-BR" sz="1050" b="1"/>
        </a:p>
      </xdr:txBody>
    </xdr:sp>
    <xdr:clientData/>
  </xdr:twoCellAnchor>
  <xdr:twoCellAnchor>
    <xdr:from>
      <xdr:col>11</xdr:col>
      <xdr:colOff>295275</xdr:colOff>
      <xdr:row>9</xdr:row>
      <xdr:rowOff>95250</xdr:rowOff>
    </xdr:from>
    <xdr:to>
      <xdr:col>14</xdr:col>
      <xdr:colOff>28575</xdr:colOff>
      <xdr:row>14</xdr:row>
      <xdr:rowOff>38100</xdr:rowOff>
    </xdr:to>
    <xdr:sp macro="" textlink="">
      <xdr:nvSpPr>
        <xdr:cNvPr id="20" name="Retângulo de cantos arredondados 19">
          <a:hlinkClick xmlns:r="http://schemas.openxmlformats.org/officeDocument/2006/relationships" r:id="rId13"/>
        </xdr:cNvPr>
        <xdr:cNvSpPr/>
      </xdr:nvSpPr>
      <xdr:spPr bwMode="auto">
        <a:xfrm>
          <a:off x="7000875" y="21812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5</a:t>
          </a:r>
          <a:endParaRPr lang="pt-BR" sz="1400" b="1" i="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247650</xdr:colOff>
      <xdr:row>12</xdr:row>
      <xdr:rowOff>228600</xdr:rowOff>
    </xdr:from>
    <xdr:to>
      <xdr:col>13</xdr:col>
      <xdr:colOff>476250</xdr:colOff>
      <xdr:row>27</xdr:row>
      <xdr:rowOff>19050</xdr:rowOff>
    </xdr:to>
    <xdr:graphicFrame macro="">
      <xdr:nvGraphicFramePr>
        <xdr:cNvPr id="16918"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14</xdr:row>
      <xdr:rowOff>87084</xdr:rowOff>
    </xdr:to>
    <xdr:sp macro="" textlink="">
      <xdr:nvSpPr>
        <xdr:cNvPr id="3" name="CaixaDeTexto 2"/>
        <xdr:cNvSpPr txBox="1"/>
      </xdr:nvSpPr>
      <xdr:spPr>
        <a:xfrm>
          <a:off x="8179624" y="2697766"/>
          <a:ext cx="1920240" cy="6944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581025</xdr:colOff>
      <xdr:row>12</xdr:row>
      <xdr:rowOff>238125</xdr:rowOff>
    </xdr:from>
    <xdr:to>
      <xdr:col>20</xdr:col>
      <xdr:colOff>295275</xdr:colOff>
      <xdr:row>27</xdr:row>
      <xdr:rowOff>28575</xdr:rowOff>
    </xdr:to>
    <xdr:graphicFrame macro="">
      <xdr:nvGraphicFramePr>
        <xdr:cNvPr id="16920"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352425</xdr:colOff>
      <xdr:row>29</xdr:row>
      <xdr:rowOff>28575</xdr:rowOff>
    </xdr:from>
    <xdr:to>
      <xdr:col>18</xdr:col>
      <xdr:colOff>114300</xdr:colOff>
      <xdr:row>35</xdr:row>
      <xdr:rowOff>28575</xdr:rowOff>
    </xdr:to>
    <xdr:graphicFrame macro="">
      <xdr:nvGraphicFramePr>
        <xdr:cNvPr id="16921"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14</xdr:row>
      <xdr:rowOff>65313</xdr:rowOff>
    </xdr:to>
    <xdr:sp macro="" textlink="">
      <xdr:nvSpPr>
        <xdr:cNvPr id="6" name="CaixaDeTexto 5"/>
        <xdr:cNvSpPr txBox="1"/>
      </xdr:nvSpPr>
      <xdr:spPr>
        <a:xfrm>
          <a:off x="12394443" y="2691811"/>
          <a:ext cx="1920240" cy="678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565150</xdr:colOff>
      <xdr:row>10</xdr:row>
      <xdr:rowOff>80432</xdr:rowOff>
    </xdr:from>
    <xdr:to>
      <xdr:col>17</xdr:col>
      <xdr:colOff>179917</xdr:colOff>
      <xdr:row>23</xdr:row>
      <xdr:rowOff>50799</xdr:rowOff>
    </xdr:to>
    <xdr:graphicFrame macro="">
      <xdr:nvGraphicFramePr>
        <xdr:cNvPr id="1794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359833</xdr:colOff>
      <xdr:row>10</xdr:row>
      <xdr:rowOff>168347</xdr:rowOff>
    </xdr:from>
    <xdr:to>
      <xdr:col>17</xdr:col>
      <xdr:colOff>21166</xdr:colOff>
      <xdr:row>12</xdr:row>
      <xdr:rowOff>560917</xdr:rowOff>
    </xdr:to>
    <xdr:sp macro="" textlink="">
      <xdr:nvSpPr>
        <xdr:cNvPr id="3" name="CaixaDeTexto 2"/>
        <xdr:cNvSpPr txBox="1"/>
      </xdr:nvSpPr>
      <xdr:spPr>
        <a:xfrm>
          <a:off x="10974916" y="2803597"/>
          <a:ext cx="1502833" cy="7841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Final</a:t>
          </a:r>
          <a:endParaRPr lang="pt-BR" sz="1100" b="1"/>
        </a:p>
      </xdr:txBody>
    </xdr:sp>
    <xdr:clientData/>
  </xdr:twoCellAnchor>
  <xdr:twoCellAnchor>
    <xdr:from>
      <xdr:col>9</xdr:col>
      <xdr:colOff>243417</xdr:colOff>
      <xdr:row>24</xdr:row>
      <xdr:rowOff>28574</xdr:rowOff>
    </xdr:from>
    <xdr:to>
      <xdr:col>18</xdr:col>
      <xdr:colOff>114300</xdr:colOff>
      <xdr:row>32</xdr:row>
      <xdr:rowOff>31749</xdr:rowOff>
    </xdr:to>
    <xdr:graphicFrame macro="">
      <xdr:nvGraphicFramePr>
        <xdr:cNvPr id="1794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3"/>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6</xdr:row>
      <xdr:rowOff>114300</xdr:rowOff>
    </xdr:from>
    <xdr:to>
      <xdr:col>11</xdr:col>
      <xdr:colOff>327660</xdr:colOff>
      <xdr:row>19</xdr:row>
      <xdr:rowOff>83820</xdr:rowOff>
    </xdr:to>
    <xdr:sp macro="" textlink="">
      <xdr:nvSpPr>
        <xdr:cNvPr id="10" name="Retângulo de cantos arredondados 9"/>
        <xdr:cNvSpPr/>
      </xdr:nvSpPr>
      <xdr:spPr>
        <a:xfrm>
          <a:off x="190500" y="12115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1) Preencha o cabeçalho do Painel inserindo o título e o objetivo geral do PAN.</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167640</xdr:colOff>
      <xdr:row>1</xdr:row>
      <xdr:rowOff>68580</xdr:rowOff>
    </xdr:from>
    <xdr:to>
      <xdr:col>11</xdr:col>
      <xdr:colOff>350520</xdr:colOff>
      <xdr:row>2</xdr:row>
      <xdr:rowOff>175260</xdr:rowOff>
    </xdr:to>
    <xdr:sp macro="" textlink="">
      <xdr:nvSpPr>
        <xdr:cNvPr id="11" name="Retângulo 10"/>
        <xdr:cNvSpPr/>
      </xdr:nvSpPr>
      <xdr:spPr>
        <a:xfrm>
          <a:off x="167640" y="251460"/>
          <a:ext cx="6888480" cy="28956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ctr"/>
          <a:r>
            <a:rPr lang="pt-BR" sz="1400" b="1">
              <a:solidFill>
                <a:schemeClr val="accent3">
                  <a:lumMod val="50000"/>
                </a:schemeClr>
              </a:solidFill>
            </a:rPr>
            <a:t>TUTORIAL</a:t>
          </a:r>
          <a:r>
            <a:rPr lang="pt-BR" sz="1400" b="1" baseline="0">
              <a:solidFill>
                <a:schemeClr val="accent3">
                  <a:lumMod val="50000"/>
                </a:schemeClr>
              </a:solidFill>
            </a:rPr>
            <a:t> </a:t>
          </a:r>
          <a:endParaRPr lang="pt-BR" sz="1400" b="1">
            <a:solidFill>
              <a:schemeClr val="accent3">
                <a:lumMod val="50000"/>
              </a:schemeClr>
            </a:solidFill>
          </a:endParaRPr>
        </a:p>
      </xdr:txBody>
    </xdr:sp>
    <xdr:clientData/>
  </xdr:twoCellAnchor>
  <xdr:twoCellAnchor editAs="oneCell">
    <xdr:from>
      <xdr:col>1</xdr:col>
      <xdr:colOff>333375</xdr:colOff>
      <xdr:row>8</xdr:row>
      <xdr:rowOff>95250</xdr:rowOff>
    </xdr:from>
    <xdr:to>
      <xdr:col>9</xdr:col>
      <xdr:colOff>333375</xdr:colOff>
      <xdr:row>18</xdr:row>
      <xdr:rowOff>85725</xdr:rowOff>
    </xdr:to>
    <xdr:pic>
      <xdr:nvPicPr>
        <xdr:cNvPr id="1179845" name="Imagem 1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l="1932" t="27274" r="7153" b="12579"/>
        <a:stretch>
          <a:fillRect/>
        </a:stretch>
      </xdr:blipFill>
      <xdr:spPr bwMode="auto">
        <a:xfrm>
          <a:off x="942975" y="1619250"/>
          <a:ext cx="4857750" cy="18954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314325</xdr:colOff>
      <xdr:row>8</xdr:row>
      <xdr:rowOff>104775</xdr:rowOff>
    </xdr:from>
    <xdr:to>
      <xdr:col>1</xdr:col>
      <xdr:colOff>95250</xdr:colOff>
      <xdr:row>10</xdr:row>
      <xdr:rowOff>0</xdr:rowOff>
    </xdr:to>
    <xdr:sp macro="" textlink="">
      <xdr:nvSpPr>
        <xdr:cNvPr id="1179846" name="Seta para a direita 12"/>
        <xdr:cNvSpPr>
          <a:spLocks/>
        </xdr:cNvSpPr>
      </xdr:nvSpPr>
      <xdr:spPr bwMode="auto">
        <a:xfrm>
          <a:off x="314325" y="1628775"/>
          <a:ext cx="390525" cy="276225"/>
        </a:xfrm>
        <a:prstGeom prst="rightArrow">
          <a:avLst>
            <a:gd name="adj1" fmla="val 50000"/>
            <a:gd name="adj2" fmla="val 46564"/>
          </a:avLst>
        </a:prstGeom>
        <a:noFill/>
        <a:ln w="25400" algn="ctr">
          <a:solidFill>
            <a:srgbClr val="FF0000"/>
          </a:solidFill>
          <a:miter lim="800000"/>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0</xdr:col>
      <xdr:colOff>167640</xdr:colOff>
      <xdr:row>3</xdr:row>
      <xdr:rowOff>38100</xdr:rowOff>
    </xdr:from>
    <xdr:to>
      <xdr:col>11</xdr:col>
      <xdr:colOff>358140</xdr:colOff>
      <xdr:row>5</xdr:row>
      <xdr:rowOff>137160</xdr:rowOff>
    </xdr:to>
    <xdr:sp macro="" textlink="">
      <xdr:nvSpPr>
        <xdr:cNvPr id="13" name="Retângulo 12"/>
        <xdr:cNvSpPr/>
      </xdr:nvSpPr>
      <xdr:spPr>
        <a:xfrm>
          <a:off x="167640" y="586740"/>
          <a:ext cx="6896100" cy="46482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r>
            <a:rPr lang="pt-BR" sz="1100">
              <a:solidFill>
                <a:schemeClr val="accent3">
                  <a:lumMod val="50000"/>
                </a:schemeClr>
              </a:solidFill>
              <a:effectLst/>
              <a:latin typeface="+mn-lt"/>
              <a:ea typeface="+mn-ea"/>
              <a:cs typeface="+mn-cs"/>
            </a:rPr>
            <a:t>A sequência de imagens a seguir indica como o preenchimento da matriz de monitoria deve ser feito em 4 passos. </a:t>
          </a:r>
          <a:endParaRPr lang="pt-BR">
            <a:solidFill>
              <a:schemeClr val="accent3">
                <a:lumMod val="50000"/>
              </a:schemeClr>
            </a:solidFill>
            <a:effectLst/>
          </a:endParaRPr>
        </a:p>
      </xdr:txBody>
    </xdr:sp>
    <xdr:clientData/>
  </xdr:twoCellAnchor>
  <xdr:twoCellAnchor>
    <xdr:from>
      <xdr:col>0</xdr:col>
      <xdr:colOff>182880</xdr:colOff>
      <xdr:row>20</xdr:row>
      <xdr:rowOff>30480</xdr:rowOff>
    </xdr:from>
    <xdr:to>
      <xdr:col>11</xdr:col>
      <xdr:colOff>320040</xdr:colOff>
      <xdr:row>33</xdr:row>
      <xdr:rowOff>0</xdr:rowOff>
    </xdr:to>
    <xdr:sp macro="" textlink="">
      <xdr:nvSpPr>
        <xdr:cNvPr id="15" name="Retângulo de cantos arredondados 14"/>
        <xdr:cNvSpPr/>
      </xdr:nvSpPr>
      <xdr:spPr>
        <a:xfrm>
          <a:off x="182880" y="36880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100">
              <a:solidFill>
                <a:sysClr val="windowText" lastClr="000000"/>
              </a:solidFill>
              <a:effectLst/>
              <a:latin typeface="+mn-lt"/>
              <a:ea typeface="+mn-ea"/>
              <a:cs typeface="+mn-cs"/>
            </a:rPr>
            <a:t>2) Insira as informações do planejamento de todas as ações. As informações devem ser extraídas da matriz do plano de ação elaborada a partir da oficina de planejamento do PAN. </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1</xdr:col>
      <xdr:colOff>352425</xdr:colOff>
      <xdr:row>22</xdr:row>
      <xdr:rowOff>114300</xdr:rowOff>
    </xdr:from>
    <xdr:to>
      <xdr:col>9</xdr:col>
      <xdr:colOff>390525</xdr:colOff>
      <xdr:row>32</xdr:row>
      <xdr:rowOff>114300</xdr:rowOff>
    </xdr:to>
    <xdr:pic>
      <xdr:nvPicPr>
        <xdr:cNvPr id="1179849" name="Imagem 15"/>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l="1768" t="27255" r="6619" b="12447"/>
        <a:stretch>
          <a:fillRect/>
        </a:stretch>
      </xdr:blipFill>
      <xdr:spPr bwMode="auto">
        <a:xfrm>
          <a:off x="962025" y="4305300"/>
          <a:ext cx="4895850" cy="1905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333375</xdr:colOff>
      <xdr:row>23</xdr:row>
      <xdr:rowOff>47625</xdr:rowOff>
    </xdr:from>
    <xdr:to>
      <xdr:col>1</xdr:col>
      <xdr:colOff>114300</xdr:colOff>
      <xdr:row>24</xdr:row>
      <xdr:rowOff>123825</xdr:rowOff>
    </xdr:to>
    <xdr:sp macro="" textlink="">
      <xdr:nvSpPr>
        <xdr:cNvPr id="1179850" name="Seta para a direita 5"/>
        <xdr:cNvSpPr>
          <a:spLocks/>
        </xdr:cNvSpPr>
      </xdr:nvSpPr>
      <xdr:spPr bwMode="auto">
        <a:xfrm>
          <a:off x="333375" y="4429125"/>
          <a:ext cx="390525" cy="266700"/>
        </a:xfrm>
        <a:prstGeom prst="rightArrow">
          <a:avLst>
            <a:gd name="adj1" fmla="val 50000"/>
            <a:gd name="adj2" fmla="val 46891"/>
          </a:avLst>
        </a:prstGeom>
        <a:noFill/>
        <a:ln w="25400" algn="ctr">
          <a:solidFill>
            <a:srgbClr val="FF0000"/>
          </a:solidFill>
          <a:miter lim="800000"/>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0</xdr:col>
      <xdr:colOff>197223</xdr:colOff>
      <xdr:row>33</xdr:row>
      <xdr:rowOff>179293</xdr:rowOff>
    </xdr:from>
    <xdr:to>
      <xdr:col>15</xdr:col>
      <xdr:colOff>412376</xdr:colOff>
      <xdr:row>95</xdr:row>
      <xdr:rowOff>145677</xdr:rowOff>
    </xdr:to>
    <xdr:sp macro="" textlink="">
      <xdr:nvSpPr>
        <xdr:cNvPr id="18" name="Retângulo de cantos arredondados 17"/>
        <xdr:cNvSpPr/>
      </xdr:nvSpPr>
      <xdr:spPr>
        <a:xfrm>
          <a:off x="197223" y="6454587"/>
          <a:ext cx="9280712" cy="11766178"/>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3)</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situação atual das açoes. O painel de cores abaixo indica os tipos de situação do andamento das ações. Os demais campos são relativos à descrição do andamento da ação.</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215153</xdr:colOff>
      <xdr:row>97</xdr:row>
      <xdr:rowOff>6742</xdr:rowOff>
    </xdr:from>
    <xdr:to>
      <xdr:col>11</xdr:col>
      <xdr:colOff>242047</xdr:colOff>
      <xdr:row>113</xdr:row>
      <xdr:rowOff>143454</xdr:rowOff>
    </xdr:to>
    <xdr:sp macro="" textlink="">
      <xdr:nvSpPr>
        <xdr:cNvPr id="23" name="Retângulo de cantos arredondados 22"/>
        <xdr:cNvSpPr/>
      </xdr:nvSpPr>
      <xdr:spPr>
        <a:xfrm>
          <a:off x="215153" y="18462830"/>
          <a:ext cx="6671982" cy="318471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4)</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reprogramação da ação, caso exista.Informe</a:t>
          </a:r>
          <a:r>
            <a:rPr lang="pt-BR" sz="1100" baseline="0">
              <a:solidFill>
                <a:sysClr val="windowText" lastClr="000000"/>
              </a:solidFill>
              <a:effectLst/>
              <a:latin typeface="+mn-lt"/>
              <a:ea typeface="+mn-ea"/>
              <a:cs typeface="+mn-cs"/>
            </a:rPr>
            <a:t> se a ação foi excluída ou agrupada.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390525</xdr:colOff>
      <xdr:row>99</xdr:row>
      <xdr:rowOff>152400</xdr:rowOff>
    </xdr:from>
    <xdr:to>
      <xdr:col>1</xdr:col>
      <xdr:colOff>180975</xdr:colOff>
      <xdr:row>101</xdr:row>
      <xdr:rowOff>57150</xdr:rowOff>
    </xdr:to>
    <xdr:sp macro="" textlink="">
      <xdr:nvSpPr>
        <xdr:cNvPr id="1179853" name="Seta para a direita 21"/>
        <xdr:cNvSpPr>
          <a:spLocks/>
        </xdr:cNvSpPr>
      </xdr:nvSpPr>
      <xdr:spPr bwMode="auto">
        <a:xfrm>
          <a:off x="390525" y="19002375"/>
          <a:ext cx="400050" cy="285750"/>
        </a:xfrm>
        <a:prstGeom prst="rightArrow">
          <a:avLst>
            <a:gd name="adj1" fmla="val 50000"/>
            <a:gd name="adj2" fmla="val 49927"/>
          </a:avLst>
        </a:prstGeom>
        <a:noFill/>
        <a:ln w="25400" algn="ctr">
          <a:solidFill>
            <a:srgbClr val="FF0000"/>
          </a:solidFill>
          <a:miter lim="800000"/>
          <a:headEnd/>
          <a:tailEnd/>
        </a:ln>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1</xdr:col>
      <xdr:colOff>447675</xdr:colOff>
      <xdr:row>99</xdr:row>
      <xdr:rowOff>38100</xdr:rowOff>
    </xdr:from>
    <xdr:to>
      <xdr:col>9</xdr:col>
      <xdr:colOff>438150</xdr:colOff>
      <xdr:row>104</xdr:row>
      <xdr:rowOff>180975</xdr:rowOff>
    </xdr:to>
    <xdr:pic>
      <xdr:nvPicPr>
        <xdr:cNvPr id="1179854" name="Imagem 18"/>
        <xdr:cNvPicPr>
          <a:picLocks noChangeAspect="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rcRect l="34662" t="35849" r="7829" b="42233"/>
        <a:stretch>
          <a:fillRect/>
        </a:stretch>
      </xdr:blipFill>
      <xdr:spPr bwMode="auto">
        <a:xfrm>
          <a:off x="1057275" y="18888075"/>
          <a:ext cx="4848225" cy="10953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12</xdr:col>
      <xdr:colOff>190500</xdr:colOff>
      <xdr:row>1</xdr:row>
      <xdr:rowOff>134938</xdr:rowOff>
    </xdr:from>
    <xdr:to>
      <xdr:col>14</xdr:col>
      <xdr:colOff>452437</xdr:colOff>
      <xdr:row>5</xdr:row>
      <xdr:rowOff>23813</xdr:rowOff>
    </xdr:to>
    <xdr:sp macro="" textlink="">
      <xdr:nvSpPr>
        <xdr:cNvPr id="2" name="Retângulo de cantos arredondados 1">
          <a:hlinkClick xmlns:r="http://schemas.openxmlformats.org/officeDocument/2006/relationships" r:id="rId4"/>
        </xdr:cNvPr>
        <xdr:cNvSpPr/>
      </xdr:nvSpPr>
      <xdr:spPr>
        <a:xfrm>
          <a:off x="7500938" y="325438"/>
          <a:ext cx="1484312" cy="65087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lnSpc>
              <a:spcPts val="900"/>
            </a:lnSpc>
          </a:pPr>
          <a:r>
            <a:rPr lang="pt-BR" sz="1050" b="1"/>
            <a:t>CLIQU</a:t>
          </a:r>
          <a:r>
            <a:rPr lang="pt-BR" sz="1050" b="1" baseline="0"/>
            <a:t>E AQUI PAR A  VOLTAR AO SUMÁRIO</a:t>
          </a:r>
          <a:endParaRPr lang="pt-BR" sz="1050" b="1"/>
        </a:p>
      </xdr:txBody>
    </xdr:sp>
    <xdr:clientData/>
  </xdr:twoCellAnchor>
  <xdr:twoCellAnchor>
    <xdr:from>
      <xdr:col>0</xdr:col>
      <xdr:colOff>206188</xdr:colOff>
      <xdr:row>115</xdr:row>
      <xdr:rowOff>80701</xdr:rowOff>
    </xdr:from>
    <xdr:to>
      <xdr:col>11</xdr:col>
      <xdr:colOff>233082</xdr:colOff>
      <xdr:row>118</xdr:row>
      <xdr:rowOff>163623</xdr:rowOff>
    </xdr:to>
    <xdr:sp macro="" textlink="">
      <xdr:nvSpPr>
        <xdr:cNvPr id="20" name="Retângulo de cantos arredondados 19"/>
        <xdr:cNvSpPr/>
      </xdr:nvSpPr>
      <xdr:spPr>
        <a:xfrm>
          <a:off x="206188" y="21965789"/>
          <a:ext cx="6671982" cy="65442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5)</a:t>
          </a:r>
          <a:r>
            <a:rPr lang="pt-BR" sz="1100" baseline="0">
              <a:solidFill>
                <a:sysClr val="windowText" lastClr="000000"/>
              </a:solidFill>
              <a:effectLst/>
              <a:latin typeface="+mn-lt"/>
              <a:ea typeface="+mn-ea"/>
              <a:cs typeface="+mn-cs"/>
            </a:rPr>
            <a:t> Concluído! </a:t>
          </a:r>
          <a:r>
            <a:rPr lang="pt-BR" sz="1100">
              <a:solidFill>
                <a:sysClr val="windowText" lastClr="000000"/>
              </a:solidFill>
              <a:effectLst/>
              <a:latin typeface="+mn-lt"/>
              <a:ea typeface="+mn-ea"/>
              <a:cs typeface="+mn-cs"/>
            </a:rPr>
            <a:t>Verifique agora</a:t>
          </a:r>
          <a:r>
            <a:rPr lang="pt-BR" sz="1100" baseline="0">
              <a:solidFill>
                <a:sysClr val="windowText" lastClr="000000"/>
              </a:solidFill>
              <a:effectLst/>
              <a:latin typeface="+mn-lt"/>
              <a:ea typeface="+mn-ea"/>
              <a:cs typeface="+mn-cs"/>
            </a:rPr>
            <a:t> o Painel de Gestão na aba seguinte, interpretando o andamento do PAN conforme indicado na Monitoria Anual. Para obter mais informações sobre o Painel de Gestão acesse o Guia.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2</xdr:col>
      <xdr:colOff>200025</xdr:colOff>
      <xdr:row>37</xdr:row>
      <xdr:rowOff>47625</xdr:rowOff>
    </xdr:from>
    <xdr:to>
      <xdr:col>14</xdr:col>
      <xdr:colOff>152400</xdr:colOff>
      <xdr:row>53</xdr:row>
      <xdr:rowOff>85725</xdr:rowOff>
    </xdr:to>
    <xdr:pic>
      <xdr:nvPicPr>
        <xdr:cNvPr id="1179857" name="Imagem 2"/>
        <xdr:cNvPicPr>
          <a:picLocks noChangeAspect="1"/>
        </xdr:cNvPicPr>
      </xdr:nvPicPr>
      <xdr:blipFill>
        <a:blip xmlns:r="http://schemas.openxmlformats.org/officeDocument/2006/relationships" r:embed="rId5" cstate="print">
          <a:extLst>
            <a:ext uri="{28A0092B-C50C-407E-A947-70E740481C1C}">
              <a14:useLocalDpi xmlns="" xmlns:a14="http://schemas.microsoft.com/office/drawing/2010/main" val="0"/>
            </a:ext>
          </a:extLst>
        </a:blip>
        <a:srcRect/>
        <a:stretch>
          <a:fillRect/>
        </a:stretch>
      </xdr:blipFill>
      <xdr:spPr bwMode="auto">
        <a:xfrm>
          <a:off x="1400175" y="7096125"/>
          <a:ext cx="7267575" cy="3076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xdr:cNvPr>
        <xdr:cNvSpPr/>
      </xdr:nvSpPr>
      <xdr:spPr>
        <a:xfrm>
          <a:off x="47198280" y="701040"/>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247650</xdr:colOff>
      <xdr:row>12</xdr:row>
      <xdr:rowOff>228600</xdr:rowOff>
    </xdr:from>
    <xdr:to>
      <xdr:col>13</xdr:col>
      <xdr:colOff>476250</xdr:colOff>
      <xdr:row>27</xdr:row>
      <xdr:rowOff>19050</xdr:rowOff>
    </xdr:to>
    <xdr:graphicFrame macro="">
      <xdr:nvGraphicFramePr>
        <xdr:cNvPr id="13847"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511970</xdr:colOff>
      <xdr:row>12</xdr:row>
      <xdr:rowOff>316517</xdr:rowOff>
    </xdr:from>
    <xdr:to>
      <xdr:col>13</xdr:col>
      <xdr:colOff>270064</xdr:colOff>
      <xdr:row>13</xdr:row>
      <xdr:rowOff>273844</xdr:rowOff>
    </xdr:to>
    <xdr:sp macro="" textlink="">
      <xdr:nvSpPr>
        <xdr:cNvPr id="3" name="CaixaDeTexto 2"/>
        <xdr:cNvSpPr txBox="1"/>
      </xdr:nvSpPr>
      <xdr:spPr>
        <a:xfrm>
          <a:off x="8643939" y="2709673"/>
          <a:ext cx="1579750" cy="7312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 </a:t>
          </a:r>
        </a:p>
        <a:p>
          <a:pPr algn="ctr"/>
          <a:r>
            <a:rPr lang="pt-BR" sz="1100" b="1" baseline="0"/>
            <a:t>Monitoria Anual</a:t>
          </a:r>
          <a:endParaRPr lang="pt-BR" sz="1100" b="1"/>
        </a:p>
      </xdr:txBody>
    </xdr:sp>
    <xdr:clientData/>
  </xdr:twoCellAnchor>
  <xdr:twoCellAnchor>
    <xdr:from>
      <xdr:col>14</xdr:col>
      <xdr:colOff>76200</xdr:colOff>
      <xdr:row>12</xdr:row>
      <xdr:rowOff>200025</xdr:rowOff>
    </xdr:from>
    <xdr:to>
      <xdr:col>20</xdr:col>
      <xdr:colOff>400050</xdr:colOff>
      <xdr:row>26</xdr:row>
      <xdr:rowOff>28575</xdr:rowOff>
    </xdr:to>
    <xdr:graphicFrame macro="">
      <xdr:nvGraphicFramePr>
        <xdr:cNvPr id="13849"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285750</xdr:colOff>
      <xdr:row>28</xdr:row>
      <xdr:rowOff>9525</xdr:rowOff>
    </xdr:from>
    <xdr:to>
      <xdr:col>18</xdr:col>
      <xdr:colOff>95250</xdr:colOff>
      <xdr:row>35</xdr:row>
      <xdr:rowOff>123825</xdr:rowOff>
    </xdr:to>
    <xdr:graphicFrame macro="">
      <xdr:nvGraphicFramePr>
        <xdr:cNvPr id="13850"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499590</xdr:colOff>
      <xdr:row>12</xdr:row>
      <xdr:rowOff>310562</xdr:rowOff>
    </xdr:from>
    <xdr:to>
      <xdr:col>20</xdr:col>
      <xdr:colOff>359834</xdr:colOff>
      <xdr:row>13</xdr:row>
      <xdr:rowOff>225317</xdr:rowOff>
    </xdr:to>
    <xdr:sp macro="" textlink="">
      <xdr:nvSpPr>
        <xdr:cNvPr id="16" name="CaixaDeTexto 15"/>
        <xdr:cNvSpPr txBox="1"/>
      </xdr:nvSpPr>
      <xdr:spPr>
        <a:xfrm>
          <a:off x="12882090" y="2703718"/>
          <a:ext cx="1681900" cy="6886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a:t>
          </a:r>
        </a:p>
        <a:p>
          <a:pPr algn="ct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8" name="Retângulo de cantos arredondados 7">
          <a:hlinkClick xmlns:r="http://schemas.openxmlformats.org/officeDocument/2006/relationships" r:id="rId4"/>
        </xdr:cNvPr>
        <xdr:cNvSpPr/>
      </xdr:nvSpPr>
      <xdr:spPr>
        <a:xfrm>
          <a:off x="11996057" y="566057"/>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247650</xdr:colOff>
      <xdr:row>12</xdr:row>
      <xdr:rowOff>228600</xdr:rowOff>
    </xdr:from>
    <xdr:to>
      <xdr:col>13</xdr:col>
      <xdr:colOff>476250</xdr:colOff>
      <xdr:row>27</xdr:row>
      <xdr:rowOff>19050</xdr:rowOff>
    </xdr:to>
    <xdr:graphicFrame macro="">
      <xdr:nvGraphicFramePr>
        <xdr:cNvPr id="14870"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433916</xdr:colOff>
      <xdr:row>12</xdr:row>
      <xdr:rowOff>316516</xdr:rowOff>
    </xdr:from>
    <xdr:to>
      <xdr:col>13</xdr:col>
      <xdr:colOff>270063</xdr:colOff>
      <xdr:row>13</xdr:row>
      <xdr:rowOff>306917</xdr:rowOff>
    </xdr:to>
    <xdr:sp macro="" textlink="">
      <xdr:nvSpPr>
        <xdr:cNvPr id="3" name="CaixaDeTexto 2"/>
        <xdr:cNvSpPr txBox="1"/>
      </xdr:nvSpPr>
      <xdr:spPr>
        <a:xfrm>
          <a:off x="8635999" y="2718933"/>
          <a:ext cx="1677647" cy="7312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 </a:t>
          </a:r>
        </a:p>
        <a:p>
          <a:pPr algn="ctr"/>
          <a:r>
            <a:rPr lang="pt-BR" sz="1100" b="1" baseline="0"/>
            <a:t>Monitoria Anual</a:t>
          </a:r>
          <a:endParaRPr lang="pt-BR" sz="1100" b="1"/>
        </a:p>
      </xdr:txBody>
    </xdr:sp>
    <xdr:clientData/>
  </xdr:twoCellAnchor>
  <xdr:twoCellAnchor>
    <xdr:from>
      <xdr:col>13</xdr:col>
      <xdr:colOff>581025</xdr:colOff>
      <xdr:row>12</xdr:row>
      <xdr:rowOff>238125</xdr:rowOff>
    </xdr:from>
    <xdr:to>
      <xdr:col>20</xdr:col>
      <xdr:colOff>295275</xdr:colOff>
      <xdr:row>27</xdr:row>
      <xdr:rowOff>28575</xdr:rowOff>
    </xdr:to>
    <xdr:graphicFrame macro="">
      <xdr:nvGraphicFramePr>
        <xdr:cNvPr id="14872"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323850</xdr:colOff>
      <xdr:row>29</xdr:row>
      <xdr:rowOff>28575</xdr:rowOff>
    </xdr:from>
    <xdr:to>
      <xdr:col>18</xdr:col>
      <xdr:colOff>114300</xdr:colOff>
      <xdr:row>36</xdr:row>
      <xdr:rowOff>38100</xdr:rowOff>
    </xdr:to>
    <xdr:graphicFrame macro="">
      <xdr:nvGraphicFramePr>
        <xdr:cNvPr id="14873"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381535</xdr:colOff>
      <xdr:row>12</xdr:row>
      <xdr:rowOff>310561</xdr:rowOff>
    </xdr:from>
    <xdr:to>
      <xdr:col>20</xdr:col>
      <xdr:colOff>217682</xdr:colOff>
      <xdr:row>13</xdr:row>
      <xdr:rowOff>288303</xdr:rowOff>
    </xdr:to>
    <xdr:sp macro="" textlink="">
      <xdr:nvSpPr>
        <xdr:cNvPr id="6" name="CaixaDeTexto 5"/>
        <xdr:cNvSpPr txBox="1"/>
      </xdr:nvSpPr>
      <xdr:spPr>
        <a:xfrm>
          <a:off x="12880452" y="2712978"/>
          <a:ext cx="1677647" cy="718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a:t>
          </a:r>
        </a:p>
        <a:p>
          <a:pPr algn="ct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247650</xdr:colOff>
      <xdr:row>12</xdr:row>
      <xdr:rowOff>228600</xdr:rowOff>
    </xdr:from>
    <xdr:to>
      <xdr:col>13</xdr:col>
      <xdr:colOff>476250</xdr:colOff>
      <xdr:row>27</xdr:row>
      <xdr:rowOff>19050</xdr:rowOff>
    </xdr:to>
    <xdr:graphicFrame macro="">
      <xdr:nvGraphicFramePr>
        <xdr:cNvPr id="15894"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14</xdr:row>
      <xdr:rowOff>87084</xdr:rowOff>
    </xdr:to>
    <xdr:sp macro="" textlink="">
      <xdr:nvSpPr>
        <xdr:cNvPr id="3" name="CaixaDeTexto 2"/>
        <xdr:cNvSpPr txBox="1"/>
      </xdr:nvSpPr>
      <xdr:spPr>
        <a:xfrm>
          <a:off x="8179624" y="2697766"/>
          <a:ext cx="1920240" cy="6944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581025</xdr:colOff>
      <xdr:row>12</xdr:row>
      <xdr:rowOff>238125</xdr:rowOff>
    </xdr:from>
    <xdr:to>
      <xdr:col>20</xdr:col>
      <xdr:colOff>295275</xdr:colOff>
      <xdr:row>27</xdr:row>
      <xdr:rowOff>28575</xdr:rowOff>
    </xdr:to>
    <xdr:graphicFrame macro="">
      <xdr:nvGraphicFramePr>
        <xdr:cNvPr id="15896"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352425</xdr:colOff>
      <xdr:row>29</xdr:row>
      <xdr:rowOff>28574</xdr:rowOff>
    </xdr:from>
    <xdr:to>
      <xdr:col>18</xdr:col>
      <xdr:colOff>114300</xdr:colOff>
      <xdr:row>38</xdr:row>
      <xdr:rowOff>0</xdr:rowOff>
    </xdr:to>
    <xdr:graphicFrame macro="">
      <xdr:nvGraphicFramePr>
        <xdr:cNvPr id="15897"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14</xdr:row>
      <xdr:rowOff>65313</xdr:rowOff>
    </xdr:to>
    <xdr:sp macro="" textlink="">
      <xdr:nvSpPr>
        <xdr:cNvPr id="6" name="CaixaDeTexto 5"/>
        <xdr:cNvSpPr txBox="1"/>
      </xdr:nvSpPr>
      <xdr:spPr>
        <a:xfrm>
          <a:off x="12394443" y="2691811"/>
          <a:ext cx="1920240" cy="678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atres.com.br/"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package" Target="../embeddings/Documento_do_Microsoft_Office_Word1.doc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Z33"/>
  <sheetViews>
    <sheetView zoomScale="80" zoomScaleNormal="80" workbookViewId="0"/>
  </sheetViews>
  <sheetFormatPr defaultColWidth="9.140625" defaultRowHeight="15"/>
  <cols>
    <col min="1" max="16384" width="9.140625" style="4"/>
  </cols>
  <sheetData>
    <row r="1" spans="1:26" s="56" customFormat="1" ht="53.25" customHeight="1">
      <c r="B1" s="57"/>
      <c r="C1" s="57" t="s">
        <v>59</v>
      </c>
      <c r="D1" s="57"/>
      <c r="E1" s="57"/>
      <c r="F1" s="57"/>
      <c r="G1" s="57"/>
      <c r="H1" s="57"/>
      <c r="I1" s="57"/>
      <c r="J1" s="57"/>
      <c r="K1" s="57"/>
      <c r="L1" s="57"/>
      <c r="M1" s="57"/>
      <c r="N1" s="57"/>
      <c r="O1" s="57"/>
      <c r="P1" s="57"/>
      <c r="Q1" s="57"/>
      <c r="R1" s="57"/>
      <c r="S1" s="57"/>
      <c r="T1" s="57"/>
      <c r="U1" s="57"/>
      <c r="V1" s="57"/>
      <c r="W1" s="57"/>
      <c r="X1" s="57"/>
      <c r="Y1" s="57"/>
      <c r="Z1" s="57"/>
    </row>
    <row r="2" spans="1:26" s="60" customFormat="1" ht="6" customHeight="1">
      <c r="A2" s="58"/>
      <c r="B2" s="58"/>
      <c r="C2" s="58"/>
      <c r="D2" s="58"/>
      <c r="E2" s="58"/>
      <c r="F2" s="58"/>
      <c r="G2" s="58"/>
      <c r="H2" s="59"/>
      <c r="I2" s="59"/>
      <c r="J2" s="59"/>
      <c r="K2" s="59"/>
      <c r="L2" s="59"/>
      <c r="M2" s="59"/>
      <c r="N2" s="58"/>
      <c r="O2" s="58"/>
      <c r="P2" s="58"/>
    </row>
    <row r="3" spans="1:26" s="60" customFormat="1" ht="12.75"/>
    <row r="4" spans="1:26" s="60" customFormat="1" ht="22.5" customHeight="1"/>
    <row r="5" spans="1:26" s="60" customFormat="1" ht="18.75">
      <c r="A5" s="61" t="s">
        <v>60</v>
      </c>
      <c r="B5" s="61"/>
      <c r="C5" s="61"/>
    </row>
    <row r="6" spans="1:26" s="60" customFormat="1" ht="12.75"/>
    <row r="7" spans="1:26" s="60" customFormat="1" ht="12.75"/>
    <row r="8" spans="1:26" s="60" customFormat="1" ht="12.75"/>
    <row r="9" spans="1:26" s="60" customFormat="1" ht="12.75"/>
    <row r="10" spans="1:26" s="60" customFormat="1" ht="12.75"/>
    <row r="11" spans="1:26" s="60" customFormat="1" ht="12.75"/>
    <row r="12" spans="1:26" s="60" customFormat="1" ht="12.75"/>
    <row r="13" spans="1:26" s="60" customFormat="1" ht="12.75"/>
    <row r="14" spans="1:26" s="60" customFormat="1" ht="12.75"/>
    <row r="15" spans="1:26" s="60" customFormat="1" ht="12.75"/>
    <row r="16" spans="1:26" s="60" customFormat="1" ht="12.75"/>
    <row r="17" spans="11:18" s="60" customFormat="1" ht="12.75"/>
    <row r="18" spans="11:18" s="60" customFormat="1" ht="12.75"/>
    <row r="19" spans="11:18" s="60" customFormat="1" ht="12.75"/>
    <row r="20" spans="11:18" s="60" customFormat="1" ht="12.75"/>
    <row r="21" spans="11:18" s="60" customFormat="1" ht="12.75"/>
    <row r="22" spans="11:18" s="60" customFormat="1" ht="12.75"/>
    <row r="23" spans="11:18" s="60" customFormat="1" ht="12.75"/>
    <row r="24" spans="11:18" s="60" customFormat="1" ht="12.75"/>
    <row r="25" spans="11:18" s="60" customFormat="1" ht="12.75"/>
    <row r="26" spans="11:18" s="60" customFormat="1" ht="12.75">
      <c r="K26" s="62"/>
      <c r="R26" s="62" t="s">
        <v>61</v>
      </c>
    </row>
    <row r="27" spans="11:18" s="60" customFormat="1" ht="12.75"/>
    <row r="28" spans="11:18" s="60" customFormat="1" ht="12.75"/>
    <row r="29" spans="11:18" s="60" customFormat="1" ht="12.75"/>
    <row r="30" spans="11:18" s="60" customFormat="1" ht="12.75"/>
    <row r="31" spans="11:18" s="60" customFormat="1" ht="12.75"/>
    <row r="32" spans="11:18" s="60" customFormat="1" ht="12.75"/>
    <row r="33" s="60" customFormat="1" ht="12.75"/>
  </sheetData>
  <hyperlinks>
    <hyperlink ref="R26" r:id="rId1"/>
  </hyperlinks>
  <pageMargins left="0.511811024" right="0.511811024" top="0.78740157499999996" bottom="0.78740157499999996" header="0.31496062000000002" footer="0.31496062000000002"/>
  <drawing r:id="rId2"/>
</worksheet>
</file>

<file path=xl/worksheets/sheet10.xml><?xml version="1.0" encoding="utf-8"?>
<worksheet xmlns="http://schemas.openxmlformats.org/spreadsheetml/2006/main" xmlns:r="http://schemas.openxmlformats.org/officeDocument/2006/relationships">
  <dimension ref="A1:S36"/>
  <sheetViews>
    <sheetView showGridLines="0" topLeftCell="A16" zoomScale="90" zoomScaleNormal="90" zoomScalePageLayoutView="70" workbookViewId="0">
      <selection activeCell="I35" sqref="I35"/>
    </sheetView>
  </sheetViews>
  <sheetFormatPr defaultRowHeight="15"/>
  <cols>
    <col min="1" max="1" width="0.85546875" customWidth="1"/>
    <col min="2" max="2" width="36.7109375" customWidth="1"/>
    <col min="3" max="3" width="14.28515625" customWidth="1"/>
    <col min="5" max="5" width="13.28515625" customWidth="1"/>
    <col min="6" max="6" width="11.5703125" customWidth="1"/>
  </cols>
  <sheetData>
    <row r="1" spans="1:19" s="2" customFormat="1">
      <c r="A1" s="3" t="s">
        <v>0</v>
      </c>
      <c r="H1" s="16"/>
      <c r="I1" s="16"/>
      <c r="J1" s="16"/>
      <c r="K1" s="16"/>
      <c r="L1" s="16"/>
      <c r="M1" s="16"/>
    </row>
    <row r="2" spans="1:19" s="4" customFormat="1" ht="4.1500000000000004" customHeight="1">
      <c r="H2" s="17"/>
      <c r="I2" s="17"/>
      <c r="J2" s="17"/>
      <c r="K2" s="17"/>
      <c r="L2" s="17"/>
      <c r="M2" s="17"/>
    </row>
    <row r="3" spans="1:19" s="5" customFormat="1" ht="15.75" thickBot="1">
      <c r="A3" s="293" t="str">
        <f>'Monitoria Anual 1'!A3</f>
        <v>PLANO DE AÇÃO NACIONAL PARA A CONSERVAÇÃO DO PATO MERGULHÃO</v>
      </c>
      <c r="B3" s="293"/>
      <c r="C3" s="293"/>
      <c r="D3" s="293"/>
      <c r="E3" s="293"/>
      <c r="F3" s="293"/>
      <c r="G3" s="293"/>
      <c r="H3" s="293"/>
      <c r="I3" s="293"/>
      <c r="J3" s="293"/>
      <c r="K3" s="293"/>
      <c r="L3" s="293"/>
      <c r="M3" s="293"/>
      <c r="N3" s="293"/>
      <c r="O3" s="293"/>
      <c r="P3" s="293"/>
    </row>
    <row r="4" spans="1:19" s="1" customFormat="1" ht="15.75" thickTop="1">
      <c r="H4" s="18"/>
      <c r="I4" s="18"/>
      <c r="J4" s="18"/>
      <c r="K4" s="18"/>
      <c r="L4" s="18"/>
      <c r="M4" s="18"/>
    </row>
    <row r="5" spans="1:19" s="6" customFormat="1" ht="25.9" customHeight="1" thickBot="1">
      <c r="A5" s="7" t="s">
        <v>1</v>
      </c>
      <c r="B5" s="7"/>
      <c r="C5" s="241" t="str">
        <f>'Monitoria Anual 3'!D5</f>
        <v>AMPLIAR O CONHECIMENTO SOBRE A DISTRIBUIÇÃO E A HISTÓRIA NATURAL DO PATO-MERGULHÃO E ASSEGURAR A INTEGRIDADE DOS HÁBITATS ADEQUADOS À ESPÉCIE EM SUA ÁREA DE OCORRÊNCIA.</v>
      </c>
      <c r="D5" s="12"/>
      <c r="E5" s="12"/>
      <c r="F5" s="12"/>
      <c r="G5" s="12"/>
      <c r="H5" s="12"/>
      <c r="I5" s="12"/>
      <c r="J5" s="12"/>
      <c r="K5" s="12"/>
      <c r="L5" s="12"/>
      <c r="M5" s="12"/>
      <c r="N5" s="12"/>
      <c r="O5" s="12"/>
      <c r="P5" s="13"/>
    </row>
    <row r="6" spans="1:19" s="1" customFormat="1" ht="15.75" thickTop="1">
      <c r="H6" s="18"/>
      <c r="I6" s="18"/>
      <c r="J6" s="18"/>
      <c r="K6" s="18"/>
      <c r="L6" s="18"/>
      <c r="M6" s="18"/>
    </row>
    <row r="7" spans="1:19" s="1" customFormat="1" ht="15.75" thickBot="1">
      <c r="A7" s="7" t="s">
        <v>2</v>
      </c>
      <c r="B7" s="7"/>
      <c r="C7" s="9" t="s">
        <v>737</v>
      </c>
      <c r="D7" s="9"/>
      <c r="E7" s="10"/>
      <c r="F7" s="10"/>
      <c r="G7" s="11"/>
      <c r="H7" s="18"/>
      <c r="I7" s="18"/>
      <c r="J7" s="18"/>
      <c r="K7" s="18"/>
      <c r="L7" s="18"/>
      <c r="M7" s="18"/>
    </row>
    <row r="8" spans="1:19" ht="15.75" thickTop="1"/>
    <row r="9" spans="1:19" ht="18.75">
      <c r="A9" s="52" t="s">
        <v>32</v>
      </c>
      <c r="B9" s="52"/>
      <c r="C9" s="52"/>
      <c r="D9" s="52"/>
      <c r="E9" s="52"/>
      <c r="F9" s="52"/>
      <c r="G9" s="52"/>
      <c r="H9" s="52"/>
      <c r="I9" s="52"/>
      <c r="J9" s="52"/>
      <c r="K9" s="52"/>
      <c r="L9" s="52"/>
      <c r="M9" s="52"/>
      <c r="N9" s="52"/>
      <c r="O9" s="52"/>
      <c r="P9" s="52"/>
      <c r="Q9" s="52"/>
      <c r="R9" s="52"/>
      <c r="S9" s="52"/>
    </row>
    <row r="11" spans="1:19">
      <c r="B11" s="29" t="s">
        <v>43</v>
      </c>
      <c r="C11" s="30"/>
      <c r="D11" s="30"/>
    </row>
    <row r="12" spans="1:19" ht="15.75" thickBot="1">
      <c r="E12" s="297" t="s">
        <v>76</v>
      </c>
      <c r="F12" s="298"/>
    </row>
    <row r="13" spans="1:19" ht="57.75" customHeight="1" thickTop="1" thickBot="1">
      <c r="B13" s="291" t="s">
        <v>34</v>
      </c>
      <c r="C13" s="292"/>
      <c r="D13" s="307"/>
      <c r="E13" s="295" t="s">
        <v>75</v>
      </c>
      <c r="F13" s="296"/>
    </row>
    <row r="14" spans="1:19" s="78" customFormat="1" ht="31.9" customHeight="1" thickTop="1" thickBot="1">
      <c r="B14" s="79" t="s">
        <v>40</v>
      </c>
      <c r="C14" s="81" t="s">
        <v>73</v>
      </c>
      <c r="D14" s="80" t="s">
        <v>41</v>
      </c>
      <c r="E14" s="81" t="s">
        <v>66</v>
      </c>
      <c r="F14" s="80" t="s">
        <v>41</v>
      </c>
    </row>
    <row r="15" spans="1:19" ht="16.5" thickTop="1">
      <c r="B15" s="53" t="s">
        <v>35</v>
      </c>
      <c r="C15" s="92"/>
      <c r="D15" s="93"/>
      <c r="E15" s="92">
        <f>COUNTA('Monitoria Anual 4'!N11:N32)</f>
        <v>0</v>
      </c>
      <c r="F15" s="93"/>
    </row>
    <row r="16" spans="1:19" ht="15.75">
      <c r="B16" s="38" t="s">
        <v>47</v>
      </c>
      <c r="C16" s="94">
        <f>COUNTA('Monitoria Anual 4'!I11:I32)</f>
        <v>0</v>
      </c>
      <c r="D16" s="95">
        <f>C16/C22</f>
        <v>0</v>
      </c>
      <c r="E16" s="94">
        <v>0</v>
      </c>
      <c r="F16" s="95">
        <f t="shared" ref="F16:F21" si="0">E16/$E$22</f>
        <v>0</v>
      </c>
    </row>
    <row r="17" spans="2:17" ht="15.75">
      <c r="B17" s="31" t="s">
        <v>36</v>
      </c>
      <c r="C17" s="96">
        <f>COUNTA('Monitoria Anual 4'!J11:J32)</f>
        <v>3</v>
      </c>
      <c r="D17" s="97">
        <f>C17/C22</f>
        <v>0.13043478260869565</v>
      </c>
      <c r="E17" s="96">
        <v>2</v>
      </c>
      <c r="F17" s="95">
        <f t="shared" si="0"/>
        <v>9.0909090909090912E-2</v>
      </c>
    </row>
    <row r="18" spans="2:17" ht="15.75">
      <c r="B18" s="32" t="s">
        <v>37</v>
      </c>
      <c r="C18" s="96">
        <f>COUNTA('Monitoria Anual 4'!K11:K32)</f>
        <v>7</v>
      </c>
      <c r="D18" s="97">
        <f>C18/C22</f>
        <v>0.30434782608695654</v>
      </c>
      <c r="E18" s="96">
        <v>7</v>
      </c>
      <c r="F18" s="95">
        <f t="shared" si="0"/>
        <v>0.31818181818181818</v>
      </c>
    </row>
    <row r="19" spans="2:17" ht="15.75">
      <c r="B19" s="33" t="s">
        <v>38</v>
      </c>
      <c r="C19" s="96">
        <f>COUNTA('Monitoria Anual 4'!L11:L32)</f>
        <v>12</v>
      </c>
      <c r="D19" s="97">
        <f>C19/C22</f>
        <v>0.52173913043478259</v>
      </c>
      <c r="E19" s="96">
        <v>12</v>
      </c>
      <c r="F19" s="95">
        <f t="shared" si="0"/>
        <v>0.54545454545454541</v>
      </c>
    </row>
    <row r="20" spans="2:17" ht="16.5" thickBot="1">
      <c r="B20" s="34" t="s">
        <v>39</v>
      </c>
      <c r="C20" s="96">
        <f>COUNTA('Monitoria Anual 4'!M11:M32)</f>
        <v>1</v>
      </c>
      <c r="D20" s="97">
        <f>C20/C22</f>
        <v>4.3478260869565216E-2</v>
      </c>
      <c r="E20" s="96">
        <v>1</v>
      </c>
      <c r="F20" s="95">
        <f t="shared" si="0"/>
        <v>4.5454545454545456E-2</v>
      </c>
    </row>
    <row r="21" spans="2:17" ht="17.25" thickTop="1" thickBot="1">
      <c r="B21" s="89" t="s">
        <v>57</v>
      </c>
      <c r="C21" s="96"/>
      <c r="D21" s="97"/>
      <c r="E21" s="96">
        <v>0</v>
      </c>
      <c r="F21" s="95">
        <f t="shared" si="0"/>
        <v>0</v>
      </c>
    </row>
    <row r="22" spans="2:17" ht="16.5" thickTop="1" thickBot="1">
      <c r="B22" s="99" t="s">
        <v>42</v>
      </c>
      <c r="C22" s="100">
        <f>C16+C17+C18+C19+C20</f>
        <v>23</v>
      </c>
      <c r="D22" s="101">
        <f>SUM(D15:D21)</f>
        <v>1</v>
      </c>
      <c r="E22" s="100">
        <f>SUM(E16:E21)</f>
        <v>22</v>
      </c>
      <c r="F22" s="98">
        <f>SUM(F16:F21)</f>
        <v>0.99999999999999989</v>
      </c>
    </row>
    <row r="23" spans="2:17" ht="16.5" thickTop="1" thickBot="1">
      <c r="B23" s="294" t="s">
        <v>72</v>
      </c>
      <c r="C23" s="294"/>
      <c r="D23" s="294"/>
      <c r="E23" s="104">
        <f>COUNTIF('Monitoria Anual 4'!N11:N32,'Monitoria Anual 4'!AF7)</f>
        <v>0</v>
      </c>
      <c r="F23" s="102"/>
    </row>
    <row r="24" spans="2:17" ht="16.5" thickTop="1" thickBot="1">
      <c r="B24" s="294" t="s">
        <v>71</v>
      </c>
      <c r="C24" s="294"/>
      <c r="D24" s="294"/>
      <c r="E24" s="104">
        <f>COUNTIF('Monitoria Anual 4'!N11:N32,'Monitoria Anual 4'!AF8)</f>
        <v>0</v>
      </c>
      <c r="F24" s="103"/>
    </row>
    <row r="25" spans="2:17" ht="15.75" thickTop="1"/>
    <row r="26" spans="2:17">
      <c r="B26" s="29" t="s">
        <v>44</v>
      </c>
      <c r="C26" s="30"/>
      <c r="D26" s="30"/>
    </row>
    <row r="27" spans="2:17" ht="3" customHeight="1"/>
    <row r="28" spans="2:17" ht="36" customHeight="1">
      <c r="B28" s="51" t="s">
        <v>33</v>
      </c>
      <c r="C28" s="37">
        <f>COUNTA('Monitoria Anual 4'!A11:A32)</f>
        <v>5</v>
      </c>
      <c r="O28" t="s">
        <v>69</v>
      </c>
      <c r="Q28" t="s">
        <v>70</v>
      </c>
    </row>
    <row r="29" spans="2:17" ht="6.6" customHeight="1" thickBot="1"/>
    <row r="30" spans="2:17" ht="16.5" thickTop="1" thickBot="1">
      <c r="B30" s="35" t="s">
        <v>45</v>
      </c>
      <c r="C30" s="87" t="s">
        <v>46</v>
      </c>
      <c r="D30" s="39"/>
      <c r="E30" s="40"/>
      <c r="F30" s="41"/>
      <c r="G30" s="42"/>
      <c r="H30" s="43"/>
      <c r="I30" s="44"/>
    </row>
    <row r="31" spans="2:17" ht="15.75" thickTop="1">
      <c r="B31" s="45" t="s">
        <v>48</v>
      </c>
      <c r="C31" s="47">
        <f>COUNTA('Monitoria Anual 4'!B11:B15)</f>
        <v>5</v>
      </c>
      <c r="D31" s="50">
        <f>COUNTA('Monitoria Anual 4'!N11:N15)</f>
        <v>0</v>
      </c>
      <c r="E31" s="50">
        <f>COUNTA('Monitoria Anual 4'!I11:I15)</f>
        <v>0</v>
      </c>
      <c r="F31" s="50">
        <f>COUNTA('Monitoria Anual 4'!J11:J15)</f>
        <v>1</v>
      </c>
      <c r="G31" s="50">
        <f>COUNTA('Monitoria Anual 4'!K11:K15)</f>
        <v>0</v>
      </c>
      <c r="H31" s="50">
        <f>COUNTA('Monitoria Anual 4'!L11:L15)</f>
        <v>4</v>
      </c>
      <c r="I31" s="48">
        <f>COUNTA('Monitoria Anual 4'!M11:M15)</f>
        <v>0</v>
      </c>
    </row>
    <row r="32" spans="2:17">
      <c r="B32" s="46" t="s">
        <v>49</v>
      </c>
      <c r="C32" s="48">
        <f>COUNTA('Monitoria Anual 4'!B16:B17)</f>
        <v>2</v>
      </c>
      <c r="D32" s="48">
        <f>COUNTA('Monitoria Anual 4'!N16:N17)</f>
        <v>0</v>
      </c>
      <c r="E32" s="48">
        <f>COUNTA('Monitoria Anual 4'!I16:I17)</f>
        <v>0</v>
      </c>
      <c r="F32" s="48">
        <f>COUNTA('Monitoria Anual 4'!J16:J17)</f>
        <v>0</v>
      </c>
      <c r="G32" s="48">
        <f>COUNTA('Monitoria Anual 4'!K16:K17)</f>
        <v>1</v>
      </c>
      <c r="H32" s="48">
        <f>COUNTA('Monitoria Anual 4'!L16:L17)</f>
        <v>2</v>
      </c>
      <c r="I32" s="48">
        <f>COUNTA('Monitoria Anual 4'!M16:M17)</f>
        <v>0</v>
      </c>
    </row>
    <row r="33" spans="2:9">
      <c r="B33" s="46" t="s">
        <v>50</v>
      </c>
      <c r="C33" s="48">
        <f>COUNTA('Monitoria Anual 4'!B18:B26)</f>
        <v>9</v>
      </c>
      <c r="D33" s="48">
        <f>COUNTA('Monitoria Anual 4'!N18:N26)</f>
        <v>0</v>
      </c>
      <c r="E33" s="48">
        <f>COUNTA('Monitoria Anual 4'!I18:I26)</f>
        <v>0</v>
      </c>
      <c r="F33" s="48">
        <f>COUNTA('Monitoria Anual 4'!J18:J26)</f>
        <v>1</v>
      </c>
      <c r="G33" s="48">
        <f>COUNTA('Monitoria Anual 4'!K18:K26)</f>
        <v>3</v>
      </c>
      <c r="H33" s="48">
        <f>COUNTA('Monitoria Anual 4'!L18:L26)</f>
        <v>4</v>
      </c>
      <c r="I33" s="48">
        <f>COUNTA('Monitoria Anual 4'!M18:M26)</f>
        <v>1</v>
      </c>
    </row>
    <row r="34" spans="2:9">
      <c r="B34" s="46" t="s">
        <v>51</v>
      </c>
      <c r="C34" s="48">
        <f>COUNTA('Monitoria Anual 4'!B27:B27)</f>
        <v>1</v>
      </c>
      <c r="D34" s="48">
        <f>COUNTA('Monitoria Anual 4'!N27:N27)</f>
        <v>0</v>
      </c>
      <c r="E34" s="48">
        <f>COUNTA('Monitoria Anual 4'!I27:I27)</f>
        <v>0</v>
      </c>
      <c r="F34" s="48">
        <f>COUNTA('Monitoria Anual 4'!J27:J27)</f>
        <v>0</v>
      </c>
      <c r="G34" s="48">
        <f>COUNTA('Monitoria Anual 4'!K27:K27)</f>
        <v>1</v>
      </c>
      <c r="H34" s="48">
        <f>COUNTA('Monitoria Anual 4'!L27:L27)</f>
        <v>0</v>
      </c>
      <c r="I34" s="48">
        <f>COUNTA('Monitoria Anual 4'!M27:M27)</f>
        <v>0</v>
      </c>
    </row>
    <row r="35" spans="2:9" ht="15.75" thickBot="1">
      <c r="B35" s="139" t="s">
        <v>52</v>
      </c>
      <c r="C35" s="49">
        <f>COUNTA('Monitoria Anual 4'!B28:B32)</f>
        <v>5</v>
      </c>
      <c r="D35" s="49">
        <f>COUNTA('Monitoria Anual 4'!N28:N32)</f>
        <v>0</v>
      </c>
      <c r="E35" s="49">
        <f>COUNTA('Monitoria Anual 4'!I28:I32)</f>
        <v>0</v>
      </c>
      <c r="F35" s="49">
        <f>COUNTA('Monitoria Anual 4'!J28:J32)</f>
        <v>1</v>
      </c>
      <c r="G35" s="49">
        <f>COUNTA('Monitoria Anual 4'!K28:K32)</f>
        <v>2</v>
      </c>
      <c r="H35" s="49">
        <f>COUNTA('Monitoria Anual 4'!L28:L32)</f>
        <v>2</v>
      </c>
      <c r="I35" s="49">
        <f>COUNTA('Monitoria Anual 4'!M28:M32)</f>
        <v>0</v>
      </c>
    </row>
    <row r="36" spans="2:9" ht="15.75" thickTop="1"/>
  </sheetData>
  <mergeCells count="6">
    <mergeCell ref="A3:P3"/>
    <mergeCell ref="B13:D13"/>
    <mergeCell ref="B23:D23"/>
    <mergeCell ref="B24:D24"/>
    <mergeCell ref="E12:F12"/>
    <mergeCell ref="E13:F13"/>
  </mergeCells>
  <conditionalFormatting sqref="D31:I35">
    <cfRule type="cellIs" dxfId="11" priority="10" stopIfTrue="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11.xml><?xml version="1.0" encoding="utf-8"?>
<worksheet xmlns="http://schemas.openxmlformats.org/spreadsheetml/2006/main" xmlns:r="http://schemas.openxmlformats.org/officeDocument/2006/relationships">
  <dimension ref="A1:HS88"/>
  <sheetViews>
    <sheetView showGridLines="0" showRowColHeaders="0" topLeftCell="A6" zoomScale="60" zoomScaleNormal="60" workbookViewId="0">
      <pane xSplit="2" ySplit="5" topLeftCell="C31" activePane="bottomRight" state="frozen"/>
      <selection activeCell="A6" sqref="A6"/>
      <selection pane="topRight" activeCell="C6" sqref="C6"/>
      <selection pane="bottomLeft" activeCell="A11" sqref="A11"/>
      <selection pane="bottomRight" activeCell="B32" sqref="B32"/>
    </sheetView>
  </sheetViews>
  <sheetFormatPr defaultColWidth="8.85546875" defaultRowHeight="1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9" width="26.7109375" style="18" hidden="1" customWidth="1"/>
    <col min="10" max="10" width="26.7109375" style="18" customWidth="1"/>
    <col min="11" max="12" width="26.7109375" style="18" hidden="1" customWidth="1"/>
    <col min="13" max="13" width="26.7109375" style="18" customWidth="1"/>
    <col min="14" max="14" width="26.7109375" style="18" hidden="1" customWidth="1"/>
    <col min="15" max="15" width="37.85546875" style="1" customWidth="1"/>
    <col min="16" max="16" width="28.7109375" style="1" customWidth="1"/>
    <col min="17" max="17" width="40" style="1" customWidth="1"/>
    <col min="18" max="19" width="26.7109375" style="1" customWidth="1"/>
    <col min="20" max="21" width="28.85546875" style="1" hidden="1" customWidth="1"/>
    <col min="22" max="26" width="18.7109375" style="1" hidden="1" customWidth="1"/>
    <col min="27" max="27" width="22.7109375" style="1" hidden="1" customWidth="1"/>
    <col min="28" max="31" width="8.85546875" style="1"/>
    <col min="32" max="32" width="0" style="1" hidden="1" customWidth="1"/>
    <col min="33" max="16384" width="8.85546875" style="1"/>
  </cols>
  <sheetData>
    <row r="1" spans="1:32" s="2" customFormat="1">
      <c r="A1" s="3" t="s">
        <v>0</v>
      </c>
      <c r="I1" s="16"/>
      <c r="J1" s="16"/>
      <c r="K1" s="16"/>
      <c r="L1" s="16"/>
      <c r="M1" s="16"/>
      <c r="N1" s="16"/>
    </row>
    <row r="2" spans="1:32" s="4" customFormat="1" ht="4.1500000000000004" customHeight="1">
      <c r="I2" s="17"/>
      <c r="J2" s="17"/>
      <c r="K2" s="17"/>
      <c r="L2" s="17"/>
      <c r="M2" s="17"/>
      <c r="N2" s="17"/>
    </row>
    <row r="3" spans="1:32" s="5" customFormat="1" ht="15.75" thickBot="1">
      <c r="A3" s="88" t="s">
        <v>786</v>
      </c>
      <c r="B3" s="88"/>
      <c r="C3" s="88"/>
      <c r="D3" s="88"/>
      <c r="E3" s="88"/>
      <c r="F3" s="88"/>
      <c r="G3" s="88"/>
      <c r="H3" s="88"/>
      <c r="I3" s="88"/>
      <c r="J3" s="88"/>
      <c r="K3" s="88"/>
      <c r="L3" s="88"/>
      <c r="M3" s="88"/>
      <c r="O3" s="88"/>
      <c r="P3" s="88"/>
      <c r="Q3" s="88"/>
    </row>
    <row r="4" spans="1:32" ht="15.75" thickTop="1"/>
    <row r="5" spans="1:32" s="6" customFormat="1" ht="63" customHeight="1" thickBot="1">
      <c r="A5" s="7" t="s">
        <v>1</v>
      </c>
      <c r="B5" s="7"/>
      <c r="C5" s="8"/>
      <c r="D5" s="324" t="s">
        <v>444</v>
      </c>
      <c r="E5" s="325"/>
      <c r="F5" s="325"/>
      <c r="G5" s="325"/>
      <c r="H5" s="325"/>
      <c r="I5" s="325"/>
      <c r="J5" s="325"/>
      <c r="K5" s="325"/>
      <c r="L5" s="12"/>
      <c r="M5" s="13"/>
    </row>
    <row r="6" spans="1:32" ht="15.75" thickTop="1"/>
    <row r="7" spans="1:32" ht="15.75" thickBot="1">
      <c r="A7" s="7" t="s">
        <v>2</v>
      </c>
      <c r="B7" s="7"/>
      <c r="C7" s="8"/>
      <c r="D7" s="10" t="s">
        <v>755</v>
      </c>
      <c r="E7" s="10"/>
      <c r="F7" s="10"/>
      <c r="G7" s="274"/>
      <c r="H7" s="18"/>
      <c r="AF7" s="1" t="s">
        <v>67</v>
      </c>
    </row>
    <row r="8" spans="1:32" ht="15.75" thickTop="1">
      <c r="AF8" s="82" t="s">
        <v>68</v>
      </c>
    </row>
    <row r="9" spans="1:32" ht="16.5" thickBot="1">
      <c r="A9" s="69" t="s">
        <v>11</v>
      </c>
      <c r="B9" s="70"/>
      <c r="C9" s="70"/>
      <c r="D9" s="70"/>
      <c r="E9" s="70"/>
      <c r="F9" s="70"/>
      <c r="G9" s="70"/>
      <c r="H9" s="71"/>
      <c r="I9" s="281" t="s">
        <v>62</v>
      </c>
      <c r="J9" s="282"/>
      <c r="K9" s="282"/>
      <c r="L9" s="282"/>
      <c r="M9" s="282"/>
      <c r="N9" s="282"/>
      <c r="O9" s="282"/>
      <c r="P9" s="282"/>
      <c r="Q9" s="282"/>
      <c r="R9" s="283"/>
      <c r="S9" s="86"/>
      <c r="T9" s="284" t="s">
        <v>30</v>
      </c>
      <c r="U9" s="285"/>
      <c r="V9" s="285"/>
      <c r="W9" s="285"/>
      <c r="X9" s="285"/>
      <c r="Y9" s="285"/>
      <c r="Z9" s="285"/>
      <c r="AA9" s="286"/>
    </row>
    <row r="10" spans="1:32" ht="64.5" thickTop="1" thickBot="1">
      <c r="A10" s="24" t="s">
        <v>3</v>
      </c>
      <c r="B10" s="24" t="s">
        <v>4</v>
      </c>
      <c r="C10" s="24" t="s">
        <v>5</v>
      </c>
      <c r="D10" s="24" t="s">
        <v>9</v>
      </c>
      <c r="E10" s="24" t="s">
        <v>10</v>
      </c>
      <c r="F10" s="24" t="s">
        <v>6</v>
      </c>
      <c r="G10" s="24" t="s">
        <v>8</v>
      </c>
      <c r="H10" s="24" t="s">
        <v>65</v>
      </c>
      <c r="I10" s="19" t="s">
        <v>12</v>
      </c>
      <c r="J10" s="20" t="s">
        <v>13</v>
      </c>
      <c r="K10" s="21" t="s">
        <v>14</v>
      </c>
      <c r="L10" s="22" t="s">
        <v>15</v>
      </c>
      <c r="M10" s="23" t="s">
        <v>16</v>
      </c>
      <c r="N10" s="76" t="s">
        <v>17</v>
      </c>
      <c r="O10" s="25" t="s">
        <v>18</v>
      </c>
      <c r="P10" s="25" t="s">
        <v>19</v>
      </c>
      <c r="Q10" s="25" t="s">
        <v>20</v>
      </c>
      <c r="R10" s="25" t="s">
        <v>21</v>
      </c>
      <c r="S10" s="25" t="s">
        <v>63</v>
      </c>
      <c r="T10" s="26" t="s">
        <v>22</v>
      </c>
      <c r="U10" s="27" t="s">
        <v>23</v>
      </c>
      <c r="V10" s="27" t="s">
        <v>24</v>
      </c>
      <c r="W10" s="27" t="s">
        <v>25</v>
      </c>
      <c r="X10" s="27" t="s">
        <v>26</v>
      </c>
      <c r="Y10" s="27" t="s">
        <v>27</v>
      </c>
      <c r="Z10" s="27" t="s">
        <v>28</v>
      </c>
      <c r="AA10" s="27" t="s">
        <v>29</v>
      </c>
    </row>
    <row r="11" spans="1:32" ht="160.5" customHeight="1" thickTop="1">
      <c r="A11" s="326" t="s">
        <v>745</v>
      </c>
      <c r="B11" s="242" t="s">
        <v>446</v>
      </c>
      <c r="C11" s="177" t="s">
        <v>87</v>
      </c>
      <c r="D11" s="177" t="s">
        <v>80</v>
      </c>
      <c r="E11" s="177" t="s">
        <v>613</v>
      </c>
      <c r="F11" s="177" t="s">
        <v>89</v>
      </c>
      <c r="G11" s="110">
        <v>240000</v>
      </c>
      <c r="H11" s="177" t="s">
        <v>614</v>
      </c>
      <c r="I11" s="15"/>
      <c r="J11" s="15" t="s">
        <v>64</v>
      </c>
      <c r="K11" s="15"/>
      <c r="L11" s="15"/>
      <c r="M11" s="15"/>
      <c r="N11" s="28"/>
      <c r="O11" s="136" t="s">
        <v>810</v>
      </c>
      <c r="P11" s="112" t="s">
        <v>766</v>
      </c>
      <c r="Q11" s="112" t="s">
        <v>767</v>
      </c>
      <c r="R11" s="177" t="s">
        <v>89</v>
      </c>
      <c r="S11" s="112" t="s">
        <v>787</v>
      </c>
      <c r="T11" s="15"/>
      <c r="U11" s="15"/>
      <c r="V11" s="15"/>
      <c r="W11" s="15"/>
      <c r="X11" s="15"/>
      <c r="Y11" s="15"/>
      <c r="Z11" s="15"/>
      <c r="AA11" s="15"/>
    </row>
    <row r="12" spans="1:32" ht="90" customHeight="1">
      <c r="A12" s="323"/>
      <c r="B12" s="242" t="s">
        <v>616</v>
      </c>
      <c r="C12" s="177" t="s">
        <v>492</v>
      </c>
      <c r="D12" s="177" t="s">
        <v>493</v>
      </c>
      <c r="E12" s="177" t="s">
        <v>613</v>
      </c>
      <c r="F12" s="177" t="s">
        <v>89</v>
      </c>
      <c r="G12" s="110">
        <v>1500000</v>
      </c>
      <c r="H12" s="154" t="s">
        <v>615</v>
      </c>
      <c r="I12" s="15"/>
      <c r="J12" s="15"/>
      <c r="K12" s="15"/>
      <c r="L12" s="15"/>
      <c r="M12" s="15" t="s">
        <v>64</v>
      </c>
      <c r="N12" s="28"/>
      <c r="O12" s="231" t="s">
        <v>811</v>
      </c>
      <c r="P12" s="114" t="s">
        <v>768</v>
      </c>
      <c r="Q12" s="14"/>
      <c r="R12" s="177" t="s">
        <v>89</v>
      </c>
      <c r="S12" s="114" t="s">
        <v>788</v>
      </c>
      <c r="T12" s="14"/>
      <c r="U12" s="14"/>
      <c r="V12" s="14"/>
      <c r="W12" s="14"/>
      <c r="X12" s="14"/>
      <c r="Y12" s="14"/>
      <c r="Z12" s="14"/>
      <c r="AA12" s="14"/>
    </row>
    <row r="13" spans="1:32" ht="136.5" customHeight="1">
      <c r="A13" s="323"/>
      <c r="B13" s="243" t="s">
        <v>617</v>
      </c>
      <c r="C13" s="121" t="s">
        <v>496</v>
      </c>
      <c r="D13" s="121" t="s">
        <v>497</v>
      </c>
      <c r="E13" s="121" t="s">
        <v>613</v>
      </c>
      <c r="F13" s="121" t="s">
        <v>498</v>
      </c>
      <c r="G13" s="110">
        <v>30000</v>
      </c>
      <c r="H13" s="121" t="s">
        <v>500</v>
      </c>
      <c r="I13" s="15"/>
      <c r="J13" s="15"/>
      <c r="K13" s="15"/>
      <c r="L13" s="15"/>
      <c r="M13" s="15" t="s">
        <v>64</v>
      </c>
      <c r="N13" s="28"/>
      <c r="O13" s="138" t="s">
        <v>790</v>
      </c>
      <c r="P13" s="231" t="s">
        <v>789</v>
      </c>
      <c r="Q13" s="14"/>
      <c r="R13" s="121" t="s">
        <v>498</v>
      </c>
      <c r="S13" s="114" t="s">
        <v>757</v>
      </c>
      <c r="T13" s="14"/>
      <c r="U13" s="14"/>
      <c r="V13" s="14"/>
      <c r="W13" s="14"/>
      <c r="X13" s="14"/>
      <c r="Y13" s="14"/>
      <c r="Z13" s="14"/>
      <c r="AA13" s="14"/>
    </row>
    <row r="14" spans="1:32" ht="136.5" customHeight="1">
      <c r="A14" s="270"/>
      <c r="B14" s="167" t="s">
        <v>618</v>
      </c>
      <c r="C14" s="121" t="s">
        <v>496</v>
      </c>
      <c r="D14" s="121" t="s">
        <v>497</v>
      </c>
      <c r="E14" s="121" t="s">
        <v>613</v>
      </c>
      <c r="F14" s="227" t="s">
        <v>770</v>
      </c>
      <c r="G14" s="121" t="s">
        <v>501</v>
      </c>
      <c r="H14" s="110">
        <v>150000</v>
      </c>
      <c r="I14" s="15"/>
      <c r="J14" s="15"/>
      <c r="K14" s="15"/>
      <c r="L14" s="15"/>
      <c r="M14" s="15" t="s">
        <v>64</v>
      </c>
      <c r="N14" s="28"/>
      <c r="O14" s="114" t="s">
        <v>776</v>
      </c>
      <c r="P14" s="114" t="s">
        <v>775</v>
      </c>
      <c r="Q14" s="138" t="s">
        <v>791</v>
      </c>
      <c r="R14" s="227" t="s">
        <v>770</v>
      </c>
      <c r="S14" s="114" t="s">
        <v>769</v>
      </c>
      <c r="T14" s="14"/>
      <c r="U14" s="14"/>
      <c r="V14" s="14"/>
      <c r="W14" s="14"/>
      <c r="X14" s="14"/>
      <c r="Y14" s="14"/>
      <c r="Z14" s="14"/>
      <c r="AA14" s="14"/>
    </row>
    <row r="15" spans="1:32" ht="225" customHeight="1">
      <c r="A15" s="270"/>
      <c r="B15" s="167" t="s">
        <v>619</v>
      </c>
      <c r="C15" s="121" t="s">
        <v>496</v>
      </c>
      <c r="D15" s="121" t="s">
        <v>497</v>
      </c>
      <c r="E15" s="121" t="s">
        <v>613</v>
      </c>
      <c r="F15" s="227" t="s">
        <v>499</v>
      </c>
      <c r="G15" s="121" t="s">
        <v>502</v>
      </c>
      <c r="H15" s="110">
        <v>300000</v>
      </c>
      <c r="I15" s="15"/>
      <c r="J15" s="15" t="s">
        <v>64</v>
      </c>
      <c r="K15" s="15"/>
      <c r="L15" s="15"/>
      <c r="M15" s="15"/>
      <c r="N15" s="28"/>
      <c r="O15" s="233" t="s">
        <v>772</v>
      </c>
      <c r="P15" s="114" t="s">
        <v>773</v>
      </c>
      <c r="Q15" s="231" t="s">
        <v>774</v>
      </c>
      <c r="R15" s="227" t="s">
        <v>499</v>
      </c>
      <c r="S15" s="114" t="s">
        <v>771</v>
      </c>
      <c r="T15" s="14"/>
      <c r="U15" s="14"/>
      <c r="V15" s="14"/>
      <c r="W15" s="14"/>
      <c r="X15" s="14"/>
      <c r="Y15" s="14"/>
      <c r="Z15" s="14"/>
      <c r="AA15" s="14"/>
    </row>
    <row r="16" spans="1:32" ht="276" customHeight="1">
      <c r="A16" s="322" t="s">
        <v>746</v>
      </c>
      <c r="B16" s="267" t="s">
        <v>622</v>
      </c>
      <c r="C16" s="154" t="s">
        <v>135</v>
      </c>
      <c r="D16" s="154" t="s">
        <v>80</v>
      </c>
      <c r="E16" s="177" t="s">
        <v>613</v>
      </c>
      <c r="F16" s="154" t="s">
        <v>508</v>
      </c>
      <c r="G16" s="110">
        <v>300000</v>
      </c>
      <c r="H16" s="154" t="s">
        <v>620</v>
      </c>
      <c r="I16" s="15"/>
      <c r="J16" s="15" t="s">
        <v>64</v>
      </c>
      <c r="K16" s="15"/>
      <c r="L16" s="15"/>
      <c r="M16" s="15"/>
      <c r="N16" s="28"/>
      <c r="O16" s="275" t="s">
        <v>812</v>
      </c>
      <c r="P16" s="114" t="s">
        <v>758</v>
      </c>
      <c r="Q16" s="231" t="s">
        <v>813</v>
      </c>
      <c r="R16" s="154" t="s">
        <v>508</v>
      </c>
      <c r="S16" s="114" t="s">
        <v>814</v>
      </c>
      <c r="T16" s="14"/>
      <c r="U16" s="14"/>
      <c r="V16" s="14"/>
      <c r="W16" s="14"/>
      <c r="X16" s="14"/>
      <c r="Y16" s="14"/>
      <c r="Z16" s="14"/>
      <c r="AA16" s="14"/>
    </row>
    <row r="17" spans="1:227" ht="150">
      <c r="A17" s="323"/>
      <c r="B17" s="268" t="s">
        <v>756</v>
      </c>
      <c r="C17" s="121" t="s">
        <v>621</v>
      </c>
      <c r="D17" s="121" t="s">
        <v>497</v>
      </c>
      <c r="E17" s="121" t="s">
        <v>613</v>
      </c>
      <c r="F17" s="121" t="s">
        <v>508</v>
      </c>
      <c r="G17" s="110">
        <v>50000</v>
      </c>
      <c r="H17" s="154" t="s">
        <v>620</v>
      </c>
      <c r="I17" s="15"/>
      <c r="J17" s="15"/>
      <c r="K17" s="15"/>
      <c r="L17" s="15"/>
      <c r="M17" s="15" t="s">
        <v>64</v>
      </c>
      <c r="N17" s="28"/>
      <c r="O17" s="114" t="s">
        <v>759</v>
      </c>
      <c r="P17" s="114" t="s">
        <v>760</v>
      </c>
      <c r="Q17" s="14"/>
      <c r="R17" s="121" t="s">
        <v>508</v>
      </c>
      <c r="S17" s="14"/>
      <c r="T17" s="14"/>
      <c r="U17" s="14"/>
      <c r="V17" s="14"/>
      <c r="W17" s="14"/>
      <c r="X17" s="14"/>
      <c r="Y17" s="14"/>
      <c r="Z17" s="14"/>
      <c r="AA17" s="14"/>
    </row>
    <row r="18" spans="1:227" s="273" customFormat="1" ht="75">
      <c r="A18" s="327" t="s">
        <v>747</v>
      </c>
      <c r="B18" s="201" t="s">
        <v>630</v>
      </c>
      <c r="C18" s="177" t="s">
        <v>426</v>
      </c>
      <c r="D18" s="177" t="s">
        <v>80</v>
      </c>
      <c r="E18" s="177" t="s">
        <v>613</v>
      </c>
      <c r="F18" s="177" t="s">
        <v>680</v>
      </c>
      <c r="G18" s="125" t="s">
        <v>624</v>
      </c>
      <c r="H18" s="177" t="s">
        <v>625</v>
      </c>
      <c r="I18" s="15"/>
      <c r="J18" s="15"/>
      <c r="K18" s="15"/>
      <c r="L18" s="15"/>
      <c r="M18" s="15" t="s">
        <v>64</v>
      </c>
      <c r="N18" s="28"/>
      <c r="O18" s="233" t="s">
        <v>792</v>
      </c>
      <c r="P18" s="231" t="s">
        <v>793</v>
      </c>
      <c r="Q18" s="231" t="s">
        <v>794</v>
      </c>
      <c r="R18" s="177" t="s">
        <v>680</v>
      </c>
      <c r="S18" s="138" t="s">
        <v>795</v>
      </c>
      <c r="T18" s="14"/>
      <c r="U18" s="14"/>
      <c r="V18" s="14"/>
      <c r="W18" s="14"/>
      <c r="X18" s="14"/>
      <c r="Y18" s="14"/>
      <c r="Z18" s="14"/>
      <c r="AA18" s="14"/>
      <c r="AB18" s="1"/>
      <c r="AC18" s="1"/>
      <c r="AD18" s="1"/>
      <c r="AE18" s="1"/>
    </row>
    <row r="19" spans="1:227" ht="150" customHeight="1">
      <c r="A19" s="328"/>
      <c r="B19" s="201" t="s">
        <v>749</v>
      </c>
      <c r="C19" s="177" t="s">
        <v>155</v>
      </c>
      <c r="D19" s="177" t="s">
        <v>80</v>
      </c>
      <c r="E19" s="177" t="s">
        <v>613</v>
      </c>
      <c r="F19" s="177" t="s">
        <v>508</v>
      </c>
      <c r="G19" s="177" t="s">
        <v>626</v>
      </c>
      <c r="H19" s="177" t="s">
        <v>471</v>
      </c>
      <c r="I19" s="15"/>
      <c r="J19" s="15"/>
      <c r="K19" s="15"/>
      <c r="L19" s="15"/>
      <c r="M19" s="15" t="s">
        <v>64</v>
      </c>
      <c r="N19" s="28"/>
      <c r="O19" s="138" t="s">
        <v>816</v>
      </c>
      <c r="P19" s="231" t="s">
        <v>777</v>
      </c>
      <c r="Q19" s="138" t="s">
        <v>815</v>
      </c>
      <c r="R19" s="177" t="s">
        <v>508</v>
      </c>
      <c r="S19" s="231" t="s">
        <v>817</v>
      </c>
      <c r="T19" s="14"/>
      <c r="U19" s="14"/>
      <c r="V19" s="14"/>
      <c r="W19" s="14"/>
      <c r="X19" s="14"/>
      <c r="Y19" s="14"/>
      <c r="Z19" s="14"/>
      <c r="AA19" s="14"/>
    </row>
    <row r="20" spans="1:227" ht="390">
      <c r="A20" s="328"/>
      <c r="B20" s="201" t="s">
        <v>632</v>
      </c>
      <c r="C20" s="177" t="s">
        <v>164</v>
      </c>
      <c r="D20" s="177" t="s">
        <v>99</v>
      </c>
      <c r="E20" s="177" t="s">
        <v>613</v>
      </c>
      <c r="F20" s="177" t="s">
        <v>472</v>
      </c>
      <c r="G20" s="227">
        <v>195000</v>
      </c>
      <c r="H20" s="177" t="s">
        <v>167</v>
      </c>
      <c r="I20" s="15"/>
      <c r="J20" s="15"/>
      <c r="K20" s="15"/>
      <c r="L20" s="15"/>
      <c r="M20" s="15" t="s">
        <v>64</v>
      </c>
      <c r="N20" s="28"/>
      <c r="O20" s="271" t="s">
        <v>779</v>
      </c>
      <c r="P20" s="68" t="s">
        <v>778</v>
      </c>
      <c r="Q20" s="112" t="s">
        <v>780</v>
      </c>
      <c r="R20" s="177" t="s">
        <v>472</v>
      </c>
      <c r="S20" s="114" t="s">
        <v>818</v>
      </c>
      <c r="T20" s="14"/>
      <c r="U20" s="14"/>
      <c r="V20" s="14"/>
      <c r="W20" s="14"/>
      <c r="X20" s="14"/>
      <c r="Y20" s="14"/>
      <c r="Z20" s="14"/>
      <c r="AA20" s="14"/>
    </row>
    <row r="21" spans="1:227" ht="90">
      <c r="A21" s="328"/>
      <c r="B21" s="201" t="s">
        <v>633</v>
      </c>
      <c r="C21" s="112" t="s">
        <v>683</v>
      </c>
      <c r="D21" s="177" t="s">
        <v>497</v>
      </c>
      <c r="E21" s="177" t="s">
        <v>613</v>
      </c>
      <c r="F21" s="177" t="s">
        <v>508</v>
      </c>
      <c r="G21" s="217" t="s">
        <v>626</v>
      </c>
      <c r="H21" s="177" t="s">
        <v>627</v>
      </c>
      <c r="I21" s="15"/>
      <c r="J21" s="15" t="s">
        <v>64</v>
      </c>
      <c r="K21" s="15"/>
      <c r="L21" s="15"/>
      <c r="M21" s="15"/>
      <c r="N21" s="28"/>
      <c r="O21" s="15"/>
      <c r="P21" s="15"/>
      <c r="Q21" s="15"/>
      <c r="R21" s="177" t="s">
        <v>508</v>
      </c>
      <c r="S21" s="234" t="s">
        <v>796</v>
      </c>
      <c r="T21" s="15"/>
      <c r="U21" s="15"/>
      <c r="V21" s="15"/>
      <c r="W21" s="15"/>
      <c r="X21" s="15"/>
      <c r="Y21" s="15"/>
      <c r="Z21" s="15"/>
      <c r="AA21" s="15"/>
    </row>
    <row r="22" spans="1:227" ht="107.25" customHeight="1">
      <c r="A22" s="328"/>
      <c r="B22" s="201" t="s">
        <v>634</v>
      </c>
      <c r="C22" s="177" t="s">
        <v>628</v>
      </c>
      <c r="D22" s="177" t="s">
        <v>80</v>
      </c>
      <c r="E22" s="121" t="s">
        <v>613</v>
      </c>
      <c r="F22" s="177" t="s">
        <v>629</v>
      </c>
      <c r="G22" s="217" t="s">
        <v>626</v>
      </c>
      <c r="H22" s="177" t="s">
        <v>185</v>
      </c>
      <c r="I22" s="15"/>
      <c r="J22" s="15"/>
      <c r="K22" s="15"/>
      <c r="L22" s="15"/>
      <c r="M22" s="15" t="s">
        <v>64</v>
      </c>
      <c r="N22" s="28"/>
      <c r="O22" s="206" t="s">
        <v>741</v>
      </c>
      <c r="P22" s="136" t="s">
        <v>666</v>
      </c>
      <c r="Q22" s="112" t="s">
        <v>684</v>
      </c>
      <c r="R22" s="177" t="s">
        <v>629</v>
      </c>
      <c r="S22" s="234" t="s">
        <v>797</v>
      </c>
      <c r="T22" s="15"/>
      <c r="U22" s="15"/>
      <c r="V22" s="15"/>
      <c r="W22" s="15"/>
      <c r="X22" s="15"/>
      <c r="Y22" s="15"/>
      <c r="Z22" s="15"/>
      <c r="AA22" s="15"/>
    </row>
    <row r="23" spans="1:227" ht="267.75" customHeight="1">
      <c r="A23" s="328"/>
      <c r="B23" s="201" t="s">
        <v>635</v>
      </c>
      <c r="C23" s="177" t="s">
        <v>193</v>
      </c>
      <c r="D23" s="177" t="s">
        <v>79</v>
      </c>
      <c r="E23" s="121" t="s">
        <v>613</v>
      </c>
      <c r="F23" s="177" t="s">
        <v>472</v>
      </c>
      <c r="G23" s="227">
        <v>195000</v>
      </c>
      <c r="H23" s="177" t="s">
        <v>195</v>
      </c>
      <c r="I23" s="15"/>
      <c r="J23" s="15" t="s">
        <v>64</v>
      </c>
      <c r="K23" s="15"/>
      <c r="L23" s="15"/>
      <c r="M23" s="15"/>
      <c r="N23" s="28"/>
      <c r="O23" s="272" t="s">
        <v>782</v>
      </c>
      <c r="P23" s="14"/>
      <c r="Q23" s="231" t="s">
        <v>781</v>
      </c>
      <c r="R23" s="177" t="s">
        <v>472</v>
      </c>
      <c r="S23" s="68" t="s">
        <v>769</v>
      </c>
      <c r="T23" s="15"/>
      <c r="U23" s="15"/>
      <c r="V23" s="15"/>
      <c r="W23" s="15"/>
      <c r="X23" s="15"/>
      <c r="Y23" s="15"/>
      <c r="Z23" s="15"/>
      <c r="AA23" s="15"/>
    </row>
    <row r="24" spans="1:227" ht="123.75" customHeight="1">
      <c r="A24" s="328"/>
      <c r="B24" s="201" t="s">
        <v>750</v>
      </c>
      <c r="C24" s="177" t="s">
        <v>198</v>
      </c>
      <c r="D24" s="177" t="s">
        <v>79</v>
      </c>
      <c r="E24" s="121" t="s">
        <v>613</v>
      </c>
      <c r="F24" s="112" t="s">
        <v>748</v>
      </c>
      <c r="G24" s="219">
        <v>250000000</v>
      </c>
      <c r="H24" s="177" t="s">
        <v>200</v>
      </c>
      <c r="I24" s="15"/>
      <c r="J24" s="15" t="s">
        <v>64</v>
      </c>
      <c r="K24" s="15"/>
      <c r="L24" s="15"/>
      <c r="M24" s="15"/>
      <c r="N24" s="28"/>
      <c r="O24" s="234" t="s">
        <v>798</v>
      </c>
      <c r="P24" s="15"/>
      <c r="Q24" s="112" t="s">
        <v>819</v>
      </c>
      <c r="R24" s="177" t="s">
        <v>508</v>
      </c>
      <c r="S24" s="112" t="s">
        <v>820</v>
      </c>
      <c r="T24" s="15"/>
      <c r="U24" s="15"/>
      <c r="V24" s="15"/>
      <c r="W24" s="15"/>
      <c r="X24" s="15"/>
      <c r="Y24" s="15"/>
      <c r="Z24" s="15"/>
      <c r="AA24" s="15"/>
    </row>
    <row r="25" spans="1:227" ht="121.5" customHeight="1">
      <c r="A25" s="328"/>
      <c r="B25" s="201" t="s">
        <v>637</v>
      </c>
      <c r="C25" s="177" t="s">
        <v>202</v>
      </c>
      <c r="D25" s="177" t="s">
        <v>79</v>
      </c>
      <c r="E25" s="177" t="s">
        <v>613</v>
      </c>
      <c r="F25" s="177" t="s">
        <v>657</v>
      </c>
      <c r="G25" s="219">
        <v>100000</v>
      </c>
      <c r="H25" s="177" t="s">
        <v>204</v>
      </c>
      <c r="I25" s="15"/>
      <c r="J25" s="15" t="s">
        <v>64</v>
      </c>
      <c r="K25" s="15"/>
      <c r="L25" s="15"/>
      <c r="M25" s="15"/>
      <c r="N25" s="28"/>
      <c r="O25" s="234" t="s">
        <v>799</v>
      </c>
      <c r="P25" s="68" t="s">
        <v>763</v>
      </c>
      <c r="Q25" s="136" t="s">
        <v>783</v>
      </c>
      <c r="R25" s="177" t="s">
        <v>657</v>
      </c>
      <c r="S25" s="15"/>
      <c r="T25" s="15"/>
      <c r="U25" s="15"/>
      <c r="V25" s="15"/>
      <c r="W25" s="15"/>
      <c r="X25" s="15"/>
      <c r="Y25" s="15"/>
      <c r="Z25" s="15"/>
      <c r="AA25" s="15"/>
    </row>
    <row r="26" spans="1:227" s="273" customFormat="1" ht="255.75" customHeight="1">
      <c r="A26" s="328"/>
      <c r="B26" s="276" t="s">
        <v>751</v>
      </c>
      <c r="C26" s="177" t="s">
        <v>259</v>
      </c>
      <c r="D26" s="177" t="s">
        <v>80</v>
      </c>
      <c r="E26" s="177" t="s">
        <v>613</v>
      </c>
      <c r="F26" s="177" t="s">
        <v>554</v>
      </c>
      <c r="G26" s="112" t="s">
        <v>669</v>
      </c>
      <c r="H26" s="177" t="s">
        <v>261</v>
      </c>
      <c r="I26" s="15"/>
      <c r="J26" s="15" t="s">
        <v>64</v>
      </c>
      <c r="K26" s="15"/>
      <c r="L26" s="15"/>
      <c r="M26" s="15"/>
      <c r="N26" s="28"/>
      <c r="O26" s="234" t="s">
        <v>784</v>
      </c>
      <c r="P26" s="112" t="s">
        <v>785</v>
      </c>
      <c r="Q26" s="68" t="s">
        <v>821</v>
      </c>
      <c r="R26" s="177" t="s">
        <v>554</v>
      </c>
      <c r="S26" s="112" t="s">
        <v>800</v>
      </c>
      <c r="T26" s="15"/>
      <c r="U26" s="15"/>
      <c r="V26" s="15"/>
      <c r="W26" s="15"/>
      <c r="X26" s="15"/>
      <c r="Y26" s="15"/>
      <c r="Z26" s="15"/>
      <c r="AA26" s="15"/>
      <c r="AB26" s="1"/>
      <c r="AC26" s="1"/>
      <c r="AD26" s="1"/>
      <c r="AE26" s="1"/>
      <c r="AF26" s="1"/>
      <c r="AG26" s="1"/>
      <c r="AH26" s="1"/>
      <c r="AI26" s="1"/>
      <c r="AJ26" s="1"/>
      <c r="AK26" s="1"/>
      <c r="AL26" s="1"/>
      <c r="AM26" s="1"/>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row>
    <row r="27" spans="1:227" ht="135">
      <c r="A27" s="244" t="s">
        <v>752</v>
      </c>
      <c r="B27" s="201" t="s">
        <v>464</v>
      </c>
      <c r="C27" s="177" t="s">
        <v>210</v>
      </c>
      <c r="D27" s="177" t="s">
        <v>99</v>
      </c>
      <c r="E27" s="177" t="s">
        <v>613</v>
      </c>
      <c r="F27" s="177" t="s">
        <v>211</v>
      </c>
      <c r="G27" s="114" t="s">
        <v>688</v>
      </c>
      <c r="H27" s="177" t="s">
        <v>639</v>
      </c>
      <c r="I27" s="15"/>
      <c r="J27" s="15" t="s">
        <v>64</v>
      </c>
      <c r="K27" s="15"/>
      <c r="L27" s="15"/>
      <c r="M27" s="15"/>
      <c r="N27" s="28"/>
      <c r="O27" s="233" t="s">
        <v>761</v>
      </c>
      <c r="P27" s="231" t="s">
        <v>763</v>
      </c>
      <c r="Q27" s="114" t="s">
        <v>762</v>
      </c>
      <c r="R27" s="177" t="s">
        <v>211</v>
      </c>
      <c r="S27" s="114" t="s">
        <v>801</v>
      </c>
      <c r="T27" s="14"/>
      <c r="U27" s="14"/>
      <c r="V27" s="14"/>
      <c r="W27" s="14"/>
      <c r="X27" s="14"/>
      <c r="Y27" s="14"/>
      <c r="Z27" s="14"/>
      <c r="AA27" s="14"/>
    </row>
    <row r="28" spans="1:227" ht="360">
      <c r="A28" s="322" t="s">
        <v>753</v>
      </c>
      <c r="B28" s="228" t="s">
        <v>467</v>
      </c>
      <c r="C28" s="154" t="s">
        <v>218</v>
      </c>
      <c r="D28" s="154" t="s">
        <v>79</v>
      </c>
      <c r="E28" s="177" t="s">
        <v>613</v>
      </c>
      <c r="F28" s="154" t="s">
        <v>219</v>
      </c>
      <c r="G28" s="229">
        <v>100000</v>
      </c>
      <c r="H28" s="154" t="s">
        <v>640</v>
      </c>
      <c r="I28" s="15"/>
      <c r="J28" s="15"/>
      <c r="K28" s="15"/>
      <c r="L28" s="15"/>
      <c r="M28" s="15" t="s">
        <v>64</v>
      </c>
      <c r="N28" s="28"/>
      <c r="O28" s="233" t="s">
        <v>802</v>
      </c>
      <c r="P28" s="114" t="s">
        <v>822</v>
      </c>
      <c r="Q28" s="114" t="s">
        <v>774</v>
      </c>
      <c r="R28" s="154" t="s">
        <v>219</v>
      </c>
      <c r="S28" s="114" t="s">
        <v>803</v>
      </c>
      <c r="T28" s="14"/>
      <c r="U28" s="14"/>
      <c r="V28" s="14"/>
      <c r="W28" s="14"/>
      <c r="X28" s="14"/>
      <c r="Y28" s="14"/>
      <c r="Z28" s="14"/>
      <c r="AA28" s="14"/>
    </row>
    <row r="29" spans="1:227" ht="75">
      <c r="A29" s="323"/>
      <c r="B29" s="151" t="s">
        <v>644</v>
      </c>
      <c r="C29" s="154" t="s">
        <v>237</v>
      </c>
      <c r="D29" s="154" t="s">
        <v>79</v>
      </c>
      <c r="E29" s="177" t="s">
        <v>613</v>
      </c>
      <c r="F29" s="154" t="s">
        <v>219</v>
      </c>
      <c r="G29" s="229">
        <v>200000</v>
      </c>
      <c r="H29" s="154" t="s">
        <v>238</v>
      </c>
      <c r="I29" s="15"/>
      <c r="J29" s="15"/>
      <c r="K29" s="15"/>
      <c r="L29" s="15"/>
      <c r="M29" s="15" t="s">
        <v>64</v>
      </c>
      <c r="N29" s="28"/>
      <c r="O29" s="233" t="s">
        <v>804</v>
      </c>
      <c r="P29" s="114" t="s">
        <v>805</v>
      </c>
      <c r="Q29" s="114" t="s">
        <v>774</v>
      </c>
      <c r="R29" s="154" t="s">
        <v>219</v>
      </c>
      <c r="S29" s="14"/>
      <c r="T29" s="14"/>
      <c r="U29" s="14"/>
      <c r="V29" s="14"/>
      <c r="W29" s="14"/>
      <c r="X29" s="14"/>
      <c r="Y29" s="14"/>
      <c r="Z29" s="14"/>
      <c r="AA29" s="14"/>
    </row>
    <row r="30" spans="1:227" ht="300.75" customHeight="1">
      <c r="A30" s="323"/>
      <c r="B30" s="228" t="s">
        <v>645</v>
      </c>
      <c r="C30" s="154" t="s">
        <v>473</v>
      </c>
      <c r="D30" s="154" t="s">
        <v>80</v>
      </c>
      <c r="E30" s="177" t="s">
        <v>613</v>
      </c>
      <c r="F30" s="154" t="s">
        <v>211</v>
      </c>
      <c r="G30" s="229">
        <v>50000</v>
      </c>
      <c r="H30" s="154" t="s">
        <v>641</v>
      </c>
      <c r="I30" s="15"/>
      <c r="J30" s="15"/>
      <c r="K30" s="15"/>
      <c r="L30" s="15"/>
      <c r="M30" s="15" t="s">
        <v>64</v>
      </c>
      <c r="N30" s="28"/>
      <c r="O30" s="115" t="s">
        <v>733</v>
      </c>
      <c r="P30" s="14"/>
      <c r="Q30" s="115" t="s">
        <v>692</v>
      </c>
      <c r="R30" s="154" t="s">
        <v>211</v>
      </c>
      <c r="S30" s="14"/>
      <c r="T30" s="14"/>
      <c r="U30" s="14"/>
      <c r="V30" s="14"/>
      <c r="W30" s="14"/>
      <c r="X30" s="14"/>
      <c r="Y30" s="14"/>
      <c r="Z30" s="14"/>
      <c r="AA30" s="14"/>
    </row>
    <row r="31" spans="1:227" ht="105.75" customHeight="1">
      <c r="A31" s="323"/>
      <c r="B31" s="201" t="s">
        <v>754</v>
      </c>
      <c r="C31" s="177" t="s">
        <v>253</v>
      </c>
      <c r="D31" s="177" t="s">
        <v>80</v>
      </c>
      <c r="E31" s="177" t="s">
        <v>613</v>
      </c>
      <c r="F31" s="177" t="s">
        <v>219</v>
      </c>
      <c r="G31" s="229">
        <v>100000</v>
      </c>
      <c r="H31" s="113" t="s">
        <v>642</v>
      </c>
      <c r="I31" s="15"/>
      <c r="J31" s="15"/>
      <c r="K31" s="15"/>
      <c r="L31" s="15"/>
      <c r="M31" s="15" t="s">
        <v>64</v>
      </c>
      <c r="N31" s="28"/>
      <c r="O31" s="275" t="s">
        <v>806</v>
      </c>
      <c r="P31" s="269" t="s">
        <v>807</v>
      </c>
      <c r="Q31" s="231" t="s">
        <v>808</v>
      </c>
      <c r="R31" s="177" t="s">
        <v>219</v>
      </c>
      <c r="S31" s="138" t="s">
        <v>809</v>
      </c>
      <c r="T31" s="14"/>
      <c r="U31" s="14"/>
      <c r="V31" s="14"/>
      <c r="W31" s="14"/>
      <c r="X31" s="14"/>
      <c r="Y31" s="14"/>
      <c r="Z31" s="14"/>
      <c r="AA31" s="14"/>
    </row>
    <row r="32" spans="1:227" ht="111" customHeight="1">
      <c r="A32" s="323"/>
      <c r="B32" s="201" t="s">
        <v>647</v>
      </c>
      <c r="C32" s="177" t="s">
        <v>509</v>
      </c>
      <c r="D32" s="177" t="s">
        <v>80</v>
      </c>
      <c r="E32" s="177" t="s">
        <v>613</v>
      </c>
      <c r="F32" s="177" t="s">
        <v>508</v>
      </c>
      <c r="G32" s="229">
        <v>50000</v>
      </c>
      <c r="H32" s="177" t="s">
        <v>643</v>
      </c>
      <c r="I32" s="15"/>
      <c r="J32" s="15" t="s">
        <v>64</v>
      </c>
      <c r="K32" s="15"/>
      <c r="L32" s="15"/>
      <c r="M32" s="15"/>
      <c r="N32" s="28"/>
      <c r="O32" s="233" t="s">
        <v>764</v>
      </c>
      <c r="P32" s="231" t="s">
        <v>763</v>
      </c>
      <c r="Q32" s="231" t="s">
        <v>765</v>
      </c>
      <c r="R32" s="177" t="s">
        <v>508</v>
      </c>
      <c r="S32" s="138" t="s">
        <v>823</v>
      </c>
      <c r="T32" s="14"/>
      <c r="U32" s="14"/>
      <c r="V32" s="14"/>
      <c r="W32" s="14"/>
      <c r="X32" s="14"/>
      <c r="Y32" s="14"/>
      <c r="Z32" s="14"/>
      <c r="AA32" s="14"/>
    </row>
    <row r="37" spans="1:8" ht="15.75" thickBot="1"/>
    <row r="38" spans="1:8" ht="43.5" customHeight="1" thickTop="1" thickBot="1">
      <c r="A38" s="90" t="s">
        <v>53</v>
      </c>
      <c r="B38" s="55">
        <f>COUNTA(B43:B52,B55:B64,B67:B76,B79:B88)</f>
        <v>0</v>
      </c>
    </row>
    <row r="39" spans="1:8" ht="15.75" thickTop="1"/>
    <row r="41" spans="1:8" ht="15.75" thickBot="1"/>
    <row r="42" spans="1:8" ht="17.25" thickTop="1" thickBot="1">
      <c r="A42" s="90"/>
      <c r="B42" s="90" t="s">
        <v>55</v>
      </c>
      <c r="C42" s="91" t="s">
        <v>5</v>
      </c>
      <c r="D42" s="91" t="s">
        <v>9</v>
      </c>
      <c r="E42" s="91" t="s">
        <v>10</v>
      </c>
      <c r="F42" s="91" t="s">
        <v>7</v>
      </c>
      <c r="G42" s="91" t="s">
        <v>6</v>
      </c>
      <c r="H42" s="91" t="s">
        <v>8</v>
      </c>
    </row>
    <row r="43" spans="1:8" ht="15.75" thickTop="1">
      <c r="A43" s="75" t="s">
        <v>54</v>
      </c>
      <c r="B43" s="54"/>
      <c r="C43" s="54"/>
      <c r="D43" s="54"/>
      <c r="E43" s="54"/>
      <c r="F43" s="54"/>
      <c r="G43" s="54"/>
      <c r="H43" s="54"/>
    </row>
    <row r="44" spans="1:8">
      <c r="A44" s="72"/>
      <c r="B44" s="54"/>
      <c r="C44" s="54"/>
      <c r="D44" s="54"/>
      <c r="E44" s="54"/>
      <c r="F44" s="54"/>
      <c r="G44" s="54"/>
      <c r="H44" s="54"/>
    </row>
    <row r="45" spans="1:8">
      <c r="A45" s="72"/>
      <c r="B45" s="54"/>
      <c r="C45" s="54"/>
      <c r="D45" s="54"/>
      <c r="E45" s="54"/>
      <c r="F45" s="54"/>
      <c r="G45" s="54"/>
      <c r="H45" s="54"/>
    </row>
    <row r="46" spans="1:8">
      <c r="A46" s="72"/>
      <c r="B46" s="54"/>
      <c r="C46" s="54"/>
      <c r="D46" s="54"/>
      <c r="E46" s="54"/>
      <c r="F46" s="54"/>
      <c r="G46" s="54"/>
      <c r="H46" s="54"/>
    </row>
    <row r="47" spans="1:8">
      <c r="A47" s="72"/>
      <c r="B47" s="54"/>
      <c r="C47" s="54"/>
      <c r="D47" s="54"/>
      <c r="E47" s="54"/>
      <c r="F47" s="54"/>
      <c r="G47" s="54"/>
      <c r="H47" s="54"/>
    </row>
    <row r="48" spans="1:8">
      <c r="A48" s="72"/>
      <c r="B48" s="54"/>
      <c r="C48" s="54"/>
      <c r="D48" s="54"/>
      <c r="E48" s="54"/>
      <c r="F48" s="54"/>
      <c r="G48" s="54"/>
      <c r="H48" s="54"/>
    </row>
    <row r="49" spans="1:8">
      <c r="A49" s="72"/>
      <c r="B49" s="54"/>
      <c r="C49" s="54"/>
      <c r="D49" s="54"/>
      <c r="E49" s="54"/>
      <c r="F49" s="54"/>
      <c r="G49" s="54"/>
      <c r="H49" s="54"/>
    </row>
    <row r="50" spans="1:8">
      <c r="A50" s="72"/>
      <c r="B50" s="54"/>
      <c r="C50" s="54"/>
      <c r="D50" s="54"/>
      <c r="E50" s="54"/>
      <c r="F50" s="54"/>
      <c r="G50" s="54"/>
      <c r="H50" s="54"/>
    </row>
    <row r="51" spans="1:8">
      <c r="A51" s="72"/>
      <c r="B51" s="54"/>
      <c r="C51" s="54"/>
      <c r="D51" s="54"/>
      <c r="E51" s="54"/>
      <c r="F51" s="54"/>
      <c r="G51" s="54"/>
      <c r="H51" s="54"/>
    </row>
    <row r="52" spans="1:8">
      <c r="A52" s="73"/>
      <c r="B52" s="54"/>
      <c r="C52" s="54"/>
      <c r="D52" s="54"/>
      <c r="E52" s="54"/>
      <c r="F52" s="54"/>
      <c r="G52" s="54"/>
      <c r="H52" s="54"/>
    </row>
    <row r="53" spans="1:8" ht="15.75" thickBot="1"/>
    <row r="54" spans="1:8" ht="17.25" thickTop="1" thickBot="1">
      <c r="A54" s="90" t="s">
        <v>56</v>
      </c>
      <c r="B54" s="90" t="s">
        <v>55</v>
      </c>
      <c r="C54" s="90" t="s">
        <v>5</v>
      </c>
      <c r="D54" s="90" t="s">
        <v>9</v>
      </c>
      <c r="E54" s="90" t="s">
        <v>10</v>
      </c>
      <c r="F54" s="90" t="s">
        <v>7</v>
      </c>
      <c r="G54" s="90" t="s">
        <v>6</v>
      </c>
      <c r="H54" s="90" t="s">
        <v>8</v>
      </c>
    </row>
    <row r="55" spans="1:8" ht="15.75" thickTop="1">
      <c r="A55" s="75" t="s">
        <v>54</v>
      </c>
      <c r="B55" s="54"/>
      <c r="C55" s="54"/>
      <c r="D55" s="54"/>
      <c r="E55" s="54"/>
      <c r="F55" s="54"/>
      <c r="G55" s="54"/>
      <c r="H55" s="54"/>
    </row>
    <row r="56" spans="1:8">
      <c r="A56" s="72"/>
      <c r="B56" s="54"/>
      <c r="C56" s="54"/>
      <c r="D56" s="54"/>
      <c r="E56" s="54"/>
      <c r="F56" s="54"/>
      <c r="G56" s="54"/>
      <c r="H56" s="54"/>
    </row>
    <row r="57" spans="1:8">
      <c r="A57" s="72"/>
      <c r="B57" s="54"/>
      <c r="C57" s="54"/>
      <c r="D57" s="54"/>
      <c r="E57" s="54"/>
      <c r="F57" s="54"/>
      <c r="G57" s="54"/>
      <c r="H57" s="54"/>
    </row>
    <row r="58" spans="1:8">
      <c r="A58" s="72"/>
      <c r="B58" s="54"/>
      <c r="C58" s="54"/>
      <c r="D58" s="54"/>
      <c r="E58" s="54"/>
      <c r="F58" s="54"/>
      <c r="G58" s="54"/>
      <c r="H58" s="54"/>
    </row>
    <row r="59" spans="1:8">
      <c r="A59" s="72"/>
      <c r="B59" s="54"/>
      <c r="C59" s="54"/>
      <c r="D59" s="54"/>
      <c r="E59" s="54"/>
      <c r="F59" s="54"/>
      <c r="G59" s="54"/>
      <c r="H59" s="54"/>
    </row>
    <row r="60" spans="1:8">
      <c r="A60" s="72"/>
      <c r="B60" s="54"/>
      <c r="C60" s="54"/>
      <c r="D60" s="54"/>
      <c r="E60" s="54"/>
      <c r="F60" s="54"/>
      <c r="G60" s="54"/>
      <c r="H60" s="54"/>
    </row>
    <row r="61" spans="1:8">
      <c r="A61" s="72"/>
      <c r="B61" s="54"/>
      <c r="C61" s="54"/>
      <c r="D61" s="54"/>
      <c r="E61" s="54"/>
      <c r="F61" s="54"/>
      <c r="G61" s="54"/>
      <c r="H61" s="54"/>
    </row>
    <row r="62" spans="1:8">
      <c r="A62" s="72"/>
      <c r="B62" s="54"/>
      <c r="C62" s="54"/>
      <c r="D62" s="54"/>
      <c r="E62" s="54"/>
      <c r="F62" s="54"/>
      <c r="G62" s="54"/>
      <c r="H62" s="54"/>
    </row>
    <row r="63" spans="1:8">
      <c r="A63" s="72"/>
      <c r="B63" s="54"/>
      <c r="C63" s="54"/>
      <c r="D63" s="54"/>
      <c r="E63" s="54"/>
      <c r="F63" s="54"/>
      <c r="G63" s="54"/>
      <c r="H63" s="54"/>
    </row>
    <row r="64" spans="1:8">
      <c r="A64" s="73"/>
      <c r="B64" s="54"/>
      <c r="C64" s="54"/>
      <c r="D64" s="54"/>
      <c r="E64" s="54"/>
      <c r="F64" s="54"/>
      <c r="G64" s="54"/>
      <c r="H64" s="54"/>
    </row>
    <row r="65" spans="1:8" ht="15.75" thickBot="1"/>
    <row r="66" spans="1:8" ht="17.25" thickTop="1" thickBot="1">
      <c r="A66" s="90" t="s">
        <v>56</v>
      </c>
      <c r="B66" s="90" t="s">
        <v>55</v>
      </c>
      <c r="C66" s="90" t="s">
        <v>5</v>
      </c>
      <c r="D66" s="90" t="s">
        <v>9</v>
      </c>
      <c r="E66" s="90" t="s">
        <v>10</v>
      </c>
      <c r="F66" s="90" t="s">
        <v>7</v>
      </c>
      <c r="G66" s="90" t="s">
        <v>6</v>
      </c>
      <c r="H66" s="90" t="s">
        <v>8</v>
      </c>
    </row>
    <row r="67" spans="1:8" ht="15.75" thickTop="1">
      <c r="A67" s="75" t="s">
        <v>54</v>
      </c>
      <c r="B67" s="54"/>
      <c r="C67" s="54"/>
      <c r="D67" s="54"/>
      <c r="E67" s="54"/>
      <c r="F67" s="54"/>
      <c r="G67" s="54"/>
      <c r="H67" s="54"/>
    </row>
    <row r="68" spans="1:8">
      <c r="A68" s="72"/>
      <c r="B68" s="54"/>
      <c r="C68" s="54"/>
      <c r="D68" s="54"/>
      <c r="E68" s="54"/>
      <c r="F68" s="54"/>
      <c r="G68" s="54"/>
      <c r="H68" s="54"/>
    </row>
    <row r="69" spans="1:8">
      <c r="A69" s="72"/>
      <c r="B69" s="54"/>
      <c r="C69" s="54"/>
      <c r="D69" s="54"/>
      <c r="E69" s="54"/>
      <c r="F69" s="54"/>
      <c r="G69" s="54"/>
      <c r="H69" s="54"/>
    </row>
    <row r="70" spans="1:8">
      <c r="A70" s="72"/>
      <c r="B70" s="54"/>
      <c r="C70" s="54"/>
      <c r="D70" s="54"/>
      <c r="E70" s="54"/>
      <c r="F70" s="54"/>
      <c r="G70" s="54"/>
      <c r="H70" s="54"/>
    </row>
    <row r="71" spans="1:8">
      <c r="A71" s="72"/>
      <c r="B71" s="54"/>
      <c r="C71" s="54"/>
      <c r="D71" s="54"/>
      <c r="E71" s="54"/>
      <c r="F71" s="54"/>
      <c r="G71" s="54"/>
      <c r="H71" s="54"/>
    </row>
    <row r="72" spans="1:8">
      <c r="A72" s="72"/>
      <c r="B72" s="54"/>
      <c r="C72" s="54"/>
      <c r="D72" s="54"/>
      <c r="E72" s="54"/>
      <c r="F72" s="54"/>
      <c r="G72" s="54"/>
      <c r="H72" s="54"/>
    </row>
    <row r="73" spans="1:8">
      <c r="A73" s="72"/>
      <c r="B73" s="54"/>
      <c r="C73" s="54"/>
      <c r="D73" s="54"/>
      <c r="E73" s="54"/>
      <c r="F73" s="54"/>
      <c r="G73" s="54"/>
      <c r="H73" s="54"/>
    </row>
    <row r="74" spans="1:8">
      <c r="A74" s="72"/>
      <c r="B74" s="54"/>
      <c r="C74" s="54"/>
      <c r="D74" s="54"/>
      <c r="E74" s="54"/>
      <c r="F74" s="54"/>
      <c r="G74" s="54"/>
      <c r="H74" s="54"/>
    </row>
    <row r="75" spans="1:8">
      <c r="A75" s="72"/>
      <c r="B75" s="54"/>
      <c r="C75" s="54"/>
      <c r="D75" s="54"/>
      <c r="E75" s="54"/>
      <c r="F75" s="54"/>
      <c r="G75" s="54"/>
      <c r="H75" s="54"/>
    </row>
    <row r="76" spans="1:8">
      <c r="A76" s="73"/>
      <c r="B76" s="54"/>
      <c r="C76" s="54"/>
      <c r="D76" s="54"/>
      <c r="E76" s="54"/>
      <c r="F76" s="54"/>
      <c r="G76" s="54"/>
      <c r="H76" s="54"/>
    </row>
    <row r="77" spans="1:8" ht="15.75" thickBot="1"/>
    <row r="78" spans="1:8" ht="17.25" thickTop="1" thickBot="1">
      <c r="A78" s="90" t="s">
        <v>56</v>
      </c>
      <c r="B78" s="90" t="s">
        <v>55</v>
      </c>
      <c r="C78" s="90" t="s">
        <v>5</v>
      </c>
      <c r="D78" s="90" t="s">
        <v>9</v>
      </c>
      <c r="E78" s="90" t="s">
        <v>10</v>
      </c>
      <c r="F78" s="90" t="s">
        <v>7</v>
      </c>
      <c r="G78" s="90" t="s">
        <v>6</v>
      </c>
      <c r="H78" s="90" t="s">
        <v>8</v>
      </c>
    </row>
    <row r="79" spans="1:8" ht="15.75" thickTop="1">
      <c r="A79" s="75" t="s">
        <v>54</v>
      </c>
      <c r="B79" s="54"/>
      <c r="C79" s="54"/>
      <c r="D79" s="54"/>
      <c r="E79" s="54"/>
      <c r="F79" s="54"/>
      <c r="G79" s="54"/>
      <c r="H79" s="54"/>
    </row>
    <row r="80" spans="1:8">
      <c r="A80" s="72"/>
      <c r="B80" s="54"/>
      <c r="C80" s="54"/>
      <c r="D80" s="54"/>
      <c r="E80" s="54"/>
      <c r="F80" s="54"/>
      <c r="G80" s="54"/>
      <c r="H80" s="54"/>
    </row>
    <row r="81" spans="1:8">
      <c r="A81" s="72"/>
      <c r="B81" s="54"/>
      <c r="C81" s="54"/>
      <c r="D81" s="54"/>
      <c r="E81" s="54"/>
      <c r="F81" s="54"/>
      <c r="G81" s="54"/>
      <c r="H81" s="54"/>
    </row>
    <row r="82" spans="1:8">
      <c r="A82" s="72"/>
      <c r="B82" s="54"/>
      <c r="C82" s="54"/>
      <c r="D82" s="54"/>
      <c r="E82" s="54"/>
      <c r="F82" s="54"/>
      <c r="G82" s="54"/>
      <c r="H82" s="54"/>
    </row>
    <row r="83" spans="1:8">
      <c r="A83" s="72"/>
      <c r="B83" s="54"/>
      <c r="C83" s="54"/>
      <c r="D83" s="54"/>
      <c r="E83" s="54"/>
      <c r="F83" s="54"/>
      <c r="G83" s="54"/>
      <c r="H83" s="54"/>
    </row>
    <row r="84" spans="1:8">
      <c r="A84" s="72"/>
      <c r="B84" s="54"/>
      <c r="C84" s="54"/>
      <c r="D84" s="54"/>
      <c r="E84" s="54"/>
      <c r="F84" s="54"/>
      <c r="G84" s="54"/>
      <c r="H84" s="54"/>
    </row>
    <row r="85" spans="1:8">
      <c r="A85" s="72"/>
      <c r="B85" s="54"/>
      <c r="C85" s="54"/>
      <c r="D85" s="54"/>
      <c r="E85" s="54"/>
      <c r="F85" s="54"/>
      <c r="G85" s="54"/>
      <c r="H85" s="54"/>
    </row>
    <row r="86" spans="1:8">
      <c r="A86" s="72"/>
      <c r="B86" s="54"/>
      <c r="C86" s="54"/>
      <c r="D86" s="54"/>
      <c r="E86" s="54"/>
      <c r="F86" s="54"/>
      <c r="G86" s="54"/>
      <c r="H86" s="54"/>
    </row>
    <row r="87" spans="1:8">
      <c r="A87" s="72"/>
      <c r="B87" s="54"/>
      <c r="C87" s="54"/>
      <c r="D87" s="54"/>
      <c r="E87" s="54"/>
      <c r="F87" s="54"/>
      <c r="G87" s="54"/>
      <c r="H87" s="54"/>
    </row>
    <row r="88" spans="1:8">
      <c r="A88" s="73"/>
      <c r="B88" s="54"/>
      <c r="C88" s="54"/>
      <c r="D88" s="54"/>
      <c r="E88" s="54"/>
      <c r="F88" s="54"/>
      <c r="G88" s="54"/>
      <c r="H88" s="54"/>
    </row>
  </sheetData>
  <sheetProtection selectLockedCells="1" selectUnlockedCells="1"/>
  <mergeCells count="7">
    <mergeCell ref="A28:A32"/>
    <mergeCell ref="D5:K5"/>
    <mergeCell ref="I9:R9"/>
    <mergeCell ref="T9:AA9"/>
    <mergeCell ref="A11:A13"/>
    <mergeCell ref="A16:A17"/>
    <mergeCell ref="A18:A26"/>
  </mergeCells>
  <conditionalFormatting sqref="AF7:AF8">
    <cfRule type="cellIs" dxfId="10" priority="265" stopIfTrue="1" operator="equal">
      <formula>$AF$7</formula>
    </cfRule>
  </conditionalFormatting>
  <conditionalFormatting sqref="I11:I32">
    <cfRule type="cellIs" dxfId="9" priority="264" stopIfTrue="1" operator="equal">
      <formula>"x"</formula>
    </cfRule>
  </conditionalFormatting>
  <conditionalFormatting sqref="J11:J32">
    <cfRule type="cellIs" dxfId="8" priority="263" operator="equal">
      <formula>"x"</formula>
    </cfRule>
  </conditionalFormatting>
  <conditionalFormatting sqref="K11:K32">
    <cfRule type="cellIs" dxfId="7" priority="262" operator="equal">
      <formula>"x"</formula>
    </cfRule>
  </conditionalFormatting>
  <conditionalFormatting sqref="L11:L32">
    <cfRule type="cellIs" dxfId="6" priority="261" stopIfTrue="1" operator="equal">
      <formula>"x"</formula>
    </cfRule>
  </conditionalFormatting>
  <conditionalFormatting sqref="M11:M32">
    <cfRule type="cellIs" dxfId="5" priority="260" operator="equal">
      <formula>"x"</formula>
    </cfRule>
  </conditionalFormatting>
  <conditionalFormatting sqref="N11:N32">
    <cfRule type="cellIs" dxfId="4" priority="1" stopIfTrue="1" operator="equal">
      <formula>$AF$8</formula>
    </cfRule>
    <cfRule type="cellIs" dxfId="3" priority="2" stopIfTrue="1" operator="equal">
      <formula>$AF$7</formula>
    </cfRule>
  </conditionalFormatting>
  <dataValidations disablePrompts="1" count="1">
    <dataValidation type="list" allowBlank="1" showInputMessage="1" showErrorMessage="1" sqref="N11:N32">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12.xml><?xml version="1.0" encoding="utf-8"?>
<worksheet xmlns="http://schemas.openxmlformats.org/spreadsheetml/2006/main" xmlns:r="http://schemas.openxmlformats.org/officeDocument/2006/relationships">
  <dimension ref="A1:S30"/>
  <sheetViews>
    <sheetView showGridLines="0" tabSelected="1" topLeftCell="B10" zoomScale="90" zoomScaleNormal="90" zoomScalePageLayoutView="70" workbookViewId="0">
      <selection activeCell="B25" sqref="B25:E30"/>
    </sheetView>
  </sheetViews>
  <sheetFormatPr defaultRowHeight="15"/>
  <cols>
    <col min="1" max="1" width="0.85546875" customWidth="1"/>
    <col min="2" max="2" width="36.7109375" customWidth="1"/>
    <col min="3" max="3" width="14" bestFit="1" customWidth="1"/>
    <col min="5" max="5" width="13.28515625" customWidth="1"/>
    <col min="6" max="6" width="11.5703125" customWidth="1"/>
  </cols>
  <sheetData>
    <row r="1" spans="1:19" s="2" customFormat="1">
      <c r="A1" s="3" t="s">
        <v>0</v>
      </c>
      <c r="H1" s="16"/>
      <c r="I1" s="16"/>
      <c r="J1" s="16"/>
      <c r="K1" s="16"/>
      <c r="L1" s="16"/>
      <c r="M1" s="16"/>
    </row>
    <row r="2" spans="1:19" s="4" customFormat="1" ht="4.1500000000000004" customHeight="1">
      <c r="H2" s="17"/>
      <c r="I2" s="17"/>
      <c r="J2" s="17"/>
      <c r="K2" s="17"/>
      <c r="L2" s="17"/>
      <c r="M2" s="17"/>
    </row>
    <row r="3" spans="1:19" s="5" customFormat="1" ht="15.75" thickBot="1">
      <c r="A3" s="293" t="str">
        <f>'Monitoria Anual 1'!A3</f>
        <v>PLANO DE AÇÃO NACIONAL PARA A CONSERVAÇÃO DO PATO MERGULHÃO</v>
      </c>
      <c r="B3" s="293"/>
      <c r="C3" s="293"/>
      <c r="D3" s="293"/>
      <c r="E3" s="293"/>
      <c r="F3" s="293"/>
      <c r="G3" s="293"/>
      <c r="H3" s="293"/>
      <c r="I3" s="293"/>
      <c r="J3" s="293"/>
      <c r="K3" s="293"/>
      <c r="L3" s="293"/>
      <c r="M3" s="293"/>
      <c r="N3" s="293"/>
      <c r="O3" s="293"/>
      <c r="P3" s="293"/>
    </row>
    <row r="4" spans="1:19" s="1" customFormat="1" ht="15.75" thickTop="1">
      <c r="H4" s="18"/>
      <c r="I4" s="18"/>
      <c r="J4" s="18"/>
      <c r="K4" s="18"/>
      <c r="L4" s="18"/>
      <c r="M4" s="18"/>
    </row>
    <row r="5" spans="1:19" s="6" customFormat="1" ht="75" customHeight="1" thickBot="1">
      <c r="A5" s="7" t="s">
        <v>1</v>
      </c>
      <c r="B5" s="7"/>
      <c r="C5" s="302" t="str">
        <f>'Monitoria Anual 5'!D5</f>
        <v>AMPLIAR O CONHECIMENTO SOBRE A DISTRIBUIÇÃO E A HISTÓRIA NATURAL DO PATO-MERGULHÃO E ASSEGURAR A INTEGRIDADE DOS HÁBITATS ADEQUADOS À ESPÉCIE EM SUA ÁREA DE OCORRÊNCIA.</v>
      </c>
      <c r="D5" s="302"/>
      <c r="E5" s="302"/>
      <c r="F5" s="302"/>
      <c r="G5" s="302"/>
      <c r="H5" s="302"/>
      <c r="I5" s="302"/>
      <c r="J5" s="302"/>
      <c r="K5" s="302"/>
      <c r="L5" s="12"/>
      <c r="M5" s="12"/>
      <c r="N5" s="12"/>
      <c r="O5" s="12"/>
      <c r="P5" s="13"/>
    </row>
    <row r="6" spans="1:19" s="1" customFormat="1" ht="15.75" thickTop="1">
      <c r="H6" s="18"/>
      <c r="I6" s="18"/>
      <c r="J6" s="18"/>
      <c r="K6" s="18"/>
      <c r="L6" s="18"/>
      <c r="M6" s="18"/>
    </row>
    <row r="7" spans="1:19" s="1" customFormat="1" ht="15.75" thickBot="1">
      <c r="A7" s="7" t="s">
        <v>2</v>
      </c>
      <c r="B7" s="7"/>
      <c r="C7" s="224" t="s">
        <v>755</v>
      </c>
      <c r="D7" s="9"/>
      <c r="E7" s="10"/>
      <c r="F7" s="10"/>
      <c r="G7" s="11"/>
      <c r="H7" s="18"/>
      <c r="I7" s="18"/>
      <c r="J7" s="18"/>
      <c r="K7" s="18"/>
      <c r="L7" s="18"/>
      <c r="M7" s="18"/>
    </row>
    <row r="8" spans="1:19" ht="15.75" thickTop="1"/>
    <row r="9" spans="1:19" ht="18.75">
      <c r="A9" s="52" t="s">
        <v>32</v>
      </c>
      <c r="B9" s="52"/>
      <c r="C9" s="52"/>
      <c r="D9" s="52"/>
      <c r="E9" s="52"/>
      <c r="F9" s="52"/>
      <c r="G9" s="52"/>
      <c r="H9" s="52"/>
      <c r="I9" s="52"/>
      <c r="J9" s="52"/>
      <c r="K9" s="52"/>
      <c r="L9" s="52"/>
      <c r="M9" s="52"/>
      <c r="N9" s="52"/>
      <c r="O9" s="52"/>
      <c r="P9" s="52"/>
      <c r="Q9" s="52"/>
      <c r="R9" s="52"/>
      <c r="S9" s="52"/>
    </row>
    <row r="11" spans="1:19">
      <c r="B11" s="29" t="s">
        <v>43</v>
      </c>
      <c r="C11" s="30"/>
      <c r="D11" s="30"/>
    </row>
    <row r="12" spans="1:19" ht="15.75" thickBot="1">
      <c r="E12" s="297" t="s">
        <v>76</v>
      </c>
      <c r="F12" s="298"/>
    </row>
    <row r="13" spans="1:19" ht="55.5" customHeight="1" thickTop="1">
      <c r="B13" s="329" t="s">
        <v>34</v>
      </c>
      <c r="C13" s="330"/>
      <c r="D13" s="331"/>
      <c r="E13" s="333" t="s">
        <v>75</v>
      </c>
      <c r="F13" s="334"/>
    </row>
    <row r="14" spans="1:19" s="78" customFormat="1" ht="31.9" customHeight="1" thickBot="1">
      <c r="B14" s="256" t="s">
        <v>40</v>
      </c>
      <c r="C14" s="257" t="s">
        <v>73</v>
      </c>
      <c r="D14" s="258" t="s">
        <v>41</v>
      </c>
      <c r="E14" s="257" t="s">
        <v>66</v>
      </c>
      <c r="F14" s="259" t="s">
        <v>41</v>
      </c>
    </row>
    <row r="15" spans="1:19" ht="16.5" thickTop="1">
      <c r="B15" s="261" t="s">
        <v>36</v>
      </c>
      <c r="C15" s="96">
        <f>COUNTA('Monitoria Anual 5'!J11:J32)</f>
        <v>10</v>
      </c>
      <c r="D15" s="97">
        <f>C15/C17</f>
        <v>0.45454545454545453</v>
      </c>
      <c r="E15" s="96">
        <v>10</v>
      </c>
      <c r="F15" s="260">
        <f>E15/$E$17</f>
        <v>0.45454545454545453</v>
      </c>
    </row>
    <row r="16" spans="1:19" ht="16.5" thickBot="1">
      <c r="B16" s="262" t="s">
        <v>39</v>
      </c>
      <c r="C16" s="96">
        <f>COUNTA('Monitoria Anual 5'!M11:M32)</f>
        <v>12</v>
      </c>
      <c r="D16" s="97">
        <f>C16/C17</f>
        <v>0.54545454545454541</v>
      </c>
      <c r="E16" s="96">
        <v>12</v>
      </c>
      <c r="F16" s="260">
        <f>E16/$E$17</f>
        <v>0.54545454545454541</v>
      </c>
    </row>
    <row r="17" spans="2:6" ht="15.75" thickTop="1">
      <c r="B17" s="263" t="s">
        <v>42</v>
      </c>
      <c r="C17" s="264">
        <f>C15+C16</f>
        <v>22</v>
      </c>
      <c r="D17" s="265">
        <f>SUM(D15:D16)</f>
        <v>1</v>
      </c>
      <c r="E17" s="264">
        <f>SUM(E15:E16)</f>
        <v>22</v>
      </c>
      <c r="F17" s="266">
        <f>SUM(F15:F16)</f>
        <v>1</v>
      </c>
    </row>
    <row r="18" spans="2:6" ht="15.75" hidden="1" thickBot="1">
      <c r="B18" s="332" t="s">
        <v>72</v>
      </c>
      <c r="C18" s="332"/>
      <c r="D18" s="332"/>
      <c r="E18" s="255">
        <f>COUNTIF('Monitoria Anual 5'!N11:N32,'Monitoria Anual 5'!AF7)</f>
        <v>0</v>
      </c>
      <c r="F18" s="103"/>
    </row>
    <row r="19" spans="2:6" ht="16.5" hidden="1" thickTop="1" thickBot="1">
      <c r="B19" s="294" t="s">
        <v>71</v>
      </c>
      <c r="C19" s="294"/>
      <c r="D19" s="294"/>
      <c r="E19" s="104">
        <f>COUNTIF('Monitoria Anual 5'!N11:N32,'Monitoria Anual 5'!AF8)</f>
        <v>0</v>
      </c>
      <c r="F19" s="103"/>
    </row>
    <row r="21" spans="2:6">
      <c r="B21" s="29" t="s">
        <v>44</v>
      </c>
      <c r="C21" s="30"/>
      <c r="D21" s="30"/>
    </row>
    <row r="22" spans="2:6" ht="3" customHeight="1"/>
    <row r="23" spans="2:6" ht="36" customHeight="1">
      <c r="B23" s="51" t="s">
        <v>33</v>
      </c>
      <c r="C23" s="37">
        <f>COUNTA('Monitoria Anual 5'!A11:A32)</f>
        <v>5</v>
      </c>
    </row>
    <row r="24" spans="2:6" ht="6.6" customHeight="1"/>
    <row r="25" spans="2:6" ht="15.75" thickBot="1">
      <c r="B25" s="245" t="s">
        <v>45</v>
      </c>
      <c r="C25" s="246" t="s">
        <v>46</v>
      </c>
      <c r="D25" s="247"/>
      <c r="E25" s="248"/>
    </row>
    <row r="26" spans="2:6" ht="15.75" thickTop="1">
      <c r="B26" s="249" t="s">
        <v>48</v>
      </c>
      <c r="C26" s="47">
        <f>COUNTA('Monitoria Anual 5'!B11:B15)</f>
        <v>5</v>
      </c>
      <c r="D26" s="50">
        <f>COUNTA('Monitoria Anual 5'!J11:J15)</f>
        <v>2</v>
      </c>
      <c r="E26" s="251">
        <f>COUNTA('Monitoria Anual 5'!M11:M15)</f>
        <v>3</v>
      </c>
    </row>
    <row r="27" spans="2:6">
      <c r="B27" s="250" t="s">
        <v>49</v>
      </c>
      <c r="C27" s="48">
        <f>COUNTA('Monitoria Anual 5'!B16:B17)</f>
        <v>2</v>
      </c>
      <c r="D27" s="48">
        <f>COUNTA('Monitoria Anual 5'!J16:J17)</f>
        <v>1</v>
      </c>
      <c r="E27" s="251">
        <f>COUNTA('Monitoria Anual 5'!M16:M17)</f>
        <v>1</v>
      </c>
    </row>
    <row r="28" spans="2:6">
      <c r="B28" s="250" t="s">
        <v>50</v>
      </c>
      <c r="C28" s="48">
        <f>COUNTA('Monitoria Anual 5'!B18:B26)</f>
        <v>9</v>
      </c>
      <c r="D28" s="48">
        <f>COUNTA('Monitoria Anual 5'!J18:J26)</f>
        <v>5</v>
      </c>
      <c r="E28" s="251">
        <f>COUNTA('Monitoria Anual 5'!M18:M26)</f>
        <v>4</v>
      </c>
    </row>
    <row r="29" spans="2:6">
      <c r="B29" s="250" t="s">
        <v>51</v>
      </c>
      <c r="C29" s="48">
        <f>COUNTA('Monitoria Anual 5'!B27:B27)</f>
        <v>1</v>
      </c>
      <c r="D29" s="48">
        <f>COUNTA('Monitoria Anual 5'!J27:J27)</f>
        <v>1</v>
      </c>
      <c r="E29" s="251">
        <f>COUNTA('Monitoria Anual 5'!M27:M27)</f>
        <v>0</v>
      </c>
    </row>
    <row r="30" spans="2:6">
      <c r="B30" s="252" t="s">
        <v>52</v>
      </c>
      <c r="C30" s="253">
        <f>COUNTA('Monitoria Anual 5'!B28:B32)</f>
        <v>5</v>
      </c>
      <c r="D30" s="253">
        <f>COUNTA('Monitoria Anual 5'!J28:J32)</f>
        <v>1</v>
      </c>
      <c r="E30" s="254">
        <f>COUNTA('Monitoria Anual 5'!M28:M32)</f>
        <v>4</v>
      </c>
    </row>
  </sheetData>
  <mergeCells count="7">
    <mergeCell ref="A3:P3"/>
    <mergeCell ref="B13:D13"/>
    <mergeCell ref="B18:D18"/>
    <mergeCell ref="B19:D19"/>
    <mergeCell ref="E12:F12"/>
    <mergeCell ref="E13:F13"/>
    <mergeCell ref="C5:K5"/>
  </mergeCells>
  <conditionalFormatting sqref="D26:E30">
    <cfRule type="cellIs" dxfId="2" priority="10" stopIfTrue="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2.xml><?xml version="1.0" encoding="utf-8"?>
<worksheet xmlns="http://schemas.openxmlformats.org/spreadsheetml/2006/main" xmlns:r="http://schemas.openxmlformats.org/officeDocument/2006/relationships">
  <dimension ref="A1:T44"/>
  <sheetViews>
    <sheetView showGridLines="0" zoomScale="85" zoomScaleNormal="85" workbookViewId="0"/>
  </sheetViews>
  <sheetFormatPr defaultRowHeight="15"/>
  <cols>
    <col min="2" max="2" width="8.85546875" customWidth="1"/>
  </cols>
  <sheetData>
    <row r="1" spans="1:18" s="2" customFormat="1">
      <c r="A1" s="3" t="s">
        <v>58</v>
      </c>
      <c r="I1" s="16"/>
      <c r="J1" s="16"/>
      <c r="K1" s="16"/>
      <c r="L1" s="16"/>
      <c r="M1" s="16"/>
      <c r="R1" s="16"/>
    </row>
    <row r="39" spans="17:20">
      <c r="Q39" s="74"/>
    </row>
    <row r="40" spans="17:20" ht="14.45" customHeight="1">
      <c r="Q40" s="277"/>
      <c r="R40" s="277"/>
      <c r="S40" s="277"/>
      <c r="T40" s="277"/>
    </row>
    <row r="41" spans="17:20">
      <c r="Q41" s="277"/>
      <c r="R41" s="277"/>
      <c r="S41" s="277"/>
      <c r="T41" s="277"/>
    </row>
    <row r="42" spans="17:20">
      <c r="Q42" s="277"/>
      <c r="R42" s="277"/>
      <c r="S42" s="277"/>
      <c r="T42" s="277"/>
    </row>
    <row r="43" spans="17:20">
      <c r="Q43" s="277"/>
      <c r="R43" s="277"/>
      <c r="S43" s="277"/>
      <c r="T43" s="277"/>
    </row>
    <row r="44" spans="17:20">
      <c r="Q44" s="277"/>
      <c r="R44" s="277"/>
      <c r="S44" s="277"/>
      <c r="T44" s="277"/>
    </row>
  </sheetData>
  <mergeCells count="1">
    <mergeCell ref="Q40:T44"/>
  </mergeCells>
  <pageMargins left="0.511811024" right="0.511811024" top="0.78740157499999996" bottom="0.78740157499999996" header="0.31496062000000002" footer="0.31496062000000002"/>
  <pageSetup orientation="portrait" r:id="rId1"/>
  <drawing r:id="rId2"/>
  <legacyDrawing r:id="rId3"/>
  <oleObjects>
    <oleObject progId="Word.Document.12" shapeId="11275" r:id="rId4"/>
  </oleObjects>
</worksheet>
</file>

<file path=xl/worksheets/sheet3.xml><?xml version="1.0" encoding="utf-8"?>
<worksheet xmlns="http://schemas.openxmlformats.org/spreadsheetml/2006/main" xmlns:r="http://schemas.openxmlformats.org/officeDocument/2006/relationships">
  <dimension ref="A1:AF59"/>
  <sheetViews>
    <sheetView showGridLines="0" zoomScale="60" zoomScaleNormal="60" workbookViewId="0">
      <pane xSplit="2" ySplit="10" topLeftCell="C26" activePane="bottomRight" state="frozen"/>
      <selection pane="topRight" activeCell="C1" sqref="C1"/>
      <selection pane="bottomLeft" activeCell="A11" sqref="A11"/>
      <selection pane="bottomRight" activeCell="B26" sqref="B26"/>
    </sheetView>
  </sheetViews>
  <sheetFormatPr defaultColWidth="8.85546875" defaultRowHeight="15"/>
  <cols>
    <col min="1" max="1" width="35.28515625" style="1" customWidth="1"/>
    <col min="2" max="2" width="38" style="6"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8" customWidth="1"/>
    <col min="15" max="15" width="37.85546875" style="1" customWidth="1"/>
    <col min="16" max="16" width="28.7109375" style="1" customWidth="1"/>
    <col min="17" max="17" width="40" style="1" customWidth="1"/>
    <col min="18" max="19" width="26.7109375" style="1" customWidth="1"/>
    <col min="20" max="21" width="28.855468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c r="A1" s="3" t="s">
        <v>0</v>
      </c>
      <c r="B1" s="168"/>
      <c r="I1" s="16"/>
      <c r="J1" s="16"/>
      <c r="K1" s="16"/>
      <c r="L1" s="16"/>
      <c r="M1" s="16"/>
      <c r="N1" s="16"/>
    </row>
    <row r="2" spans="1:32" s="4" customFormat="1" ht="4.1500000000000004" customHeight="1">
      <c r="B2" s="169"/>
      <c r="I2" s="17"/>
      <c r="J2" s="17"/>
      <c r="K2" s="17"/>
      <c r="L2" s="17"/>
      <c r="M2" s="17"/>
      <c r="N2" s="17"/>
    </row>
    <row r="3" spans="1:32" s="5" customFormat="1" ht="15.75" thickBot="1">
      <c r="A3" s="66" t="s">
        <v>309</v>
      </c>
      <c r="B3" s="170"/>
      <c r="C3" s="66"/>
      <c r="D3" s="66"/>
      <c r="E3" s="66"/>
      <c r="F3" s="66"/>
      <c r="G3" s="66"/>
      <c r="H3" s="66"/>
      <c r="I3" s="66"/>
      <c r="J3" s="66"/>
      <c r="K3" s="66"/>
      <c r="L3" s="66"/>
      <c r="M3" s="66"/>
      <c r="O3" s="66"/>
      <c r="P3" s="66"/>
      <c r="Q3" s="66"/>
    </row>
    <row r="4" spans="1:32" ht="15.75" thickTop="1"/>
    <row r="5" spans="1:32" s="6" customFormat="1" ht="25.9" customHeight="1" thickBot="1">
      <c r="A5" s="7" t="s">
        <v>1</v>
      </c>
      <c r="B5" s="7"/>
      <c r="C5" s="8"/>
      <c r="D5" s="278" t="s">
        <v>421</v>
      </c>
      <c r="E5" s="279"/>
      <c r="F5" s="279"/>
      <c r="G5" s="279"/>
      <c r="H5" s="279"/>
      <c r="I5" s="279"/>
      <c r="J5" s="279"/>
      <c r="K5" s="279"/>
      <c r="L5" s="279"/>
      <c r="M5" s="280"/>
    </row>
    <row r="6" spans="1:32" ht="15.75" thickTop="1"/>
    <row r="7" spans="1:32" ht="15.75" thickBot="1">
      <c r="A7" s="7" t="s">
        <v>2</v>
      </c>
      <c r="B7" s="7"/>
      <c r="C7" s="8"/>
      <c r="D7" s="10" t="s">
        <v>422</v>
      </c>
      <c r="E7" s="10"/>
      <c r="F7" s="10"/>
      <c r="G7" s="11"/>
      <c r="H7" s="18"/>
      <c r="AF7" s="1" t="s">
        <v>67</v>
      </c>
    </row>
    <row r="8" spans="1:32" ht="15.75" thickTop="1">
      <c r="AF8" s="82" t="s">
        <v>68</v>
      </c>
    </row>
    <row r="9" spans="1:32" ht="16.5" thickBot="1">
      <c r="A9" s="63" t="s">
        <v>11</v>
      </c>
      <c r="B9" s="171"/>
      <c r="C9" s="64"/>
      <c r="D9" s="64"/>
      <c r="E9" s="64"/>
      <c r="F9" s="64"/>
      <c r="G9" s="64"/>
      <c r="H9" s="65"/>
      <c r="I9" s="281" t="s">
        <v>62</v>
      </c>
      <c r="J9" s="282"/>
      <c r="K9" s="282"/>
      <c r="L9" s="282"/>
      <c r="M9" s="282"/>
      <c r="N9" s="282"/>
      <c r="O9" s="282"/>
      <c r="P9" s="282"/>
      <c r="Q9" s="282"/>
      <c r="R9" s="283"/>
      <c r="S9" s="77"/>
      <c r="T9" s="284" t="s">
        <v>30</v>
      </c>
      <c r="U9" s="285"/>
      <c r="V9" s="285"/>
      <c r="W9" s="285"/>
      <c r="X9" s="285"/>
      <c r="Y9" s="285"/>
      <c r="Z9" s="285"/>
      <c r="AA9" s="286"/>
    </row>
    <row r="10" spans="1:32" ht="64.5" thickTop="1" thickBot="1">
      <c r="A10" s="24" t="s">
        <v>3</v>
      </c>
      <c r="B10" s="24" t="s">
        <v>4</v>
      </c>
      <c r="C10" s="24" t="s">
        <v>5</v>
      </c>
      <c r="D10" s="24" t="s">
        <v>9</v>
      </c>
      <c r="E10" s="24" t="s">
        <v>10</v>
      </c>
      <c r="F10" s="24" t="s">
        <v>6</v>
      </c>
      <c r="G10" s="24" t="s">
        <v>8</v>
      </c>
      <c r="H10" s="24" t="s">
        <v>65</v>
      </c>
      <c r="I10" s="19" t="s">
        <v>12</v>
      </c>
      <c r="J10" s="20" t="s">
        <v>13</v>
      </c>
      <c r="K10" s="21" t="s">
        <v>14</v>
      </c>
      <c r="L10" s="22" t="s">
        <v>15</v>
      </c>
      <c r="M10" s="23" t="s">
        <v>16</v>
      </c>
      <c r="N10" s="76" t="s">
        <v>17</v>
      </c>
      <c r="O10" s="25" t="s">
        <v>18</v>
      </c>
      <c r="P10" s="25" t="s">
        <v>19</v>
      </c>
      <c r="Q10" s="25" t="s">
        <v>20</v>
      </c>
      <c r="R10" s="25" t="s">
        <v>21</v>
      </c>
      <c r="S10" s="25" t="s">
        <v>63</v>
      </c>
      <c r="T10" s="26" t="s">
        <v>22</v>
      </c>
      <c r="U10" s="27" t="s">
        <v>23</v>
      </c>
      <c r="V10" s="27" t="s">
        <v>24</v>
      </c>
      <c r="W10" s="27" t="s">
        <v>25</v>
      </c>
      <c r="X10" s="27" t="s">
        <v>26</v>
      </c>
      <c r="Y10" s="27" t="s">
        <v>27</v>
      </c>
      <c r="Z10" s="27" t="s">
        <v>28</v>
      </c>
      <c r="AA10" s="27" t="s">
        <v>29</v>
      </c>
    </row>
    <row r="11" spans="1:32" s="134" customFormat="1" ht="250.5" customHeight="1" thickTop="1">
      <c r="A11" s="290" t="s">
        <v>311</v>
      </c>
      <c r="B11" s="151" t="s">
        <v>317</v>
      </c>
      <c r="C11" s="124"/>
      <c r="D11" s="124"/>
      <c r="E11" s="154" t="s">
        <v>330</v>
      </c>
      <c r="F11" s="154" t="s">
        <v>139</v>
      </c>
      <c r="G11" s="154"/>
      <c r="H11" s="124"/>
      <c r="I11" s="135"/>
      <c r="J11" s="135"/>
      <c r="K11" s="135"/>
      <c r="L11" s="136"/>
      <c r="M11" s="136"/>
      <c r="N11" s="137"/>
      <c r="O11" s="121" t="s">
        <v>348</v>
      </c>
      <c r="P11" s="121"/>
      <c r="Q11" s="121"/>
      <c r="R11" s="121" t="s">
        <v>402</v>
      </c>
      <c r="S11" s="121" t="s">
        <v>346</v>
      </c>
      <c r="T11" s="114"/>
      <c r="U11" s="114"/>
      <c r="V11" s="114"/>
      <c r="W11" s="114"/>
      <c r="X11" s="114"/>
      <c r="Y11" s="123"/>
      <c r="Z11" s="114"/>
      <c r="AA11" s="114" t="s">
        <v>349</v>
      </c>
    </row>
    <row r="12" spans="1:32" s="134" customFormat="1" ht="250.5" customHeight="1">
      <c r="A12" s="288"/>
      <c r="B12" s="151" t="s">
        <v>315</v>
      </c>
      <c r="C12" s="124"/>
      <c r="D12" s="124"/>
      <c r="E12" s="154" t="s">
        <v>330</v>
      </c>
      <c r="F12" s="154" t="s">
        <v>139</v>
      </c>
      <c r="G12" s="154"/>
      <c r="H12" s="124"/>
      <c r="I12" s="135"/>
      <c r="J12" s="135"/>
      <c r="K12" s="135"/>
      <c r="L12" s="136"/>
      <c r="M12" s="136"/>
      <c r="N12" s="162" t="s">
        <v>67</v>
      </c>
      <c r="O12" s="156" t="s">
        <v>348</v>
      </c>
      <c r="P12" s="156"/>
      <c r="Q12" s="156"/>
      <c r="R12" s="156" t="s">
        <v>402</v>
      </c>
      <c r="S12" s="156" t="s">
        <v>345</v>
      </c>
      <c r="T12" s="114"/>
      <c r="U12" s="114"/>
      <c r="V12" s="114"/>
      <c r="W12" s="114"/>
      <c r="X12" s="114"/>
      <c r="Y12" s="123"/>
      <c r="Z12" s="114"/>
      <c r="AA12" s="114"/>
    </row>
    <row r="13" spans="1:32" s="134" customFormat="1" ht="250.5" customHeight="1">
      <c r="A13" s="288"/>
      <c r="B13" s="151" t="s">
        <v>278</v>
      </c>
      <c r="C13" s="124"/>
      <c r="D13" s="124"/>
      <c r="E13" s="154" t="s">
        <v>331</v>
      </c>
      <c r="F13" s="154" t="s">
        <v>245</v>
      </c>
      <c r="G13" s="154"/>
      <c r="H13" s="124"/>
      <c r="I13" s="135"/>
      <c r="J13" s="136"/>
      <c r="K13" s="135"/>
      <c r="L13" s="136"/>
      <c r="M13" s="159"/>
      <c r="N13" s="165"/>
      <c r="O13" s="114"/>
      <c r="P13" s="114"/>
      <c r="Q13" s="114"/>
      <c r="R13" s="114"/>
      <c r="S13" s="114"/>
      <c r="T13" s="160"/>
      <c r="U13" s="113"/>
      <c r="V13" s="113"/>
      <c r="W13" s="113"/>
      <c r="X13" s="113"/>
      <c r="Y13" s="116"/>
      <c r="Z13" s="114"/>
      <c r="AA13" s="113" t="s">
        <v>403</v>
      </c>
    </row>
    <row r="14" spans="1:32" s="134" customFormat="1" ht="250.5" customHeight="1">
      <c r="A14" s="288"/>
      <c r="B14" s="151" t="s">
        <v>266</v>
      </c>
      <c r="C14" s="124"/>
      <c r="D14" s="124"/>
      <c r="E14" s="154" t="s">
        <v>331</v>
      </c>
      <c r="F14" s="154" t="s">
        <v>245</v>
      </c>
      <c r="G14" s="154"/>
      <c r="H14" s="124"/>
      <c r="I14" s="135"/>
      <c r="J14" s="136"/>
      <c r="K14" s="135"/>
      <c r="L14" s="136"/>
      <c r="M14" s="164"/>
      <c r="N14" s="165"/>
      <c r="O14" s="114"/>
      <c r="P14" s="114"/>
      <c r="Q14" s="114"/>
      <c r="R14" s="114"/>
      <c r="S14" s="114"/>
      <c r="T14" s="150"/>
      <c r="U14" s="113"/>
      <c r="V14" s="113"/>
      <c r="W14" s="113" t="s">
        <v>350</v>
      </c>
      <c r="X14" s="113"/>
      <c r="Y14" s="116"/>
      <c r="Z14" s="114"/>
      <c r="AA14" s="113"/>
    </row>
    <row r="15" spans="1:32" s="134" customFormat="1" ht="250.5" customHeight="1">
      <c r="A15" s="288"/>
      <c r="B15" s="151" t="s">
        <v>351</v>
      </c>
      <c r="C15" s="124"/>
      <c r="D15" s="124"/>
      <c r="E15" s="154" t="s">
        <v>331</v>
      </c>
      <c r="F15" s="154" t="s">
        <v>143</v>
      </c>
      <c r="G15" s="154"/>
      <c r="H15" s="124"/>
      <c r="I15" s="135"/>
      <c r="J15" s="136"/>
      <c r="K15" s="135"/>
      <c r="L15" s="136"/>
      <c r="M15" s="159"/>
      <c r="N15" s="165"/>
      <c r="O15" s="114"/>
      <c r="P15" s="114"/>
      <c r="Q15" s="114"/>
      <c r="R15" s="114"/>
      <c r="S15" s="114"/>
      <c r="T15" s="150" t="s">
        <v>352</v>
      </c>
      <c r="U15" s="113"/>
      <c r="V15" s="113"/>
      <c r="W15" s="113" t="s">
        <v>334</v>
      </c>
      <c r="X15" s="113" t="s">
        <v>353</v>
      </c>
      <c r="Y15" s="116"/>
      <c r="Z15" s="114"/>
      <c r="AA15" s="113" t="s">
        <v>404</v>
      </c>
    </row>
    <row r="16" spans="1:32" s="134" customFormat="1" ht="250.5" customHeight="1">
      <c r="A16" s="288"/>
      <c r="B16" s="172" t="s">
        <v>318</v>
      </c>
      <c r="C16" s="124"/>
      <c r="D16" s="124"/>
      <c r="E16" s="154" t="s">
        <v>331</v>
      </c>
      <c r="F16" s="154" t="s">
        <v>151</v>
      </c>
      <c r="G16" s="154"/>
      <c r="H16" s="124"/>
      <c r="I16" s="135"/>
      <c r="J16" s="136"/>
      <c r="K16" s="135"/>
      <c r="L16" s="135"/>
      <c r="M16" s="159"/>
      <c r="N16" s="165" t="s">
        <v>68</v>
      </c>
      <c r="O16" s="121" t="s">
        <v>347</v>
      </c>
      <c r="P16" s="121"/>
      <c r="Q16" s="121"/>
      <c r="R16" s="121" t="s">
        <v>402</v>
      </c>
      <c r="S16" s="138" t="s">
        <v>354</v>
      </c>
      <c r="T16" s="161"/>
      <c r="U16" s="121"/>
      <c r="V16" s="121"/>
      <c r="W16" s="121"/>
      <c r="X16" s="121"/>
      <c r="Y16" s="125"/>
      <c r="Z16" s="121"/>
      <c r="AA16" s="121"/>
    </row>
    <row r="17" spans="1:27" s="134" customFormat="1" ht="250.5" customHeight="1">
      <c r="A17" s="289"/>
      <c r="B17" s="151" t="s">
        <v>280</v>
      </c>
      <c r="C17" s="124"/>
      <c r="D17" s="126"/>
      <c r="E17" s="157" t="s">
        <v>330</v>
      </c>
      <c r="F17" s="154" t="s">
        <v>152</v>
      </c>
      <c r="G17" s="154"/>
      <c r="H17" s="124"/>
      <c r="I17" s="135"/>
      <c r="J17" s="136"/>
      <c r="K17" s="135"/>
      <c r="L17" s="135"/>
      <c r="M17" s="135"/>
      <c r="N17" s="137"/>
      <c r="O17" s="130" t="s">
        <v>355</v>
      </c>
      <c r="P17" s="130"/>
      <c r="Q17" s="130"/>
      <c r="R17" s="163" t="s">
        <v>402</v>
      </c>
      <c r="S17" s="111"/>
      <c r="T17" s="147"/>
      <c r="U17" s="111"/>
      <c r="V17" s="111"/>
      <c r="W17" s="111"/>
      <c r="X17" s="111"/>
      <c r="Y17" s="111"/>
      <c r="Z17" s="111"/>
      <c r="AA17" s="111" t="s">
        <v>356</v>
      </c>
    </row>
    <row r="18" spans="1:27" s="134" customFormat="1" ht="250.5" customHeight="1">
      <c r="A18" s="287" t="s">
        <v>312</v>
      </c>
      <c r="B18" s="151" t="s">
        <v>419</v>
      </c>
      <c r="C18" s="124"/>
      <c r="D18" s="126"/>
      <c r="E18" s="157" t="s">
        <v>330</v>
      </c>
      <c r="F18" s="154" t="s">
        <v>151</v>
      </c>
      <c r="G18" s="154"/>
      <c r="H18" s="124"/>
      <c r="I18" s="135"/>
      <c r="J18" s="136"/>
      <c r="K18" s="135"/>
      <c r="L18" s="135"/>
      <c r="M18" s="135"/>
      <c r="N18" s="137"/>
      <c r="O18" s="121" t="s">
        <v>405</v>
      </c>
      <c r="P18" s="121"/>
      <c r="Q18" s="121"/>
      <c r="R18" s="146" t="s">
        <v>402</v>
      </c>
      <c r="S18" s="113"/>
      <c r="T18" s="147"/>
      <c r="U18" s="111"/>
      <c r="V18" s="111"/>
      <c r="W18" s="111"/>
      <c r="X18" s="111"/>
      <c r="Y18" s="111"/>
      <c r="Z18" s="111"/>
      <c r="AA18" s="111" t="s">
        <v>357</v>
      </c>
    </row>
    <row r="19" spans="1:27" s="134" customFormat="1" ht="250.5" customHeight="1">
      <c r="A19" s="288"/>
      <c r="B19" s="151" t="s">
        <v>326</v>
      </c>
      <c r="C19" s="124"/>
      <c r="D19" s="124"/>
      <c r="E19" s="154" t="s">
        <v>331</v>
      </c>
      <c r="F19" s="154" t="s">
        <v>151</v>
      </c>
      <c r="G19" s="154"/>
      <c r="H19" s="124"/>
      <c r="I19" s="135"/>
      <c r="J19" s="135"/>
      <c r="K19" s="136"/>
      <c r="L19" s="135"/>
      <c r="M19" s="135"/>
      <c r="N19" s="137"/>
      <c r="O19" s="121"/>
      <c r="P19" s="121"/>
      <c r="Q19" s="121"/>
      <c r="R19" s="146"/>
      <c r="S19" s="113"/>
      <c r="T19" s="114" t="s">
        <v>358</v>
      </c>
      <c r="U19" s="112"/>
      <c r="V19" s="112"/>
      <c r="W19" s="112"/>
      <c r="X19" s="112"/>
      <c r="Y19" s="127"/>
      <c r="Z19" s="112"/>
      <c r="AA19" s="112" t="s">
        <v>406</v>
      </c>
    </row>
    <row r="20" spans="1:27" s="134" customFormat="1" ht="250.5" customHeight="1">
      <c r="A20" s="288"/>
      <c r="B20" s="172" t="s">
        <v>319</v>
      </c>
      <c r="C20" s="124"/>
      <c r="D20" s="124"/>
      <c r="E20" s="154" t="s">
        <v>331</v>
      </c>
      <c r="F20" s="154" t="s">
        <v>151</v>
      </c>
      <c r="G20" s="154"/>
      <c r="H20" s="124"/>
      <c r="I20" s="135"/>
      <c r="J20" s="135"/>
      <c r="K20" s="135"/>
      <c r="L20" s="136"/>
      <c r="M20" s="135"/>
      <c r="N20" s="137" t="s">
        <v>67</v>
      </c>
      <c r="O20" s="114"/>
      <c r="P20" s="114"/>
      <c r="Q20" s="114"/>
      <c r="R20" s="111" t="s">
        <v>402</v>
      </c>
      <c r="S20" s="121" t="s">
        <v>359</v>
      </c>
      <c r="T20" s="114"/>
      <c r="U20" s="114"/>
      <c r="V20" s="114"/>
      <c r="W20" s="114"/>
      <c r="X20" s="114"/>
      <c r="Y20" s="123"/>
      <c r="Z20" s="114"/>
      <c r="AA20" s="114"/>
    </row>
    <row r="21" spans="1:27" s="134" customFormat="1" ht="250.5" customHeight="1">
      <c r="A21" s="288"/>
      <c r="B21" s="151" t="s">
        <v>360</v>
      </c>
      <c r="C21" s="107"/>
      <c r="D21" s="108"/>
      <c r="E21" s="108" t="s">
        <v>331</v>
      </c>
      <c r="F21" s="110" t="s">
        <v>123</v>
      </c>
      <c r="G21" s="110"/>
      <c r="H21" s="110"/>
      <c r="I21" s="135"/>
      <c r="J21" s="135"/>
      <c r="K21" s="136"/>
      <c r="L21" s="135"/>
      <c r="M21" s="135"/>
      <c r="N21" s="137"/>
      <c r="O21" s="111"/>
      <c r="P21" s="111"/>
      <c r="Q21" s="112"/>
      <c r="R21" s="111"/>
      <c r="S21" s="112"/>
      <c r="T21" s="112" t="s">
        <v>361</v>
      </c>
      <c r="U21" s="112"/>
      <c r="V21" s="112"/>
      <c r="W21" s="112"/>
      <c r="X21" s="112"/>
      <c r="Y21" s="112"/>
      <c r="Z21" s="112"/>
      <c r="AA21" s="112" t="s">
        <v>362</v>
      </c>
    </row>
    <row r="22" spans="1:27" s="134" customFormat="1" ht="250.5" customHeight="1">
      <c r="A22" s="288"/>
      <c r="B22" s="129" t="s">
        <v>320</v>
      </c>
      <c r="C22" s="124"/>
      <c r="D22" s="124"/>
      <c r="E22" s="154" t="s">
        <v>331</v>
      </c>
      <c r="F22" s="154" t="s">
        <v>81</v>
      </c>
      <c r="G22" s="154"/>
      <c r="H22" s="124"/>
      <c r="I22" s="135"/>
      <c r="J22" s="136"/>
      <c r="K22" s="135"/>
      <c r="L22" s="135"/>
      <c r="M22" s="135"/>
      <c r="N22" s="137"/>
      <c r="O22" s="111" t="s">
        <v>407</v>
      </c>
      <c r="P22" s="111"/>
      <c r="Q22" s="112"/>
      <c r="R22" s="111" t="s">
        <v>402</v>
      </c>
      <c r="S22" s="138"/>
      <c r="T22" s="129"/>
      <c r="U22" s="111"/>
      <c r="V22" s="128"/>
      <c r="W22" s="128"/>
      <c r="X22" s="111"/>
      <c r="Y22" s="111"/>
      <c r="Z22" s="111"/>
      <c r="AA22" s="111" t="s">
        <v>363</v>
      </c>
    </row>
    <row r="23" spans="1:27" s="134" customFormat="1" ht="250.5" customHeight="1">
      <c r="A23" s="288"/>
      <c r="B23" s="151" t="s">
        <v>284</v>
      </c>
      <c r="C23" s="124"/>
      <c r="D23" s="124"/>
      <c r="E23" s="154" t="s">
        <v>331</v>
      </c>
      <c r="F23" s="154" t="s">
        <v>168</v>
      </c>
      <c r="G23" s="154"/>
      <c r="H23" s="124"/>
      <c r="I23" s="135"/>
      <c r="J23" s="136"/>
      <c r="K23" s="135"/>
      <c r="L23" s="135"/>
      <c r="M23" s="135"/>
      <c r="N23" s="137"/>
      <c r="O23" s="111" t="s">
        <v>364</v>
      </c>
      <c r="P23" s="111"/>
      <c r="Q23" s="112"/>
      <c r="R23" s="111" t="s">
        <v>402</v>
      </c>
      <c r="S23" s="138"/>
      <c r="T23" s="129"/>
      <c r="U23" s="111"/>
      <c r="V23" s="128"/>
      <c r="W23" s="128"/>
      <c r="X23" s="111"/>
      <c r="Y23" s="111"/>
      <c r="Z23" s="111"/>
      <c r="AA23" s="111"/>
    </row>
    <row r="24" spans="1:27" s="134" customFormat="1" ht="250.5" customHeight="1">
      <c r="A24" s="288"/>
      <c r="B24" s="151" t="s">
        <v>285</v>
      </c>
      <c r="C24" s="124"/>
      <c r="D24" s="124"/>
      <c r="E24" s="154" t="s">
        <v>332</v>
      </c>
      <c r="F24" s="154" t="s">
        <v>335</v>
      </c>
      <c r="G24" s="154"/>
      <c r="H24" s="124"/>
      <c r="I24" s="135"/>
      <c r="J24" s="136"/>
      <c r="K24" s="135"/>
      <c r="L24" s="135"/>
      <c r="M24" s="135"/>
      <c r="N24" s="137"/>
      <c r="O24" s="111" t="s">
        <v>365</v>
      </c>
      <c r="P24" s="111"/>
      <c r="Q24" s="112"/>
      <c r="R24" s="111" t="s">
        <v>402</v>
      </c>
      <c r="S24" s="138"/>
      <c r="T24" s="129"/>
      <c r="U24" s="111"/>
      <c r="V24" s="128"/>
      <c r="W24" s="128"/>
      <c r="X24" s="111"/>
      <c r="Y24" s="111"/>
      <c r="Z24" s="111"/>
      <c r="AA24" s="111" t="s">
        <v>366</v>
      </c>
    </row>
    <row r="25" spans="1:27" s="134" customFormat="1" ht="250.5" customHeight="1">
      <c r="A25" s="288"/>
      <c r="B25" s="151" t="s">
        <v>368</v>
      </c>
      <c r="C25" s="124"/>
      <c r="D25" s="124"/>
      <c r="E25" s="154" t="s">
        <v>331</v>
      </c>
      <c r="F25" s="154" t="s">
        <v>206</v>
      </c>
      <c r="G25" s="154"/>
      <c r="H25" s="124"/>
      <c r="I25" s="135"/>
      <c r="J25" s="136"/>
      <c r="K25" s="135"/>
      <c r="L25" s="135"/>
      <c r="M25" s="135"/>
      <c r="N25" s="137"/>
      <c r="O25" s="112" t="s">
        <v>369</v>
      </c>
      <c r="P25" s="130"/>
      <c r="Q25" s="112"/>
      <c r="R25" s="112" t="s">
        <v>402</v>
      </c>
      <c r="S25" s="114"/>
      <c r="T25" s="112" t="s">
        <v>367</v>
      </c>
      <c r="U25" s="112"/>
      <c r="V25" s="112"/>
      <c r="W25" s="112"/>
      <c r="X25" s="112"/>
      <c r="Y25" s="112"/>
      <c r="Z25" s="112"/>
      <c r="AA25" s="130" t="s">
        <v>370</v>
      </c>
    </row>
    <row r="26" spans="1:27" s="134" customFormat="1" ht="250.5" customHeight="1">
      <c r="A26" s="288"/>
      <c r="B26" s="151" t="s">
        <v>287</v>
      </c>
      <c r="C26" s="124"/>
      <c r="D26" s="124"/>
      <c r="E26" s="154" t="s">
        <v>330</v>
      </c>
      <c r="F26" s="154" t="s">
        <v>177</v>
      </c>
      <c r="G26" s="154"/>
      <c r="H26" s="124"/>
      <c r="I26" s="135"/>
      <c r="J26" s="135"/>
      <c r="K26" s="135"/>
      <c r="L26" s="136"/>
      <c r="M26" s="135"/>
      <c r="N26" s="137"/>
      <c r="O26" s="121" t="s">
        <v>371</v>
      </c>
      <c r="P26" s="121"/>
      <c r="Q26" s="121"/>
      <c r="R26" s="121" t="s">
        <v>402</v>
      </c>
      <c r="S26" s="121"/>
      <c r="T26" s="114"/>
      <c r="U26" s="113"/>
      <c r="V26" s="113"/>
      <c r="W26" s="113"/>
      <c r="X26" s="113"/>
      <c r="Y26" s="113"/>
      <c r="Z26" s="113"/>
      <c r="AA26" s="114" t="s">
        <v>372</v>
      </c>
    </row>
    <row r="27" spans="1:27" s="134" customFormat="1" ht="250.5" customHeight="1">
      <c r="A27" s="288"/>
      <c r="B27" s="173" t="s">
        <v>316</v>
      </c>
      <c r="C27" s="124"/>
      <c r="D27" s="124"/>
      <c r="E27" s="154" t="s">
        <v>330</v>
      </c>
      <c r="F27" s="154" t="s">
        <v>159</v>
      </c>
      <c r="G27" s="154"/>
      <c r="H27" s="124"/>
      <c r="I27" s="135"/>
      <c r="J27" s="135"/>
      <c r="K27" s="135"/>
      <c r="L27" s="136"/>
      <c r="M27" s="135"/>
      <c r="N27" s="137" t="s">
        <v>67</v>
      </c>
      <c r="O27" s="130"/>
      <c r="P27" s="121"/>
      <c r="Q27" s="130"/>
      <c r="R27" s="121" t="s">
        <v>402</v>
      </c>
      <c r="S27" s="130" t="s">
        <v>373</v>
      </c>
      <c r="T27" s="114"/>
      <c r="U27" s="111"/>
      <c r="V27" s="111"/>
      <c r="W27" s="111"/>
      <c r="X27" s="111"/>
      <c r="Y27" s="111"/>
      <c r="Z27" s="111"/>
      <c r="AA27" s="112"/>
    </row>
    <row r="28" spans="1:27" s="134" customFormat="1" ht="250.5" customHeight="1">
      <c r="A28" s="288"/>
      <c r="B28" s="172" t="s">
        <v>321</v>
      </c>
      <c r="C28" s="126"/>
      <c r="D28" s="124"/>
      <c r="E28" s="154" t="s">
        <v>330</v>
      </c>
      <c r="F28" s="157" t="s">
        <v>151</v>
      </c>
      <c r="G28" s="157"/>
      <c r="H28" s="126"/>
      <c r="I28" s="135"/>
      <c r="J28" s="136"/>
      <c r="K28" s="135"/>
      <c r="L28" s="135"/>
      <c r="M28" s="135"/>
      <c r="N28" s="137" t="s">
        <v>68</v>
      </c>
      <c r="O28" s="111"/>
      <c r="P28" s="121"/>
      <c r="Q28" s="111"/>
      <c r="R28" s="121" t="s">
        <v>402</v>
      </c>
      <c r="S28" s="111"/>
      <c r="T28" s="122"/>
      <c r="U28" s="112"/>
      <c r="V28" s="112"/>
      <c r="W28" s="112"/>
      <c r="X28" s="112"/>
      <c r="Y28" s="112"/>
      <c r="Z28" s="112"/>
      <c r="AA28" s="111"/>
    </row>
    <row r="29" spans="1:27" s="134" customFormat="1" ht="250.5" customHeight="1">
      <c r="A29" s="288"/>
      <c r="B29" s="151" t="s">
        <v>327</v>
      </c>
      <c r="C29" s="126"/>
      <c r="D29" s="124"/>
      <c r="E29" s="154" t="s">
        <v>330</v>
      </c>
      <c r="F29" s="157" t="s">
        <v>336</v>
      </c>
      <c r="G29" s="157"/>
      <c r="H29" s="126"/>
      <c r="I29" s="135"/>
      <c r="J29" s="136"/>
      <c r="K29" s="135"/>
      <c r="L29" s="135"/>
      <c r="M29" s="135"/>
      <c r="N29" s="137"/>
      <c r="O29" s="122"/>
      <c r="P29" s="111"/>
      <c r="Q29" s="111"/>
      <c r="R29" s="112"/>
      <c r="S29" s="111"/>
      <c r="T29" s="151" t="s">
        <v>374</v>
      </c>
      <c r="U29" s="111"/>
      <c r="V29" s="111"/>
      <c r="W29" s="111"/>
      <c r="X29" s="111"/>
      <c r="Y29" s="111"/>
      <c r="Z29" s="111"/>
      <c r="AA29" s="111" t="s">
        <v>408</v>
      </c>
    </row>
    <row r="30" spans="1:27" s="134" customFormat="1" ht="250.5" customHeight="1">
      <c r="A30" s="288"/>
      <c r="B30" s="152" t="s">
        <v>289</v>
      </c>
      <c r="C30" s="126"/>
      <c r="D30" s="131"/>
      <c r="E30" s="158" t="s">
        <v>331</v>
      </c>
      <c r="F30" s="157" t="s">
        <v>186</v>
      </c>
      <c r="G30" s="157"/>
      <c r="H30" s="126"/>
      <c r="I30" s="135"/>
      <c r="J30" s="136"/>
      <c r="K30" s="136"/>
      <c r="L30" s="135"/>
      <c r="M30" s="135"/>
      <c r="N30" s="137"/>
      <c r="O30" s="121"/>
      <c r="P30" s="121"/>
      <c r="Q30" s="121"/>
      <c r="R30" s="121"/>
      <c r="S30" s="111"/>
      <c r="T30" s="132"/>
      <c r="U30" s="111"/>
      <c r="V30" s="128"/>
      <c r="W30" s="128"/>
      <c r="X30" s="111"/>
      <c r="Y30" s="111"/>
      <c r="Z30" s="111"/>
      <c r="AA30" s="111" t="s">
        <v>409</v>
      </c>
    </row>
    <row r="31" spans="1:27" s="134" customFormat="1" ht="250.5" customHeight="1">
      <c r="A31" s="288"/>
      <c r="B31" s="151" t="s">
        <v>290</v>
      </c>
      <c r="C31" s="126"/>
      <c r="D31" s="126"/>
      <c r="E31" s="157" t="s">
        <v>330</v>
      </c>
      <c r="F31" s="157" t="s">
        <v>190</v>
      </c>
      <c r="G31" s="157"/>
      <c r="H31" s="126"/>
      <c r="I31" s="135"/>
      <c r="J31" s="136"/>
      <c r="K31" s="135"/>
      <c r="L31" s="135"/>
      <c r="M31" s="135"/>
      <c r="N31" s="137"/>
      <c r="O31" s="121"/>
      <c r="P31" s="121"/>
      <c r="Q31" s="121"/>
      <c r="R31" s="121"/>
      <c r="S31" s="111"/>
      <c r="T31" s="114"/>
      <c r="U31" s="113"/>
      <c r="V31" s="126"/>
      <c r="W31" s="113"/>
      <c r="X31" s="113"/>
      <c r="Y31" s="116"/>
      <c r="Z31" s="113"/>
      <c r="AA31" s="111" t="s">
        <v>375</v>
      </c>
    </row>
    <row r="32" spans="1:27" s="134" customFormat="1" ht="250.5" customHeight="1">
      <c r="A32" s="288"/>
      <c r="B32" s="151" t="s">
        <v>291</v>
      </c>
      <c r="C32" s="126"/>
      <c r="D32" s="126"/>
      <c r="E32" s="157" t="s">
        <v>330</v>
      </c>
      <c r="F32" s="157" t="s">
        <v>190</v>
      </c>
      <c r="G32" s="157"/>
      <c r="H32" s="126"/>
      <c r="I32" s="135"/>
      <c r="J32" s="136"/>
      <c r="K32" s="135"/>
      <c r="L32" s="135"/>
      <c r="M32" s="135"/>
      <c r="N32" s="137"/>
      <c r="O32" s="121"/>
      <c r="P32" s="121"/>
      <c r="Q32" s="121"/>
      <c r="R32" s="121"/>
      <c r="S32" s="111"/>
      <c r="T32" s="114"/>
      <c r="U32" s="114"/>
      <c r="V32" s="126"/>
      <c r="W32" s="113"/>
      <c r="X32" s="113"/>
      <c r="Y32" s="116"/>
      <c r="Z32" s="113"/>
      <c r="AA32" s="111"/>
    </row>
    <row r="33" spans="1:27" s="134" customFormat="1" ht="250.5" customHeight="1">
      <c r="A33" s="287" t="s">
        <v>310</v>
      </c>
      <c r="B33" s="129" t="s">
        <v>322</v>
      </c>
      <c r="C33" s="108"/>
      <c r="D33" s="109"/>
      <c r="E33" s="109" t="s">
        <v>330</v>
      </c>
      <c r="F33" s="110" t="s">
        <v>337</v>
      </c>
      <c r="G33" s="110"/>
      <c r="H33" s="110"/>
      <c r="I33" s="135"/>
      <c r="J33" s="135"/>
      <c r="K33" s="135"/>
      <c r="L33" s="136"/>
      <c r="M33" s="135"/>
      <c r="N33" s="137"/>
      <c r="O33" s="113" t="s">
        <v>379</v>
      </c>
      <c r="P33" s="114"/>
      <c r="Q33" s="113"/>
      <c r="R33" s="114" t="s">
        <v>402</v>
      </c>
      <c r="S33" s="113"/>
      <c r="T33" s="115"/>
      <c r="U33" s="113"/>
      <c r="V33" s="113"/>
      <c r="W33" s="113"/>
      <c r="X33" s="113"/>
      <c r="Y33" s="116"/>
      <c r="Z33" s="113"/>
      <c r="AA33" s="112" t="s">
        <v>410</v>
      </c>
    </row>
    <row r="34" spans="1:27" s="134" customFormat="1" ht="250.5" customHeight="1">
      <c r="A34" s="288"/>
      <c r="B34" s="129" t="s">
        <v>323</v>
      </c>
      <c r="C34" s="108"/>
      <c r="D34" s="108"/>
      <c r="E34" s="108" t="s">
        <v>330</v>
      </c>
      <c r="F34" s="117" t="s">
        <v>337</v>
      </c>
      <c r="G34" s="117"/>
      <c r="H34" s="117"/>
      <c r="I34" s="135"/>
      <c r="J34" s="136"/>
      <c r="K34" s="135"/>
      <c r="L34" s="135"/>
      <c r="M34" s="135"/>
      <c r="N34" s="137"/>
      <c r="O34" s="114" t="s">
        <v>380</v>
      </c>
      <c r="P34" s="114"/>
      <c r="Q34" s="113"/>
      <c r="R34" s="114" t="s">
        <v>402</v>
      </c>
      <c r="S34" s="113"/>
      <c r="T34" s="114"/>
      <c r="U34" s="113"/>
      <c r="V34" s="113"/>
      <c r="W34" s="113"/>
      <c r="X34" s="113"/>
      <c r="Y34" s="116"/>
      <c r="Z34" s="113"/>
      <c r="AA34" s="112" t="s">
        <v>411</v>
      </c>
    </row>
    <row r="35" spans="1:27" s="134" customFormat="1" ht="250.5" customHeight="1">
      <c r="A35" s="288"/>
      <c r="B35" s="129" t="s">
        <v>324</v>
      </c>
      <c r="C35" s="108"/>
      <c r="D35" s="108"/>
      <c r="E35" s="108" t="s">
        <v>330</v>
      </c>
      <c r="F35" s="117" t="s">
        <v>337</v>
      </c>
      <c r="G35" s="117"/>
      <c r="H35" s="117"/>
      <c r="I35" s="135"/>
      <c r="J35" s="135"/>
      <c r="K35" s="135"/>
      <c r="L35" s="136"/>
      <c r="M35" s="135"/>
      <c r="N35" s="137"/>
      <c r="O35" s="114" t="s">
        <v>381</v>
      </c>
      <c r="P35" s="114"/>
      <c r="Q35" s="113"/>
      <c r="R35" s="114" t="s">
        <v>402</v>
      </c>
      <c r="T35" s="118"/>
      <c r="U35" s="113"/>
      <c r="V35" s="119"/>
      <c r="W35" s="119"/>
      <c r="X35" s="113"/>
      <c r="Y35" s="113"/>
      <c r="Z35" s="113"/>
      <c r="AA35" s="113" t="s">
        <v>412</v>
      </c>
    </row>
    <row r="36" spans="1:27" s="134" customFormat="1" ht="250.5" customHeight="1">
      <c r="A36" s="288"/>
      <c r="B36" s="129" t="s">
        <v>325</v>
      </c>
      <c r="C36" s="117"/>
      <c r="D36" s="117"/>
      <c r="E36" s="117" t="s">
        <v>330</v>
      </c>
      <c r="F36" s="117" t="s">
        <v>338</v>
      </c>
      <c r="G36" s="117"/>
      <c r="H36" s="117"/>
      <c r="I36" s="135"/>
      <c r="J36" s="135"/>
      <c r="K36" s="135"/>
      <c r="L36" s="135"/>
      <c r="M36" s="136"/>
      <c r="N36" s="137"/>
      <c r="O36" s="120" t="s">
        <v>382</v>
      </c>
      <c r="P36" s="121"/>
      <c r="Q36" s="121"/>
      <c r="R36" s="114" t="s">
        <v>402</v>
      </c>
      <c r="S36" s="114"/>
      <c r="T36" s="118"/>
      <c r="U36" s="113"/>
      <c r="V36" s="119"/>
      <c r="W36" s="119"/>
      <c r="X36" s="113"/>
      <c r="Y36" s="113"/>
      <c r="Z36" s="113"/>
      <c r="AA36" s="113" t="s">
        <v>383</v>
      </c>
    </row>
    <row r="37" spans="1:27" s="134" customFormat="1" ht="250.5" customHeight="1">
      <c r="A37" s="288"/>
      <c r="B37" s="151" t="s">
        <v>297</v>
      </c>
      <c r="C37" s="114"/>
      <c r="D37" s="108"/>
      <c r="E37" s="108" t="s">
        <v>330</v>
      </c>
      <c r="F37" s="110" t="s">
        <v>339</v>
      </c>
      <c r="G37" s="110"/>
      <c r="H37" s="110"/>
      <c r="I37" s="135"/>
      <c r="J37" s="135"/>
      <c r="K37" s="135"/>
      <c r="L37" s="136"/>
      <c r="M37" s="135"/>
      <c r="N37" s="137"/>
      <c r="O37" s="121" t="s">
        <v>384</v>
      </c>
      <c r="P37" s="114"/>
      <c r="Q37" s="121"/>
      <c r="R37" s="114" t="s">
        <v>402</v>
      </c>
      <c r="T37" s="122"/>
      <c r="U37" s="114"/>
      <c r="V37" s="114"/>
      <c r="W37" s="114"/>
      <c r="X37" s="114"/>
      <c r="Y37" s="123"/>
      <c r="Z37" s="114"/>
      <c r="AA37" s="114" t="s">
        <v>413</v>
      </c>
    </row>
    <row r="38" spans="1:27" s="134" customFormat="1" ht="250.5" customHeight="1">
      <c r="A38" s="288"/>
      <c r="B38" s="151" t="s">
        <v>298</v>
      </c>
      <c r="C38" s="124"/>
      <c r="D38" s="124"/>
      <c r="E38" s="154" t="s">
        <v>331</v>
      </c>
      <c r="F38" s="154" t="s">
        <v>337</v>
      </c>
      <c r="G38" s="154"/>
      <c r="H38" s="124"/>
      <c r="I38" s="135"/>
      <c r="J38" s="135"/>
      <c r="K38" s="135"/>
      <c r="L38" s="136"/>
      <c r="M38" s="135"/>
      <c r="N38" s="137"/>
      <c r="O38" s="114" t="s">
        <v>385</v>
      </c>
      <c r="P38" s="114"/>
      <c r="Q38" s="114"/>
      <c r="R38" s="114" t="s">
        <v>402</v>
      </c>
      <c r="S38" s="138"/>
      <c r="T38" s="114"/>
      <c r="U38" s="114"/>
      <c r="V38" s="114"/>
      <c r="W38" s="114"/>
      <c r="X38" s="114"/>
      <c r="Y38" s="123"/>
      <c r="Z38" s="114"/>
      <c r="AA38" s="114" t="s">
        <v>386</v>
      </c>
    </row>
    <row r="39" spans="1:27" s="134" customFormat="1" ht="250.5" customHeight="1">
      <c r="A39" s="289"/>
      <c r="B39" s="151" t="s">
        <v>328</v>
      </c>
      <c r="C39" s="124"/>
      <c r="D39" s="124"/>
      <c r="E39" s="154" t="s">
        <v>331</v>
      </c>
      <c r="F39" s="154" t="s">
        <v>340</v>
      </c>
      <c r="G39" s="154"/>
      <c r="H39" s="124"/>
      <c r="I39" s="135"/>
      <c r="J39" s="135"/>
      <c r="K39" s="135"/>
      <c r="L39" s="136"/>
      <c r="M39" s="135"/>
      <c r="N39" s="137"/>
      <c r="O39" s="111"/>
      <c r="P39" s="113"/>
      <c r="Q39" s="113"/>
      <c r="R39" s="114"/>
      <c r="S39" s="113"/>
      <c r="T39" s="114" t="s">
        <v>387</v>
      </c>
      <c r="U39" s="114"/>
      <c r="V39" s="114"/>
      <c r="W39" s="114"/>
      <c r="X39" s="114"/>
      <c r="Y39" s="123"/>
      <c r="Z39" s="114"/>
      <c r="AA39" s="114" t="s">
        <v>414</v>
      </c>
    </row>
    <row r="40" spans="1:27" s="134" customFormat="1" ht="250.5" customHeight="1">
      <c r="A40" s="287" t="s">
        <v>313</v>
      </c>
      <c r="B40" s="151" t="s">
        <v>300</v>
      </c>
      <c r="C40" s="124"/>
      <c r="D40" s="124"/>
      <c r="E40" s="154" t="s">
        <v>331</v>
      </c>
      <c r="F40" s="154" t="s">
        <v>337</v>
      </c>
      <c r="G40" s="154"/>
      <c r="H40" s="124"/>
      <c r="I40" s="135"/>
      <c r="J40" s="136"/>
      <c r="K40" s="136"/>
      <c r="L40" s="136"/>
      <c r="M40" s="135"/>
      <c r="N40" s="137"/>
      <c r="O40" s="121" t="s">
        <v>388</v>
      </c>
      <c r="P40" s="121"/>
      <c r="Q40" s="121"/>
      <c r="R40" s="121" t="s">
        <v>402</v>
      </c>
      <c r="S40" s="111"/>
      <c r="T40" s="114"/>
      <c r="U40" s="113"/>
      <c r="V40" s="113"/>
      <c r="W40" s="113"/>
      <c r="X40" s="113"/>
      <c r="Y40" s="116"/>
      <c r="Z40" s="114"/>
      <c r="AA40" s="112" t="s">
        <v>389</v>
      </c>
    </row>
    <row r="41" spans="1:27" s="134" customFormat="1" ht="250.5" customHeight="1">
      <c r="A41" s="288"/>
      <c r="B41" s="151" t="s">
        <v>301</v>
      </c>
      <c r="C41" s="124"/>
      <c r="D41" s="124"/>
      <c r="E41" s="154" t="s">
        <v>331</v>
      </c>
      <c r="F41" s="154" t="s">
        <v>337</v>
      </c>
      <c r="G41" s="154"/>
      <c r="H41" s="124"/>
      <c r="I41" s="135"/>
      <c r="J41" s="135"/>
      <c r="K41" s="136"/>
      <c r="L41" s="135"/>
      <c r="M41" s="135"/>
      <c r="N41" s="137"/>
      <c r="O41" s="121" t="s">
        <v>390</v>
      </c>
      <c r="P41" s="121"/>
      <c r="Q41" s="121"/>
      <c r="R41" s="121" t="s">
        <v>402</v>
      </c>
      <c r="S41" s="113"/>
      <c r="T41" s="118"/>
      <c r="U41" s="113"/>
      <c r="V41" s="119"/>
      <c r="W41" s="119"/>
      <c r="X41" s="113"/>
      <c r="Y41" s="113"/>
      <c r="Z41" s="113"/>
      <c r="AA41" s="121" t="s">
        <v>415</v>
      </c>
    </row>
    <row r="42" spans="1:27" s="134" customFormat="1" ht="250.5" customHeight="1">
      <c r="A42" s="288"/>
      <c r="B42" s="151" t="s">
        <v>302</v>
      </c>
      <c r="C42" s="124"/>
      <c r="D42" s="124"/>
      <c r="E42" s="154" t="s">
        <v>331</v>
      </c>
      <c r="F42" s="154" t="s">
        <v>337</v>
      </c>
      <c r="G42" s="154"/>
      <c r="H42" s="124"/>
      <c r="I42" s="135"/>
      <c r="J42" s="136"/>
      <c r="K42" s="135"/>
      <c r="L42" s="135"/>
      <c r="M42" s="135"/>
      <c r="N42" s="137"/>
      <c r="O42" s="121"/>
      <c r="P42" s="121"/>
      <c r="Q42" s="114"/>
      <c r="R42" s="121"/>
      <c r="T42" s="118"/>
      <c r="U42" s="113"/>
      <c r="V42" s="119"/>
      <c r="W42" s="119"/>
      <c r="X42" s="113"/>
      <c r="Y42" s="113"/>
      <c r="Z42" s="113"/>
      <c r="AA42" s="121" t="s">
        <v>416</v>
      </c>
    </row>
    <row r="43" spans="1:27" s="134" customFormat="1" ht="250.5" customHeight="1">
      <c r="A43" s="288"/>
      <c r="B43" s="151" t="s">
        <v>391</v>
      </c>
      <c r="C43" s="124"/>
      <c r="D43" s="124"/>
      <c r="E43" s="154" t="s">
        <v>331</v>
      </c>
      <c r="F43" s="154" t="s">
        <v>338</v>
      </c>
      <c r="G43" s="154"/>
      <c r="H43" s="124"/>
      <c r="I43" s="135"/>
      <c r="J43" s="136"/>
      <c r="K43" s="135"/>
      <c r="L43" s="135"/>
      <c r="M43" s="135"/>
      <c r="N43" s="137"/>
      <c r="O43" s="121" t="s">
        <v>392</v>
      </c>
      <c r="P43" s="121"/>
      <c r="Q43" s="121"/>
      <c r="R43" s="121" t="s">
        <v>402</v>
      </c>
      <c r="S43" s="114"/>
      <c r="T43" s="167" t="s">
        <v>303</v>
      </c>
      <c r="U43" s="113"/>
      <c r="V43" s="119"/>
      <c r="W43" s="119"/>
      <c r="X43" s="113"/>
      <c r="Y43" s="113"/>
      <c r="Z43" s="113"/>
      <c r="AA43" s="113" t="s">
        <v>393</v>
      </c>
    </row>
    <row r="44" spans="1:27" s="134" customFormat="1" ht="250.5" customHeight="1">
      <c r="A44" s="289"/>
      <c r="B44" s="151" t="s">
        <v>304</v>
      </c>
      <c r="C44" s="124"/>
      <c r="D44" s="124"/>
      <c r="E44" s="154" t="s">
        <v>331</v>
      </c>
      <c r="F44" s="154" t="s">
        <v>338</v>
      </c>
      <c r="G44" s="154"/>
      <c r="H44" s="124"/>
      <c r="I44" s="135"/>
      <c r="J44" s="135"/>
      <c r="K44" s="135"/>
      <c r="L44" s="136"/>
      <c r="M44" s="135"/>
      <c r="N44" s="137"/>
      <c r="O44" s="151" t="s">
        <v>394</v>
      </c>
      <c r="P44" s="121"/>
      <c r="Q44" s="121"/>
      <c r="R44" s="121" t="s">
        <v>402</v>
      </c>
      <c r="S44" s="113"/>
      <c r="T44" s="114"/>
      <c r="U44" s="113"/>
      <c r="V44" s="113"/>
      <c r="W44" s="113"/>
      <c r="X44" s="113"/>
      <c r="Y44" s="116"/>
      <c r="Z44" s="114"/>
      <c r="AA44" s="113" t="s">
        <v>395</v>
      </c>
    </row>
    <row r="45" spans="1:27" s="134" customFormat="1" ht="250.5" customHeight="1">
      <c r="A45" s="287" t="s">
        <v>314</v>
      </c>
      <c r="B45" s="151" t="s">
        <v>305</v>
      </c>
      <c r="C45" s="124"/>
      <c r="D45" s="124"/>
      <c r="E45" s="154" t="s">
        <v>333</v>
      </c>
      <c r="F45" s="154" t="s">
        <v>341</v>
      </c>
      <c r="G45" s="154"/>
      <c r="H45" s="124"/>
      <c r="I45" s="135"/>
      <c r="J45" s="136"/>
      <c r="K45" s="135"/>
      <c r="L45" s="136"/>
      <c r="M45" s="135"/>
      <c r="N45" s="137"/>
      <c r="O45" s="151" t="s">
        <v>396</v>
      </c>
      <c r="P45" s="121"/>
      <c r="Q45" s="121"/>
      <c r="R45" s="121" t="s">
        <v>402</v>
      </c>
      <c r="S45" s="114"/>
      <c r="T45" s="114"/>
      <c r="U45" s="113"/>
      <c r="V45" s="113"/>
      <c r="W45" s="113"/>
      <c r="X45" s="113"/>
      <c r="Y45" s="116"/>
      <c r="Z45" s="114"/>
      <c r="AA45" s="113" t="s">
        <v>397</v>
      </c>
    </row>
    <row r="46" spans="1:27" s="134" customFormat="1" ht="250.5" customHeight="1">
      <c r="A46" s="288"/>
      <c r="B46" s="151" t="s">
        <v>306</v>
      </c>
      <c r="C46" s="124"/>
      <c r="D46" s="124"/>
      <c r="E46" s="154" t="s">
        <v>334</v>
      </c>
      <c r="F46" s="154" t="s">
        <v>342</v>
      </c>
      <c r="G46" s="154"/>
      <c r="H46" s="124"/>
      <c r="I46" s="135"/>
      <c r="J46" s="136"/>
      <c r="K46" s="135"/>
      <c r="L46" s="136"/>
      <c r="M46" s="135"/>
      <c r="N46" s="137"/>
      <c r="O46" s="114" t="s">
        <v>398</v>
      </c>
      <c r="P46" s="114"/>
      <c r="Q46" s="114"/>
      <c r="R46" s="121" t="s">
        <v>402</v>
      </c>
      <c r="S46" s="138"/>
      <c r="T46" s="114"/>
      <c r="U46" s="113"/>
      <c r="V46" s="113"/>
      <c r="W46" s="113"/>
      <c r="X46" s="113"/>
      <c r="Y46" s="116"/>
      <c r="Z46" s="114"/>
      <c r="AA46" s="113" t="s">
        <v>399</v>
      </c>
    </row>
    <row r="47" spans="1:27" s="134" customFormat="1" ht="250.5" customHeight="1">
      <c r="A47" s="288"/>
      <c r="B47" s="151" t="s">
        <v>307</v>
      </c>
      <c r="C47" s="124"/>
      <c r="D47" s="124"/>
      <c r="E47" s="154" t="s">
        <v>333</v>
      </c>
      <c r="F47" s="154" t="s">
        <v>343</v>
      </c>
      <c r="G47" s="154"/>
      <c r="H47" s="124"/>
      <c r="I47" s="135"/>
      <c r="J47" s="136"/>
      <c r="K47" s="135"/>
      <c r="L47" s="135"/>
      <c r="M47" s="135"/>
      <c r="N47" s="137"/>
      <c r="O47" s="114"/>
      <c r="P47" s="114"/>
      <c r="Q47" s="114"/>
      <c r="R47" s="121"/>
      <c r="T47" s="114"/>
      <c r="U47" s="113"/>
      <c r="V47" s="113"/>
      <c r="W47" s="113"/>
      <c r="X47" s="113"/>
      <c r="Y47" s="116"/>
      <c r="Z47" s="114"/>
      <c r="AA47" s="113" t="s">
        <v>417</v>
      </c>
    </row>
    <row r="48" spans="1:27" s="134" customFormat="1" ht="250.5" customHeight="1">
      <c r="A48" s="289"/>
      <c r="B48" s="151" t="s">
        <v>329</v>
      </c>
      <c r="C48" s="124"/>
      <c r="D48" s="124"/>
      <c r="E48" s="154" t="s">
        <v>334</v>
      </c>
      <c r="F48" s="154" t="s">
        <v>344</v>
      </c>
      <c r="G48" s="154"/>
      <c r="H48" s="124"/>
      <c r="I48" s="138"/>
      <c r="J48" s="138"/>
      <c r="K48" s="138"/>
      <c r="L48" s="138"/>
      <c r="M48" s="138"/>
      <c r="N48" s="137"/>
      <c r="O48" s="114" t="s">
        <v>400</v>
      </c>
      <c r="P48" s="114"/>
      <c r="Q48" s="114"/>
      <c r="R48" s="121" t="s">
        <v>402</v>
      </c>
      <c r="S48" s="138"/>
      <c r="T48" s="167" t="s">
        <v>418</v>
      </c>
      <c r="U48" s="113"/>
      <c r="V48" s="119"/>
      <c r="W48" s="119"/>
      <c r="X48" s="113"/>
      <c r="Y48" s="113"/>
      <c r="Z48" s="113"/>
      <c r="AA48" s="113" t="s">
        <v>401</v>
      </c>
    </row>
    <row r="53" spans="1:9" ht="15.75" thickBot="1"/>
    <row r="54" spans="1:9" ht="43.5" customHeight="1" thickTop="1" thickBot="1">
      <c r="A54" s="90" t="s">
        <v>53</v>
      </c>
      <c r="B54" s="55">
        <f>COUNTA(B59:B59)</f>
        <v>1</v>
      </c>
    </row>
    <row r="55" spans="1:9" ht="15.75" thickTop="1"/>
    <row r="57" spans="1:9" ht="15.75" thickBot="1"/>
    <row r="58" spans="1:9" ht="17.25" thickTop="1" thickBot="1">
      <c r="A58" s="90" t="s">
        <v>56</v>
      </c>
      <c r="B58" s="90" t="s">
        <v>55</v>
      </c>
      <c r="C58" s="91" t="s">
        <v>5</v>
      </c>
      <c r="D58" s="91" t="s">
        <v>9</v>
      </c>
      <c r="E58" s="91" t="s">
        <v>10</v>
      </c>
      <c r="F58" s="91" t="s">
        <v>7</v>
      </c>
      <c r="G58" s="91" t="s">
        <v>6</v>
      </c>
      <c r="H58" s="91" t="s">
        <v>8</v>
      </c>
      <c r="I58" s="91" t="s">
        <v>74</v>
      </c>
    </row>
    <row r="59" spans="1:9" ht="75.75" customHeight="1" thickTop="1">
      <c r="A59" s="166" t="s">
        <v>312</v>
      </c>
      <c r="B59" s="140" t="s">
        <v>376</v>
      </c>
      <c r="C59" s="141"/>
      <c r="D59" s="141"/>
      <c r="E59" s="141" t="s">
        <v>330</v>
      </c>
      <c r="F59" s="141"/>
      <c r="G59" s="142" t="s">
        <v>377</v>
      </c>
      <c r="H59" s="141"/>
      <c r="I59" s="140" t="s">
        <v>378</v>
      </c>
    </row>
  </sheetData>
  <mergeCells count="8">
    <mergeCell ref="D5:M5"/>
    <mergeCell ref="I9:R9"/>
    <mergeCell ref="T9:AA9"/>
    <mergeCell ref="A45:A48"/>
    <mergeCell ref="A40:A44"/>
    <mergeCell ref="A33:A39"/>
    <mergeCell ref="A11:A17"/>
    <mergeCell ref="A18:A32"/>
  </mergeCells>
  <conditionalFormatting sqref="AF7:AF8">
    <cfRule type="cellIs" dxfId="105" priority="349" stopIfTrue="1" operator="equal">
      <formula>$AF$7</formula>
    </cfRule>
  </conditionalFormatting>
  <conditionalFormatting sqref="I11:I19 I21:I48">
    <cfRule type="cellIs" dxfId="104" priority="341" stopIfTrue="1" operator="equal">
      <formula>"x"</formula>
    </cfRule>
  </conditionalFormatting>
  <conditionalFormatting sqref="J11:J19 J21:J48">
    <cfRule type="cellIs" dxfId="103" priority="340" operator="equal">
      <formula>"x"</formula>
    </cfRule>
  </conditionalFormatting>
  <conditionalFormatting sqref="K11:K19 K21:K48">
    <cfRule type="cellIs" dxfId="102" priority="339" operator="equal">
      <formula>"x"</formula>
    </cfRule>
  </conditionalFormatting>
  <conditionalFormatting sqref="L11:L19 L21:L48">
    <cfRule type="cellIs" dxfId="101" priority="338" stopIfTrue="1" operator="equal">
      <formula>"x"</formula>
    </cfRule>
  </conditionalFormatting>
  <conditionalFormatting sqref="M11:M19 M21:M48">
    <cfRule type="cellIs" dxfId="100" priority="337" operator="equal">
      <formula>"x"</formula>
    </cfRule>
  </conditionalFormatting>
  <conditionalFormatting sqref="N11:N19 N21:N48">
    <cfRule type="cellIs" dxfId="99" priority="29" stopIfTrue="1" operator="equal">
      <formula>$AF$8</formula>
    </cfRule>
    <cfRule type="cellIs" dxfId="98" priority="32" stopIfTrue="1" operator="equal">
      <formula>$AF$7</formula>
    </cfRule>
  </conditionalFormatting>
  <conditionalFormatting sqref="O21">
    <cfRule type="cellIs" dxfId="97" priority="34" stopIfTrue="1" operator="equal">
      <formula>$AF$8</formula>
    </cfRule>
    <cfRule type="cellIs" dxfId="96" priority="35" stopIfTrue="1" operator="equal">
      <formula>$AF$7</formula>
    </cfRule>
  </conditionalFormatting>
  <conditionalFormatting sqref="N20">
    <cfRule type="cellIs" dxfId="95" priority="27" stopIfTrue="1" operator="equal">
      <formula>$AF$8</formula>
    </cfRule>
    <cfRule type="cellIs" dxfId="94" priority="28" stopIfTrue="1" operator="equal">
      <formula>$AF$7</formula>
    </cfRule>
  </conditionalFormatting>
  <conditionalFormatting sqref="I20">
    <cfRule type="cellIs" dxfId="93" priority="26" stopIfTrue="1" operator="equal">
      <formula>"x"</formula>
    </cfRule>
  </conditionalFormatting>
  <conditionalFormatting sqref="J20">
    <cfRule type="cellIs" dxfId="92" priority="25" operator="equal">
      <formula>"x"</formula>
    </cfRule>
  </conditionalFormatting>
  <conditionalFormatting sqref="K20">
    <cfRule type="cellIs" dxfId="91" priority="24" operator="equal">
      <formula>"x"</formula>
    </cfRule>
  </conditionalFormatting>
  <conditionalFormatting sqref="L20">
    <cfRule type="cellIs" dxfId="90" priority="23" stopIfTrue="1" operator="equal">
      <formula>"x"</formula>
    </cfRule>
  </conditionalFormatting>
  <conditionalFormatting sqref="M20">
    <cfRule type="cellIs" dxfId="89" priority="22" operator="equal">
      <formula>"x"</formula>
    </cfRule>
  </conditionalFormatting>
  <dataValidations count="1">
    <dataValidation type="list" allowBlank="1" showInputMessage="1" showErrorMessage="1" sqref="N11:N48">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4.xml><?xml version="1.0" encoding="utf-8"?>
<worksheet xmlns="http://schemas.openxmlformats.org/spreadsheetml/2006/main" xmlns:r="http://schemas.openxmlformats.org/officeDocument/2006/relationships">
  <dimension ref="A1:S36"/>
  <sheetViews>
    <sheetView showGridLines="0" topLeftCell="A13" zoomScale="90" zoomScaleNormal="90" zoomScalePageLayoutView="70" workbookViewId="0">
      <selection activeCell="B21" sqref="B21"/>
    </sheetView>
  </sheetViews>
  <sheetFormatPr defaultRowHeight="15"/>
  <cols>
    <col min="1" max="1" width="0.85546875" customWidth="1"/>
    <col min="2" max="2" width="36.7109375" customWidth="1"/>
    <col min="3" max="3" width="14.28515625" customWidth="1"/>
    <col min="5" max="5" width="13.28515625" customWidth="1"/>
    <col min="6" max="6" width="11.28515625" customWidth="1"/>
  </cols>
  <sheetData>
    <row r="1" spans="1:19" s="2" customFormat="1">
      <c r="A1" s="3" t="s">
        <v>0</v>
      </c>
      <c r="H1" s="16"/>
      <c r="I1" s="16"/>
      <c r="J1" s="16"/>
      <c r="K1" s="16"/>
      <c r="L1" s="16"/>
      <c r="M1" s="16"/>
    </row>
    <row r="2" spans="1:19" s="4" customFormat="1" ht="4.1500000000000004" customHeight="1">
      <c r="H2" s="17"/>
      <c r="I2" s="17"/>
      <c r="J2" s="17"/>
      <c r="K2" s="17"/>
      <c r="L2" s="17"/>
      <c r="M2" s="17"/>
    </row>
    <row r="3" spans="1:19" s="5" customFormat="1" ht="15.75" thickBot="1">
      <c r="A3" s="293" t="str">
        <f>'Monitoria Anual 1'!A3</f>
        <v>PLANO DE AÇÃO NACIONAL PARA A CONSERVAÇÃO DO PATO MERGULHÃO</v>
      </c>
      <c r="B3" s="293"/>
      <c r="C3" s="293"/>
      <c r="D3" s="293"/>
      <c r="E3" s="293"/>
      <c r="F3" s="293"/>
      <c r="G3" s="293"/>
      <c r="H3" s="293"/>
      <c r="I3" s="293"/>
      <c r="J3" s="293"/>
      <c r="K3" s="293"/>
      <c r="L3" s="293"/>
      <c r="M3" s="293"/>
      <c r="N3" s="293"/>
      <c r="O3" s="293"/>
      <c r="P3" s="293"/>
    </row>
    <row r="4" spans="1:19" s="1" customFormat="1" ht="15.75" thickTop="1">
      <c r="H4" s="18"/>
      <c r="I4" s="18"/>
      <c r="J4" s="18"/>
      <c r="K4" s="18"/>
      <c r="L4" s="18"/>
      <c r="M4" s="18"/>
    </row>
    <row r="5" spans="1:19" s="6" customFormat="1" ht="25.9" customHeight="1" thickBot="1">
      <c r="A5" s="7" t="s">
        <v>1</v>
      </c>
      <c r="B5" s="7"/>
      <c r="C5" s="299" t="str">
        <f>'Monitoria Anual 1'!D5</f>
        <v>Assegurar permanentemente a manutenção das populações e da distribuição geográfica de Mergus octosetaceus , no médio e longo prazo; promover o aumento do efetivo populacional e do número de populações, bem como propiciar a expansão da distribuição geográfica da espécie na sua área de ocorrência original.</v>
      </c>
      <c r="D5" s="299"/>
      <c r="E5" s="299"/>
      <c r="F5" s="299"/>
      <c r="G5" s="299"/>
      <c r="H5" s="299"/>
      <c r="I5" s="299"/>
      <c r="J5" s="299"/>
      <c r="K5" s="299"/>
      <c r="L5" s="299"/>
      <c r="M5" s="299"/>
      <c r="N5" s="299"/>
      <c r="O5" s="299"/>
      <c r="P5" s="300"/>
    </row>
    <row r="6" spans="1:19" s="1" customFormat="1" ht="15.75" thickTop="1">
      <c r="H6" s="18"/>
      <c r="I6" s="18"/>
      <c r="J6" s="18"/>
      <c r="K6" s="18"/>
      <c r="L6" s="18"/>
      <c r="M6" s="18"/>
    </row>
    <row r="7" spans="1:19" s="1" customFormat="1" ht="15.75" thickBot="1">
      <c r="A7" s="7" t="s">
        <v>2</v>
      </c>
      <c r="B7" s="7"/>
      <c r="C7" s="9" t="s">
        <v>422</v>
      </c>
      <c r="D7" s="9"/>
      <c r="E7" s="10"/>
      <c r="F7" s="10"/>
      <c r="G7" s="11"/>
      <c r="H7" s="18"/>
      <c r="I7" s="18"/>
      <c r="J7" s="18"/>
      <c r="K7" s="18"/>
      <c r="L7" s="18"/>
      <c r="M7" s="18"/>
    </row>
    <row r="8" spans="1:19" ht="15.75" thickTop="1"/>
    <row r="9" spans="1:19" ht="18.75">
      <c r="A9" s="52" t="s">
        <v>32</v>
      </c>
      <c r="B9" s="52"/>
      <c r="C9" s="52"/>
      <c r="D9" s="52"/>
      <c r="E9" s="52"/>
      <c r="F9" s="52"/>
      <c r="G9" s="52"/>
      <c r="H9" s="52"/>
      <c r="I9" s="52"/>
      <c r="J9" s="52"/>
      <c r="K9" s="52"/>
      <c r="L9" s="52"/>
      <c r="M9" s="52"/>
      <c r="N9" s="52"/>
      <c r="O9" s="52"/>
      <c r="P9" s="52"/>
      <c r="Q9" s="52"/>
      <c r="R9" s="52"/>
      <c r="S9" s="52"/>
    </row>
    <row r="11" spans="1:19">
      <c r="B11" s="29" t="s">
        <v>43</v>
      </c>
      <c r="C11" s="30"/>
      <c r="D11" s="30"/>
    </row>
    <row r="12" spans="1:19" ht="15.75" thickBot="1">
      <c r="E12" s="297" t="s">
        <v>76</v>
      </c>
      <c r="F12" s="298"/>
    </row>
    <row r="13" spans="1:19" ht="60.75" customHeight="1" thickTop="1" thickBot="1">
      <c r="B13" s="291" t="s">
        <v>34</v>
      </c>
      <c r="C13" s="292"/>
      <c r="D13" s="292"/>
      <c r="E13" s="295" t="s">
        <v>75</v>
      </c>
      <c r="F13" s="296"/>
    </row>
    <row r="14" spans="1:19" s="78" customFormat="1" ht="31.9" customHeight="1" thickTop="1" thickBot="1">
      <c r="B14" s="79" t="s">
        <v>40</v>
      </c>
      <c r="C14" s="81" t="s">
        <v>73</v>
      </c>
      <c r="D14" s="80" t="s">
        <v>41</v>
      </c>
      <c r="E14" s="105" t="s">
        <v>66</v>
      </c>
      <c r="F14" s="106" t="s">
        <v>41</v>
      </c>
    </row>
    <row r="15" spans="1:19" ht="16.5" thickTop="1">
      <c r="B15" s="53" t="s">
        <v>35</v>
      </c>
      <c r="C15" s="92"/>
      <c r="D15" s="93"/>
      <c r="E15" s="92">
        <f>COUNTA('Monitoria Anual 1'!N11:N48)</f>
        <v>5</v>
      </c>
      <c r="F15" s="93"/>
    </row>
    <row r="16" spans="1:19" ht="15.75">
      <c r="B16" s="38" t="s">
        <v>47</v>
      </c>
      <c r="C16" s="94">
        <f>COUNTA('Monitoria Anual 1'!I11:I48)</f>
        <v>0</v>
      </c>
      <c r="D16" s="95">
        <f>C16/C22</f>
        <v>0</v>
      </c>
      <c r="E16" s="94">
        <f>C16-0</f>
        <v>0</v>
      </c>
      <c r="F16" s="95">
        <f t="shared" ref="F16:F21" si="0">E16/$E$22</f>
        <v>0</v>
      </c>
    </row>
    <row r="17" spans="2:17" ht="15.75">
      <c r="B17" s="31" t="s">
        <v>36</v>
      </c>
      <c r="C17" s="96">
        <f>COUNTA('Monitoria Anual 1'!J11:J48)</f>
        <v>0</v>
      </c>
      <c r="D17" s="97">
        <f>C17/C22</f>
        <v>0</v>
      </c>
      <c r="E17" s="96">
        <v>0</v>
      </c>
      <c r="F17" s="95">
        <f t="shared" si="0"/>
        <v>0</v>
      </c>
    </row>
    <row r="18" spans="2:17" ht="15.75">
      <c r="B18" s="32" t="s">
        <v>37</v>
      </c>
      <c r="C18" s="96">
        <f>COUNTA('Monitoria Anual 1'!K11:K48)</f>
        <v>0</v>
      </c>
      <c r="D18" s="97">
        <f>C18/C22</f>
        <v>0</v>
      </c>
      <c r="E18" s="96">
        <v>0</v>
      </c>
      <c r="F18" s="95">
        <f t="shared" si="0"/>
        <v>0</v>
      </c>
    </row>
    <row r="19" spans="2:17" ht="15.75">
      <c r="B19" s="33" t="s">
        <v>38</v>
      </c>
      <c r="C19" s="96">
        <f>COUNTA('Monitoria Anual 1'!L11:L48)</f>
        <v>0</v>
      </c>
      <c r="D19" s="97">
        <f>C19/C22</f>
        <v>0</v>
      </c>
      <c r="E19" s="96">
        <v>0</v>
      </c>
      <c r="F19" s="95">
        <f t="shared" si="0"/>
        <v>0</v>
      </c>
    </row>
    <row r="20" spans="2:17" ht="16.5" thickBot="1">
      <c r="B20" s="34" t="s">
        <v>39</v>
      </c>
      <c r="C20" s="96">
        <f>COUNTA('Monitoria Anual 1'!M11:M48)</f>
        <v>0</v>
      </c>
      <c r="D20" s="97">
        <f>C20/C22</f>
        <v>0</v>
      </c>
      <c r="E20" s="96">
        <v>0</v>
      </c>
      <c r="F20" s="95">
        <f t="shared" si="0"/>
        <v>0</v>
      </c>
    </row>
    <row r="21" spans="2:17" ht="17.25" thickTop="1" thickBot="1">
      <c r="B21" s="89" t="s">
        <v>57</v>
      </c>
      <c r="C21" s="96"/>
      <c r="D21" s="97"/>
      <c r="E21" s="96">
        <v>0</v>
      </c>
      <c r="F21" s="95">
        <f t="shared" si="0"/>
        <v>0</v>
      </c>
    </row>
    <row r="22" spans="2:17" ht="16.5" thickTop="1" thickBot="1">
      <c r="B22" s="99" t="s">
        <v>42</v>
      </c>
      <c r="C22" s="100">
        <f>COUNTA('Monitoria Anual 1'!B11:B48)</f>
        <v>38</v>
      </c>
      <c r="D22" s="101">
        <f>SUM(D15:D21)</f>
        <v>0</v>
      </c>
      <c r="E22" s="100">
        <f>C22-E15</f>
        <v>33</v>
      </c>
      <c r="F22" s="98">
        <f>SUM(F16:F21)</f>
        <v>0</v>
      </c>
    </row>
    <row r="23" spans="2:17" ht="16.5" thickTop="1" thickBot="1">
      <c r="B23" s="294" t="s">
        <v>72</v>
      </c>
      <c r="C23" s="294"/>
      <c r="D23" s="294"/>
      <c r="E23" s="104">
        <f>COUNTIF('Monitoria Anual 1'!N11:N48,'Monitoria Anual 1'!AF7)</f>
        <v>3</v>
      </c>
      <c r="F23" s="102"/>
    </row>
    <row r="24" spans="2:17" ht="16.5" thickTop="1" thickBot="1">
      <c r="B24" s="294" t="s">
        <v>71</v>
      </c>
      <c r="C24" s="294"/>
      <c r="D24" s="294"/>
      <c r="E24" s="104">
        <f>COUNTIF('Monitoria Anual 1'!N11:N48,'Monitoria Anual 1'!AF8)</f>
        <v>2</v>
      </c>
      <c r="F24" s="103"/>
    </row>
    <row r="25" spans="2:17" ht="15.75" thickTop="1"/>
    <row r="26" spans="2:17">
      <c r="B26" s="29" t="s">
        <v>44</v>
      </c>
      <c r="C26" s="30"/>
      <c r="D26" s="30"/>
    </row>
    <row r="27" spans="2:17" ht="3" customHeight="1"/>
    <row r="28" spans="2:17" ht="36" customHeight="1">
      <c r="B28" s="51" t="s">
        <v>33</v>
      </c>
      <c r="C28" s="37">
        <f>COUNTA('Monitoria Anual 1'!A11:A48)</f>
        <v>5</v>
      </c>
      <c r="O28" t="s">
        <v>69</v>
      </c>
      <c r="Q28" t="s">
        <v>70</v>
      </c>
    </row>
    <row r="29" spans="2:17" ht="6.6" customHeight="1" thickBot="1"/>
    <row r="30" spans="2:17" ht="16.5" thickTop="1" thickBot="1">
      <c r="B30" s="35" t="s">
        <v>45</v>
      </c>
      <c r="C30" s="36" t="s">
        <v>46</v>
      </c>
      <c r="D30" s="39"/>
      <c r="E30" s="40"/>
      <c r="F30" s="41"/>
      <c r="G30" s="42"/>
      <c r="H30" s="43"/>
      <c r="I30" s="44"/>
    </row>
    <row r="31" spans="2:17" ht="15.75" thickTop="1">
      <c r="B31" s="45" t="s">
        <v>48</v>
      </c>
      <c r="C31" s="47">
        <f>COUNTA('Monitoria Anual 1'!B11:B17)</f>
        <v>7</v>
      </c>
      <c r="D31" s="50">
        <f>COUNTA('Monitoria Anual 1'!N11:N17)</f>
        <v>2</v>
      </c>
      <c r="E31" s="50">
        <f>COUNTA('Monitoria Anual 1'!I11:I17)</f>
        <v>0</v>
      </c>
      <c r="F31" s="50">
        <f>COUNTA('Monitoria Anual 1'!J11:J17)</f>
        <v>0</v>
      </c>
      <c r="G31" s="50">
        <f>COUNTA('Monitoria Anual 1'!K11:K17)</f>
        <v>0</v>
      </c>
      <c r="H31" s="50">
        <f>COUNTA('Monitoria Anual 1'!L11:L17)</f>
        <v>0</v>
      </c>
      <c r="I31" s="50">
        <f>COUNTA('Monitoria Anual 1'!M11:M17)</f>
        <v>0</v>
      </c>
      <c r="J31" s="103"/>
    </row>
    <row r="32" spans="2:17">
      <c r="B32" s="46" t="s">
        <v>49</v>
      </c>
      <c r="C32" s="48">
        <f>COUNTA('Monitoria Anual 1'!B18:B32)</f>
        <v>15</v>
      </c>
      <c r="D32" s="48">
        <f>COUNTA('Monitoria Anual 1'!N18:N32)</f>
        <v>3</v>
      </c>
      <c r="E32" s="48">
        <f>COUNTA('Monitoria Anual 1'!I18:I32)</f>
        <v>0</v>
      </c>
      <c r="F32" s="48">
        <f>COUNTA('Monitoria Anual 1'!J18:J32)</f>
        <v>0</v>
      </c>
      <c r="G32" s="48">
        <f>COUNTA('Monitoria Anual 1'!K18:K32)</f>
        <v>0</v>
      </c>
      <c r="H32" s="48">
        <f>COUNTA('Monitoria Anual 1'!L18:L32)</f>
        <v>0</v>
      </c>
      <c r="I32" s="48">
        <f>COUNTA('Monitoria Anual 1'!M18:M32)</f>
        <v>0</v>
      </c>
    </row>
    <row r="33" spans="2:9">
      <c r="B33" s="46" t="s">
        <v>50</v>
      </c>
      <c r="C33" s="48">
        <f>COUNTA('Monitoria Anual 1'!B33:B39)</f>
        <v>7</v>
      </c>
      <c r="D33" s="48">
        <f>COUNTA('Monitoria Anual 1'!N33:N39)</f>
        <v>0</v>
      </c>
      <c r="E33" s="48">
        <f>COUNTA('Monitoria Anual 1'!I33:I39)</f>
        <v>0</v>
      </c>
      <c r="F33" s="48">
        <f>COUNTA('Monitoria Anual 1'!J33:J39)</f>
        <v>0</v>
      </c>
      <c r="G33" s="48">
        <f>COUNTA('Monitoria Anual 1'!K33:K39)</f>
        <v>0</v>
      </c>
      <c r="H33" s="48">
        <f>COUNTA('Monitoria Anual 1'!L33:L39)</f>
        <v>0</v>
      </c>
      <c r="I33" s="48">
        <f>COUNTA('Monitoria Anual 1'!M33:M39)</f>
        <v>0</v>
      </c>
    </row>
    <row r="34" spans="2:9">
      <c r="B34" s="46" t="s">
        <v>51</v>
      </c>
      <c r="C34" s="48">
        <f>COUNTA('Monitoria Anual 1'!B40:B44)</f>
        <v>5</v>
      </c>
      <c r="D34" s="48">
        <f>COUNTA('Monitoria Anual 1'!N40:N44)</f>
        <v>0</v>
      </c>
      <c r="E34" s="48">
        <f>COUNTA('Monitoria Anual 1'!I40:I44)</f>
        <v>0</v>
      </c>
      <c r="F34" s="48">
        <f>COUNTA('Monitoria Anual 1'!J40:J44)</f>
        <v>0</v>
      </c>
      <c r="G34" s="48">
        <f>COUNTA('Monitoria Anual 1'!K40:K44)</f>
        <v>0</v>
      </c>
      <c r="H34" s="48">
        <f>COUNTA('Monitoria Anual 1'!L40:L44)</f>
        <v>0</v>
      </c>
      <c r="I34" s="48">
        <f>COUNTA('Monitoria Anual 1'!M40:M44)</f>
        <v>0</v>
      </c>
    </row>
    <row r="35" spans="2:9" ht="15.75" thickBot="1">
      <c r="B35" s="139" t="s">
        <v>52</v>
      </c>
      <c r="C35" s="49">
        <f>COUNTA('Monitoria Anual 1'!B45:B48)</f>
        <v>4</v>
      </c>
      <c r="D35" s="49">
        <f>COUNTA('Monitoria Anual 1'!N45:N48)</f>
        <v>0</v>
      </c>
      <c r="E35" s="49">
        <f>COUNTA('Monitoria Anual 1'!I45:I48)</f>
        <v>0</v>
      </c>
      <c r="F35" s="49">
        <f>COUNTA('Monitoria Anual 1'!J45:J48)</f>
        <v>0</v>
      </c>
      <c r="G35" s="49">
        <f>COUNTA('Monitoria Anual 1'!K45:K48)</f>
        <v>0</v>
      </c>
      <c r="H35" s="49">
        <f>COUNTA('Monitoria Anual 1'!L45:L48)</f>
        <v>0</v>
      </c>
      <c r="I35" s="49">
        <f>COUNTA('Monitoria Anual 1'!M45:M48)</f>
        <v>0</v>
      </c>
    </row>
    <row r="36" spans="2:9" ht="15.75" thickTop="1"/>
  </sheetData>
  <mergeCells count="7">
    <mergeCell ref="B13:D13"/>
    <mergeCell ref="A3:P3"/>
    <mergeCell ref="B23:D23"/>
    <mergeCell ref="B24:D24"/>
    <mergeCell ref="E13:F13"/>
    <mergeCell ref="E12:F12"/>
    <mergeCell ref="C5:P5"/>
  </mergeCells>
  <conditionalFormatting sqref="D31:E31 E31:I35">
    <cfRule type="cellIs" dxfId="88" priority="5" stopIfTrue="1" operator="equal">
      <formula>0</formula>
    </cfRule>
  </conditionalFormatting>
  <conditionalFormatting sqref="F31">
    <cfRule type="cellIs" dxfId="87" priority="4" operator="equal">
      <formula>0</formula>
    </cfRule>
  </conditionalFormatting>
  <conditionalFormatting sqref="G31">
    <cfRule type="cellIs" dxfId="86" priority="3" operator="equal">
      <formula>0</formula>
    </cfRule>
  </conditionalFormatting>
  <conditionalFormatting sqref="H31">
    <cfRule type="cellIs" dxfId="85" priority="2" operator="equal">
      <formula>0</formula>
    </cfRule>
  </conditionalFormatting>
  <conditionalFormatting sqref="I31">
    <cfRule type="cellIs" dxfId="84"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dimension ref="A1:AF60"/>
  <sheetViews>
    <sheetView showGridLines="0" zoomScale="60" zoomScaleNormal="60" workbookViewId="0">
      <pane xSplit="2" ySplit="10" topLeftCell="C11" activePane="bottomRight" state="frozen"/>
      <selection pane="topRight" activeCell="C1" sqref="C1"/>
      <selection pane="bottomLeft" activeCell="A11" sqref="A11"/>
      <selection pane="bottomRight" activeCell="A3" sqref="A3"/>
    </sheetView>
  </sheetViews>
  <sheetFormatPr defaultColWidth="8.85546875" defaultRowHeight="1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8" customWidth="1"/>
    <col min="15" max="15" width="37.85546875" style="1" customWidth="1"/>
    <col min="16" max="16" width="28.7109375" style="1" customWidth="1"/>
    <col min="17" max="17" width="40" style="1" customWidth="1"/>
    <col min="18" max="19" width="26.7109375" style="1" customWidth="1"/>
    <col min="20" max="21" width="28.855468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c r="A1" s="3" t="s">
        <v>0</v>
      </c>
      <c r="I1" s="16"/>
      <c r="J1" s="16"/>
      <c r="K1" s="16"/>
      <c r="L1" s="16"/>
      <c r="M1" s="16"/>
      <c r="N1" s="16"/>
    </row>
    <row r="2" spans="1:32" s="4" customFormat="1" ht="4.1500000000000004" customHeight="1">
      <c r="I2" s="17"/>
      <c r="J2" s="17"/>
      <c r="K2" s="17"/>
      <c r="L2" s="17"/>
      <c r="M2" s="17"/>
      <c r="N2" s="17"/>
    </row>
    <row r="3" spans="1:32" s="5" customFormat="1" ht="15.75" thickBot="1">
      <c r="A3" s="240" t="s">
        <v>309</v>
      </c>
      <c r="B3" s="85"/>
      <c r="C3" s="85"/>
      <c r="D3" s="85"/>
      <c r="E3" s="85"/>
      <c r="F3" s="85"/>
      <c r="G3" s="85"/>
      <c r="H3" s="85"/>
      <c r="I3" s="85"/>
      <c r="J3" s="85"/>
      <c r="K3" s="85"/>
      <c r="L3" s="85"/>
      <c r="M3" s="85"/>
      <c r="O3" s="85"/>
      <c r="P3" s="85"/>
      <c r="Q3" s="85"/>
    </row>
    <row r="4" spans="1:32" ht="15.75" thickTop="1"/>
    <row r="5" spans="1:32" s="6" customFormat="1" ht="25.9" customHeight="1" thickBot="1">
      <c r="A5" s="7" t="s">
        <v>1</v>
      </c>
      <c r="B5" s="7"/>
      <c r="C5" s="8"/>
      <c r="D5" s="301" t="s">
        <v>424</v>
      </c>
      <c r="E5" s="302"/>
      <c r="F5" s="302"/>
      <c r="G5" s="302"/>
      <c r="H5" s="302"/>
      <c r="I5" s="302"/>
      <c r="J5" s="302"/>
      <c r="K5" s="302"/>
      <c r="L5" s="302"/>
      <c r="M5" s="303"/>
    </row>
    <row r="6" spans="1:32" ht="15.75" thickTop="1"/>
    <row r="7" spans="1:32" ht="15.75" thickBot="1">
      <c r="A7" s="7" t="s">
        <v>2</v>
      </c>
      <c r="B7" s="7"/>
      <c r="C7" s="8"/>
      <c r="D7" s="10" t="s">
        <v>423</v>
      </c>
      <c r="E7" s="10"/>
      <c r="F7" s="10"/>
      <c r="G7" s="11"/>
      <c r="H7" s="18"/>
      <c r="AF7" s="1" t="s">
        <v>67</v>
      </c>
    </row>
    <row r="8" spans="1:32" ht="15.75" thickTop="1">
      <c r="AF8" s="82" t="s">
        <v>68</v>
      </c>
    </row>
    <row r="9" spans="1:32" ht="16.5" thickBot="1">
      <c r="A9" s="69" t="s">
        <v>11</v>
      </c>
      <c r="B9" s="70"/>
      <c r="C9" s="70"/>
      <c r="D9" s="70"/>
      <c r="E9" s="70"/>
      <c r="F9" s="70"/>
      <c r="G9" s="70"/>
      <c r="H9" s="71"/>
      <c r="I9" s="281" t="s">
        <v>62</v>
      </c>
      <c r="J9" s="282"/>
      <c r="K9" s="282"/>
      <c r="L9" s="282"/>
      <c r="M9" s="282"/>
      <c r="N9" s="282"/>
      <c r="O9" s="282"/>
      <c r="P9" s="282"/>
      <c r="Q9" s="282"/>
      <c r="R9" s="283"/>
      <c r="S9" s="83"/>
      <c r="T9" s="284" t="s">
        <v>30</v>
      </c>
      <c r="U9" s="285"/>
      <c r="V9" s="285"/>
      <c r="W9" s="285"/>
      <c r="X9" s="285"/>
      <c r="Y9" s="285"/>
      <c r="Z9" s="285"/>
      <c r="AA9" s="286"/>
    </row>
    <row r="10" spans="1:32" ht="64.5" thickTop="1" thickBot="1">
      <c r="A10" s="24" t="s">
        <v>3</v>
      </c>
      <c r="B10" s="24" t="s">
        <v>4</v>
      </c>
      <c r="C10" s="24" t="s">
        <v>5</v>
      </c>
      <c r="D10" s="24" t="s">
        <v>9</v>
      </c>
      <c r="E10" s="24" t="s">
        <v>10</v>
      </c>
      <c r="F10" s="24" t="s">
        <v>6</v>
      </c>
      <c r="G10" s="24" t="s">
        <v>8</v>
      </c>
      <c r="H10" s="24" t="s">
        <v>65</v>
      </c>
      <c r="I10" s="19" t="s">
        <v>12</v>
      </c>
      <c r="J10" s="20" t="s">
        <v>13</v>
      </c>
      <c r="K10" s="21" t="s">
        <v>14</v>
      </c>
      <c r="L10" s="22" t="s">
        <v>15</v>
      </c>
      <c r="M10" s="23" t="s">
        <v>16</v>
      </c>
      <c r="N10" s="76" t="s">
        <v>17</v>
      </c>
      <c r="O10" s="25" t="s">
        <v>18</v>
      </c>
      <c r="P10" s="25" t="s">
        <v>19</v>
      </c>
      <c r="Q10" s="25" t="s">
        <v>20</v>
      </c>
      <c r="R10" s="25" t="s">
        <v>21</v>
      </c>
      <c r="S10" s="25" t="s">
        <v>63</v>
      </c>
      <c r="T10" s="26" t="s">
        <v>22</v>
      </c>
      <c r="U10" s="27" t="s">
        <v>23</v>
      </c>
      <c r="V10" s="27" t="s">
        <v>24</v>
      </c>
      <c r="W10" s="27" t="s">
        <v>25</v>
      </c>
      <c r="X10" s="27" t="s">
        <v>26</v>
      </c>
      <c r="Y10" s="27" t="s">
        <v>27</v>
      </c>
      <c r="Z10" s="27" t="s">
        <v>28</v>
      </c>
      <c r="AA10" s="27" t="s">
        <v>29</v>
      </c>
    </row>
    <row r="11" spans="1:32" ht="200.1" customHeight="1" thickTop="1">
      <c r="A11" s="290" t="s">
        <v>272</v>
      </c>
      <c r="B11" s="174" t="s">
        <v>420</v>
      </c>
      <c r="C11" s="124" t="s">
        <v>78</v>
      </c>
      <c r="D11" s="124" t="s">
        <v>79</v>
      </c>
      <c r="E11" s="124" t="s">
        <v>99</v>
      </c>
      <c r="F11" s="124" t="s">
        <v>139</v>
      </c>
      <c r="G11" s="124" t="s">
        <v>78</v>
      </c>
      <c r="H11" s="124" t="s">
        <v>78</v>
      </c>
      <c r="I11" s="135"/>
      <c r="J11" s="135"/>
      <c r="K11" s="135"/>
      <c r="L11" s="136"/>
      <c r="M11" s="136" t="s">
        <v>31</v>
      </c>
      <c r="N11" s="137" t="s">
        <v>68</v>
      </c>
      <c r="O11" s="121" t="s">
        <v>140</v>
      </c>
      <c r="P11" s="121"/>
      <c r="Q11" s="121" t="s">
        <v>141</v>
      </c>
      <c r="R11" s="121" t="s">
        <v>142</v>
      </c>
      <c r="S11" s="121" t="s">
        <v>442</v>
      </c>
      <c r="T11" s="114" t="s">
        <v>446</v>
      </c>
      <c r="U11" s="114"/>
      <c r="V11" s="114"/>
      <c r="W11" s="114"/>
      <c r="X11" s="114"/>
      <c r="Y11" s="123"/>
      <c r="Z11" s="114"/>
      <c r="AA11" s="114"/>
    </row>
    <row r="12" spans="1:32" ht="200.1" customHeight="1" thickBot="1">
      <c r="A12" s="288"/>
      <c r="B12" s="151" t="s">
        <v>278</v>
      </c>
      <c r="C12" s="124" t="s">
        <v>78</v>
      </c>
      <c r="D12" s="124" t="s">
        <v>79</v>
      </c>
      <c r="E12" s="124" t="s">
        <v>80</v>
      </c>
      <c r="F12" s="124" t="s">
        <v>245</v>
      </c>
      <c r="G12" s="124" t="s">
        <v>78</v>
      </c>
      <c r="H12" s="124" t="s">
        <v>78</v>
      </c>
      <c r="I12" s="135"/>
      <c r="J12" s="136" t="s">
        <v>31</v>
      </c>
      <c r="K12" s="135"/>
      <c r="L12" s="136"/>
      <c r="M12" s="135"/>
      <c r="N12" s="137" t="s">
        <v>68</v>
      </c>
      <c r="O12" s="114" t="s">
        <v>246</v>
      </c>
      <c r="P12" s="114"/>
      <c r="Q12" s="114" t="s">
        <v>247</v>
      </c>
      <c r="R12" s="114" t="s">
        <v>242</v>
      </c>
      <c r="S12" s="148"/>
      <c r="T12" s="114"/>
      <c r="U12" s="113"/>
      <c r="V12" s="113"/>
      <c r="W12" s="113"/>
      <c r="X12" s="113"/>
      <c r="Y12" s="116"/>
      <c r="Z12" s="114"/>
      <c r="AA12" s="113"/>
    </row>
    <row r="13" spans="1:32" ht="200.1" customHeight="1" thickTop="1">
      <c r="A13" s="288"/>
      <c r="B13" s="151" t="s">
        <v>266</v>
      </c>
      <c r="C13" s="124" t="s">
        <v>270</v>
      </c>
      <c r="D13" s="124" t="s">
        <v>79</v>
      </c>
      <c r="E13" s="124" t="s">
        <v>80</v>
      </c>
      <c r="F13" s="124" t="s">
        <v>245</v>
      </c>
      <c r="G13" s="124" t="s">
        <v>270</v>
      </c>
      <c r="H13" s="124" t="s">
        <v>270</v>
      </c>
      <c r="I13" s="135"/>
      <c r="J13" s="136" t="s">
        <v>64</v>
      </c>
      <c r="K13" s="135"/>
      <c r="L13" s="136"/>
      <c r="M13" s="135"/>
      <c r="N13" s="137" t="s">
        <v>68</v>
      </c>
      <c r="O13" s="114"/>
      <c r="P13" s="114"/>
      <c r="Q13" s="114" t="s">
        <v>269</v>
      </c>
      <c r="R13" s="149" t="s">
        <v>142</v>
      </c>
      <c r="S13" s="149"/>
      <c r="T13" s="150"/>
      <c r="U13" s="113"/>
      <c r="V13" s="113"/>
      <c r="W13" s="113"/>
      <c r="X13" s="113"/>
      <c r="Y13" s="116"/>
      <c r="Z13" s="114"/>
      <c r="AA13" s="113"/>
    </row>
    <row r="14" spans="1:32" ht="200.1" customHeight="1">
      <c r="A14" s="288"/>
      <c r="B14" s="151" t="s">
        <v>279</v>
      </c>
      <c r="C14" s="124" t="s">
        <v>78</v>
      </c>
      <c r="D14" s="124" t="s">
        <v>79</v>
      </c>
      <c r="E14" s="124" t="s">
        <v>80</v>
      </c>
      <c r="F14" s="124" t="s">
        <v>143</v>
      </c>
      <c r="G14" s="124" t="s">
        <v>78</v>
      </c>
      <c r="H14" s="124" t="s">
        <v>78</v>
      </c>
      <c r="I14" s="135"/>
      <c r="J14" s="136" t="s">
        <v>64</v>
      </c>
      <c r="K14" s="135"/>
      <c r="L14" s="135"/>
      <c r="M14" s="135"/>
      <c r="N14" s="137"/>
      <c r="O14" s="121" t="s">
        <v>144</v>
      </c>
      <c r="P14" s="121"/>
      <c r="Q14" s="121" t="s">
        <v>145</v>
      </c>
      <c r="R14" s="146" t="s">
        <v>142</v>
      </c>
      <c r="S14" s="138"/>
      <c r="T14" s="121" t="s">
        <v>146</v>
      </c>
      <c r="U14" s="121" t="s">
        <v>147</v>
      </c>
      <c r="V14" s="121" t="s">
        <v>80</v>
      </c>
      <c r="W14" s="121" t="s">
        <v>88</v>
      </c>
      <c r="X14" s="121" t="s">
        <v>148</v>
      </c>
      <c r="Y14" s="125">
        <v>20000</v>
      </c>
      <c r="Z14" s="121" t="s">
        <v>149</v>
      </c>
      <c r="AA14" s="121" t="s">
        <v>150</v>
      </c>
    </row>
    <row r="15" spans="1:32" ht="200.1" customHeight="1">
      <c r="A15" s="289"/>
      <c r="B15" s="151" t="s">
        <v>280</v>
      </c>
      <c r="C15" s="154" t="s">
        <v>78</v>
      </c>
      <c r="D15" s="157" t="s">
        <v>79</v>
      </c>
      <c r="E15" s="157" t="s">
        <v>99</v>
      </c>
      <c r="F15" s="175" t="s">
        <v>152</v>
      </c>
      <c r="G15" s="154" t="s">
        <v>78</v>
      </c>
      <c r="H15" s="154" t="s">
        <v>78</v>
      </c>
      <c r="I15" s="135"/>
      <c r="J15" s="136" t="s">
        <v>64</v>
      </c>
      <c r="K15" s="135"/>
      <c r="L15" s="135"/>
      <c r="M15" s="135"/>
      <c r="N15" s="137"/>
      <c r="O15" s="146" t="s">
        <v>432</v>
      </c>
      <c r="P15" s="146"/>
      <c r="Q15" s="146" t="s">
        <v>431</v>
      </c>
      <c r="R15" s="146" t="s">
        <v>430</v>
      </c>
      <c r="S15" s="113"/>
      <c r="T15" s="112" t="s">
        <v>425</v>
      </c>
      <c r="U15" s="111" t="s">
        <v>426</v>
      </c>
      <c r="V15" s="111" t="s">
        <v>80</v>
      </c>
      <c r="W15" s="111" t="s">
        <v>88</v>
      </c>
      <c r="X15" s="111" t="s">
        <v>427</v>
      </c>
      <c r="Y15" s="111" t="s">
        <v>428</v>
      </c>
      <c r="Z15" s="111" t="s">
        <v>429</v>
      </c>
      <c r="AA15" s="111"/>
    </row>
    <row r="16" spans="1:32" ht="200.1" customHeight="1">
      <c r="A16" s="287" t="s">
        <v>273</v>
      </c>
      <c r="B16" s="151" t="s">
        <v>267</v>
      </c>
      <c r="C16" s="154" t="s">
        <v>270</v>
      </c>
      <c r="D16" s="157" t="s">
        <v>79</v>
      </c>
      <c r="E16" s="157" t="s">
        <v>99</v>
      </c>
      <c r="F16" s="175" t="s">
        <v>151</v>
      </c>
      <c r="G16" s="154" t="s">
        <v>270</v>
      </c>
      <c r="H16" s="154" t="s">
        <v>270</v>
      </c>
      <c r="I16" s="135"/>
      <c r="J16" s="136" t="s">
        <v>64</v>
      </c>
      <c r="K16" s="135"/>
      <c r="L16" s="135"/>
      <c r="M16" s="135"/>
      <c r="N16" s="137"/>
      <c r="O16" s="146" t="s">
        <v>153</v>
      </c>
      <c r="P16" s="146"/>
      <c r="Q16" s="146" t="s">
        <v>154</v>
      </c>
      <c r="R16" s="146" t="s">
        <v>142</v>
      </c>
      <c r="S16" s="113"/>
      <c r="T16" s="147" t="s">
        <v>433</v>
      </c>
      <c r="U16" s="111" t="s">
        <v>155</v>
      </c>
      <c r="V16" s="111" t="s">
        <v>80</v>
      </c>
      <c r="W16" s="111" t="s">
        <v>88</v>
      </c>
      <c r="X16" s="111" t="s">
        <v>271</v>
      </c>
      <c r="Y16" s="111" t="s">
        <v>156</v>
      </c>
      <c r="Z16" s="111" t="s">
        <v>157</v>
      </c>
      <c r="AA16" s="111" t="s">
        <v>158</v>
      </c>
    </row>
    <row r="17" spans="1:27" ht="200.1" customHeight="1">
      <c r="A17" s="288"/>
      <c r="B17" s="151" t="s">
        <v>281</v>
      </c>
      <c r="C17" s="124" t="s">
        <v>78</v>
      </c>
      <c r="D17" s="124" t="s">
        <v>79</v>
      </c>
      <c r="E17" s="124" t="s">
        <v>80</v>
      </c>
      <c r="F17" s="124" t="s">
        <v>159</v>
      </c>
      <c r="G17" s="124" t="s">
        <v>78</v>
      </c>
      <c r="H17" s="124" t="s">
        <v>78</v>
      </c>
      <c r="I17" s="135"/>
      <c r="J17" s="135"/>
      <c r="K17" s="136" t="s">
        <v>64</v>
      </c>
      <c r="L17" s="135"/>
      <c r="M17" s="135"/>
      <c r="N17" s="137"/>
      <c r="O17" s="121" t="s">
        <v>160</v>
      </c>
      <c r="P17" s="121" t="s">
        <v>161</v>
      </c>
      <c r="Q17" s="121" t="s">
        <v>162</v>
      </c>
      <c r="R17" s="146" t="s">
        <v>163</v>
      </c>
      <c r="S17" s="113"/>
      <c r="T17" s="114" t="s">
        <v>434</v>
      </c>
      <c r="U17" s="112" t="s">
        <v>164</v>
      </c>
      <c r="V17" s="112" t="s">
        <v>99</v>
      </c>
      <c r="W17" s="112" t="s">
        <v>165</v>
      </c>
      <c r="X17" s="112" t="s">
        <v>166</v>
      </c>
      <c r="Y17" s="127">
        <v>390000</v>
      </c>
      <c r="Z17" s="112" t="s">
        <v>167</v>
      </c>
      <c r="AA17" s="112" t="s">
        <v>150</v>
      </c>
    </row>
    <row r="18" spans="1:27" ht="200.1" customHeight="1">
      <c r="A18" s="288"/>
      <c r="B18" s="151" t="s">
        <v>282</v>
      </c>
      <c r="C18" s="124" t="s">
        <v>78</v>
      </c>
      <c r="D18" s="124" t="s">
        <v>79</v>
      </c>
      <c r="E18" s="124" t="s">
        <v>91</v>
      </c>
      <c r="F18" s="124" t="s">
        <v>123</v>
      </c>
      <c r="G18" s="124" t="s">
        <v>78</v>
      </c>
      <c r="H18" s="124" t="s">
        <v>78</v>
      </c>
      <c r="I18" s="135"/>
      <c r="J18" s="135"/>
      <c r="K18" s="135"/>
      <c r="L18" s="136" t="s">
        <v>64</v>
      </c>
      <c r="M18" s="135"/>
      <c r="N18" s="137"/>
      <c r="O18" s="114" t="s">
        <v>124</v>
      </c>
      <c r="P18" s="114" t="s">
        <v>125</v>
      </c>
      <c r="Q18" s="114"/>
      <c r="R18" s="114" t="s">
        <v>126</v>
      </c>
      <c r="S18" s="121"/>
      <c r="T18" s="114" t="s">
        <v>127</v>
      </c>
      <c r="U18" s="114" t="s">
        <v>128</v>
      </c>
      <c r="V18" s="114" t="s">
        <v>79</v>
      </c>
      <c r="W18" s="114" t="s">
        <v>88</v>
      </c>
      <c r="X18" s="114" t="s">
        <v>89</v>
      </c>
      <c r="Y18" s="123">
        <v>400000</v>
      </c>
      <c r="Z18" s="114" t="s">
        <v>129</v>
      </c>
      <c r="AA18" s="114" t="s">
        <v>130</v>
      </c>
    </row>
    <row r="19" spans="1:27" ht="200.1" customHeight="1">
      <c r="A19" s="288"/>
      <c r="B19" s="129" t="s">
        <v>283</v>
      </c>
      <c r="C19" s="107" t="s">
        <v>78</v>
      </c>
      <c r="D19" s="108" t="s">
        <v>79</v>
      </c>
      <c r="E19" s="108" t="s">
        <v>80</v>
      </c>
      <c r="F19" s="109" t="s">
        <v>81</v>
      </c>
      <c r="G19" s="110" t="s">
        <v>78</v>
      </c>
      <c r="H19" s="110" t="s">
        <v>78</v>
      </c>
      <c r="I19" s="135"/>
      <c r="J19" s="135"/>
      <c r="K19" s="136" t="s">
        <v>64</v>
      </c>
      <c r="L19" s="135"/>
      <c r="M19" s="135"/>
      <c r="N19" s="137"/>
      <c r="O19" s="111" t="s">
        <v>82</v>
      </c>
      <c r="P19" s="111" t="s">
        <v>83</v>
      </c>
      <c r="Q19" s="112" t="s">
        <v>84</v>
      </c>
      <c r="R19" s="111" t="s">
        <v>85</v>
      </c>
      <c r="S19" s="112" t="s">
        <v>268</v>
      </c>
      <c r="T19" s="112" t="s">
        <v>86</v>
      </c>
      <c r="U19" s="112" t="s">
        <v>87</v>
      </c>
      <c r="V19" s="112" t="s">
        <v>80</v>
      </c>
      <c r="W19" s="112" t="s">
        <v>88</v>
      </c>
      <c r="X19" s="112" t="s">
        <v>89</v>
      </c>
      <c r="Y19" s="112">
        <v>240000</v>
      </c>
      <c r="Z19" s="112" t="s">
        <v>90</v>
      </c>
      <c r="AA19" s="112"/>
    </row>
    <row r="20" spans="1:27" ht="200.1" customHeight="1">
      <c r="A20" s="288"/>
      <c r="B20" s="151" t="s">
        <v>284</v>
      </c>
      <c r="C20" s="124" t="s">
        <v>78</v>
      </c>
      <c r="D20" s="124" t="s">
        <v>79</v>
      </c>
      <c r="E20" s="124" t="s">
        <v>80</v>
      </c>
      <c r="F20" s="124" t="s">
        <v>168</v>
      </c>
      <c r="G20" s="124" t="s">
        <v>78</v>
      </c>
      <c r="H20" s="124" t="s">
        <v>78</v>
      </c>
      <c r="I20" s="135"/>
      <c r="J20" s="136" t="s">
        <v>31</v>
      </c>
      <c r="K20" s="135"/>
      <c r="L20" s="135"/>
      <c r="M20" s="135"/>
      <c r="N20" s="137" t="s">
        <v>68</v>
      </c>
      <c r="O20" s="111" t="s">
        <v>169</v>
      </c>
      <c r="P20" s="111"/>
      <c r="Q20" s="112" t="s">
        <v>122</v>
      </c>
      <c r="R20" s="111"/>
      <c r="S20" s="134"/>
      <c r="T20" s="129"/>
      <c r="U20" s="111"/>
      <c r="V20" s="128"/>
      <c r="W20" s="128"/>
      <c r="X20" s="111"/>
      <c r="Y20" s="111"/>
      <c r="Z20" s="111"/>
      <c r="AA20" s="111" t="s">
        <v>170</v>
      </c>
    </row>
    <row r="21" spans="1:27" ht="200.1" customHeight="1">
      <c r="A21" s="288"/>
      <c r="B21" s="151" t="s">
        <v>285</v>
      </c>
      <c r="C21" s="124" t="s">
        <v>78</v>
      </c>
      <c r="D21" s="124" t="s">
        <v>79</v>
      </c>
      <c r="E21" s="124" t="s">
        <v>80</v>
      </c>
      <c r="F21" s="124" t="s">
        <v>171</v>
      </c>
      <c r="G21" s="124" t="s">
        <v>78</v>
      </c>
      <c r="H21" s="124" t="s">
        <v>78</v>
      </c>
      <c r="I21" s="135"/>
      <c r="J21" s="136" t="s">
        <v>64</v>
      </c>
      <c r="K21" s="135"/>
      <c r="L21" s="135"/>
      <c r="M21" s="135"/>
      <c r="N21" s="137"/>
      <c r="O21" s="112" t="s">
        <v>172</v>
      </c>
      <c r="P21" s="130"/>
      <c r="Q21" s="112" t="s">
        <v>173</v>
      </c>
      <c r="R21" s="112" t="s">
        <v>174</v>
      </c>
      <c r="S21" s="114"/>
      <c r="T21" s="112" t="s">
        <v>435</v>
      </c>
      <c r="U21" s="112" t="s">
        <v>175</v>
      </c>
      <c r="V21" s="112" t="s">
        <v>80</v>
      </c>
      <c r="W21" s="112" t="s">
        <v>88</v>
      </c>
      <c r="X21" s="112" t="s">
        <v>148</v>
      </c>
      <c r="Y21" s="112" t="s">
        <v>156</v>
      </c>
      <c r="Z21" s="112" t="s">
        <v>176</v>
      </c>
      <c r="AA21" s="130"/>
    </row>
    <row r="22" spans="1:27" ht="200.1" customHeight="1">
      <c r="A22" s="288"/>
      <c r="B22" s="151" t="s">
        <v>286</v>
      </c>
      <c r="C22" s="124" t="s">
        <v>78</v>
      </c>
      <c r="D22" s="124" t="s">
        <v>79</v>
      </c>
      <c r="E22" s="124" t="s">
        <v>80</v>
      </c>
      <c r="F22" s="124" t="s">
        <v>206</v>
      </c>
      <c r="G22" s="124" t="s">
        <v>78</v>
      </c>
      <c r="H22" s="124" t="s">
        <v>78</v>
      </c>
      <c r="I22" s="135"/>
      <c r="J22" s="135"/>
      <c r="K22" s="135"/>
      <c r="L22" s="136" t="s">
        <v>64</v>
      </c>
      <c r="M22" s="135"/>
      <c r="N22" s="137"/>
      <c r="O22" s="121" t="s">
        <v>207</v>
      </c>
      <c r="P22" s="121"/>
      <c r="Q22" s="121"/>
      <c r="R22" s="121" t="s">
        <v>208</v>
      </c>
      <c r="S22" s="121"/>
      <c r="T22" s="114" t="s">
        <v>209</v>
      </c>
      <c r="U22" s="113" t="s">
        <v>210</v>
      </c>
      <c r="V22" s="113" t="s">
        <v>99</v>
      </c>
      <c r="W22" s="113" t="s">
        <v>88</v>
      </c>
      <c r="X22" s="113" t="s">
        <v>211</v>
      </c>
      <c r="Y22" s="113" t="s">
        <v>212</v>
      </c>
      <c r="Z22" s="113" t="s">
        <v>213</v>
      </c>
      <c r="AA22" s="114" t="s">
        <v>214</v>
      </c>
    </row>
    <row r="23" spans="1:27" ht="200.1" customHeight="1">
      <c r="A23" s="288"/>
      <c r="B23" s="151" t="s">
        <v>287</v>
      </c>
      <c r="C23" s="126" t="s">
        <v>78</v>
      </c>
      <c r="D23" s="124" t="s">
        <v>79</v>
      </c>
      <c r="E23" s="124" t="s">
        <v>99</v>
      </c>
      <c r="F23" s="124" t="s">
        <v>177</v>
      </c>
      <c r="G23" s="126" t="s">
        <v>78</v>
      </c>
      <c r="H23" s="126" t="s">
        <v>78</v>
      </c>
      <c r="I23" s="135"/>
      <c r="J23" s="136" t="s">
        <v>64</v>
      </c>
      <c r="K23" s="135"/>
      <c r="L23" s="135"/>
      <c r="M23" s="135"/>
      <c r="N23" s="137"/>
      <c r="O23" s="111"/>
      <c r="P23" s="121" t="s">
        <v>178</v>
      </c>
      <c r="Q23" s="111"/>
      <c r="R23" s="121"/>
      <c r="S23" s="111"/>
      <c r="T23" s="151" t="s">
        <v>436</v>
      </c>
      <c r="U23" s="112" t="s">
        <v>179</v>
      </c>
      <c r="V23" s="112" t="s">
        <v>79</v>
      </c>
      <c r="W23" s="112" t="s">
        <v>88</v>
      </c>
      <c r="X23" s="112" t="s">
        <v>148</v>
      </c>
      <c r="Y23" s="112" t="s">
        <v>156</v>
      </c>
      <c r="Z23" s="112" t="s">
        <v>180</v>
      </c>
      <c r="AA23" s="111"/>
    </row>
    <row r="24" spans="1:27" ht="200.1" customHeight="1">
      <c r="A24" s="288"/>
      <c r="B24" s="151" t="s">
        <v>288</v>
      </c>
      <c r="C24" s="126" t="s">
        <v>78</v>
      </c>
      <c r="D24" s="124" t="s">
        <v>79</v>
      </c>
      <c r="E24" s="124" t="s">
        <v>99</v>
      </c>
      <c r="F24" s="124" t="s">
        <v>181</v>
      </c>
      <c r="G24" s="126" t="s">
        <v>78</v>
      </c>
      <c r="H24" s="126" t="s">
        <v>78</v>
      </c>
      <c r="I24" s="135"/>
      <c r="J24" s="136" t="s">
        <v>64</v>
      </c>
      <c r="K24" s="135"/>
      <c r="L24" s="135"/>
      <c r="M24" s="135"/>
      <c r="N24" s="137"/>
      <c r="O24" s="122" t="s">
        <v>182</v>
      </c>
      <c r="P24" s="111"/>
      <c r="Q24" s="111"/>
      <c r="R24" s="112" t="s">
        <v>183</v>
      </c>
      <c r="S24" s="111"/>
      <c r="T24" s="151" t="s">
        <v>437</v>
      </c>
      <c r="U24" s="111" t="s">
        <v>184</v>
      </c>
      <c r="V24" s="111" t="s">
        <v>80</v>
      </c>
      <c r="W24" s="111" t="s">
        <v>88</v>
      </c>
      <c r="X24" s="111" t="s">
        <v>148</v>
      </c>
      <c r="Y24" s="111" t="s">
        <v>156</v>
      </c>
      <c r="Z24" s="111" t="s">
        <v>185</v>
      </c>
      <c r="AA24" s="111" t="s">
        <v>150</v>
      </c>
    </row>
    <row r="25" spans="1:27" ht="200.1" customHeight="1">
      <c r="A25" s="288"/>
      <c r="B25" s="152" t="s">
        <v>289</v>
      </c>
      <c r="C25" s="126" t="s">
        <v>78</v>
      </c>
      <c r="D25" s="131" t="s">
        <v>79</v>
      </c>
      <c r="E25" s="131" t="s">
        <v>80</v>
      </c>
      <c r="F25" s="131" t="s">
        <v>186</v>
      </c>
      <c r="G25" s="126" t="s">
        <v>78</v>
      </c>
      <c r="H25" s="126" t="s">
        <v>78</v>
      </c>
      <c r="I25" s="135"/>
      <c r="J25" s="136"/>
      <c r="K25" s="136" t="s">
        <v>31</v>
      </c>
      <c r="L25" s="135"/>
      <c r="M25" s="135"/>
      <c r="N25" s="137" t="s">
        <v>68</v>
      </c>
      <c r="O25" s="121" t="s">
        <v>187</v>
      </c>
      <c r="P25" s="121"/>
      <c r="Q25" s="121" t="s">
        <v>188</v>
      </c>
      <c r="R25" s="121" t="s">
        <v>189</v>
      </c>
      <c r="S25" s="111"/>
      <c r="T25" s="132"/>
      <c r="U25" s="111"/>
      <c r="V25" s="128"/>
      <c r="W25" s="128"/>
      <c r="X25" s="111"/>
      <c r="Y25" s="111"/>
      <c r="Z25" s="111"/>
      <c r="AA25" s="111"/>
    </row>
    <row r="26" spans="1:27" ht="200.1" customHeight="1">
      <c r="A26" s="288"/>
      <c r="B26" s="151" t="s">
        <v>290</v>
      </c>
      <c r="C26" s="126" t="s">
        <v>78</v>
      </c>
      <c r="D26" s="126" t="s">
        <v>79</v>
      </c>
      <c r="E26" s="126" t="s">
        <v>99</v>
      </c>
      <c r="F26" s="126" t="s">
        <v>190</v>
      </c>
      <c r="G26" s="126" t="s">
        <v>78</v>
      </c>
      <c r="H26" s="126" t="s">
        <v>78</v>
      </c>
      <c r="I26" s="135"/>
      <c r="J26" s="136" t="s">
        <v>64</v>
      </c>
      <c r="K26" s="135"/>
      <c r="L26" s="135"/>
      <c r="M26" s="135"/>
      <c r="N26" s="137"/>
      <c r="O26" s="121" t="s">
        <v>191</v>
      </c>
      <c r="P26" s="121"/>
      <c r="Q26" s="121"/>
      <c r="R26" s="121" t="s">
        <v>192</v>
      </c>
      <c r="S26" s="111"/>
      <c r="T26" s="114" t="s">
        <v>438</v>
      </c>
      <c r="U26" s="113" t="s">
        <v>193</v>
      </c>
      <c r="V26" s="126" t="s">
        <v>79</v>
      </c>
      <c r="W26" s="113" t="s">
        <v>88</v>
      </c>
      <c r="X26" s="113" t="s">
        <v>194</v>
      </c>
      <c r="Y26" s="116">
        <v>390000</v>
      </c>
      <c r="Z26" s="113" t="s">
        <v>195</v>
      </c>
      <c r="AA26" s="111"/>
    </row>
    <row r="27" spans="1:27" ht="200.1" customHeight="1">
      <c r="A27" s="288"/>
      <c r="B27" s="151" t="s">
        <v>291</v>
      </c>
      <c r="C27" s="126" t="s">
        <v>78</v>
      </c>
      <c r="D27" s="126" t="s">
        <v>79</v>
      </c>
      <c r="E27" s="126" t="s">
        <v>99</v>
      </c>
      <c r="F27" s="126" t="s">
        <v>190</v>
      </c>
      <c r="G27" s="126" t="s">
        <v>78</v>
      </c>
      <c r="H27" s="126" t="s">
        <v>78</v>
      </c>
      <c r="I27" s="135"/>
      <c r="J27" s="136" t="s">
        <v>64</v>
      </c>
      <c r="K27" s="135"/>
      <c r="L27" s="135"/>
      <c r="M27" s="135"/>
      <c r="N27" s="137"/>
      <c r="O27" s="121" t="s">
        <v>196</v>
      </c>
      <c r="P27" s="121"/>
      <c r="Q27" s="121"/>
      <c r="R27" s="121" t="s">
        <v>197</v>
      </c>
      <c r="S27" s="111"/>
      <c r="T27" s="114" t="s">
        <v>439</v>
      </c>
      <c r="U27" s="114" t="s">
        <v>198</v>
      </c>
      <c r="V27" s="126" t="s">
        <v>79</v>
      </c>
      <c r="W27" s="113" t="s">
        <v>88</v>
      </c>
      <c r="X27" s="113" t="s">
        <v>199</v>
      </c>
      <c r="Y27" s="116">
        <v>250000000</v>
      </c>
      <c r="Z27" s="113" t="s">
        <v>200</v>
      </c>
      <c r="AA27" s="111"/>
    </row>
    <row r="28" spans="1:27" ht="200.1" customHeight="1">
      <c r="A28" s="289"/>
      <c r="B28" s="151" t="s">
        <v>292</v>
      </c>
      <c r="C28" s="126" t="s">
        <v>78</v>
      </c>
      <c r="D28" s="124" t="s">
        <v>79</v>
      </c>
      <c r="E28" s="124" t="s">
        <v>80</v>
      </c>
      <c r="F28" s="124" t="s">
        <v>201</v>
      </c>
      <c r="G28" s="126" t="s">
        <v>78</v>
      </c>
      <c r="H28" s="126" t="s">
        <v>78</v>
      </c>
      <c r="I28" s="135"/>
      <c r="J28" s="136"/>
      <c r="K28" s="136" t="s">
        <v>64</v>
      </c>
      <c r="L28" s="135"/>
      <c r="M28" s="135"/>
      <c r="N28" s="137"/>
      <c r="O28" s="121"/>
      <c r="P28" s="121"/>
      <c r="Q28" s="121"/>
      <c r="R28" s="121"/>
      <c r="S28" s="111"/>
      <c r="T28" s="114" t="s">
        <v>440</v>
      </c>
      <c r="U28" s="114" t="s">
        <v>202</v>
      </c>
      <c r="V28" s="114" t="s">
        <v>79</v>
      </c>
      <c r="W28" s="114" t="s">
        <v>88</v>
      </c>
      <c r="X28" s="114" t="s">
        <v>203</v>
      </c>
      <c r="Y28" s="123">
        <v>100000</v>
      </c>
      <c r="Z28" s="114" t="s">
        <v>204</v>
      </c>
      <c r="AA28" s="114" t="s">
        <v>205</v>
      </c>
    </row>
    <row r="29" spans="1:27" ht="200.1" customHeight="1">
      <c r="A29" s="287" t="s">
        <v>274</v>
      </c>
      <c r="B29" s="129" t="s">
        <v>293</v>
      </c>
      <c r="C29" s="108" t="s">
        <v>78</v>
      </c>
      <c r="D29" s="109" t="s">
        <v>79</v>
      </c>
      <c r="E29" s="109" t="s">
        <v>91</v>
      </c>
      <c r="F29" s="108" t="s">
        <v>92</v>
      </c>
      <c r="G29" s="110" t="s">
        <v>78</v>
      </c>
      <c r="H29" s="110" t="s">
        <v>78</v>
      </c>
      <c r="I29" s="135"/>
      <c r="J29" s="135"/>
      <c r="K29" s="135"/>
      <c r="L29" s="136" t="s">
        <v>64</v>
      </c>
      <c r="M29" s="135"/>
      <c r="N29" s="137"/>
      <c r="O29" s="113" t="s">
        <v>93</v>
      </c>
      <c r="P29" s="114" t="s">
        <v>94</v>
      </c>
      <c r="Q29" s="113"/>
      <c r="R29" s="114" t="s">
        <v>95</v>
      </c>
      <c r="S29" s="113"/>
      <c r="T29" s="115" t="s">
        <v>96</v>
      </c>
      <c r="U29" s="113" t="s">
        <v>97</v>
      </c>
      <c r="V29" s="113" t="s">
        <v>79</v>
      </c>
      <c r="W29" s="113" t="s">
        <v>88</v>
      </c>
      <c r="X29" s="113" t="s">
        <v>89</v>
      </c>
      <c r="Y29" s="116">
        <v>1500000</v>
      </c>
      <c r="Z29" s="113" t="s">
        <v>98</v>
      </c>
      <c r="AA29" s="112"/>
    </row>
    <row r="30" spans="1:27" ht="200.1" customHeight="1">
      <c r="A30" s="288"/>
      <c r="B30" s="129" t="s">
        <v>294</v>
      </c>
      <c r="C30" s="108" t="s">
        <v>78</v>
      </c>
      <c r="D30" s="108" t="s">
        <v>79</v>
      </c>
      <c r="E30" s="108" t="s">
        <v>99</v>
      </c>
      <c r="F30" s="108" t="s">
        <v>92</v>
      </c>
      <c r="G30" s="117" t="s">
        <v>78</v>
      </c>
      <c r="H30" s="117" t="s">
        <v>78</v>
      </c>
      <c r="I30" s="135"/>
      <c r="J30" s="136" t="s">
        <v>64</v>
      </c>
      <c r="K30" s="135"/>
      <c r="L30" s="135"/>
      <c r="M30" s="135"/>
      <c r="N30" s="137"/>
      <c r="O30" s="114" t="s">
        <v>100</v>
      </c>
      <c r="P30" s="114" t="s">
        <v>101</v>
      </c>
      <c r="Q30" s="113"/>
      <c r="R30" s="114" t="s">
        <v>102</v>
      </c>
      <c r="S30" s="113"/>
      <c r="T30" s="114" t="s">
        <v>103</v>
      </c>
      <c r="U30" s="113" t="s">
        <v>104</v>
      </c>
      <c r="V30" s="113" t="s">
        <v>80</v>
      </c>
      <c r="W30" s="113" t="s">
        <v>88</v>
      </c>
      <c r="X30" s="113" t="s">
        <v>89</v>
      </c>
      <c r="Y30" s="116">
        <v>50000</v>
      </c>
      <c r="Z30" s="113" t="s">
        <v>105</v>
      </c>
      <c r="AA30" s="112"/>
    </row>
    <row r="31" spans="1:27" ht="200.1" customHeight="1">
      <c r="A31" s="288"/>
      <c r="B31" s="129" t="s">
        <v>295</v>
      </c>
      <c r="C31" s="108" t="s">
        <v>78</v>
      </c>
      <c r="D31" s="108" t="s">
        <v>79</v>
      </c>
      <c r="E31" s="108" t="s">
        <v>91</v>
      </c>
      <c r="F31" s="108" t="s">
        <v>92</v>
      </c>
      <c r="G31" s="117" t="s">
        <v>78</v>
      </c>
      <c r="H31" s="117" t="s">
        <v>78</v>
      </c>
      <c r="I31" s="135"/>
      <c r="J31" s="135"/>
      <c r="K31" s="135"/>
      <c r="L31" s="136" t="s">
        <v>31</v>
      </c>
      <c r="M31" s="135"/>
      <c r="N31" s="137" t="s">
        <v>68</v>
      </c>
      <c r="O31" s="114" t="s">
        <v>106</v>
      </c>
      <c r="P31" s="114"/>
      <c r="Q31" s="113" t="s">
        <v>107</v>
      </c>
      <c r="R31" s="114" t="s">
        <v>108</v>
      </c>
      <c r="S31" s="134"/>
      <c r="T31" s="118"/>
      <c r="U31" s="113"/>
      <c r="V31" s="119"/>
      <c r="W31" s="119"/>
      <c r="X31" s="113"/>
      <c r="Y31" s="113"/>
      <c r="Z31" s="113"/>
      <c r="AA31" s="113"/>
    </row>
    <row r="32" spans="1:27" ht="200.1" customHeight="1">
      <c r="A32" s="288"/>
      <c r="B32" s="129" t="s">
        <v>296</v>
      </c>
      <c r="C32" s="117" t="s">
        <v>78</v>
      </c>
      <c r="D32" s="117" t="s">
        <v>79</v>
      </c>
      <c r="E32" s="117" t="s">
        <v>99</v>
      </c>
      <c r="F32" s="117" t="s">
        <v>109</v>
      </c>
      <c r="G32" s="117" t="s">
        <v>78</v>
      </c>
      <c r="H32" s="117" t="s">
        <v>78</v>
      </c>
      <c r="I32" s="135"/>
      <c r="J32" s="135"/>
      <c r="K32" s="135"/>
      <c r="L32" s="135"/>
      <c r="M32" s="136" t="s">
        <v>64</v>
      </c>
      <c r="N32" s="137"/>
      <c r="O32" s="120" t="s">
        <v>110</v>
      </c>
      <c r="P32" s="121"/>
      <c r="Q32" s="121" t="s">
        <v>111</v>
      </c>
      <c r="R32" s="114" t="s">
        <v>112</v>
      </c>
      <c r="S32" s="114"/>
      <c r="T32" s="118"/>
      <c r="U32" s="113"/>
      <c r="V32" s="119"/>
      <c r="W32" s="119"/>
      <c r="X32" s="113"/>
      <c r="Y32" s="113"/>
      <c r="Z32" s="113"/>
      <c r="AA32" s="113"/>
    </row>
    <row r="33" spans="1:27" ht="200.1" customHeight="1">
      <c r="A33" s="288"/>
      <c r="B33" s="151" t="s">
        <v>297</v>
      </c>
      <c r="C33" s="114" t="s">
        <v>78</v>
      </c>
      <c r="D33" s="108" t="s">
        <v>79</v>
      </c>
      <c r="E33" s="108" t="s">
        <v>91</v>
      </c>
      <c r="F33" s="108" t="s">
        <v>113</v>
      </c>
      <c r="G33" s="110" t="s">
        <v>78</v>
      </c>
      <c r="H33" s="110" t="s">
        <v>78</v>
      </c>
      <c r="I33" s="135"/>
      <c r="J33" s="135"/>
      <c r="K33" s="135"/>
      <c r="L33" s="136" t="s">
        <v>64</v>
      </c>
      <c r="M33" s="135"/>
      <c r="N33" s="137"/>
      <c r="O33" s="121" t="s">
        <v>114</v>
      </c>
      <c r="P33" s="114" t="s">
        <v>115</v>
      </c>
      <c r="Q33" s="121"/>
      <c r="R33" s="114" t="s">
        <v>116</v>
      </c>
      <c r="S33" s="134"/>
      <c r="T33" s="151" t="s">
        <v>117</v>
      </c>
      <c r="U33" s="114" t="s">
        <v>118</v>
      </c>
      <c r="V33" s="114" t="s">
        <v>79</v>
      </c>
      <c r="W33" s="114" t="s">
        <v>88</v>
      </c>
      <c r="X33" s="114" t="s">
        <v>89</v>
      </c>
      <c r="Y33" s="123">
        <v>1500000</v>
      </c>
      <c r="Z33" s="114" t="s">
        <v>119</v>
      </c>
      <c r="AA33" s="114" t="s">
        <v>120</v>
      </c>
    </row>
    <row r="34" spans="1:27" ht="200.1" customHeight="1">
      <c r="A34" s="288"/>
      <c r="B34" s="151" t="s">
        <v>298</v>
      </c>
      <c r="C34" s="124" t="s">
        <v>78</v>
      </c>
      <c r="D34" s="124" t="s">
        <v>79</v>
      </c>
      <c r="E34" s="124" t="s">
        <v>80</v>
      </c>
      <c r="F34" s="124" t="s">
        <v>92</v>
      </c>
      <c r="G34" s="124" t="s">
        <v>78</v>
      </c>
      <c r="H34" s="124" t="s">
        <v>78</v>
      </c>
      <c r="I34" s="135"/>
      <c r="J34" s="135"/>
      <c r="K34" s="135"/>
      <c r="L34" s="136" t="s">
        <v>31</v>
      </c>
      <c r="M34" s="135"/>
      <c r="N34" s="137" t="s">
        <v>68</v>
      </c>
      <c r="O34" s="114" t="s">
        <v>121</v>
      </c>
      <c r="P34" s="114"/>
      <c r="Q34" s="114" t="s">
        <v>122</v>
      </c>
      <c r="R34" s="114" t="s">
        <v>102</v>
      </c>
      <c r="S34" s="138"/>
      <c r="T34" s="114"/>
      <c r="U34" s="114"/>
      <c r="V34" s="114"/>
      <c r="W34" s="114"/>
      <c r="X34" s="114"/>
      <c r="Y34" s="123"/>
      <c r="Z34" s="114"/>
      <c r="AA34" s="114"/>
    </row>
    <row r="35" spans="1:27" ht="200.1" customHeight="1">
      <c r="A35" s="289"/>
      <c r="B35" s="151" t="s">
        <v>299</v>
      </c>
      <c r="C35" s="124" t="s">
        <v>78</v>
      </c>
      <c r="D35" s="124" t="s">
        <v>79</v>
      </c>
      <c r="E35" s="124" t="s">
        <v>80</v>
      </c>
      <c r="F35" s="124" t="s">
        <v>131</v>
      </c>
      <c r="G35" s="124" t="s">
        <v>78</v>
      </c>
      <c r="H35" s="124" t="s">
        <v>78</v>
      </c>
      <c r="I35" s="135"/>
      <c r="J35" s="135"/>
      <c r="K35" s="135"/>
      <c r="L35" s="136" t="s">
        <v>64</v>
      </c>
      <c r="M35" s="135"/>
      <c r="N35" s="137"/>
      <c r="O35" s="111" t="s">
        <v>132</v>
      </c>
      <c r="P35" s="113"/>
      <c r="Q35" s="113"/>
      <c r="R35" s="114" t="s">
        <v>133</v>
      </c>
      <c r="S35" s="113"/>
      <c r="T35" s="114" t="s">
        <v>134</v>
      </c>
      <c r="U35" s="114" t="s">
        <v>135</v>
      </c>
      <c r="V35" s="114" t="s">
        <v>80</v>
      </c>
      <c r="W35" s="114" t="s">
        <v>88</v>
      </c>
      <c r="X35" s="114" t="s">
        <v>136</v>
      </c>
      <c r="Y35" s="123">
        <v>300000</v>
      </c>
      <c r="Z35" s="114" t="s">
        <v>137</v>
      </c>
      <c r="AA35" s="114" t="s">
        <v>138</v>
      </c>
    </row>
    <row r="36" spans="1:27" ht="200.1" customHeight="1">
      <c r="A36" s="287" t="s">
        <v>275</v>
      </c>
      <c r="B36" s="151" t="s">
        <v>300</v>
      </c>
      <c r="C36" s="124" t="s">
        <v>78</v>
      </c>
      <c r="D36" s="124" t="s">
        <v>79</v>
      </c>
      <c r="E36" s="124" t="s">
        <v>80</v>
      </c>
      <c r="F36" s="124" t="s">
        <v>92</v>
      </c>
      <c r="G36" s="124" t="s">
        <v>78</v>
      </c>
      <c r="H36" s="124" t="s">
        <v>78</v>
      </c>
      <c r="I36" s="135"/>
      <c r="J36" s="136"/>
      <c r="K36" s="136"/>
      <c r="L36" s="136" t="s">
        <v>64</v>
      </c>
      <c r="M36" s="135"/>
      <c r="N36" s="137"/>
      <c r="O36" s="121" t="s">
        <v>215</v>
      </c>
      <c r="P36" s="121"/>
      <c r="Q36" s="121"/>
      <c r="R36" s="121" t="s">
        <v>216</v>
      </c>
      <c r="S36" s="111"/>
      <c r="T36" s="114" t="s">
        <v>217</v>
      </c>
      <c r="U36" s="113" t="s">
        <v>218</v>
      </c>
      <c r="V36" s="113" t="s">
        <v>79</v>
      </c>
      <c r="W36" s="113" t="s">
        <v>88</v>
      </c>
      <c r="X36" s="113" t="s">
        <v>219</v>
      </c>
      <c r="Y36" s="116">
        <v>100000</v>
      </c>
      <c r="Z36" s="114" t="s">
        <v>220</v>
      </c>
      <c r="AA36" s="112"/>
    </row>
    <row r="37" spans="1:27" ht="200.1" customHeight="1">
      <c r="A37" s="288"/>
      <c r="B37" s="151" t="s">
        <v>301</v>
      </c>
      <c r="C37" s="124" t="s">
        <v>78</v>
      </c>
      <c r="D37" s="124" t="s">
        <v>79</v>
      </c>
      <c r="E37" s="124" t="s">
        <v>80</v>
      </c>
      <c r="F37" s="124" t="s">
        <v>92</v>
      </c>
      <c r="G37" s="124" t="s">
        <v>78</v>
      </c>
      <c r="H37" s="124" t="s">
        <v>78</v>
      </c>
      <c r="I37" s="135"/>
      <c r="J37" s="135"/>
      <c r="K37" s="136" t="s">
        <v>31</v>
      </c>
      <c r="L37" s="135"/>
      <c r="M37" s="135"/>
      <c r="N37" s="137" t="s">
        <v>68</v>
      </c>
      <c r="O37" s="121" t="s">
        <v>221</v>
      </c>
      <c r="P37" s="121" t="s">
        <v>222</v>
      </c>
      <c r="Q37" s="121" t="s">
        <v>223</v>
      </c>
      <c r="R37" s="121" t="s">
        <v>224</v>
      </c>
      <c r="S37" s="113"/>
      <c r="T37" s="118"/>
      <c r="U37" s="113"/>
      <c r="V37" s="119"/>
      <c r="W37" s="119"/>
      <c r="X37" s="113"/>
      <c r="Y37" s="113"/>
      <c r="Z37" s="113"/>
      <c r="AA37" s="121" t="s">
        <v>225</v>
      </c>
    </row>
    <row r="38" spans="1:27" ht="200.1" customHeight="1">
      <c r="A38" s="288"/>
      <c r="B38" s="151" t="s">
        <v>302</v>
      </c>
      <c r="C38" s="124" t="s">
        <v>78</v>
      </c>
      <c r="D38" s="124" t="s">
        <v>79</v>
      </c>
      <c r="E38" s="124" t="s">
        <v>80</v>
      </c>
      <c r="F38" s="124" t="s">
        <v>226</v>
      </c>
      <c r="G38" s="124" t="s">
        <v>78</v>
      </c>
      <c r="H38" s="124" t="s">
        <v>78</v>
      </c>
      <c r="I38" s="135"/>
      <c r="J38" s="136" t="s">
        <v>31</v>
      </c>
      <c r="K38" s="135"/>
      <c r="L38" s="135"/>
      <c r="M38" s="135"/>
      <c r="N38" s="137" t="s">
        <v>68</v>
      </c>
      <c r="O38" s="121"/>
      <c r="P38" s="121"/>
      <c r="Q38" s="114" t="s">
        <v>227</v>
      </c>
      <c r="R38" s="121"/>
      <c r="S38" s="134"/>
      <c r="T38" s="118"/>
      <c r="U38" s="113"/>
      <c r="V38" s="119"/>
      <c r="W38" s="119"/>
      <c r="X38" s="113"/>
      <c r="Y38" s="113"/>
      <c r="Z38" s="113"/>
      <c r="AA38" s="121"/>
    </row>
    <row r="39" spans="1:27" ht="200.1" customHeight="1">
      <c r="A39" s="288"/>
      <c r="B39" s="151" t="s">
        <v>303</v>
      </c>
      <c r="C39" s="124" t="s">
        <v>78</v>
      </c>
      <c r="D39" s="124" t="s">
        <v>79</v>
      </c>
      <c r="E39" s="124" t="s">
        <v>80</v>
      </c>
      <c r="F39" s="124" t="s">
        <v>109</v>
      </c>
      <c r="G39" s="124" t="s">
        <v>78</v>
      </c>
      <c r="H39" s="124" t="s">
        <v>78</v>
      </c>
      <c r="I39" s="135"/>
      <c r="J39" s="136" t="s">
        <v>31</v>
      </c>
      <c r="K39" s="135"/>
      <c r="L39" s="135"/>
      <c r="M39" s="135"/>
      <c r="N39" s="137" t="s">
        <v>68</v>
      </c>
      <c r="O39" s="121"/>
      <c r="P39" s="121" t="s">
        <v>228</v>
      </c>
      <c r="Q39" s="121" t="s">
        <v>229</v>
      </c>
      <c r="R39" s="121" t="s">
        <v>230</v>
      </c>
      <c r="S39" s="114" t="s">
        <v>231</v>
      </c>
      <c r="T39" s="133"/>
      <c r="U39" s="113"/>
      <c r="V39" s="119"/>
      <c r="W39" s="119"/>
      <c r="X39" s="113"/>
      <c r="Y39" s="113"/>
      <c r="Z39" s="113"/>
      <c r="AA39" s="113"/>
    </row>
    <row r="40" spans="1:27" ht="200.1" customHeight="1">
      <c r="A40" s="289"/>
      <c r="B40" s="151" t="s">
        <v>304</v>
      </c>
      <c r="C40" s="124" t="s">
        <v>78</v>
      </c>
      <c r="D40" s="124" t="s">
        <v>79</v>
      </c>
      <c r="E40" s="124" t="s">
        <v>80</v>
      </c>
      <c r="F40" s="124" t="s">
        <v>109</v>
      </c>
      <c r="G40" s="124" t="s">
        <v>78</v>
      </c>
      <c r="H40" s="124" t="s">
        <v>78</v>
      </c>
      <c r="I40" s="135"/>
      <c r="J40" s="135"/>
      <c r="K40" s="135"/>
      <c r="L40" s="136" t="s">
        <v>64</v>
      </c>
      <c r="M40" s="135"/>
      <c r="N40" s="137"/>
      <c r="O40" s="122" t="s">
        <v>232</v>
      </c>
      <c r="P40" s="121" t="s">
        <v>233</v>
      </c>
      <c r="Q40" s="121" t="s">
        <v>234</v>
      </c>
      <c r="R40" s="121" t="s">
        <v>235</v>
      </c>
      <c r="S40" s="113"/>
      <c r="T40" s="114" t="s">
        <v>236</v>
      </c>
      <c r="U40" s="113" t="s">
        <v>237</v>
      </c>
      <c r="V40" s="113" t="s">
        <v>79</v>
      </c>
      <c r="W40" s="113" t="s">
        <v>88</v>
      </c>
      <c r="X40" s="113" t="s">
        <v>219</v>
      </c>
      <c r="Y40" s="116">
        <v>200000</v>
      </c>
      <c r="Z40" s="114" t="s">
        <v>238</v>
      </c>
      <c r="AA40" s="113"/>
    </row>
    <row r="41" spans="1:27" ht="200.1" customHeight="1">
      <c r="A41" s="287" t="s">
        <v>276</v>
      </c>
      <c r="B41" s="151" t="s">
        <v>305</v>
      </c>
      <c r="C41" s="124" t="s">
        <v>78</v>
      </c>
      <c r="D41" s="124" t="s">
        <v>79</v>
      </c>
      <c r="E41" s="124" t="s">
        <v>243</v>
      </c>
      <c r="F41" s="124" t="s">
        <v>244</v>
      </c>
      <c r="G41" s="124" t="s">
        <v>78</v>
      </c>
      <c r="H41" s="124" t="s">
        <v>78</v>
      </c>
      <c r="I41" s="135"/>
      <c r="J41" s="136" t="s">
        <v>31</v>
      </c>
      <c r="K41" s="135"/>
      <c r="L41" s="136"/>
      <c r="M41" s="135"/>
      <c r="N41" s="137" t="s">
        <v>68</v>
      </c>
      <c r="O41" s="122"/>
      <c r="P41" s="121"/>
      <c r="Q41" s="121" t="s">
        <v>122</v>
      </c>
      <c r="R41" s="121"/>
      <c r="S41" s="114"/>
      <c r="T41" s="114"/>
      <c r="U41" s="113"/>
      <c r="V41" s="113"/>
      <c r="W41" s="113"/>
      <c r="X41" s="113"/>
      <c r="Y41" s="116"/>
      <c r="Z41" s="114"/>
      <c r="AA41" s="113"/>
    </row>
    <row r="42" spans="1:27" ht="200.1" customHeight="1">
      <c r="A42" s="288"/>
      <c r="B42" s="151" t="s">
        <v>306</v>
      </c>
      <c r="C42" s="124" t="s">
        <v>78</v>
      </c>
      <c r="D42" s="124" t="s">
        <v>79</v>
      </c>
      <c r="E42" s="124" t="s">
        <v>88</v>
      </c>
      <c r="F42" s="124" t="s">
        <v>248</v>
      </c>
      <c r="G42" s="124" t="s">
        <v>78</v>
      </c>
      <c r="H42" s="124" t="s">
        <v>78</v>
      </c>
      <c r="I42" s="135"/>
      <c r="J42" s="136" t="s">
        <v>31</v>
      </c>
      <c r="K42" s="135"/>
      <c r="L42" s="136"/>
      <c r="M42" s="135"/>
      <c r="N42" s="137" t="s">
        <v>68</v>
      </c>
      <c r="O42" s="114" t="s">
        <v>249</v>
      </c>
      <c r="P42" s="114"/>
      <c r="Q42" s="114" t="s">
        <v>122</v>
      </c>
      <c r="R42" s="114" t="s">
        <v>174</v>
      </c>
      <c r="S42" s="138"/>
      <c r="T42" s="114"/>
      <c r="U42" s="113"/>
      <c r="V42" s="113"/>
      <c r="W42" s="113"/>
      <c r="X42" s="113"/>
      <c r="Y42" s="116"/>
      <c r="Z42" s="114"/>
      <c r="AA42" s="113"/>
    </row>
    <row r="43" spans="1:27" ht="200.1" customHeight="1">
      <c r="A43" s="288"/>
      <c r="B43" s="151" t="s">
        <v>307</v>
      </c>
      <c r="C43" s="124" t="s">
        <v>78</v>
      </c>
      <c r="D43" s="124" t="s">
        <v>79</v>
      </c>
      <c r="E43" s="124" t="s">
        <v>250</v>
      </c>
      <c r="F43" s="124" t="s">
        <v>251</v>
      </c>
      <c r="G43" s="124" t="s">
        <v>78</v>
      </c>
      <c r="H43" s="124" t="s">
        <v>78</v>
      </c>
      <c r="I43" s="135"/>
      <c r="J43" s="136" t="s">
        <v>31</v>
      </c>
      <c r="K43" s="135"/>
      <c r="L43" s="135"/>
      <c r="M43" s="135"/>
      <c r="N43" s="137" t="s">
        <v>68</v>
      </c>
      <c r="O43" s="114" t="s">
        <v>249</v>
      </c>
      <c r="P43" s="114"/>
      <c r="Q43" s="114" t="s">
        <v>122</v>
      </c>
      <c r="R43" s="114" t="s">
        <v>174</v>
      </c>
      <c r="S43" s="134"/>
      <c r="T43" s="114"/>
      <c r="U43" s="113"/>
      <c r="V43" s="113"/>
      <c r="W43" s="113"/>
      <c r="X43" s="113"/>
      <c r="Y43" s="116"/>
      <c r="Z43" s="114"/>
      <c r="AA43" s="113"/>
    </row>
    <row r="44" spans="1:27" ht="200.1" customHeight="1">
      <c r="A44" s="289"/>
      <c r="B44" s="151" t="s">
        <v>308</v>
      </c>
      <c r="C44" s="124" t="s">
        <v>78</v>
      </c>
      <c r="D44" s="124" t="s">
        <v>79</v>
      </c>
      <c r="E44" s="124" t="s">
        <v>88</v>
      </c>
      <c r="F44" s="124" t="s">
        <v>239</v>
      </c>
      <c r="G44" s="124" t="s">
        <v>78</v>
      </c>
      <c r="H44" s="124" t="s">
        <v>78</v>
      </c>
      <c r="I44" s="138"/>
      <c r="J44" s="138"/>
      <c r="K44" s="138"/>
      <c r="L44" s="138" t="s">
        <v>31</v>
      </c>
      <c r="M44" s="138"/>
      <c r="N44" s="137" t="s">
        <v>68</v>
      </c>
      <c r="O44" s="114" t="s">
        <v>277</v>
      </c>
      <c r="P44" s="114" t="s">
        <v>240</v>
      </c>
      <c r="Q44" s="114" t="s">
        <v>241</v>
      </c>
      <c r="R44" s="114" t="s">
        <v>242</v>
      </c>
      <c r="S44" s="138"/>
      <c r="T44" s="133"/>
      <c r="U44" s="113"/>
      <c r="V44" s="119"/>
      <c r="W44" s="119"/>
      <c r="X44" s="113"/>
      <c r="Y44" s="113"/>
      <c r="Z44" s="113"/>
      <c r="AA44" s="113"/>
    </row>
    <row r="45" spans="1:27">
      <c r="A45" s="153"/>
    </row>
    <row r="49" spans="1:9" ht="15.75" thickBot="1"/>
    <row r="50" spans="1:9" ht="43.5" customHeight="1" thickTop="1" thickBot="1">
      <c r="A50" s="90" t="s">
        <v>53</v>
      </c>
      <c r="B50" s="55">
        <f>COUNTA(B55:B56,B59:B60)</f>
        <v>4</v>
      </c>
    </row>
    <row r="51" spans="1:9" ht="15.75" thickTop="1"/>
    <row r="53" spans="1:9" ht="15.75" thickBot="1"/>
    <row r="54" spans="1:9" ht="17.25" thickTop="1" thickBot="1">
      <c r="A54" s="90" t="s">
        <v>56</v>
      </c>
      <c r="B54" s="90" t="s">
        <v>55</v>
      </c>
      <c r="C54" s="91" t="s">
        <v>5</v>
      </c>
      <c r="D54" s="91" t="s">
        <v>9</v>
      </c>
      <c r="E54" s="91" t="s">
        <v>10</v>
      </c>
      <c r="F54" s="91" t="s">
        <v>7</v>
      </c>
      <c r="G54" s="91" t="s">
        <v>6</v>
      </c>
      <c r="H54" s="91" t="s">
        <v>8</v>
      </c>
      <c r="I54" s="91" t="s">
        <v>74</v>
      </c>
    </row>
    <row r="55" spans="1:9" ht="77.25" customHeight="1" thickTop="1">
      <c r="A55" s="304" t="s">
        <v>77</v>
      </c>
      <c r="B55" s="140" t="s">
        <v>252</v>
      </c>
      <c r="C55" s="141" t="s">
        <v>253</v>
      </c>
      <c r="D55" s="141" t="s">
        <v>80</v>
      </c>
      <c r="E55" s="141" t="s">
        <v>88</v>
      </c>
      <c r="F55" s="141" t="s">
        <v>219</v>
      </c>
      <c r="G55" s="142">
        <v>100000</v>
      </c>
      <c r="H55" s="141" t="s">
        <v>254</v>
      </c>
      <c r="I55" s="140"/>
    </row>
    <row r="56" spans="1:9" ht="105">
      <c r="A56" s="305"/>
      <c r="B56" s="140" t="s">
        <v>255</v>
      </c>
      <c r="C56" s="141" t="s">
        <v>101</v>
      </c>
      <c r="D56" s="141" t="s">
        <v>80</v>
      </c>
      <c r="E56" s="141" t="s">
        <v>88</v>
      </c>
      <c r="F56" s="141" t="s">
        <v>148</v>
      </c>
      <c r="G56" s="141" t="s">
        <v>156</v>
      </c>
      <c r="H56" s="141" t="s">
        <v>256</v>
      </c>
      <c r="I56" s="141" t="s">
        <v>257</v>
      </c>
    </row>
    <row r="57" spans="1:9" ht="15.75" thickBot="1"/>
    <row r="58" spans="1:9" ht="17.25" thickTop="1" thickBot="1">
      <c r="A58" s="90" t="s">
        <v>56</v>
      </c>
      <c r="B58" s="90" t="s">
        <v>55</v>
      </c>
      <c r="C58" s="90" t="s">
        <v>5</v>
      </c>
      <c r="D58" s="90" t="s">
        <v>9</v>
      </c>
      <c r="E58" s="90" t="s">
        <v>10</v>
      </c>
      <c r="F58" s="90" t="s">
        <v>7</v>
      </c>
      <c r="G58" s="90" t="s">
        <v>6</v>
      </c>
      <c r="H58" s="90" t="s">
        <v>8</v>
      </c>
      <c r="I58" s="91" t="s">
        <v>74</v>
      </c>
    </row>
    <row r="59" spans="1:9" ht="104.25" customHeight="1" thickTop="1">
      <c r="A59" s="306" t="s">
        <v>258</v>
      </c>
      <c r="B59" s="143" t="s">
        <v>441</v>
      </c>
      <c r="C59" s="144" t="s">
        <v>259</v>
      </c>
      <c r="D59" s="144" t="s">
        <v>80</v>
      </c>
      <c r="E59" s="144" t="s">
        <v>88</v>
      </c>
      <c r="F59" s="144" t="s">
        <v>260</v>
      </c>
      <c r="G59" s="144" t="s">
        <v>156</v>
      </c>
      <c r="H59" s="144" t="s">
        <v>261</v>
      </c>
      <c r="I59" s="145"/>
    </row>
    <row r="60" spans="1:9" ht="105" customHeight="1">
      <c r="A60" s="305"/>
      <c r="B60" s="140" t="s">
        <v>262</v>
      </c>
      <c r="C60" s="141" t="s">
        <v>263</v>
      </c>
      <c r="D60" s="141" t="s">
        <v>80</v>
      </c>
      <c r="E60" s="141" t="s">
        <v>88</v>
      </c>
      <c r="F60" s="141" t="s">
        <v>264</v>
      </c>
      <c r="G60" s="142">
        <v>30000</v>
      </c>
      <c r="H60" s="141" t="s">
        <v>265</v>
      </c>
      <c r="I60" s="145"/>
    </row>
  </sheetData>
  <mergeCells count="10">
    <mergeCell ref="D5:M5"/>
    <mergeCell ref="A41:A44"/>
    <mergeCell ref="A55:A56"/>
    <mergeCell ref="A59:A60"/>
    <mergeCell ref="I9:R9"/>
    <mergeCell ref="T9:AA9"/>
    <mergeCell ref="A11:A15"/>
    <mergeCell ref="A16:A28"/>
    <mergeCell ref="A29:A35"/>
    <mergeCell ref="A36:A40"/>
  </mergeCells>
  <conditionalFormatting sqref="AF7:AF8">
    <cfRule type="cellIs" dxfId="83" priority="295" stopIfTrue="1" operator="equal">
      <formula>$AF$7</formula>
    </cfRule>
  </conditionalFormatting>
  <conditionalFormatting sqref="I11:I14 I19:I44 I17">
    <cfRule type="cellIs" dxfId="82" priority="30" stopIfTrue="1" operator="equal">
      <formula>"x"</formula>
    </cfRule>
  </conditionalFormatting>
  <conditionalFormatting sqref="J11:J14 J19:J44 J17">
    <cfRule type="cellIs" dxfId="81" priority="29" operator="equal">
      <formula>"x"</formula>
    </cfRule>
  </conditionalFormatting>
  <conditionalFormatting sqref="K11:K14 K19:K44 K17">
    <cfRule type="cellIs" dxfId="80" priority="28" operator="equal">
      <formula>"x"</formula>
    </cfRule>
  </conditionalFormatting>
  <conditionalFormatting sqref="L11:L14 L19:L44 L17">
    <cfRule type="cellIs" dxfId="79" priority="27" stopIfTrue="1" operator="equal">
      <formula>"x"</formula>
    </cfRule>
  </conditionalFormatting>
  <conditionalFormatting sqref="M11:M14 M19:M44 M17">
    <cfRule type="cellIs" dxfId="78" priority="26" operator="equal">
      <formula>"x"</formula>
    </cfRule>
  </conditionalFormatting>
  <conditionalFormatting sqref="I18">
    <cfRule type="cellIs" dxfId="77" priority="25" stopIfTrue="1" operator="equal">
      <formula>"x"</formula>
    </cfRule>
  </conditionalFormatting>
  <conditionalFormatting sqref="J18">
    <cfRule type="cellIs" dxfId="76" priority="24" operator="equal">
      <formula>"x"</formula>
    </cfRule>
  </conditionalFormatting>
  <conditionalFormatting sqref="K18">
    <cfRule type="cellIs" dxfId="75" priority="23" operator="equal">
      <formula>"x"</formula>
    </cfRule>
  </conditionalFormatting>
  <conditionalFormatting sqref="L18">
    <cfRule type="cellIs" dxfId="74" priority="22" stopIfTrue="1" operator="equal">
      <formula>"x"</formula>
    </cfRule>
  </conditionalFormatting>
  <conditionalFormatting sqref="M18">
    <cfRule type="cellIs" dxfId="73" priority="21" operator="equal">
      <formula>"x"</formula>
    </cfRule>
  </conditionalFormatting>
  <conditionalFormatting sqref="O19">
    <cfRule type="cellIs" dxfId="72" priority="19" stopIfTrue="1" operator="equal">
      <formula>$AF$8</formula>
    </cfRule>
    <cfRule type="cellIs" dxfId="71" priority="20" stopIfTrue="1" operator="equal">
      <formula>$AF$7</formula>
    </cfRule>
  </conditionalFormatting>
  <conditionalFormatting sqref="N11:N14 N19:N44 N17">
    <cfRule type="cellIs" dxfId="70" priority="17" stopIfTrue="1" operator="equal">
      <formula>$AF$8</formula>
    </cfRule>
    <cfRule type="cellIs" dxfId="69" priority="18" stopIfTrue="1" operator="equal">
      <formula>$AF$7</formula>
    </cfRule>
  </conditionalFormatting>
  <conditionalFormatting sqref="N18">
    <cfRule type="cellIs" dxfId="68" priority="15" stopIfTrue="1" operator="equal">
      <formula>$AF$8</formula>
    </cfRule>
    <cfRule type="cellIs" dxfId="67" priority="16" stopIfTrue="1" operator="equal">
      <formula>$AF$7</formula>
    </cfRule>
  </conditionalFormatting>
  <conditionalFormatting sqref="I15">
    <cfRule type="cellIs" dxfId="66" priority="14" stopIfTrue="1" operator="equal">
      <formula>"x"</formula>
    </cfRule>
  </conditionalFormatting>
  <conditionalFormatting sqref="J15">
    <cfRule type="cellIs" dxfId="65" priority="13" operator="equal">
      <formula>"x"</formula>
    </cfRule>
  </conditionalFormatting>
  <conditionalFormatting sqref="K15">
    <cfRule type="cellIs" dxfId="64" priority="12" operator="equal">
      <formula>"x"</formula>
    </cfRule>
  </conditionalFormatting>
  <conditionalFormatting sqref="L15">
    <cfRule type="cellIs" dxfId="63" priority="11" stopIfTrue="1" operator="equal">
      <formula>"x"</formula>
    </cfRule>
  </conditionalFormatting>
  <conditionalFormatting sqref="M15">
    <cfRule type="cellIs" dxfId="62" priority="10" operator="equal">
      <formula>"x"</formula>
    </cfRule>
  </conditionalFormatting>
  <conditionalFormatting sqref="N15">
    <cfRule type="cellIs" dxfId="61" priority="8" stopIfTrue="1" operator="equal">
      <formula>$AF$8</formula>
    </cfRule>
    <cfRule type="cellIs" dxfId="60" priority="9" stopIfTrue="1" operator="equal">
      <formula>$AF$7</formula>
    </cfRule>
  </conditionalFormatting>
  <conditionalFormatting sqref="I16">
    <cfRule type="cellIs" dxfId="59" priority="7" stopIfTrue="1" operator="equal">
      <formula>"x"</formula>
    </cfRule>
  </conditionalFormatting>
  <conditionalFormatting sqref="J16">
    <cfRule type="cellIs" dxfId="58" priority="6" operator="equal">
      <formula>"x"</formula>
    </cfRule>
  </conditionalFormatting>
  <conditionalFormatting sqref="K16">
    <cfRule type="cellIs" dxfId="57" priority="5" operator="equal">
      <formula>"x"</formula>
    </cfRule>
  </conditionalFormatting>
  <conditionalFormatting sqref="L16">
    <cfRule type="cellIs" dxfId="56" priority="4" stopIfTrue="1" operator="equal">
      <formula>"x"</formula>
    </cfRule>
  </conditionalFormatting>
  <conditionalFormatting sqref="M16">
    <cfRule type="cellIs" dxfId="55" priority="3" operator="equal">
      <formula>"x"</formula>
    </cfRule>
  </conditionalFormatting>
  <conditionalFormatting sqref="N16">
    <cfRule type="cellIs" dxfId="54" priority="1" stopIfTrue="1" operator="equal">
      <formula>$AF$8</formula>
    </cfRule>
    <cfRule type="cellIs" dxfId="53" priority="2" stopIfTrue="1" operator="equal">
      <formula>$AF$7</formula>
    </cfRule>
  </conditionalFormatting>
  <dataValidations count="1">
    <dataValidation type="list" allowBlank="1" showInputMessage="1" showErrorMessage="1" sqref="N11:N44">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6.xml><?xml version="1.0" encoding="utf-8"?>
<worksheet xmlns="http://schemas.openxmlformats.org/spreadsheetml/2006/main" xmlns:r="http://schemas.openxmlformats.org/officeDocument/2006/relationships">
  <dimension ref="A1:S36"/>
  <sheetViews>
    <sheetView showGridLines="0" zoomScale="90" zoomScaleNormal="90" zoomScalePageLayoutView="70" workbookViewId="0">
      <selection activeCell="C6" sqref="C6"/>
    </sheetView>
  </sheetViews>
  <sheetFormatPr defaultRowHeight="15"/>
  <cols>
    <col min="1" max="1" width="0.85546875" customWidth="1"/>
    <col min="2" max="2" width="36.7109375" customWidth="1"/>
    <col min="3" max="3" width="14.28515625" customWidth="1"/>
    <col min="5" max="5" width="13.28515625" customWidth="1"/>
    <col min="6" max="6" width="11.85546875" customWidth="1"/>
  </cols>
  <sheetData>
    <row r="1" spans="1:19" s="2" customFormat="1">
      <c r="A1" s="3" t="s">
        <v>0</v>
      </c>
      <c r="H1" s="16"/>
      <c r="I1" s="16"/>
      <c r="J1" s="16"/>
      <c r="K1" s="16"/>
      <c r="L1" s="16"/>
      <c r="M1" s="16"/>
    </row>
    <row r="2" spans="1:19" s="4" customFormat="1" ht="4.1500000000000004" customHeight="1">
      <c r="H2" s="17"/>
      <c r="I2" s="17"/>
      <c r="J2" s="17"/>
      <c r="K2" s="17"/>
      <c r="L2" s="17"/>
      <c r="M2" s="17"/>
    </row>
    <row r="3" spans="1:19" s="5" customFormat="1" ht="15.75" thickBot="1">
      <c r="A3" s="293" t="str">
        <f>'Monitoria Anual 1'!A3</f>
        <v>PLANO DE AÇÃO NACIONAL PARA A CONSERVAÇÃO DO PATO MERGULHÃO</v>
      </c>
      <c r="B3" s="293"/>
      <c r="C3" s="293"/>
      <c r="D3" s="293"/>
      <c r="E3" s="293"/>
      <c r="F3" s="293"/>
      <c r="G3" s="293"/>
      <c r="H3" s="293"/>
      <c r="I3" s="293"/>
      <c r="J3" s="293"/>
      <c r="K3" s="293"/>
      <c r="L3" s="293"/>
      <c r="M3" s="293"/>
      <c r="N3" s="293"/>
      <c r="O3" s="293"/>
      <c r="P3" s="293"/>
    </row>
    <row r="4" spans="1:19" s="1" customFormat="1" ht="15.75" thickTop="1">
      <c r="H4" s="18"/>
      <c r="I4" s="18"/>
      <c r="J4" s="18"/>
      <c r="K4" s="18"/>
      <c r="L4" s="18"/>
      <c r="M4" s="18"/>
    </row>
    <row r="5" spans="1:19" s="6" customFormat="1" ht="25.9" customHeight="1" thickBot="1">
      <c r="A5" s="7" t="s">
        <v>1</v>
      </c>
      <c r="B5" s="7"/>
      <c r="C5" s="308" t="str">
        <f>'Monitoria Anual 2'!D5</f>
        <v>Ampliar o conhecimento sobre a distribuição e a história natural do pato-mergulhão e assegurar a integridade dos hábitats adequados à espécie em sua área de ocorrência.</v>
      </c>
      <c r="D5" s="308"/>
      <c r="E5" s="308"/>
      <c r="F5" s="308"/>
      <c r="G5" s="308"/>
      <c r="H5" s="308"/>
      <c r="I5" s="308"/>
      <c r="J5" s="308"/>
      <c r="K5" s="308"/>
      <c r="L5" s="308"/>
      <c r="M5" s="308"/>
      <c r="N5" s="308"/>
      <c r="O5" s="308"/>
      <c r="P5" s="309"/>
    </row>
    <row r="6" spans="1:19" s="1" customFormat="1" ht="15.75" thickTop="1">
      <c r="H6" s="18"/>
      <c r="I6" s="18"/>
      <c r="J6" s="18"/>
      <c r="K6" s="18"/>
      <c r="L6" s="18"/>
      <c r="M6" s="18"/>
    </row>
    <row r="7" spans="1:19" s="1" customFormat="1" ht="15.75" thickBot="1">
      <c r="A7" s="7" t="s">
        <v>2</v>
      </c>
      <c r="B7" s="7"/>
      <c r="C7" s="9" t="s">
        <v>423</v>
      </c>
      <c r="D7" s="9"/>
      <c r="E7" s="10"/>
      <c r="F7" s="10"/>
      <c r="G7" s="11"/>
      <c r="H7" s="18"/>
      <c r="I7" s="18"/>
      <c r="J7" s="18"/>
      <c r="K7" s="18"/>
      <c r="L7" s="18"/>
      <c r="M7" s="18"/>
    </row>
    <row r="8" spans="1:19" ht="15.75" thickTop="1"/>
    <row r="9" spans="1:19" ht="18.75">
      <c r="A9" s="52" t="s">
        <v>32</v>
      </c>
      <c r="B9" s="52"/>
      <c r="C9" s="52"/>
      <c r="D9" s="52"/>
      <c r="E9" s="52"/>
      <c r="F9" s="52"/>
      <c r="G9" s="52"/>
      <c r="H9" s="52"/>
      <c r="I9" s="52"/>
      <c r="J9" s="52"/>
      <c r="K9" s="52"/>
      <c r="L9" s="52"/>
      <c r="M9" s="52"/>
      <c r="N9" s="52"/>
      <c r="O9" s="52"/>
      <c r="P9" s="52"/>
      <c r="Q9" s="52"/>
      <c r="R9" s="52"/>
      <c r="S9" s="52"/>
    </row>
    <row r="11" spans="1:19">
      <c r="B11" s="29" t="s">
        <v>43</v>
      </c>
      <c r="C11" s="30"/>
      <c r="D11" s="30"/>
    </row>
    <row r="12" spans="1:19" ht="15.75" thickBot="1">
      <c r="E12" s="297" t="s">
        <v>76</v>
      </c>
      <c r="F12" s="298"/>
    </row>
    <row r="13" spans="1:19" ht="58.5" customHeight="1" thickTop="1" thickBot="1">
      <c r="B13" s="291" t="s">
        <v>34</v>
      </c>
      <c r="C13" s="292"/>
      <c r="D13" s="307"/>
      <c r="E13" s="295" t="s">
        <v>75</v>
      </c>
      <c r="F13" s="296"/>
    </row>
    <row r="14" spans="1:19" s="78" customFormat="1" ht="31.9" customHeight="1" thickTop="1" thickBot="1">
      <c r="B14" s="79" t="s">
        <v>40</v>
      </c>
      <c r="C14" s="81" t="s">
        <v>73</v>
      </c>
      <c r="D14" s="80" t="s">
        <v>41</v>
      </c>
      <c r="E14" s="81" t="s">
        <v>66</v>
      </c>
      <c r="F14" s="80" t="s">
        <v>41</v>
      </c>
    </row>
    <row r="15" spans="1:19" ht="16.5" thickTop="1">
      <c r="B15" s="53" t="s">
        <v>35</v>
      </c>
      <c r="C15" s="92"/>
      <c r="D15" s="93"/>
      <c r="E15" s="92">
        <f>COUNTA('Monitoria Anual 2'!N11:N44)</f>
        <v>14</v>
      </c>
      <c r="F15" s="93"/>
    </row>
    <row r="16" spans="1:19" ht="15.75">
      <c r="B16" s="38" t="s">
        <v>47</v>
      </c>
      <c r="C16" s="94">
        <f>COUNTA('Monitoria Anual 2'!I11:I44)</f>
        <v>0</v>
      </c>
      <c r="D16" s="95">
        <f>C16/C22</f>
        <v>0</v>
      </c>
      <c r="E16" s="94">
        <f>C16-0</f>
        <v>0</v>
      </c>
      <c r="F16" s="95">
        <f t="shared" ref="F16:F21" si="0">E16/$E$22</f>
        <v>0</v>
      </c>
    </row>
    <row r="17" spans="2:17" ht="15.75">
      <c r="B17" s="31" t="s">
        <v>36</v>
      </c>
      <c r="C17" s="96">
        <f>COUNTA('Monitoria Anual 2'!J11:J44)</f>
        <v>17</v>
      </c>
      <c r="D17" s="97">
        <f>C17/C22</f>
        <v>0.5</v>
      </c>
      <c r="E17" s="96">
        <f>C17-8</f>
        <v>9</v>
      </c>
      <c r="F17" s="95">
        <f t="shared" si="0"/>
        <v>0.375</v>
      </c>
    </row>
    <row r="18" spans="2:17" ht="15.75">
      <c r="B18" s="32" t="s">
        <v>37</v>
      </c>
      <c r="C18" s="96">
        <f>COUNTA('Monitoria Anual 2'!K11:K44)</f>
        <v>5</v>
      </c>
      <c r="D18" s="97">
        <f>C18/C22</f>
        <v>0.14705882352941177</v>
      </c>
      <c r="E18" s="96">
        <f>C18-2</f>
        <v>3</v>
      </c>
      <c r="F18" s="95">
        <f t="shared" si="0"/>
        <v>0.125</v>
      </c>
    </row>
    <row r="19" spans="2:17" ht="15.75">
      <c r="B19" s="33" t="s">
        <v>38</v>
      </c>
      <c r="C19" s="96">
        <f>COUNTA('Monitoria Anual 2'!L11:L44)</f>
        <v>10</v>
      </c>
      <c r="D19" s="97">
        <f>C19/C22</f>
        <v>0.29411764705882354</v>
      </c>
      <c r="E19" s="96">
        <f>C19-3</f>
        <v>7</v>
      </c>
      <c r="F19" s="95">
        <f t="shared" si="0"/>
        <v>0.29166666666666669</v>
      </c>
    </row>
    <row r="20" spans="2:17" ht="16.5" thickBot="1">
      <c r="B20" s="34" t="s">
        <v>39</v>
      </c>
      <c r="C20" s="96">
        <f>COUNTA('Monitoria Anual 2'!M11:M44)</f>
        <v>2</v>
      </c>
      <c r="D20" s="97">
        <f>C20/C22</f>
        <v>5.8823529411764705E-2</v>
      </c>
      <c r="E20" s="96">
        <f>C20-1</f>
        <v>1</v>
      </c>
      <c r="F20" s="95">
        <f t="shared" si="0"/>
        <v>4.1666666666666664E-2</v>
      </c>
    </row>
    <row r="21" spans="2:17" ht="17.25" thickTop="1" thickBot="1">
      <c r="B21" s="89" t="s">
        <v>57</v>
      </c>
      <c r="C21" s="96"/>
      <c r="D21" s="97"/>
      <c r="E21" s="96">
        <f>'Monitoria Anual 2'!B50</f>
        <v>4</v>
      </c>
      <c r="F21" s="95">
        <f t="shared" si="0"/>
        <v>0.16666666666666666</v>
      </c>
    </row>
    <row r="22" spans="2:17" ht="16.5" thickTop="1" thickBot="1">
      <c r="B22" s="99" t="s">
        <v>42</v>
      </c>
      <c r="C22" s="100">
        <f>C16+C17+C18+C19+C20</f>
        <v>34</v>
      </c>
      <c r="D22" s="101">
        <f>SUM(D15:D21)</f>
        <v>1</v>
      </c>
      <c r="E22" s="100">
        <f>SUM(E16:E21)</f>
        <v>24</v>
      </c>
      <c r="F22" s="98">
        <f>SUM(F16:F21)</f>
        <v>1</v>
      </c>
    </row>
    <row r="23" spans="2:17" ht="16.5" thickTop="1" thickBot="1">
      <c r="B23" s="294" t="s">
        <v>72</v>
      </c>
      <c r="C23" s="294"/>
      <c r="D23" s="294"/>
      <c r="E23" s="104">
        <f>COUNTIF('Monitoria Anual 2'!N11:N44,'Monitoria Anual 2'!AF7)</f>
        <v>0</v>
      </c>
      <c r="F23" s="102"/>
    </row>
    <row r="24" spans="2:17" ht="16.5" thickTop="1" thickBot="1">
      <c r="B24" s="294" t="s">
        <v>71</v>
      </c>
      <c r="C24" s="294"/>
      <c r="D24" s="294"/>
      <c r="E24" s="104">
        <f>COUNTIF('Monitoria Anual 2'!N11:N44,'Monitoria Anual 2'!AF8)</f>
        <v>14</v>
      </c>
      <c r="F24" s="103"/>
    </row>
    <row r="25" spans="2:17" ht="15.75" thickTop="1"/>
    <row r="26" spans="2:17">
      <c r="B26" s="29" t="s">
        <v>44</v>
      </c>
      <c r="C26" s="30"/>
      <c r="D26" s="30"/>
    </row>
    <row r="27" spans="2:17" ht="3" customHeight="1"/>
    <row r="28" spans="2:17" ht="36" customHeight="1">
      <c r="B28" s="51" t="s">
        <v>33</v>
      </c>
      <c r="C28" s="37">
        <f>COUNTA('Monitoria Anual 2'!A11:A44)</f>
        <v>5</v>
      </c>
      <c r="O28" t="s">
        <v>69</v>
      </c>
      <c r="Q28" t="s">
        <v>70</v>
      </c>
    </row>
    <row r="29" spans="2:17" ht="6.6" customHeight="1" thickBot="1"/>
    <row r="30" spans="2:17" ht="16.5" thickTop="1" thickBot="1">
      <c r="B30" s="35" t="s">
        <v>45</v>
      </c>
      <c r="C30" s="84" t="s">
        <v>46</v>
      </c>
      <c r="D30" s="39"/>
      <c r="E30" s="40"/>
      <c r="F30" s="41"/>
      <c r="G30" s="42"/>
      <c r="H30" s="43"/>
      <c r="I30" s="44"/>
    </row>
    <row r="31" spans="2:17" ht="15.75" thickTop="1">
      <c r="B31" s="45" t="s">
        <v>48</v>
      </c>
      <c r="C31" s="47">
        <f>COUNTA('Monitoria Anual 2'!B11:B15)</f>
        <v>5</v>
      </c>
      <c r="D31" s="50">
        <f>COUNTA('Monitoria Anual 2'!N11:N15)</f>
        <v>3</v>
      </c>
      <c r="E31" s="50">
        <f>COUNTA('Monitoria Anual 2'!I11:I15)</f>
        <v>0</v>
      </c>
      <c r="F31" s="50">
        <f>COUNTA('Monitoria Anual 2'!J11:J15)</f>
        <v>4</v>
      </c>
      <c r="G31" s="50">
        <f>COUNTA('Monitoria Anual 2'!K11:K15)</f>
        <v>0</v>
      </c>
      <c r="H31" s="50">
        <f>COUNTA('Monitoria Anual 2'!L11:L15)</f>
        <v>0</v>
      </c>
      <c r="I31" s="155">
        <f>COUNTA('Monitoria Anual 2'!M11:M15)</f>
        <v>1</v>
      </c>
      <c r="J31" s="103"/>
    </row>
    <row r="32" spans="2:17">
      <c r="B32" s="46" t="s">
        <v>49</v>
      </c>
      <c r="C32" s="48">
        <f>COUNTA('Monitoria Anual 2'!B16:B28)</f>
        <v>13</v>
      </c>
      <c r="D32" s="48">
        <f>COUNTA('Monitoria Anual 2'!N16:N28)</f>
        <v>2</v>
      </c>
      <c r="E32" s="48">
        <f>COUNTA('Monitoria Anual 2'!I16:I28)</f>
        <v>0</v>
      </c>
      <c r="F32" s="48">
        <f>COUNTA('Monitoria Anual 2'!J16:J28)</f>
        <v>7</v>
      </c>
      <c r="G32" s="48">
        <f>COUNTA('Monitoria Anual 2'!K16:K28)</f>
        <v>4</v>
      </c>
      <c r="H32" s="48">
        <f>COUNTA('Monitoria Anual 2'!L16:L28)</f>
        <v>2</v>
      </c>
      <c r="I32" s="48">
        <f>COUNTA('Monitoria Anual 2'!M16:M28)</f>
        <v>0</v>
      </c>
    </row>
    <row r="33" spans="2:9">
      <c r="B33" s="46" t="s">
        <v>50</v>
      </c>
      <c r="C33" s="48">
        <f>COUNTA('Monitoria Anual 2'!B29:B35)</f>
        <v>7</v>
      </c>
      <c r="D33" s="48">
        <f>COUNTA('Monitoria Anual 2'!N29:N35)</f>
        <v>2</v>
      </c>
      <c r="E33" s="48">
        <f>COUNTA('Monitoria Anual 2'!I29:I35)</f>
        <v>0</v>
      </c>
      <c r="F33" s="48">
        <f>COUNTA('Monitoria Anual 2'!J29:J35)</f>
        <v>1</v>
      </c>
      <c r="G33" s="48">
        <f>COUNTA('Monitoria Anual 2'!K29:K35)</f>
        <v>0</v>
      </c>
      <c r="H33" s="48">
        <f>COUNTA('Monitoria Anual 2'!L29:L35)</f>
        <v>5</v>
      </c>
      <c r="I33" s="48">
        <f>COUNTA('Monitoria Anual 2'!M29:M35)</f>
        <v>1</v>
      </c>
    </row>
    <row r="34" spans="2:9">
      <c r="B34" s="46" t="s">
        <v>51</v>
      </c>
      <c r="C34" s="48">
        <f>COUNTA('Monitoria Anual 2'!B36:B40)</f>
        <v>5</v>
      </c>
      <c r="D34" s="48">
        <f>COUNTA('Monitoria Anual 2'!N36:N40)</f>
        <v>3</v>
      </c>
      <c r="E34" s="48">
        <f>COUNTA('Monitoria Anual 2'!I36:I40)</f>
        <v>0</v>
      </c>
      <c r="F34" s="48">
        <f>COUNTA('Monitoria Anual 2'!J36:J40)</f>
        <v>2</v>
      </c>
      <c r="G34" s="48">
        <f>COUNTA('Monitoria Anual 2'!K36:K40)</f>
        <v>1</v>
      </c>
      <c r="H34" s="48">
        <f>COUNTA('Monitoria Anual 2'!L36:L40)</f>
        <v>2</v>
      </c>
      <c r="I34" s="48">
        <f>COUNTA('Monitoria Anual 2'!M36:M40)</f>
        <v>0</v>
      </c>
    </row>
    <row r="35" spans="2:9" ht="15.75" thickBot="1">
      <c r="B35" s="139" t="s">
        <v>52</v>
      </c>
      <c r="C35" s="49">
        <f>COUNTA('Monitoria Anual 2'!B41:B44)</f>
        <v>4</v>
      </c>
      <c r="D35" s="49">
        <f>COUNTA('Monitoria Anual 2'!N41:N44)</f>
        <v>4</v>
      </c>
      <c r="E35" s="49">
        <f>COUNTA('Monitoria Anual 2'!I41:I44)</f>
        <v>0</v>
      </c>
      <c r="F35" s="49">
        <f>COUNTA('Monitoria Anual 2'!J41:J44)</f>
        <v>3</v>
      </c>
      <c r="G35" s="49">
        <f>COUNTA('Monitoria Anual 2'!K41:K44)</f>
        <v>0</v>
      </c>
      <c r="H35" s="49">
        <f>COUNTA('Monitoria Anual 2'!L41:L44)</f>
        <v>1</v>
      </c>
      <c r="I35" s="49">
        <f>COUNTA('Monitoria Anual 2'!M41:M44)</f>
        <v>0</v>
      </c>
    </row>
    <row r="36" spans="2:9" ht="15.75" thickTop="1"/>
  </sheetData>
  <mergeCells count="7">
    <mergeCell ref="A3:P3"/>
    <mergeCell ref="B13:D13"/>
    <mergeCell ref="B23:D23"/>
    <mergeCell ref="B24:D24"/>
    <mergeCell ref="E12:F12"/>
    <mergeCell ref="E13:F13"/>
    <mergeCell ref="C5:P5"/>
  </mergeCells>
  <conditionalFormatting sqref="D31:I35">
    <cfRule type="cellIs" dxfId="52" priority="10" stopIfTrue="1" operator="equal">
      <formula>0</formula>
    </cfRule>
  </conditionalFormatting>
  <conditionalFormatting sqref="F31">
    <cfRule type="cellIs" dxfId="51" priority="9" operator="equal">
      <formula>0</formula>
    </cfRule>
  </conditionalFormatting>
  <conditionalFormatting sqref="G31">
    <cfRule type="cellIs" dxfId="50" priority="8" operator="equal">
      <formula>0</formula>
    </cfRule>
  </conditionalFormatting>
  <conditionalFormatting sqref="H31">
    <cfRule type="cellIs" dxfId="49" priority="7" operator="equal">
      <formula>0</formula>
    </cfRule>
  </conditionalFormatting>
  <conditionalFormatting sqref="I31">
    <cfRule type="cellIs" dxfId="48" priority="6" operator="equal">
      <formula>0</formula>
    </cfRule>
  </conditionalFormatting>
  <conditionalFormatting sqref="D31:E31 E32:E35 F31:I35">
    <cfRule type="cellIs" dxfId="47" priority="5" stopIfTrue="1" operator="equal">
      <formula>0</formula>
    </cfRule>
  </conditionalFormatting>
  <conditionalFormatting sqref="F31">
    <cfRule type="cellIs" dxfId="46" priority="4" operator="equal">
      <formula>0</formula>
    </cfRule>
  </conditionalFormatting>
  <conditionalFormatting sqref="G31">
    <cfRule type="cellIs" dxfId="45" priority="3" operator="equal">
      <formula>0</formula>
    </cfRule>
  </conditionalFormatting>
  <conditionalFormatting sqref="H31">
    <cfRule type="cellIs" dxfId="44" priority="2" operator="equal">
      <formula>0</formula>
    </cfRule>
  </conditionalFormatting>
  <conditionalFormatting sqref="I31">
    <cfRule type="cellIs" dxfId="43"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7.xml><?xml version="1.0" encoding="utf-8"?>
<worksheet xmlns="http://schemas.openxmlformats.org/spreadsheetml/2006/main" xmlns:r="http://schemas.openxmlformats.org/officeDocument/2006/relationships">
  <dimension ref="A1:AS90"/>
  <sheetViews>
    <sheetView showGridLines="0" topLeftCell="D3" zoomScale="60" zoomScaleNormal="60" workbookViewId="0">
      <selection activeCell="D5" sqref="D5:M5"/>
    </sheetView>
  </sheetViews>
  <sheetFormatPr defaultColWidth="8.85546875" defaultRowHeight="15"/>
  <cols>
    <col min="1" max="1" width="21.85546875" style="184" customWidth="1"/>
    <col min="2" max="2" width="87.28515625" style="184" customWidth="1"/>
    <col min="3" max="3" width="45.85546875" style="184" customWidth="1"/>
    <col min="4" max="4" width="19.42578125" style="184" customWidth="1"/>
    <col min="5" max="5" width="25.7109375" style="184" customWidth="1"/>
    <col min="6" max="6" width="27.5703125" style="184" customWidth="1"/>
    <col min="7" max="7" width="45.85546875" style="184" customWidth="1"/>
    <col min="8" max="8" width="27.7109375" style="214" customWidth="1"/>
    <col min="9" max="14" width="26.7109375" style="184" customWidth="1"/>
    <col min="15" max="15" width="84" style="184" customWidth="1"/>
    <col min="16" max="16" width="28.7109375" style="184" customWidth="1"/>
    <col min="17" max="17" width="48.5703125" style="184" customWidth="1"/>
    <col min="18" max="18" width="26.7109375" style="184" customWidth="1"/>
    <col min="19" max="19" width="37.42578125" style="184" customWidth="1"/>
    <col min="20" max="21" width="28.85546875" style="184" customWidth="1"/>
    <col min="22" max="26" width="18.7109375" style="184" customWidth="1"/>
    <col min="27" max="27" width="48.42578125" style="184" customWidth="1"/>
    <col min="28" max="31" width="8.85546875" style="184"/>
    <col min="32" max="32" width="0" style="184" hidden="1" customWidth="1"/>
    <col min="33" max="36" width="8.85546875" style="184"/>
    <col min="37" max="37" width="36.5703125" style="184" customWidth="1"/>
    <col min="38" max="16384" width="8.85546875" style="184"/>
  </cols>
  <sheetData>
    <row r="1" spans="1:32" s="180" customFormat="1" ht="75" hidden="1" customHeight="1">
      <c r="A1" s="179" t="s">
        <v>0</v>
      </c>
      <c r="H1" s="211"/>
    </row>
    <row r="2" spans="1:32" s="181" customFormat="1" ht="24" hidden="1" customHeight="1">
      <c r="H2" s="212"/>
    </row>
    <row r="3" spans="1:32" s="183" customFormat="1" ht="15.75" thickBot="1">
      <c r="A3" s="170" t="s">
        <v>443</v>
      </c>
      <c r="B3" s="182"/>
      <c r="C3" s="182"/>
      <c r="D3" s="182"/>
      <c r="E3" s="182"/>
      <c r="F3" s="182"/>
      <c r="G3" s="182"/>
      <c r="H3" s="213"/>
      <c r="I3" s="182"/>
      <c r="J3" s="182"/>
      <c r="K3" s="182"/>
      <c r="L3" s="182"/>
      <c r="M3" s="182"/>
      <c r="O3" s="182"/>
      <c r="P3" s="182"/>
      <c r="Q3" s="182"/>
    </row>
    <row r="4" spans="1:32" ht="15.75" thickTop="1"/>
    <row r="5" spans="1:32" ht="19.5" thickBot="1">
      <c r="A5" s="185" t="s">
        <v>1</v>
      </c>
      <c r="B5" s="185"/>
      <c r="C5" s="186"/>
      <c r="D5" s="301" t="s">
        <v>444</v>
      </c>
      <c r="E5" s="302"/>
      <c r="F5" s="302"/>
      <c r="G5" s="302"/>
      <c r="H5" s="302"/>
      <c r="I5" s="302"/>
      <c r="J5" s="302"/>
      <c r="K5" s="319"/>
      <c r="L5" s="319"/>
      <c r="M5" s="320"/>
    </row>
    <row r="6" spans="1:32" ht="15.75" thickTop="1"/>
    <row r="7" spans="1:32" ht="30.75" thickBot="1">
      <c r="A7" s="185" t="s">
        <v>2</v>
      </c>
      <c r="B7" s="185"/>
      <c r="C7" s="186"/>
      <c r="D7" s="187">
        <v>41729</v>
      </c>
      <c r="E7" s="188"/>
      <c r="F7" s="188"/>
      <c r="G7" s="189"/>
      <c r="AF7" s="184" t="s">
        <v>67</v>
      </c>
    </row>
    <row r="8" spans="1:32" ht="15.75" thickTop="1">
      <c r="AF8" s="190" t="s">
        <v>68</v>
      </c>
    </row>
    <row r="9" spans="1:32" ht="32.25" thickBot="1">
      <c r="A9" s="191" t="s">
        <v>11</v>
      </c>
      <c r="B9" s="192"/>
      <c r="C9" s="192"/>
      <c r="D9" s="192"/>
      <c r="E9" s="192"/>
      <c r="F9" s="192"/>
      <c r="G9" s="192"/>
      <c r="H9" s="215"/>
      <c r="I9" s="310" t="s">
        <v>62</v>
      </c>
      <c r="J9" s="311"/>
      <c r="K9" s="311"/>
      <c r="L9" s="311"/>
      <c r="M9" s="311"/>
      <c r="N9" s="311"/>
      <c r="O9" s="311"/>
      <c r="P9" s="311"/>
      <c r="Q9" s="311"/>
      <c r="R9" s="312"/>
      <c r="S9" s="193"/>
      <c r="T9" s="313" t="s">
        <v>30</v>
      </c>
      <c r="U9" s="314"/>
      <c r="V9" s="314"/>
      <c r="W9" s="314"/>
      <c r="X9" s="314"/>
      <c r="Y9" s="314"/>
      <c r="Z9" s="314"/>
      <c r="AA9" s="315"/>
    </row>
    <row r="10" spans="1:32" ht="62.25" customHeight="1" thickTop="1" thickBot="1">
      <c r="A10" s="194" t="s">
        <v>3</v>
      </c>
      <c r="B10" s="194" t="s">
        <v>4</v>
      </c>
      <c r="C10" s="194" t="s">
        <v>5</v>
      </c>
      <c r="D10" s="194" t="s">
        <v>9</v>
      </c>
      <c r="E10" s="194" t="s">
        <v>10</v>
      </c>
      <c r="F10" s="194" t="s">
        <v>6</v>
      </c>
      <c r="G10" s="194" t="s">
        <v>8</v>
      </c>
      <c r="H10" s="216" t="s">
        <v>65</v>
      </c>
      <c r="I10" s="19" t="s">
        <v>12</v>
      </c>
      <c r="J10" s="20" t="s">
        <v>13</v>
      </c>
      <c r="K10" s="21" t="s">
        <v>14</v>
      </c>
      <c r="L10" s="22" t="s">
        <v>15</v>
      </c>
      <c r="M10" s="23" t="s">
        <v>16</v>
      </c>
      <c r="N10" s="76" t="s">
        <v>17</v>
      </c>
      <c r="O10" s="25" t="s">
        <v>18</v>
      </c>
      <c r="P10" s="25" t="s">
        <v>19</v>
      </c>
      <c r="Q10" s="25" t="s">
        <v>20</v>
      </c>
      <c r="R10" s="25" t="s">
        <v>21</v>
      </c>
      <c r="S10" s="25" t="s">
        <v>63</v>
      </c>
      <c r="T10" s="26" t="s">
        <v>22</v>
      </c>
      <c r="U10" s="27" t="s">
        <v>23</v>
      </c>
      <c r="V10" s="27" t="s">
        <v>24</v>
      </c>
      <c r="W10" s="27" t="s">
        <v>25</v>
      </c>
      <c r="X10" s="27" t="s">
        <v>26</v>
      </c>
      <c r="Y10" s="27" t="s">
        <v>27</v>
      </c>
      <c r="Z10" s="27" t="s">
        <v>28</v>
      </c>
      <c r="AA10" s="27" t="s">
        <v>29</v>
      </c>
    </row>
    <row r="11" spans="1:32" ht="311.25" customHeight="1" thickTop="1">
      <c r="A11" s="176" t="s">
        <v>445</v>
      </c>
      <c r="B11" s="201" t="s">
        <v>446</v>
      </c>
      <c r="C11" s="177" t="s">
        <v>87</v>
      </c>
      <c r="D11" s="177" t="s">
        <v>80</v>
      </c>
      <c r="E11" s="177" t="s">
        <v>88</v>
      </c>
      <c r="F11" s="177" t="s">
        <v>89</v>
      </c>
      <c r="G11" s="116" t="s">
        <v>90</v>
      </c>
      <c r="H11" s="217">
        <v>240000</v>
      </c>
      <c r="I11" s="112"/>
      <c r="J11" s="112"/>
      <c r="K11" s="112"/>
      <c r="L11" s="112" t="s">
        <v>64</v>
      </c>
      <c r="M11" s="112"/>
      <c r="N11" s="137"/>
      <c r="O11" s="112" t="s">
        <v>574</v>
      </c>
      <c r="P11" s="130" t="s">
        <v>538</v>
      </c>
      <c r="Q11" s="112"/>
      <c r="R11" s="112" t="s">
        <v>539</v>
      </c>
      <c r="S11" s="112" t="s">
        <v>540</v>
      </c>
      <c r="T11" s="112"/>
      <c r="U11" s="112"/>
      <c r="V11" s="112"/>
      <c r="W11" s="112" t="s">
        <v>517</v>
      </c>
      <c r="X11" s="112"/>
      <c r="Y11" s="112" t="s">
        <v>575</v>
      </c>
      <c r="Z11" s="112" t="s">
        <v>576</v>
      </c>
      <c r="AA11" s="112" t="s">
        <v>577</v>
      </c>
    </row>
    <row r="12" spans="1:32" ht="300" customHeight="1">
      <c r="A12" s="202"/>
      <c r="B12" s="115" t="s">
        <v>447</v>
      </c>
      <c r="C12" s="177" t="s">
        <v>97</v>
      </c>
      <c r="D12" s="177" t="s">
        <v>79</v>
      </c>
      <c r="E12" s="177" t="s">
        <v>88</v>
      </c>
      <c r="F12" s="177" t="s">
        <v>89</v>
      </c>
      <c r="G12" s="154" t="s">
        <v>610</v>
      </c>
      <c r="H12" s="217">
        <v>1500000</v>
      </c>
      <c r="I12" s="112"/>
      <c r="J12" s="112"/>
      <c r="K12" s="112"/>
      <c r="L12" s="112" t="s">
        <v>64</v>
      </c>
      <c r="M12" s="112"/>
      <c r="N12" s="137"/>
      <c r="O12" s="225" t="s">
        <v>578</v>
      </c>
      <c r="P12" s="114" t="s">
        <v>579</v>
      </c>
      <c r="Q12" s="114"/>
      <c r="R12" s="112" t="s">
        <v>488</v>
      </c>
      <c r="S12" s="114"/>
      <c r="T12" s="114" t="s">
        <v>535</v>
      </c>
      <c r="U12" s="114" t="s">
        <v>492</v>
      </c>
      <c r="V12" s="114" t="s">
        <v>493</v>
      </c>
      <c r="W12" s="114" t="s">
        <v>517</v>
      </c>
      <c r="X12" s="114"/>
      <c r="Y12" s="114"/>
      <c r="Z12" s="114" t="s">
        <v>581</v>
      </c>
      <c r="AA12" s="114" t="s">
        <v>580</v>
      </c>
    </row>
    <row r="13" spans="1:32" ht="186" customHeight="1">
      <c r="A13" s="202"/>
      <c r="B13" s="115" t="s">
        <v>448</v>
      </c>
      <c r="C13" s="177" t="s">
        <v>104</v>
      </c>
      <c r="D13" s="177" t="s">
        <v>80</v>
      </c>
      <c r="E13" s="177" t="s">
        <v>88</v>
      </c>
      <c r="F13" s="177" t="s">
        <v>89</v>
      </c>
      <c r="G13" s="177" t="s">
        <v>611</v>
      </c>
      <c r="H13" s="217">
        <v>50000</v>
      </c>
      <c r="I13" s="112"/>
      <c r="J13" s="112"/>
      <c r="K13" s="112"/>
      <c r="L13" s="112" t="s">
        <v>64</v>
      </c>
      <c r="M13" s="112"/>
      <c r="N13" s="137" t="s">
        <v>68</v>
      </c>
      <c r="O13" s="138" t="s">
        <v>489</v>
      </c>
      <c r="P13" s="114" t="s">
        <v>494</v>
      </c>
      <c r="Q13" s="114"/>
      <c r="R13" s="112" t="s">
        <v>488</v>
      </c>
      <c r="S13" s="114" t="s">
        <v>582</v>
      </c>
      <c r="T13" s="114"/>
      <c r="U13" s="114"/>
      <c r="V13" s="114"/>
      <c r="W13" s="114"/>
      <c r="X13" s="114"/>
      <c r="Y13" s="114"/>
      <c r="Z13" s="114"/>
      <c r="AA13" s="114" t="s">
        <v>583</v>
      </c>
    </row>
    <row r="14" spans="1:32" ht="368.25" customHeight="1">
      <c r="A14" s="202"/>
      <c r="B14" s="115" t="s">
        <v>586</v>
      </c>
      <c r="C14" s="177" t="s">
        <v>118</v>
      </c>
      <c r="D14" s="177" t="s">
        <v>79</v>
      </c>
      <c r="E14" s="177" t="s">
        <v>88</v>
      </c>
      <c r="F14" s="177" t="s">
        <v>89</v>
      </c>
      <c r="G14" s="154" t="s">
        <v>612</v>
      </c>
      <c r="H14" s="217">
        <v>1500000</v>
      </c>
      <c r="I14" s="112"/>
      <c r="J14" s="112"/>
      <c r="K14" s="112"/>
      <c r="L14" s="112" t="s">
        <v>64</v>
      </c>
      <c r="M14" s="112"/>
      <c r="N14" s="208" t="s">
        <v>68</v>
      </c>
      <c r="O14" s="134" t="s">
        <v>584</v>
      </c>
      <c r="P14" s="114" t="s">
        <v>541</v>
      </c>
      <c r="Q14" s="114" t="s">
        <v>585</v>
      </c>
      <c r="R14" s="112" t="s">
        <v>495</v>
      </c>
      <c r="S14" s="114" t="s">
        <v>542</v>
      </c>
      <c r="T14" s="114"/>
      <c r="U14" s="114"/>
      <c r="V14" s="114"/>
      <c r="W14" s="114"/>
      <c r="X14" s="114"/>
      <c r="Y14" s="114"/>
      <c r="Z14" s="114"/>
      <c r="AA14" s="114" t="s">
        <v>587</v>
      </c>
    </row>
    <row r="15" spans="1:32" ht="222" customHeight="1">
      <c r="A15" s="202"/>
      <c r="B15" s="115" t="s">
        <v>449</v>
      </c>
      <c r="C15" s="177" t="s">
        <v>253</v>
      </c>
      <c r="D15" s="177" t="s">
        <v>80</v>
      </c>
      <c r="E15" s="177" t="s">
        <v>88</v>
      </c>
      <c r="F15" s="177" t="s">
        <v>219</v>
      </c>
      <c r="G15" s="113" t="s">
        <v>254</v>
      </c>
      <c r="H15" s="214">
        <v>100000</v>
      </c>
      <c r="I15" s="112"/>
      <c r="J15" s="112"/>
      <c r="K15" s="112"/>
      <c r="L15" s="112" t="s">
        <v>64</v>
      </c>
      <c r="M15" s="112"/>
      <c r="N15" s="112"/>
      <c r="O15" s="114" t="s">
        <v>588</v>
      </c>
      <c r="P15" s="114" t="s">
        <v>503</v>
      </c>
      <c r="Q15" s="184" t="s">
        <v>589</v>
      </c>
      <c r="R15" s="114" t="s">
        <v>488</v>
      </c>
      <c r="S15" s="114"/>
      <c r="T15" s="114" t="s">
        <v>590</v>
      </c>
      <c r="U15" s="114"/>
      <c r="V15" s="114"/>
      <c r="W15" s="114" t="s">
        <v>517</v>
      </c>
      <c r="X15" s="114"/>
      <c r="Y15" s="210"/>
      <c r="Z15" s="114" t="s">
        <v>506</v>
      </c>
      <c r="AA15" s="114" t="s">
        <v>527</v>
      </c>
    </row>
    <row r="16" spans="1:32" ht="102.75" customHeight="1">
      <c r="A16" s="202"/>
      <c r="B16" s="115" t="s">
        <v>591</v>
      </c>
      <c r="C16" s="177" t="s">
        <v>101</v>
      </c>
      <c r="D16" s="177" t="s">
        <v>80</v>
      </c>
      <c r="E16" s="177" t="s">
        <v>88</v>
      </c>
      <c r="F16" s="177" t="s">
        <v>148</v>
      </c>
      <c r="G16" s="177" t="s">
        <v>256</v>
      </c>
      <c r="H16" s="218" t="s">
        <v>156</v>
      </c>
      <c r="I16" s="112"/>
      <c r="J16" s="112" t="s">
        <v>64</v>
      </c>
      <c r="K16" s="112"/>
      <c r="L16" s="112"/>
      <c r="M16" s="112"/>
      <c r="N16" s="137" t="s">
        <v>68</v>
      </c>
      <c r="O16" s="114" t="s">
        <v>482</v>
      </c>
      <c r="P16" s="114"/>
      <c r="Q16" s="114"/>
      <c r="R16" s="114" t="s">
        <v>475</v>
      </c>
      <c r="S16" s="114" t="s">
        <v>530</v>
      </c>
      <c r="T16" s="114"/>
      <c r="U16" s="114"/>
      <c r="V16" s="114"/>
      <c r="W16" s="114"/>
      <c r="X16" s="114"/>
      <c r="Y16" s="114"/>
      <c r="Z16" s="114"/>
      <c r="AA16" s="114" t="s">
        <v>592</v>
      </c>
    </row>
    <row r="17" spans="1:45" ht="135.75" customHeight="1">
      <c r="A17" s="178" t="s">
        <v>451</v>
      </c>
      <c r="B17" s="115" t="s">
        <v>450</v>
      </c>
      <c r="C17" s="154" t="s">
        <v>128</v>
      </c>
      <c r="D17" s="154" t="s">
        <v>79</v>
      </c>
      <c r="E17" s="154" t="s">
        <v>88</v>
      </c>
      <c r="F17" s="154" t="s">
        <v>89</v>
      </c>
      <c r="G17" s="154" t="s">
        <v>129</v>
      </c>
      <c r="H17" s="218">
        <v>400000</v>
      </c>
      <c r="I17" s="112"/>
      <c r="J17" s="112"/>
      <c r="K17" s="112"/>
      <c r="L17" s="112" t="s">
        <v>64</v>
      </c>
      <c r="M17" s="112"/>
      <c r="N17" s="137" t="s">
        <v>68</v>
      </c>
      <c r="O17" s="114" t="s">
        <v>543</v>
      </c>
      <c r="P17" s="114"/>
      <c r="Q17" s="114" t="s">
        <v>544</v>
      </c>
      <c r="R17" s="114" t="s">
        <v>488</v>
      </c>
      <c r="S17" s="114"/>
      <c r="T17" s="114"/>
      <c r="U17" s="114"/>
      <c r="V17" s="114"/>
      <c r="W17" s="114"/>
      <c r="X17" s="114"/>
      <c r="Y17" s="114"/>
      <c r="Z17" s="114"/>
      <c r="AA17" s="114"/>
    </row>
    <row r="18" spans="1:45" ht="122.25" customHeight="1">
      <c r="A18" s="202"/>
      <c r="B18" s="115" t="s">
        <v>593</v>
      </c>
      <c r="C18" s="154" t="s">
        <v>135</v>
      </c>
      <c r="D18" s="154" t="s">
        <v>80</v>
      </c>
      <c r="E18" s="154" t="s">
        <v>88</v>
      </c>
      <c r="F18" s="154" t="s">
        <v>136</v>
      </c>
      <c r="G18" s="154" t="s">
        <v>137</v>
      </c>
      <c r="H18" s="218">
        <v>300000</v>
      </c>
      <c r="I18" s="112"/>
      <c r="J18" s="112"/>
      <c r="K18" s="112" t="s">
        <v>64</v>
      </c>
      <c r="L18" s="112"/>
      <c r="M18" s="112"/>
      <c r="N18" s="137"/>
      <c r="O18" s="114" t="s">
        <v>594</v>
      </c>
      <c r="P18" s="114"/>
      <c r="Q18" s="114"/>
      <c r="R18" s="114" t="s">
        <v>545</v>
      </c>
      <c r="S18" s="114"/>
      <c r="T18" s="114"/>
      <c r="U18" s="114"/>
      <c r="V18" s="114"/>
      <c r="W18" s="114" t="s">
        <v>517</v>
      </c>
      <c r="X18" s="114"/>
      <c r="Y18" s="114"/>
      <c r="Z18" s="114"/>
      <c r="AA18" s="114"/>
    </row>
    <row r="19" spans="1:45" ht="146.25" customHeight="1">
      <c r="A19" s="316" t="s">
        <v>452</v>
      </c>
      <c r="B19" s="115" t="s">
        <v>453</v>
      </c>
      <c r="C19" s="177" t="s">
        <v>147</v>
      </c>
      <c r="D19" s="177" t="s">
        <v>80</v>
      </c>
      <c r="E19" s="177" t="s">
        <v>88</v>
      </c>
      <c r="F19" s="177" t="s">
        <v>148</v>
      </c>
      <c r="G19" s="177" t="s">
        <v>149</v>
      </c>
      <c r="H19" s="217">
        <v>20000</v>
      </c>
      <c r="I19" s="112"/>
      <c r="J19" s="112"/>
      <c r="K19" s="112"/>
      <c r="L19" s="112" t="s">
        <v>64</v>
      </c>
      <c r="M19" s="112"/>
      <c r="N19" s="137"/>
      <c r="O19" s="114" t="s">
        <v>546</v>
      </c>
      <c r="P19" s="114"/>
      <c r="Q19" s="114"/>
      <c r="R19" s="114" t="s">
        <v>547</v>
      </c>
      <c r="S19" s="114" t="s">
        <v>595</v>
      </c>
      <c r="T19" s="114"/>
      <c r="U19" s="114" t="s">
        <v>509</v>
      </c>
      <c r="V19" s="114"/>
      <c r="W19" s="114" t="s">
        <v>517</v>
      </c>
      <c r="X19" s="114"/>
      <c r="Y19" s="210">
        <v>50000</v>
      </c>
      <c r="Z19" s="114" t="s">
        <v>600</v>
      </c>
      <c r="AA19" s="114" t="s">
        <v>510</v>
      </c>
    </row>
    <row r="20" spans="1:45" ht="99.75" customHeight="1">
      <c r="A20" s="317"/>
      <c r="B20" s="115" t="s">
        <v>454</v>
      </c>
      <c r="C20" s="177" t="s">
        <v>426</v>
      </c>
      <c r="D20" s="177" t="s">
        <v>80</v>
      </c>
      <c r="E20" s="177" t="s">
        <v>88</v>
      </c>
      <c r="F20" s="177" t="s">
        <v>427</v>
      </c>
      <c r="G20" s="177" t="s">
        <v>429</v>
      </c>
      <c r="H20" s="214" t="s">
        <v>428</v>
      </c>
      <c r="I20" s="112"/>
      <c r="J20" s="112" t="s">
        <v>64</v>
      </c>
      <c r="K20" s="112"/>
      <c r="L20" s="112"/>
      <c r="M20" s="112"/>
      <c r="N20" s="137"/>
      <c r="O20" s="114" t="s">
        <v>596</v>
      </c>
      <c r="P20" s="114"/>
      <c r="Q20" s="114"/>
      <c r="R20" s="114" t="s">
        <v>481</v>
      </c>
      <c r="S20" s="114"/>
      <c r="T20" s="114"/>
      <c r="U20" s="114"/>
      <c r="V20" s="114"/>
      <c r="W20" s="114" t="s">
        <v>517</v>
      </c>
      <c r="X20" s="114"/>
      <c r="Y20" s="114"/>
      <c r="Z20" s="114"/>
      <c r="AA20" s="114" t="s">
        <v>597</v>
      </c>
    </row>
    <row r="21" spans="1:45" ht="74.25" customHeight="1">
      <c r="A21" s="317"/>
      <c r="B21" s="115" t="s">
        <v>455</v>
      </c>
      <c r="C21" s="177" t="s">
        <v>598</v>
      </c>
      <c r="D21" s="177" t="s">
        <v>80</v>
      </c>
      <c r="E21" s="177" t="s">
        <v>88</v>
      </c>
      <c r="F21" s="177" t="s">
        <v>470</v>
      </c>
      <c r="G21" s="177" t="s">
        <v>471</v>
      </c>
      <c r="H21" s="218" t="s">
        <v>156</v>
      </c>
      <c r="I21" s="112"/>
      <c r="J21" s="112" t="s">
        <v>64</v>
      </c>
      <c r="K21" s="112"/>
      <c r="L21" s="112"/>
      <c r="M21" s="112"/>
      <c r="N21" s="137"/>
      <c r="O21" s="114" t="s">
        <v>482</v>
      </c>
      <c r="P21" s="114"/>
      <c r="Q21" s="114"/>
      <c r="R21" s="114" t="s">
        <v>475</v>
      </c>
      <c r="S21" s="114"/>
      <c r="T21" s="114"/>
      <c r="U21" s="114"/>
      <c r="V21" s="114"/>
      <c r="W21" s="114" t="s">
        <v>511</v>
      </c>
      <c r="X21" s="114" t="s">
        <v>508</v>
      </c>
      <c r="Y21" s="114" t="s">
        <v>512</v>
      </c>
      <c r="Z21" s="114" t="s">
        <v>599</v>
      </c>
      <c r="AA21" s="114" t="s">
        <v>483</v>
      </c>
    </row>
    <row r="22" spans="1:45" ht="85.5" customHeight="1">
      <c r="A22" s="317"/>
      <c r="B22" s="115" t="s">
        <v>603</v>
      </c>
      <c r="C22" s="177" t="s">
        <v>164</v>
      </c>
      <c r="D22" s="177" t="s">
        <v>99</v>
      </c>
      <c r="E22" s="177" t="s">
        <v>165</v>
      </c>
      <c r="F22" s="177" t="s">
        <v>472</v>
      </c>
      <c r="G22" s="177" t="s">
        <v>167</v>
      </c>
      <c r="H22" s="214">
        <v>195000</v>
      </c>
      <c r="I22" s="112"/>
      <c r="J22" s="112"/>
      <c r="K22" s="112" t="s">
        <v>64</v>
      </c>
      <c r="L22" s="112"/>
      <c r="M22" s="112"/>
      <c r="N22" s="137"/>
      <c r="O22" s="112" t="s">
        <v>514</v>
      </c>
      <c r="P22" s="112"/>
      <c r="R22" s="112" t="s">
        <v>487</v>
      </c>
      <c r="S22" s="112"/>
      <c r="T22" s="112" t="s">
        <v>601</v>
      </c>
      <c r="U22" s="112"/>
      <c r="V22" s="112"/>
      <c r="W22" s="112" t="s">
        <v>517</v>
      </c>
      <c r="X22" s="112"/>
      <c r="Y22" s="112"/>
      <c r="Z22" s="112"/>
      <c r="AA22" s="112" t="s">
        <v>602</v>
      </c>
    </row>
    <row r="23" spans="1:45" ht="159" customHeight="1">
      <c r="A23" s="317"/>
      <c r="B23" s="115" t="s">
        <v>456</v>
      </c>
      <c r="C23" s="177" t="s">
        <v>175</v>
      </c>
      <c r="D23" s="177" t="s">
        <v>80</v>
      </c>
      <c r="E23" s="177" t="s">
        <v>88</v>
      </c>
      <c r="F23" s="177" t="s">
        <v>148</v>
      </c>
      <c r="G23" s="177" t="s">
        <v>176</v>
      </c>
      <c r="H23" s="218" t="s">
        <v>156</v>
      </c>
      <c r="I23" s="112"/>
      <c r="J23" s="112"/>
      <c r="K23" s="112"/>
      <c r="L23" s="112" t="s">
        <v>64</v>
      </c>
      <c r="M23" s="112"/>
      <c r="N23" s="137"/>
      <c r="O23" s="112"/>
      <c r="P23" s="112"/>
      <c r="Q23" s="114"/>
      <c r="R23" s="112" t="s">
        <v>475</v>
      </c>
      <c r="S23" s="112" t="s">
        <v>548</v>
      </c>
      <c r="T23" s="112" t="s">
        <v>604</v>
      </c>
      <c r="U23" s="112" t="s">
        <v>529</v>
      </c>
      <c r="V23" s="112" t="s">
        <v>497</v>
      </c>
      <c r="W23" s="112" t="s">
        <v>517</v>
      </c>
      <c r="X23" s="112" t="s">
        <v>508</v>
      </c>
      <c r="Y23" s="112" t="s">
        <v>522</v>
      </c>
      <c r="Z23" s="112" t="s">
        <v>605</v>
      </c>
      <c r="AA23" s="206"/>
    </row>
    <row r="24" spans="1:45" ht="81" customHeight="1">
      <c r="A24" s="317"/>
      <c r="B24" s="115" t="s">
        <v>457</v>
      </c>
      <c r="C24" s="177" t="s">
        <v>179</v>
      </c>
      <c r="D24" s="177" t="s">
        <v>79</v>
      </c>
      <c r="E24" s="177" t="s">
        <v>88</v>
      </c>
      <c r="F24" s="177" t="s">
        <v>148</v>
      </c>
      <c r="G24" s="177" t="s">
        <v>180</v>
      </c>
      <c r="H24" s="218" t="s">
        <v>156</v>
      </c>
      <c r="I24" s="112"/>
      <c r="J24" s="112" t="s">
        <v>64</v>
      </c>
      <c r="K24" s="112"/>
      <c r="L24" s="112"/>
      <c r="M24" s="112"/>
      <c r="N24" s="137" t="s">
        <v>68</v>
      </c>
      <c r="O24" s="112" t="s">
        <v>518</v>
      </c>
      <c r="P24" s="112"/>
      <c r="Q24" s="112"/>
      <c r="R24" s="114" t="s">
        <v>475</v>
      </c>
      <c r="S24" s="112"/>
      <c r="T24" s="112"/>
      <c r="U24" s="112"/>
      <c r="V24" s="112"/>
      <c r="W24" s="112"/>
      <c r="X24" s="112"/>
      <c r="Y24" s="112"/>
      <c r="Z24" s="112"/>
      <c r="AA24" s="112" t="s">
        <v>606</v>
      </c>
    </row>
    <row r="25" spans="1:45" ht="144" customHeight="1">
      <c r="A25" s="317"/>
      <c r="B25" s="115" t="s">
        <v>458</v>
      </c>
      <c r="C25" s="177" t="s">
        <v>184</v>
      </c>
      <c r="D25" s="177" t="s">
        <v>80</v>
      </c>
      <c r="E25" s="177" t="s">
        <v>88</v>
      </c>
      <c r="F25" s="177" t="s">
        <v>148</v>
      </c>
      <c r="G25" s="177" t="s">
        <v>185</v>
      </c>
      <c r="H25" s="218" t="s">
        <v>156</v>
      </c>
      <c r="I25" s="112"/>
      <c r="J25" s="112" t="s">
        <v>64</v>
      </c>
      <c r="K25" s="112"/>
      <c r="L25" s="112"/>
      <c r="M25" s="112"/>
      <c r="N25" s="137"/>
      <c r="O25" s="112" t="s">
        <v>518</v>
      </c>
      <c r="P25" s="112"/>
      <c r="Q25" s="112"/>
      <c r="R25" s="114" t="s">
        <v>475</v>
      </c>
      <c r="S25" s="112" t="s">
        <v>478</v>
      </c>
      <c r="T25" s="112" t="s">
        <v>531</v>
      </c>
      <c r="U25" s="112" t="s">
        <v>516</v>
      </c>
      <c r="V25" s="112"/>
      <c r="W25" s="112" t="s">
        <v>517</v>
      </c>
      <c r="X25" s="112" t="s">
        <v>515</v>
      </c>
      <c r="Y25" s="112"/>
      <c r="Z25" s="112"/>
      <c r="AA25" s="112" t="s">
        <v>532</v>
      </c>
    </row>
    <row r="26" spans="1:45" ht="189" customHeight="1">
      <c r="A26" s="317"/>
      <c r="B26" s="115" t="s">
        <v>459</v>
      </c>
      <c r="C26" s="177" t="s">
        <v>193</v>
      </c>
      <c r="D26" s="177" t="s">
        <v>79</v>
      </c>
      <c r="E26" s="177" t="s">
        <v>88</v>
      </c>
      <c r="F26" s="177" t="s">
        <v>472</v>
      </c>
      <c r="G26" s="177" t="s">
        <v>195</v>
      </c>
      <c r="H26" s="218">
        <v>195000</v>
      </c>
      <c r="I26" s="112"/>
      <c r="J26" s="112"/>
      <c r="K26" s="112" t="s">
        <v>64</v>
      </c>
      <c r="L26" s="112"/>
      <c r="M26" s="112"/>
      <c r="N26" s="137"/>
      <c r="O26" s="203" t="s">
        <v>549</v>
      </c>
      <c r="P26" s="112"/>
      <c r="Q26" s="203" t="s">
        <v>550</v>
      </c>
      <c r="R26" s="112" t="s">
        <v>486</v>
      </c>
      <c r="S26" s="112"/>
      <c r="T26" s="112" t="s">
        <v>513</v>
      </c>
      <c r="U26" s="112"/>
      <c r="V26" s="112"/>
      <c r="W26" s="112" t="s">
        <v>517</v>
      </c>
      <c r="X26" s="112"/>
      <c r="Y26" s="112"/>
      <c r="Z26" s="112"/>
      <c r="AA26" s="112"/>
    </row>
    <row r="27" spans="1:45" ht="219.75" customHeight="1">
      <c r="A27" s="317"/>
      <c r="B27" s="115" t="s">
        <v>460</v>
      </c>
      <c r="C27" s="177" t="s">
        <v>198</v>
      </c>
      <c r="D27" s="177" t="s">
        <v>79</v>
      </c>
      <c r="E27" s="177" t="s">
        <v>88</v>
      </c>
      <c r="F27" s="177" t="s">
        <v>199</v>
      </c>
      <c r="G27" s="177" t="s">
        <v>200</v>
      </c>
      <c r="H27" s="218">
        <v>250000000</v>
      </c>
      <c r="I27" s="112"/>
      <c r="J27" s="112"/>
      <c r="K27" s="112" t="s">
        <v>64</v>
      </c>
      <c r="L27" s="112"/>
      <c r="M27" s="112"/>
      <c r="N27" s="137"/>
      <c r="O27" s="112" t="s">
        <v>536</v>
      </c>
      <c r="P27" s="207" t="s">
        <v>479</v>
      </c>
      <c r="Q27" s="112" t="s">
        <v>551</v>
      </c>
      <c r="R27" s="112" t="s">
        <v>480</v>
      </c>
      <c r="S27" s="115" t="s">
        <v>567</v>
      </c>
      <c r="T27" s="112" t="s">
        <v>533</v>
      </c>
      <c r="U27" s="112"/>
      <c r="V27" s="112"/>
      <c r="W27" s="112"/>
      <c r="X27" s="112"/>
      <c r="Y27" s="112"/>
      <c r="Z27" s="112"/>
      <c r="AA27" s="112"/>
    </row>
    <row r="28" spans="1:45" ht="219" customHeight="1">
      <c r="A28" s="317"/>
      <c r="B28" s="115" t="s">
        <v>461</v>
      </c>
      <c r="C28" s="177" t="s">
        <v>202</v>
      </c>
      <c r="D28" s="177" t="s">
        <v>79</v>
      </c>
      <c r="E28" s="177" t="s">
        <v>88</v>
      </c>
      <c r="F28" s="177" t="s">
        <v>203</v>
      </c>
      <c r="G28" s="177" t="s">
        <v>204</v>
      </c>
      <c r="H28" s="214">
        <v>100000</v>
      </c>
      <c r="I28" s="112"/>
      <c r="J28" s="112"/>
      <c r="K28" s="112" t="s">
        <v>64</v>
      </c>
      <c r="L28" s="112"/>
      <c r="M28" s="112"/>
      <c r="N28" s="137"/>
      <c r="O28" s="203" t="s">
        <v>476</v>
      </c>
      <c r="P28" s="204" t="s">
        <v>477</v>
      </c>
      <c r="Q28" s="138" t="s">
        <v>552</v>
      </c>
      <c r="R28" s="112" t="s">
        <v>203</v>
      </c>
      <c r="S28" s="112" t="s">
        <v>520</v>
      </c>
      <c r="T28" s="112"/>
      <c r="U28" s="112"/>
      <c r="V28" s="112"/>
      <c r="W28" s="112"/>
      <c r="X28" s="112"/>
      <c r="Y28" s="112"/>
      <c r="Z28" s="112" t="s">
        <v>565</v>
      </c>
      <c r="AA28" s="112"/>
    </row>
    <row r="29" spans="1:45" ht="208.5" customHeight="1">
      <c r="A29" s="317"/>
      <c r="B29" s="115" t="s">
        <v>462</v>
      </c>
      <c r="C29" s="177" t="s">
        <v>259</v>
      </c>
      <c r="D29" s="177" t="s">
        <v>80</v>
      </c>
      <c r="E29" s="177" t="s">
        <v>88</v>
      </c>
      <c r="F29" s="177" t="s">
        <v>260</v>
      </c>
      <c r="G29" s="177" t="s">
        <v>261</v>
      </c>
      <c r="H29" s="218" t="s">
        <v>156</v>
      </c>
      <c r="I29" s="112"/>
      <c r="J29" s="112" t="s">
        <v>64</v>
      </c>
      <c r="K29" s="112"/>
      <c r="L29" s="112"/>
      <c r="M29" s="112"/>
      <c r="N29" s="137"/>
      <c r="O29" s="112" t="s">
        <v>566</v>
      </c>
      <c r="P29" s="112"/>
      <c r="Q29" s="205" t="s">
        <v>553</v>
      </c>
      <c r="R29" s="112" t="s">
        <v>554</v>
      </c>
      <c r="S29" s="112" t="s">
        <v>555</v>
      </c>
      <c r="T29" s="112" t="s">
        <v>521</v>
      </c>
      <c r="U29" s="112"/>
      <c r="V29" s="112"/>
      <c r="W29" s="112"/>
      <c r="X29" s="112" t="s">
        <v>556</v>
      </c>
      <c r="Y29" s="112" t="s">
        <v>522</v>
      </c>
      <c r="Z29" s="112"/>
      <c r="AA29" s="130" t="s">
        <v>557</v>
      </c>
    </row>
    <row r="30" spans="1:45" ht="285" customHeight="1">
      <c r="A30" s="318"/>
      <c r="B30" s="115" t="s">
        <v>463</v>
      </c>
      <c r="C30" s="177" t="s">
        <v>263</v>
      </c>
      <c r="D30" s="177" t="s">
        <v>80</v>
      </c>
      <c r="E30" s="177" t="s">
        <v>88</v>
      </c>
      <c r="F30" s="177" t="s">
        <v>264</v>
      </c>
      <c r="G30" s="177" t="s">
        <v>265</v>
      </c>
      <c r="H30" s="214">
        <v>30000</v>
      </c>
      <c r="I30" s="112"/>
      <c r="J30" s="112" t="s">
        <v>64</v>
      </c>
      <c r="K30" s="112"/>
      <c r="L30" s="112"/>
      <c r="M30" s="112"/>
      <c r="N30" s="137" t="s">
        <v>68</v>
      </c>
      <c r="O30" s="112" t="s">
        <v>490</v>
      </c>
      <c r="P30" s="112"/>
      <c r="Q30" s="112" t="s">
        <v>519</v>
      </c>
      <c r="R30" s="112" t="s">
        <v>491</v>
      </c>
      <c r="S30" s="112" t="s">
        <v>558</v>
      </c>
      <c r="T30" s="112"/>
      <c r="U30" s="112"/>
      <c r="V30" s="112"/>
      <c r="W30" s="112"/>
      <c r="X30" s="112"/>
      <c r="Y30" s="112"/>
      <c r="Z30" s="112"/>
      <c r="AA30" s="112"/>
    </row>
    <row r="31" spans="1:45" ht="285" customHeight="1">
      <c r="A31" s="178" t="s">
        <v>465</v>
      </c>
      <c r="B31" s="115" t="s">
        <v>464</v>
      </c>
      <c r="C31" s="177" t="s">
        <v>210</v>
      </c>
      <c r="D31" s="177" t="s">
        <v>99</v>
      </c>
      <c r="E31" s="177" t="s">
        <v>88</v>
      </c>
      <c r="F31" s="177" t="s">
        <v>211</v>
      </c>
      <c r="G31" s="177" t="s">
        <v>213</v>
      </c>
      <c r="H31" s="219" t="s">
        <v>212</v>
      </c>
      <c r="I31" s="112"/>
      <c r="J31" s="112" t="s">
        <v>64</v>
      </c>
      <c r="K31" s="112"/>
      <c r="L31" s="112"/>
      <c r="M31" s="112"/>
      <c r="N31" s="137"/>
      <c r="O31" s="114" t="s">
        <v>559</v>
      </c>
      <c r="P31" s="114"/>
      <c r="Q31" s="114"/>
      <c r="R31" s="114" t="s">
        <v>484</v>
      </c>
      <c r="S31" s="114"/>
      <c r="T31" s="114"/>
      <c r="U31" s="114"/>
      <c r="V31" s="114"/>
      <c r="W31" s="114"/>
      <c r="X31" s="114"/>
      <c r="Y31" s="114"/>
      <c r="Z31" s="114"/>
      <c r="AA31" s="114" t="s">
        <v>485</v>
      </c>
    </row>
    <row r="32" spans="1:45" ht="272.25" customHeight="1">
      <c r="A32" s="316" t="s">
        <v>466</v>
      </c>
      <c r="B32" s="115" t="s">
        <v>467</v>
      </c>
      <c r="C32" s="154" t="s">
        <v>218</v>
      </c>
      <c r="D32" s="154" t="s">
        <v>79</v>
      </c>
      <c r="E32" s="154" t="s">
        <v>88</v>
      </c>
      <c r="F32" s="154" t="s">
        <v>219</v>
      </c>
      <c r="G32" s="154" t="s">
        <v>220</v>
      </c>
      <c r="H32" s="219">
        <v>100000</v>
      </c>
      <c r="I32" s="112"/>
      <c r="J32" s="112"/>
      <c r="K32" s="112"/>
      <c r="L32" s="112" t="s">
        <v>64</v>
      </c>
      <c r="M32" s="112"/>
      <c r="N32" s="112"/>
      <c r="O32" s="114" t="s">
        <v>689</v>
      </c>
      <c r="P32" s="114" t="s">
        <v>568</v>
      </c>
      <c r="Q32" s="114"/>
      <c r="R32" s="114" t="s">
        <v>523</v>
      </c>
      <c r="S32" s="114" t="s">
        <v>690</v>
      </c>
      <c r="T32" s="114"/>
      <c r="U32" s="114"/>
      <c r="V32" s="114"/>
      <c r="W32" s="114"/>
      <c r="X32" s="114"/>
      <c r="Y32" s="114"/>
      <c r="Z32" s="114"/>
      <c r="AA32" s="114"/>
      <c r="AB32" s="114"/>
      <c r="AS32" s="137"/>
    </row>
    <row r="33" spans="1:44" ht="358.5" customHeight="1">
      <c r="A33" s="317"/>
      <c r="B33" s="115" t="s">
        <v>468</v>
      </c>
      <c r="C33" s="154" t="s">
        <v>237</v>
      </c>
      <c r="D33" s="154" t="s">
        <v>79</v>
      </c>
      <c r="E33" s="154" t="s">
        <v>88</v>
      </c>
      <c r="F33" s="154" t="s">
        <v>219</v>
      </c>
      <c r="G33" s="154" t="s">
        <v>238</v>
      </c>
      <c r="H33" s="219">
        <v>200000</v>
      </c>
      <c r="I33" s="112"/>
      <c r="J33" s="112"/>
      <c r="K33" s="112"/>
      <c r="L33" s="112" t="s">
        <v>64</v>
      </c>
      <c r="M33" s="112"/>
      <c r="N33" s="112"/>
      <c r="O33" s="184" t="s">
        <v>569</v>
      </c>
      <c r="P33" s="114" t="s">
        <v>570</v>
      </c>
      <c r="Q33" s="114"/>
      <c r="R33" s="114" t="s">
        <v>524</v>
      </c>
      <c r="S33" s="114"/>
      <c r="T33" s="114" t="s">
        <v>560</v>
      </c>
      <c r="U33" s="114"/>
      <c r="V33" s="114"/>
      <c r="W33" s="114"/>
      <c r="X33" s="114"/>
      <c r="Y33" s="114"/>
      <c r="Z33" s="114"/>
      <c r="AA33" s="114" t="s">
        <v>528</v>
      </c>
      <c r="AB33" s="114"/>
      <c r="AG33" s="223"/>
      <c r="AR33" s="137"/>
    </row>
    <row r="34" spans="1:44" ht="280.5" customHeight="1">
      <c r="A34" s="318"/>
      <c r="B34" s="115" t="s">
        <v>469</v>
      </c>
      <c r="C34" s="154" t="s">
        <v>473</v>
      </c>
      <c r="D34" s="154" t="s">
        <v>80</v>
      </c>
      <c r="E34" s="154" t="s">
        <v>88</v>
      </c>
      <c r="F34" s="154" t="s">
        <v>211</v>
      </c>
      <c r="G34" s="154" t="s">
        <v>474</v>
      </c>
      <c r="H34" s="219">
        <v>50000</v>
      </c>
      <c r="I34" s="112"/>
      <c r="J34" s="112" t="s">
        <v>64</v>
      </c>
      <c r="K34" s="112"/>
      <c r="L34" s="112"/>
      <c r="M34" s="112"/>
      <c r="N34" s="112"/>
      <c r="O34" s="114" t="s">
        <v>571</v>
      </c>
      <c r="P34" s="114"/>
      <c r="Q34" s="114" t="s">
        <v>572</v>
      </c>
      <c r="R34" s="114" t="s">
        <v>484</v>
      </c>
      <c r="S34" s="114" t="s">
        <v>573</v>
      </c>
      <c r="T34" s="114" t="s">
        <v>525</v>
      </c>
      <c r="U34" s="114"/>
      <c r="V34" s="114"/>
      <c r="W34" s="114"/>
      <c r="X34" s="114"/>
      <c r="Y34" s="114"/>
      <c r="Z34" s="114"/>
      <c r="AA34" s="114" t="s">
        <v>526</v>
      </c>
      <c r="AB34" s="114"/>
    </row>
    <row r="39" spans="1:44" ht="15.75" thickBot="1"/>
    <row r="40" spans="1:44" ht="43.5" customHeight="1" thickTop="1" thickBot="1">
      <c r="A40" s="195" t="s">
        <v>53</v>
      </c>
      <c r="B40" s="196">
        <f>COUNTA(B45:B54,B57:B66,B69:B78,B81:B90)</f>
        <v>5</v>
      </c>
    </row>
    <row r="41" spans="1:44" ht="15.75" thickTop="1"/>
    <row r="43" spans="1:44" ht="15.75" thickBot="1"/>
    <row r="44" spans="1:44" ht="17.25" thickTop="1" thickBot="1">
      <c r="A44" s="195" t="s">
        <v>56</v>
      </c>
      <c r="B44" s="195" t="s">
        <v>55</v>
      </c>
      <c r="C44" s="197" t="s">
        <v>5</v>
      </c>
      <c r="D44" s="197" t="s">
        <v>9</v>
      </c>
      <c r="E44" s="197" t="s">
        <v>10</v>
      </c>
      <c r="F44" s="197" t="s">
        <v>7</v>
      </c>
      <c r="G44" s="197" t="s">
        <v>6</v>
      </c>
      <c r="H44" s="220" t="s">
        <v>8</v>
      </c>
    </row>
    <row r="45" spans="1:44" ht="84" customHeight="1" thickTop="1">
      <c r="A45" s="198" t="s">
        <v>607</v>
      </c>
      <c r="B45" s="145" t="s">
        <v>561</v>
      </c>
      <c r="C45" s="145" t="s">
        <v>496</v>
      </c>
      <c r="D45" s="145" t="s">
        <v>497</v>
      </c>
      <c r="E45" s="145" t="s">
        <v>562</v>
      </c>
      <c r="F45" s="221">
        <v>300000</v>
      </c>
      <c r="G45" s="145" t="s">
        <v>498</v>
      </c>
      <c r="H45" s="145" t="s">
        <v>500</v>
      </c>
    </row>
    <row r="46" spans="1:44" ht="84.75" customHeight="1">
      <c r="A46" s="199"/>
      <c r="B46" s="145" t="s">
        <v>537</v>
      </c>
      <c r="C46" s="145" t="s">
        <v>496</v>
      </c>
      <c r="D46" s="145" t="s">
        <v>497</v>
      </c>
      <c r="E46" s="145" t="s">
        <v>562</v>
      </c>
      <c r="F46" s="221">
        <v>150000</v>
      </c>
      <c r="G46" s="145" t="s">
        <v>499</v>
      </c>
      <c r="H46" s="145" t="s">
        <v>501</v>
      </c>
    </row>
    <row r="47" spans="1:44" ht="45">
      <c r="A47" s="199"/>
      <c r="B47" s="145" t="s">
        <v>563</v>
      </c>
      <c r="C47" s="145" t="s">
        <v>496</v>
      </c>
      <c r="D47" s="145" t="s">
        <v>497</v>
      </c>
      <c r="E47" s="145" t="s">
        <v>562</v>
      </c>
      <c r="F47" s="221">
        <v>300000</v>
      </c>
      <c r="G47" s="145" t="s">
        <v>499</v>
      </c>
      <c r="H47" s="145" t="s">
        <v>502</v>
      </c>
    </row>
    <row r="48" spans="1:44">
      <c r="A48" s="199"/>
      <c r="B48" s="145"/>
      <c r="C48" s="145"/>
      <c r="D48" s="145"/>
      <c r="E48" s="145"/>
      <c r="F48" s="145"/>
      <c r="G48" s="145"/>
      <c r="H48" s="221"/>
    </row>
    <row r="49" spans="1:8">
      <c r="A49" s="199"/>
      <c r="B49" s="145"/>
      <c r="C49" s="145"/>
      <c r="D49" s="145"/>
      <c r="E49" s="145"/>
      <c r="F49" s="145"/>
      <c r="G49" s="145"/>
      <c r="H49" s="221"/>
    </row>
    <row r="50" spans="1:8">
      <c r="A50" s="199"/>
      <c r="B50" s="145"/>
      <c r="C50" s="145"/>
      <c r="D50" s="145"/>
      <c r="E50" s="145"/>
      <c r="F50" s="145"/>
      <c r="G50" s="145"/>
      <c r="H50" s="221"/>
    </row>
    <row r="51" spans="1:8">
      <c r="A51" s="199"/>
      <c r="B51" s="145"/>
      <c r="C51" s="145"/>
      <c r="D51" s="145"/>
      <c r="E51" s="145"/>
      <c r="F51" s="145"/>
      <c r="G51" s="145"/>
      <c r="H51" s="221"/>
    </row>
    <row r="52" spans="1:8">
      <c r="A52" s="199"/>
      <c r="B52" s="145"/>
      <c r="C52" s="145"/>
      <c r="D52" s="145"/>
      <c r="E52" s="145"/>
      <c r="F52" s="145"/>
      <c r="G52" s="145"/>
      <c r="H52" s="221"/>
    </row>
    <row r="53" spans="1:8">
      <c r="A53" s="199"/>
      <c r="B53" s="145"/>
      <c r="C53" s="145"/>
      <c r="D53" s="145"/>
      <c r="E53" s="145"/>
      <c r="F53" s="145"/>
      <c r="G53" s="145"/>
      <c r="H53" s="221"/>
    </row>
    <row r="54" spans="1:8">
      <c r="A54" s="200"/>
      <c r="B54" s="145"/>
      <c r="C54" s="145"/>
      <c r="D54" s="145"/>
      <c r="E54" s="145"/>
      <c r="F54" s="145"/>
      <c r="G54" s="145"/>
      <c r="H54" s="221"/>
    </row>
    <row r="55" spans="1:8" ht="15.75" thickBot="1"/>
    <row r="56" spans="1:8" ht="17.25" thickTop="1" thickBot="1">
      <c r="A56" s="195" t="s">
        <v>56</v>
      </c>
      <c r="B56" s="195" t="s">
        <v>55</v>
      </c>
      <c r="C56" s="195" t="s">
        <v>5</v>
      </c>
      <c r="D56" s="195" t="s">
        <v>9</v>
      </c>
      <c r="E56" s="195" t="s">
        <v>10</v>
      </c>
      <c r="F56" s="195" t="s">
        <v>7</v>
      </c>
      <c r="G56" s="195" t="s">
        <v>6</v>
      </c>
      <c r="H56" s="222" t="s">
        <v>8</v>
      </c>
    </row>
    <row r="57" spans="1:8" ht="126" customHeight="1" thickTop="1">
      <c r="A57" s="198" t="s">
        <v>451</v>
      </c>
      <c r="B57" s="145" t="s">
        <v>608</v>
      </c>
      <c r="C57" s="145" t="s">
        <v>507</v>
      </c>
      <c r="D57" s="145" t="s">
        <v>497</v>
      </c>
      <c r="E57" s="145" t="s">
        <v>562</v>
      </c>
      <c r="F57" s="209">
        <v>50000</v>
      </c>
      <c r="G57" s="145" t="s">
        <v>508</v>
      </c>
      <c r="H57" s="221" t="s">
        <v>564</v>
      </c>
    </row>
    <row r="58" spans="1:8">
      <c r="A58" s="199"/>
      <c r="B58" s="145"/>
      <c r="C58" s="145"/>
      <c r="D58" s="145"/>
      <c r="E58" s="145"/>
      <c r="F58" s="145"/>
      <c r="G58" s="145"/>
      <c r="H58" s="221"/>
    </row>
    <row r="59" spans="1:8">
      <c r="A59" s="199"/>
      <c r="B59" s="145"/>
      <c r="C59" s="145"/>
      <c r="D59" s="145"/>
      <c r="E59" s="145"/>
      <c r="F59" s="145"/>
      <c r="G59" s="145"/>
      <c r="H59" s="221"/>
    </row>
    <row r="60" spans="1:8">
      <c r="A60" s="199"/>
      <c r="B60" s="145"/>
      <c r="C60" s="145"/>
      <c r="D60" s="145"/>
      <c r="E60" s="145"/>
      <c r="F60" s="145"/>
      <c r="G60" s="145"/>
      <c r="H60" s="221"/>
    </row>
    <row r="61" spans="1:8">
      <c r="A61" s="199"/>
      <c r="B61" s="145"/>
      <c r="C61" s="145"/>
      <c r="D61" s="145"/>
      <c r="E61" s="145"/>
      <c r="F61" s="145"/>
      <c r="G61" s="145"/>
      <c r="H61" s="221"/>
    </row>
    <row r="62" spans="1:8">
      <c r="A62" s="199"/>
      <c r="B62" s="145"/>
      <c r="C62" s="145"/>
      <c r="D62" s="145"/>
      <c r="E62" s="145"/>
      <c r="F62" s="145"/>
      <c r="G62" s="145"/>
      <c r="H62" s="221"/>
    </row>
    <row r="63" spans="1:8">
      <c r="A63" s="199"/>
      <c r="B63" s="145"/>
      <c r="C63" s="145"/>
      <c r="D63" s="145"/>
      <c r="E63" s="145"/>
      <c r="F63" s="145"/>
      <c r="G63" s="145"/>
      <c r="H63" s="221"/>
    </row>
    <row r="64" spans="1:8">
      <c r="A64" s="199"/>
      <c r="B64" s="145"/>
      <c r="C64" s="145"/>
      <c r="D64" s="145"/>
      <c r="E64" s="145"/>
      <c r="F64" s="145"/>
      <c r="G64" s="145"/>
      <c r="H64" s="221"/>
    </row>
    <row r="65" spans="1:8">
      <c r="A65" s="199"/>
      <c r="B65" s="145"/>
      <c r="C65" s="145"/>
      <c r="D65" s="145"/>
      <c r="E65" s="145"/>
      <c r="F65" s="145"/>
      <c r="G65" s="145"/>
      <c r="H65" s="221"/>
    </row>
    <row r="66" spans="1:8">
      <c r="A66" s="200"/>
      <c r="B66" s="145"/>
      <c r="C66" s="145"/>
      <c r="D66" s="145"/>
      <c r="E66" s="145"/>
      <c r="F66" s="145"/>
      <c r="G66" s="145"/>
      <c r="H66" s="221"/>
    </row>
    <row r="67" spans="1:8" ht="15.75" thickBot="1"/>
    <row r="68" spans="1:8" ht="17.25" thickTop="1" thickBot="1">
      <c r="A68" s="195" t="s">
        <v>56</v>
      </c>
      <c r="B68" s="195" t="s">
        <v>55</v>
      </c>
      <c r="C68" s="195" t="s">
        <v>5</v>
      </c>
      <c r="D68" s="195" t="s">
        <v>9</v>
      </c>
      <c r="E68" s="195" t="s">
        <v>10</v>
      </c>
      <c r="F68" s="195" t="s">
        <v>7</v>
      </c>
      <c r="G68" s="195" t="s">
        <v>6</v>
      </c>
      <c r="H68" s="222" t="s">
        <v>8</v>
      </c>
    </row>
    <row r="69" spans="1:8" ht="186" customHeight="1" thickTop="1">
      <c r="A69" s="198" t="s">
        <v>466</v>
      </c>
      <c r="B69" s="145" t="s">
        <v>609</v>
      </c>
      <c r="C69" s="145" t="s">
        <v>504</v>
      </c>
      <c r="D69" s="145" t="s">
        <v>497</v>
      </c>
      <c r="E69" s="145" t="s">
        <v>517</v>
      </c>
      <c r="F69" s="209">
        <v>100000</v>
      </c>
      <c r="G69" s="145" t="s">
        <v>505</v>
      </c>
      <c r="H69" s="221" t="s">
        <v>534</v>
      </c>
    </row>
    <row r="70" spans="1:8">
      <c r="A70" s="199"/>
      <c r="B70" s="145"/>
      <c r="C70" s="145"/>
      <c r="D70" s="145"/>
      <c r="E70" s="145"/>
      <c r="F70" s="145"/>
      <c r="G70" s="145"/>
      <c r="H70" s="221"/>
    </row>
    <row r="71" spans="1:8">
      <c r="A71" s="199"/>
      <c r="B71" s="145"/>
      <c r="C71" s="145"/>
      <c r="D71" s="145"/>
      <c r="E71" s="145"/>
      <c r="F71" s="145"/>
      <c r="G71" s="145"/>
      <c r="H71" s="221"/>
    </row>
    <row r="72" spans="1:8">
      <c r="A72" s="199"/>
      <c r="B72" s="145"/>
      <c r="C72" s="145"/>
      <c r="D72" s="145"/>
      <c r="E72" s="145"/>
      <c r="F72" s="145"/>
      <c r="G72" s="145"/>
      <c r="H72" s="221"/>
    </row>
    <row r="73" spans="1:8">
      <c r="A73" s="199"/>
      <c r="B73" s="145"/>
      <c r="C73" s="145"/>
      <c r="D73" s="145"/>
      <c r="E73" s="145"/>
      <c r="F73" s="145"/>
      <c r="G73" s="145"/>
      <c r="H73" s="221"/>
    </row>
    <row r="74" spans="1:8">
      <c r="A74" s="199"/>
      <c r="B74" s="145"/>
      <c r="C74" s="145"/>
      <c r="D74" s="145"/>
      <c r="E74" s="145"/>
      <c r="F74" s="145"/>
      <c r="G74" s="145"/>
      <c r="H74" s="221"/>
    </row>
    <row r="75" spans="1:8">
      <c r="A75" s="199"/>
      <c r="B75" s="145"/>
      <c r="C75" s="145"/>
      <c r="D75" s="145"/>
      <c r="E75" s="145"/>
      <c r="F75" s="145"/>
      <c r="G75" s="145"/>
      <c r="H75" s="221"/>
    </row>
    <row r="76" spans="1:8">
      <c r="A76" s="199"/>
      <c r="B76" s="145"/>
      <c r="C76" s="145"/>
      <c r="D76" s="145"/>
      <c r="E76" s="145"/>
      <c r="F76" s="145"/>
      <c r="G76" s="145"/>
      <c r="H76" s="221"/>
    </row>
    <row r="77" spans="1:8">
      <c r="A77" s="199"/>
      <c r="B77" s="145"/>
      <c r="C77" s="145"/>
      <c r="D77" s="145"/>
      <c r="E77" s="145"/>
      <c r="F77" s="145"/>
      <c r="G77" s="145"/>
      <c r="H77" s="221"/>
    </row>
    <row r="78" spans="1:8">
      <c r="A78" s="200"/>
      <c r="B78" s="145"/>
      <c r="C78" s="145"/>
      <c r="D78" s="145"/>
      <c r="E78" s="145"/>
      <c r="F78" s="145"/>
      <c r="G78" s="145"/>
      <c r="H78" s="221"/>
    </row>
    <row r="79" spans="1:8" ht="15.75" thickBot="1"/>
    <row r="80" spans="1:8" ht="17.25" thickTop="1" thickBot="1">
      <c r="A80" s="195" t="s">
        <v>56</v>
      </c>
      <c r="B80" s="195" t="s">
        <v>55</v>
      </c>
      <c r="C80" s="195" t="s">
        <v>5</v>
      </c>
      <c r="D80" s="195" t="s">
        <v>9</v>
      </c>
      <c r="E80" s="195" t="s">
        <v>10</v>
      </c>
      <c r="F80" s="195" t="s">
        <v>7</v>
      </c>
      <c r="G80" s="195" t="s">
        <v>6</v>
      </c>
      <c r="H80" s="222" t="s">
        <v>8</v>
      </c>
    </row>
    <row r="81" spans="1:8" ht="30.75" thickTop="1">
      <c r="A81" s="198" t="s">
        <v>54</v>
      </c>
      <c r="B81" s="145"/>
      <c r="C81" s="145"/>
      <c r="D81" s="145"/>
      <c r="E81" s="145"/>
      <c r="F81" s="145"/>
      <c r="G81" s="145"/>
      <c r="H81" s="221"/>
    </row>
    <row r="82" spans="1:8">
      <c r="A82" s="199"/>
      <c r="B82" s="145"/>
      <c r="C82" s="145"/>
      <c r="D82" s="145"/>
      <c r="E82" s="145"/>
      <c r="F82" s="145"/>
      <c r="G82" s="145"/>
      <c r="H82" s="221"/>
    </row>
    <row r="83" spans="1:8">
      <c r="A83" s="199"/>
      <c r="B83" s="145"/>
      <c r="C83" s="145"/>
      <c r="D83" s="145"/>
      <c r="E83" s="145"/>
      <c r="F83" s="145"/>
      <c r="G83" s="145"/>
      <c r="H83" s="221"/>
    </row>
    <row r="84" spans="1:8">
      <c r="A84" s="199"/>
      <c r="B84" s="145"/>
      <c r="C84" s="145"/>
      <c r="D84" s="145"/>
      <c r="E84" s="145"/>
      <c r="F84" s="145"/>
      <c r="G84" s="145"/>
      <c r="H84" s="221"/>
    </row>
    <row r="85" spans="1:8">
      <c r="A85" s="199"/>
      <c r="B85" s="145"/>
      <c r="C85" s="145"/>
      <c r="D85" s="145"/>
      <c r="E85" s="145"/>
      <c r="F85" s="145"/>
      <c r="G85" s="145"/>
      <c r="H85" s="221"/>
    </row>
    <row r="86" spans="1:8">
      <c r="A86" s="199"/>
      <c r="B86" s="145"/>
      <c r="C86" s="145"/>
      <c r="D86" s="145"/>
      <c r="E86" s="145"/>
      <c r="F86" s="145"/>
      <c r="G86" s="145"/>
      <c r="H86" s="221"/>
    </row>
    <row r="87" spans="1:8">
      <c r="A87" s="199"/>
      <c r="B87" s="145"/>
      <c r="C87" s="145"/>
      <c r="D87" s="145"/>
      <c r="E87" s="145"/>
      <c r="F87" s="145"/>
      <c r="G87" s="145"/>
      <c r="H87" s="221"/>
    </row>
    <row r="88" spans="1:8">
      <c r="A88" s="199"/>
      <c r="B88" s="145"/>
      <c r="C88" s="145"/>
      <c r="D88" s="145"/>
      <c r="E88" s="145"/>
      <c r="F88" s="145"/>
      <c r="G88" s="145"/>
      <c r="H88" s="221"/>
    </row>
    <row r="89" spans="1:8">
      <c r="A89" s="199"/>
      <c r="B89" s="145"/>
      <c r="C89" s="145"/>
      <c r="D89" s="145"/>
      <c r="E89" s="145"/>
      <c r="F89" s="145"/>
      <c r="G89" s="145"/>
      <c r="H89" s="221"/>
    </row>
    <row r="90" spans="1:8">
      <c r="A90" s="200"/>
      <c r="B90" s="145"/>
      <c r="C90" s="145"/>
      <c r="D90" s="145"/>
      <c r="E90" s="145"/>
      <c r="F90" s="145"/>
      <c r="G90" s="145"/>
      <c r="H90" s="221"/>
    </row>
  </sheetData>
  <mergeCells count="5">
    <mergeCell ref="I9:R9"/>
    <mergeCell ref="T9:AA9"/>
    <mergeCell ref="A19:A30"/>
    <mergeCell ref="A32:A34"/>
    <mergeCell ref="D5:M5"/>
  </mergeCells>
  <conditionalFormatting sqref="AF7:AF8">
    <cfRule type="cellIs" dxfId="42" priority="266" stopIfTrue="1" operator="equal">
      <formula>$AF$7</formula>
    </cfRule>
  </conditionalFormatting>
  <conditionalFormatting sqref="I11:I34">
    <cfRule type="cellIs" dxfId="41" priority="265" stopIfTrue="1" operator="equal">
      <formula>"x"</formula>
    </cfRule>
  </conditionalFormatting>
  <conditionalFormatting sqref="J11:J34">
    <cfRule type="cellIs" dxfId="40" priority="264" operator="equal">
      <formula>"x"</formula>
    </cfRule>
  </conditionalFormatting>
  <conditionalFormatting sqref="K11:K34">
    <cfRule type="cellIs" dxfId="39" priority="263" operator="equal">
      <formula>"x"</formula>
    </cfRule>
  </conditionalFormatting>
  <conditionalFormatting sqref="L11:L34 M32:M34">
    <cfRule type="cellIs" dxfId="38" priority="262" stopIfTrue="1" operator="equal">
      <formula>"x"</formula>
    </cfRule>
  </conditionalFormatting>
  <conditionalFormatting sqref="M11:M31 N32:N34">
    <cfRule type="cellIs" dxfId="37" priority="261" operator="equal">
      <formula>"x"</formula>
    </cfRule>
  </conditionalFormatting>
  <conditionalFormatting sqref="N11:N14 N16:N31 AS32 AR33 AG33">
    <cfRule type="cellIs" dxfId="36" priority="2" stopIfTrue="1" operator="equal">
      <formula>$AF$8</formula>
    </cfRule>
    <cfRule type="cellIs" dxfId="35" priority="3" stopIfTrue="1" operator="equal">
      <formula>$AF$7</formula>
    </cfRule>
  </conditionalFormatting>
  <conditionalFormatting sqref="N15">
    <cfRule type="cellIs" dxfId="34" priority="1" operator="equal">
      <formula>"x"</formula>
    </cfRule>
  </conditionalFormatting>
  <dataValidations count="1">
    <dataValidation type="list" allowBlank="1" showInputMessage="1" showErrorMessage="1" sqref="N11:N31 AG33 AS32 AR33">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8.xml><?xml version="1.0" encoding="utf-8"?>
<worksheet xmlns="http://schemas.openxmlformats.org/spreadsheetml/2006/main" xmlns:r="http://schemas.openxmlformats.org/officeDocument/2006/relationships">
  <dimension ref="A1:S35"/>
  <sheetViews>
    <sheetView showGridLines="0" zoomScale="90" zoomScaleNormal="90" zoomScalePageLayoutView="70" workbookViewId="0">
      <selection activeCell="C17" sqref="C17"/>
    </sheetView>
  </sheetViews>
  <sheetFormatPr defaultRowHeight="15"/>
  <cols>
    <col min="1" max="1" width="0.85546875" customWidth="1"/>
    <col min="2" max="2" width="36.7109375" customWidth="1"/>
    <col min="3" max="3" width="14.28515625" customWidth="1"/>
    <col min="5" max="5" width="13.28515625" customWidth="1"/>
    <col min="6" max="6" width="11.85546875" customWidth="1"/>
  </cols>
  <sheetData>
    <row r="1" spans="1:19" s="2" customFormat="1">
      <c r="A1" s="3" t="s">
        <v>0</v>
      </c>
      <c r="H1" s="16"/>
      <c r="I1" s="16"/>
      <c r="J1" s="16"/>
      <c r="K1" s="16"/>
      <c r="L1" s="16"/>
      <c r="M1" s="16"/>
    </row>
    <row r="2" spans="1:19" s="4" customFormat="1" ht="4.1500000000000004" customHeight="1">
      <c r="H2" s="17"/>
      <c r="I2" s="17"/>
      <c r="J2" s="17"/>
      <c r="K2" s="17"/>
      <c r="L2" s="17"/>
      <c r="M2" s="17"/>
    </row>
    <row r="3" spans="1:19" s="5" customFormat="1" ht="15.75" thickBot="1">
      <c r="A3" s="293" t="str">
        <f>'Monitoria Anual 1'!A3</f>
        <v>PLANO DE AÇÃO NACIONAL PARA A CONSERVAÇÃO DO PATO MERGULHÃO</v>
      </c>
      <c r="B3" s="293"/>
      <c r="C3" s="293"/>
      <c r="D3" s="293"/>
      <c r="E3" s="293"/>
      <c r="F3" s="293"/>
      <c r="G3" s="293"/>
      <c r="H3" s="293"/>
      <c r="I3" s="293"/>
      <c r="J3" s="293"/>
      <c r="K3" s="293"/>
      <c r="L3" s="293"/>
      <c r="M3" s="293"/>
      <c r="N3" s="293"/>
      <c r="O3" s="293"/>
      <c r="P3" s="293"/>
    </row>
    <row r="4" spans="1:19" s="1" customFormat="1" ht="15.75" thickTop="1">
      <c r="H4" s="18"/>
      <c r="I4" s="18"/>
      <c r="J4" s="18"/>
      <c r="K4" s="18"/>
      <c r="L4" s="18"/>
      <c r="M4" s="18"/>
    </row>
    <row r="5" spans="1:19" s="6" customFormat="1" ht="48" customHeight="1" thickBot="1">
      <c r="A5" s="7" t="s">
        <v>1</v>
      </c>
      <c r="B5" s="7"/>
      <c r="C5" s="301" t="s">
        <v>424</v>
      </c>
      <c r="D5" s="302"/>
      <c r="E5" s="302"/>
      <c r="F5" s="302"/>
      <c r="G5" s="302"/>
      <c r="H5" s="302"/>
      <c r="I5" s="302"/>
      <c r="J5" s="302"/>
      <c r="K5" s="302"/>
      <c r="L5" s="303"/>
      <c r="M5" s="12"/>
      <c r="N5" s="12"/>
      <c r="O5" s="12"/>
      <c r="P5" s="13"/>
    </row>
    <row r="6" spans="1:19" s="1" customFormat="1" ht="15.75" thickTop="1">
      <c r="H6" s="18"/>
      <c r="I6" s="18"/>
      <c r="J6" s="18"/>
      <c r="K6" s="18"/>
      <c r="L6" s="18"/>
      <c r="M6" s="18"/>
    </row>
    <row r="7" spans="1:19" s="1" customFormat="1" ht="15.75" thickBot="1">
      <c r="A7" s="7" t="s">
        <v>2</v>
      </c>
      <c r="B7" s="7"/>
      <c r="C7" s="224">
        <v>41730</v>
      </c>
      <c r="D7" s="9"/>
      <c r="E7" s="10"/>
      <c r="F7" s="10"/>
      <c r="G7" s="11"/>
      <c r="H7" s="18"/>
      <c r="I7" s="18"/>
      <c r="J7" s="18"/>
      <c r="K7" s="18"/>
      <c r="L7" s="18"/>
      <c r="M7" s="18"/>
    </row>
    <row r="8" spans="1:19" ht="15.75" thickTop="1"/>
    <row r="9" spans="1:19" ht="18.75">
      <c r="A9" s="52" t="s">
        <v>32</v>
      </c>
      <c r="B9" s="52"/>
      <c r="C9" s="52"/>
      <c r="D9" s="52"/>
      <c r="E9" s="52"/>
      <c r="F9" s="52"/>
      <c r="G9" s="52"/>
      <c r="H9" s="52"/>
      <c r="I9" s="52"/>
      <c r="J9" s="52"/>
      <c r="K9" s="52"/>
      <c r="L9" s="52"/>
      <c r="M9" s="52"/>
      <c r="N9" s="52"/>
      <c r="O9" s="52"/>
      <c r="P9" s="52"/>
      <c r="Q9" s="52"/>
      <c r="R9" s="52"/>
      <c r="S9" s="52"/>
    </row>
    <row r="11" spans="1:19">
      <c r="B11" s="29" t="s">
        <v>43</v>
      </c>
      <c r="C11" s="30"/>
      <c r="D11" s="30"/>
    </row>
    <row r="12" spans="1:19" ht="15.75" thickBot="1">
      <c r="E12" s="297" t="s">
        <v>76</v>
      </c>
      <c r="F12" s="298"/>
    </row>
    <row r="13" spans="1:19" ht="59.25" customHeight="1" thickTop="1" thickBot="1">
      <c r="B13" s="291" t="s">
        <v>34</v>
      </c>
      <c r="C13" s="292"/>
      <c r="D13" s="307"/>
      <c r="E13" s="295" t="s">
        <v>75</v>
      </c>
      <c r="F13" s="296"/>
    </row>
    <row r="14" spans="1:19" s="78" customFormat="1" ht="31.9" customHeight="1" thickTop="1" thickBot="1">
      <c r="B14" s="79" t="s">
        <v>40</v>
      </c>
      <c r="C14" s="81" t="s">
        <v>73</v>
      </c>
      <c r="D14" s="80" t="s">
        <v>41</v>
      </c>
      <c r="E14" s="81" t="s">
        <v>66</v>
      </c>
      <c r="F14" s="80" t="s">
        <v>41</v>
      </c>
    </row>
    <row r="15" spans="1:19" ht="16.5" thickTop="1">
      <c r="B15" s="53" t="s">
        <v>35</v>
      </c>
      <c r="C15" s="92"/>
      <c r="D15" s="93"/>
      <c r="E15" s="92"/>
      <c r="F15" s="93"/>
    </row>
    <row r="16" spans="1:19" ht="15.75">
      <c r="B16" s="38" t="s">
        <v>47</v>
      </c>
      <c r="C16" s="94">
        <f>COUNTA('Monitoria Anual 3'!I11:I34)</f>
        <v>0</v>
      </c>
      <c r="D16" s="95">
        <f>C16/C22</f>
        <v>0</v>
      </c>
      <c r="E16" s="94">
        <v>0</v>
      </c>
      <c r="F16" s="95">
        <f t="shared" ref="F16:F21" si="0">E16/$E$22</f>
        <v>0</v>
      </c>
    </row>
    <row r="17" spans="2:17" ht="15.75">
      <c r="B17" s="31" t="s">
        <v>36</v>
      </c>
      <c r="C17" s="96">
        <f>COUNTA('Monitoria Anual 3'!J11:J34)</f>
        <v>9</v>
      </c>
      <c r="D17" s="97">
        <f>C17/C22</f>
        <v>0.375</v>
      </c>
      <c r="E17" s="96">
        <v>6</v>
      </c>
      <c r="F17" s="95">
        <f t="shared" si="0"/>
        <v>0.25</v>
      </c>
    </row>
    <row r="18" spans="2:17" ht="15.75">
      <c r="B18" s="32" t="s">
        <v>37</v>
      </c>
      <c r="C18" s="96">
        <f>COUNTA('Monitoria Anual 3'!K11:K34)</f>
        <v>5</v>
      </c>
      <c r="D18" s="97">
        <f>C18/C22</f>
        <v>0.20833333333333334</v>
      </c>
      <c r="E18" s="96">
        <v>5</v>
      </c>
      <c r="F18" s="95">
        <f t="shared" si="0"/>
        <v>0.20833333333333334</v>
      </c>
    </row>
    <row r="19" spans="2:17" ht="15.75">
      <c r="B19" s="33" t="s">
        <v>38</v>
      </c>
      <c r="C19" s="96">
        <f>COUNTA('Monitoria Anual 3'!L11:L34)</f>
        <v>10</v>
      </c>
      <c r="D19" s="97">
        <f>C19/C22</f>
        <v>0.41666666666666669</v>
      </c>
      <c r="E19" s="96">
        <v>7</v>
      </c>
      <c r="F19" s="95">
        <f t="shared" si="0"/>
        <v>0.29166666666666669</v>
      </c>
    </row>
    <row r="20" spans="2:17" ht="16.5" thickBot="1">
      <c r="B20" s="34" t="s">
        <v>39</v>
      </c>
      <c r="C20" s="96">
        <f>COUNTA('Monitoria Anual 3'!M11:M34)</f>
        <v>0</v>
      </c>
      <c r="D20" s="97">
        <f>C20/C22</f>
        <v>0</v>
      </c>
      <c r="E20" s="96">
        <v>1</v>
      </c>
      <c r="F20" s="95">
        <f t="shared" si="0"/>
        <v>4.1666666666666664E-2</v>
      </c>
    </row>
    <row r="21" spans="2:17" ht="17.25" thickTop="1" thickBot="1">
      <c r="B21" s="89" t="s">
        <v>57</v>
      </c>
      <c r="C21" s="96"/>
      <c r="D21" s="97"/>
      <c r="E21" s="96">
        <v>5</v>
      </c>
      <c r="F21" s="95">
        <f t="shared" si="0"/>
        <v>0.20833333333333334</v>
      </c>
    </row>
    <row r="22" spans="2:17" ht="16.5" thickTop="1" thickBot="1">
      <c r="B22" s="99" t="s">
        <v>42</v>
      </c>
      <c r="C22" s="100">
        <f>C16+C17+C18+C19+C20</f>
        <v>24</v>
      </c>
      <c r="D22" s="101">
        <f>SUM(D15:D21)</f>
        <v>1</v>
      </c>
      <c r="E22" s="100">
        <f>SUM(E16:E21)</f>
        <v>24</v>
      </c>
      <c r="F22" s="98">
        <f>SUM(F16:F21)</f>
        <v>1</v>
      </c>
    </row>
    <row r="23" spans="2:17" ht="16.5" thickTop="1" thickBot="1">
      <c r="B23" s="294" t="s">
        <v>72</v>
      </c>
      <c r="C23" s="294"/>
      <c r="D23" s="294"/>
      <c r="E23" s="104">
        <f>COUNTIF('Monitoria Anual 3'!N11:N34,'Monitoria Anual 3'!AF7)</f>
        <v>0</v>
      </c>
      <c r="F23" s="102"/>
    </row>
    <row r="24" spans="2:17" ht="16.5" thickTop="1" thickBot="1">
      <c r="B24" s="294" t="s">
        <v>71</v>
      </c>
      <c r="C24" s="294"/>
      <c r="D24" s="294"/>
      <c r="E24" s="104">
        <v>6</v>
      </c>
      <c r="F24" s="103"/>
    </row>
    <row r="25" spans="2:17" ht="15.75" thickTop="1"/>
    <row r="26" spans="2:17">
      <c r="B26" s="29" t="s">
        <v>44</v>
      </c>
      <c r="C26" s="30"/>
      <c r="D26" s="30"/>
    </row>
    <row r="27" spans="2:17" ht="3" customHeight="1"/>
    <row r="28" spans="2:17" ht="36" customHeight="1">
      <c r="B28" s="51" t="s">
        <v>33</v>
      </c>
      <c r="C28" s="37">
        <f>COUNTA('Monitoria Anual 3'!A11:A34)</f>
        <v>5</v>
      </c>
      <c r="O28" t="s">
        <v>69</v>
      </c>
      <c r="Q28" t="s">
        <v>70</v>
      </c>
    </row>
    <row r="29" spans="2:17" ht="6.6" customHeight="1" thickBot="1"/>
    <row r="30" spans="2:17" ht="16.5" thickTop="1" thickBot="1">
      <c r="B30" s="35" t="s">
        <v>45</v>
      </c>
      <c r="C30" s="87" t="s">
        <v>46</v>
      </c>
      <c r="D30" s="39"/>
      <c r="E30" s="40"/>
      <c r="F30" s="41"/>
      <c r="G30" s="42"/>
      <c r="H30" s="43"/>
      <c r="I30" s="44"/>
    </row>
    <row r="31" spans="2:17" ht="15.75" thickTop="1">
      <c r="B31" s="45" t="s">
        <v>48</v>
      </c>
      <c r="C31" s="47">
        <f>COUNTA('Monitoria Anual 3'!B11:B16)</f>
        <v>6</v>
      </c>
      <c r="D31" s="50">
        <f>COUNTA('Monitoria Anual 3'!N11:N16)</f>
        <v>3</v>
      </c>
      <c r="E31" s="50">
        <f>COUNTA('Monitoria Anual 3'!I11:I16)</f>
        <v>0</v>
      </c>
      <c r="F31" s="50">
        <f>COUNTA('Monitoria Anual 3'!J11:J16)</f>
        <v>1</v>
      </c>
      <c r="G31" s="50">
        <f>COUNTA('Monitoria Anual 3'!K11:K16)</f>
        <v>0</v>
      </c>
      <c r="H31" s="50">
        <f>COUNTA('Monitoria Anual 3'!L11:L16)</f>
        <v>5</v>
      </c>
      <c r="I31" s="50">
        <f>COUNTA('Monitoria Anual 3'!M11:M16)</f>
        <v>0</v>
      </c>
    </row>
    <row r="32" spans="2:17">
      <c r="B32" s="46" t="s">
        <v>49</v>
      </c>
      <c r="C32" s="48">
        <f>COUNTA('Monitoria Anual 3'!B17:B18)</f>
        <v>2</v>
      </c>
      <c r="D32" s="48">
        <f>COUNTA('Monitoria Anual 3'!N17:N18)</f>
        <v>1</v>
      </c>
      <c r="E32" s="48">
        <f>COUNTA('Monitoria Anual 3'!I17:I18)</f>
        <v>0</v>
      </c>
      <c r="F32" s="48">
        <f>COUNTA('Monitoria Anual 3'!J17:J18)</f>
        <v>0</v>
      </c>
      <c r="G32" s="48">
        <f>COUNTA('Monitoria Anual 3'!K17:K18)</f>
        <v>1</v>
      </c>
      <c r="H32" s="48">
        <f>COUNTA('Monitoria Anual 3'!L17:L18)</f>
        <v>1</v>
      </c>
      <c r="I32" s="48">
        <f>COUNTA('Monitoria Anual 3'!M17:M18)</f>
        <v>0</v>
      </c>
    </row>
    <row r="33" spans="2:9">
      <c r="B33" s="46" t="s">
        <v>50</v>
      </c>
      <c r="C33" s="48">
        <f>COUNTA('Monitoria Anual 3'!B19:B30)</f>
        <v>12</v>
      </c>
      <c r="D33" s="48">
        <f>COUNTA('Monitoria Anual 3'!N19:N30)</f>
        <v>2</v>
      </c>
      <c r="E33" s="48">
        <f>COUNTA('Monitoria Anual 3'!I19:I30)</f>
        <v>0</v>
      </c>
      <c r="F33" s="48">
        <f>COUNTA('Monitoria Anual 3'!J19:J30)</f>
        <v>6</v>
      </c>
      <c r="G33" s="48">
        <f>COUNTA('Monitoria Anual 3'!K19:K30)</f>
        <v>4</v>
      </c>
      <c r="H33" s="48">
        <f>COUNTA('Monitoria Anual 3'!L19:L30)</f>
        <v>2</v>
      </c>
      <c r="I33" s="48">
        <f>COUNTA('Monitoria Anual 3'!M19:M30)</f>
        <v>0</v>
      </c>
    </row>
    <row r="34" spans="2:9">
      <c r="B34" s="46" t="s">
        <v>51</v>
      </c>
      <c r="C34" s="48">
        <f>COUNTA('Monitoria Anual 3'!B31:B31)</f>
        <v>1</v>
      </c>
      <c r="D34" s="48">
        <f>COUNTA('Monitoria Anual 3'!N31:N31)</f>
        <v>0</v>
      </c>
      <c r="E34" s="48">
        <f>COUNTA('Monitoria Anual 3'!I31:I31)</f>
        <v>0</v>
      </c>
      <c r="F34" s="48">
        <f>COUNTA('Monitoria Anual 3'!J31:J31)</f>
        <v>1</v>
      </c>
      <c r="G34" s="48">
        <f>COUNTA('Monitoria Anual 3'!K31:K31)</f>
        <v>0</v>
      </c>
      <c r="H34" s="48">
        <f>COUNTA('Monitoria Anual 3'!L31:L31)</f>
        <v>0</v>
      </c>
      <c r="I34" s="48">
        <f>COUNTA('Monitoria Anual 3'!M31:M31)</f>
        <v>0</v>
      </c>
    </row>
    <row r="35" spans="2:9">
      <c r="B35" s="46" t="s">
        <v>52</v>
      </c>
      <c r="C35" s="48">
        <f>COUNTA('Monitoria Anual 3'!B32:B34)</f>
        <v>3</v>
      </c>
      <c r="D35" s="48">
        <f>COUNTA('Monitoria Anual 3'!O32:O34)</f>
        <v>3</v>
      </c>
      <c r="E35" s="48">
        <f>COUNTA('Monitoria Anual 3'!I32:I34)</f>
        <v>0</v>
      </c>
      <c r="F35" s="48">
        <f>COUNTA('Monitoria Anual 3'!J32:J34)</f>
        <v>1</v>
      </c>
      <c r="G35" s="48">
        <f>COUNTA('Monitoria Anual 3'!K32:K34)</f>
        <v>0</v>
      </c>
      <c r="H35" s="48">
        <f>COUNTA('Monitoria Anual 3'!L32:L34)</f>
        <v>2</v>
      </c>
      <c r="I35" s="48">
        <f>COUNTA('Monitoria Anual 3'!N32:N34)</f>
        <v>0</v>
      </c>
    </row>
  </sheetData>
  <mergeCells count="7">
    <mergeCell ref="A3:P3"/>
    <mergeCell ref="B13:D13"/>
    <mergeCell ref="B23:D23"/>
    <mergeCell ref="B24:D24"/>
    <mergeCell ref="E12:F12"/>
    <mergeCell ref="E13:F13"/>
    <mergeCell ref="C5:L5"/>
  </mergeCells>
  <conditionalFormatting sqref="D31:I35">
    <cfRule type="cellIs" dxfId="33" priority="10" stopIfTrue="1" operator="equal">
      <formula>0</formula>
    </cfRule>
  </conditionalFormatting>
  <conditionalFormatting sqref="F31">
    <cfRule type="cellIs" dxfId="32" priority="9" operator="equal">
      <formula>0</formula>
    </cfRule>
  </conditionalFormatting>
  <conditionalFormatting sqref="G31">
    <cfRule type="cellIs" dxfId="31" priority="8" operator="equal">
      <formula>0</formula>
    </cfRule>
  </conditionalFormatting>
  <conditionalFormatting sqref="H31">
    <cfRule type="cellIs" dxfId="30" priority="7" operator="equal">
      <formula>0</formula>
    </cfRule>
  </conditionalFormatting>
  <conditionalFormatting sqref="I31">
    <cfRule type="cellIs" dxfId="29" priority="6" operator="equal">
      <formula>0</formula>
    </cfRule>
  </conditionalFormatting>
  <conditionalFormatting sqref="D31:E31 E32:E35 F31:I35">
    <cfRule type="cellIs" dxfId="28" priority="5" stopIfTrue="1" operator="equal">
      <formula>0</formula>
    </cfRule>
  </conditionalFormatting>
  <conditionalFormatting sqref="F31">
    <cfRule type="cellIs" dxfId="27" priority="4" operator="equal">
      <formula>0</formula>
    </cfRule>
  </conditionalFormatting>
  <conditionalFormatting sqref="G31">
    <cfRule type="cellIs" dxfId="26" priority="3" operator="equal">
      <formula>0</formula>
    </cfRule>
  </conditionalFormatting>
  <conditionalFormatting sqref="H31">
    <cfRule type="cellIs" dxfId="25" priority="2" operator="equal">
      <formula>0</formula>
    </cfRule>
  </conditionalFormatting>
  <conditionalFormatting sqref="I31">
    <cfRule type="cellIs" dxfId="24"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9.xml><?xml version="1.0" encoding="utf-8"?>
<worksheet xmlns="http://schemas.openxmlformats.org/spreadsheetml/2006/main" xmlns:r="http://schemas.openxmlformats.org/officeDocument/2006/relationships">
  <dimension ref="A1:AF88"/>
  <sheetViews>
    <sheetView showGridLines="0" topLeftCell="A29" zoomScale="50" zoomScaleNormal="50" workbookViewId="0">
      <selection activeCell="B32" sqref="B32"/>
    </sheetView>
  </sheetViews>
  <sheetFormatPr defaultColWidth="8.85546875" defaultRowHeight="1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8" customWidth="1"/>
    <col min="15" max="15" width="52.42578125" style="1" customWidth="1"/>
    <col min="16" max="16" width="28.7109375" style="1" customWidth="1"/>
    <col min="17" max="17" width="40" style="1" customWidth="1"/>
    <col min="18" max="19" width="26.7109375" style="1" customWidth="1"/>
    <col min="20" max="21" width="28.855468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c r="A1" s="3" t="s">
        <v>0</v>
      </c>
      <c r="I1" s="16"/>
      <c r="J1" s="16"/>
      <c r="K1" s="16"/>
      <c r="L1" s="16"/>
      <c r="M1" s="16"/>
      <c r="N1" s="16"/>
    </row>
    <row r="2" spans="1:32" s="4" customFormat="1" ht="16.5" customHeight="1">
      <c r="I2" s="17"/>
      <c r="J2" s="17"/>
      <c r="K2" s="17"/>
      <c r="L2" s="17"/>
      <c r="M2" s="17"/>
      <c r="N2" s="17"/>
    </row>
    <row r="3" spans="1:32" s="5" customFormat="1" ht="16.5" customHeight="1" thickBot="1">
      <c r="A3" s="240" t="s">
        <v>309</v>
      </c>
      <c r="B3" s="88"/>
      <c r="C3" s="88"/>
      <c r="D3" s="88"/>
      <c r="E3" s="88"/>
      <c r="F3" s="88"/>
      <c r="G3" s="88"/>
      <c r="H3" s="88"/>
      <c r="I3" s="88"/>
      <c r="J3" s="88"/>
      <c r="K3" s="88"/>
      <c r="L3" s="88"/>
      <c r="M3" s="88"/>
      <c r="O3" s="88"/>
      <c r="P3" s="88"/>
      <c r="Q3" s="88"/>
    </row>
    <row r="4" spans="1:32" ht="16.5" customHeight="1" thickTop="1"/>
    <row r="5" spans="1:32" s="6" customFormat="1" ht="16.5" customHeight="1" thickBot="1">
      <c r="A5" s="7" t="s">
        <v>1</v>
      </c>
      <c r="B5" s="7"/>
      <c r="C5" s="8"/>
      <c r="D5" s="241" t="str">
        <f>'Monitoria Anual 3'!D5</f>
        <v>AMPLIAR O CONHECIMENTO SOBRE A DISTRIBUIÇÃO E A HISTÓRIA NATURAL DO PATO-MERGULHÃO E ASSEGURAR A INTEGRIDADE DOS HÁBITATS ADEQUADOS À ESPÉCIE EM SUA ÁREA DE OCORRÊNCIA.</v>
      </c>
      <c r="E5" s="12"/>
      <c r="F5" s="12"/>
      <c r="G5" s="12"/>
      <c r="H5" s="12"/>
      <c r="I5" s="12"/>
      <c r="J5" s="12"/>
      <c r="K5" s="12"/>
      <c r="L5" s="12"/>
      <c r="M5" s="13"/>
    </row>
    <row r="6" spans="1:32" ht="17.25" customHeight="1" thickTop="1"/>
    <row r="7" spans="1:32" ht="29.25" customHeight="1" thickBot="1">
      <c r="A7" s="7" t="s">
        <v>2</v>
      </c>
      <c r="B7" s="7"/>
      <c r="C7" s="8"/>
      <c r="D7" s="10" t="s">
        <v>737</v>
      </c>
      <c r="E7" s="10"/>
      <c r="F7" s="10"/>
      <c r="G7" s="11"/>
      <c r="H7" s="18"/>
      <c r="AF7" s="1" t="s">
        <v>67</v>
      </c>
    </row>
    <row r="8" spans="1:32" ht="30.75" customHeight="1" thickTop="1">
      <c r="AF8" s="82" t="s">
        <v>68</v>
      </c>
    </row>
    <row r="9" spans="1:32" ht="33" customHeight="1" thickBot="1">
      <c r="A9" s="69" t="s">
        <v>11</v>
      </c>
      <c r="B9" s="70"/>
      <c r="C9" s="70"/>
      <c r="D9" s="70"/>
      <c r="E9" s="70"/>
      <c r="F9" s="70"/>
      <c r="G9" s="70"/>
      <c r="H9" s="71"/>
      <c r="I9" s="281" t="s">
        <v>62</v>
      </c>
      <c r="J9" s="282"/>
      <c r="K9" s="282"/>
      <c r="L9" s="282"/>
      <c r="M9" s="282"/>
      <c r="N9" s="282"/>
      <c r="O9" s="282"/>
      <c r="P9" s="282"/>
      <c r="Q9" s="282"/>
      <c r="R9" s="283"/>
      <c r="S9" s="86"/>
      <c r="T9" s="284" t="s">
        <v>30</v>
      </c>
      <c r="U9" s="285"/>
      <c r="V9" s="285"/>
      <c r="W9" s="285"/>
      <c r="X9" s="285"/>
      <c r="Y9" s="285"/>
      <c r="Z9" s="285"/>
      <c r="AA9" s="286"/>
    </row>
    <row r="10" spans="1:32" ht="44.25" customHeight="1" thickTop="1" thickBot="1">
      <c r="A10" s="24" t="s">
        <v>3</v>
      </c>
      <c r="B10" s="24" t="s">
        <v>4</v>
      </c>
      <c r="C10" s="24" t="s">
        <v>5</v>
      </c>
      <c r="D10" s="24" t="s">
        <v>9</v>
      </c>
      <c r="E10" s="24" t="s">
        <v>10</v>
      </c>
      <c r="F10" s="24" t="s">
        <v>6</v>
      </c>
      <c r="G10" s="24" t="s">
        <v>8</v>
      </c>
      <c r="H10" s="24" t="s">
        <v>65</v>
      </c>
      <c r="I10" s="19" t="s">
        <v>12</v>
      </c>
      <c r="J10" s="20" t="s">
        <v>13</v>
      </c>
      <c r="K10" s="21" t="s">
        <v>14</v>
      </c>
      <c r="L10" s="22" t="s">
        <v>15</v>
      </c>
      <c r="M10" s="23" t="s">
        <v>16</v>
      </c>
      <c r="N10" s="76" t="s">
        <v>17</v>
      </c>
      <c r="O10" s="25" t="s">
        <v>18</v>
      </c>
      <c r="P10" s="25" t="s">
        <v>19</v>
      </c>
      <c r="Q10" s="25" t="s">
        <v>20</v>
      </c>
      <c r="R10" s="25" t="s">
        <v>21</v>
      </c>
      <c r="S10" s="25" t="s">
        <v>63</v>
      </c>
      <c r="T10" s="26" t="s">
        <v>22</v>
      </c>
      <c r="U10" s="27" t="s">
        <v>23</v>
      </c>
      <c r="V10" s="27" t="s">
        <v>24</v>
      </c>
      <c r="W10" s="27" t="s">
        <v>25</v>
      </c>
      <c r="X10" s="27" t="s">
        <v>26</v>
      </c>
      <c r="Y10" s="27" t="s">
        <v>27</v>
      </c>
      <c r="Z10" s="27" t="s">
        <v>28</v>
      </c>
      <c r="AA10" s="27" t="s">
        <v>29</v>
      </c>
    </row>
    <row r="11" spans="1:32" ht="246.75" customHeight="1" thickTop="1">
      <c r="A11" s="176" t="s">
        <v>445</v>
      </c>
      <c r="B11" s="236" t="s">
        <v>446</v>
      </c>
      <c r="C11" s="177" t="s">
        <v>87</v>
      </c>
      <c r="D11" s="177" t="s">
        <v>80</v>
      </c>
      <c r="E11" s="177" t="s">
        <v>613</v>
      </c>
      <c r="F11" s="177" t="s">
        <v>89</v>
      </c>
      <c r="G11" s="177" t="s">
        <v>614</v>
      </c>
      <c r="H11" s="110">
        <v>240000</v>
      </c>
      <c r="I11" s="14"/>
      <c r="J11" s="112"/>
      <c r="K11" s="15"/>
      <c r="L11" s="15" t="s">
        <v>64</v>
      </c>
      <c r="M11" s="15"/>
      <c r="N11" s="14"/>
      <c r="O11" s="136" t="s">
        <v>698</v>
      </c>
      <c r="P11" s="112" t="s">
        <v>686</v>
      </c>
      <c r="Q11" s="112" t="s">
        <v>651</v>
      </c>
      <c r="R11" s="68" t="s">
        <v>89</v>
      </c>
      <c r="S11" s="136" t="s">
        <v>653</v>
      </c>
      <c r="T11" s="15"/>
      <c r="U11" s="15"/>
      <c r="V11" s="15"/>
      <c r="W11" s="15"/>
      <c r="X11" s="15"/>
      <c r="Y11" s="15"/>
      <c r="Z11" s="15"/>
      <c r="AA11" s="15"/>
    </row>
    <row r="12" spans="1:32" ht="165">
      <c r="A12" s="67"/>
      <c r="B12" s="236" t="s">
        <v>616</v>
      </c>
      <c r="C12" s="177" t="s">
        <v>492</v>
      </c>
      <c r="D12" s="177" t="s">
        <v>493</v>
      </c>
      <c r="E12" s="177" t="s">
        <v>613</v>
      </c>
      <c r="F12" s="177" t="s">
        <v>89</v>
      </c>
      <c r="G12" s="154" t="s">
        <v>615</v>
      </c>
      <c r="H12" s="110">
        <v>1500000</v>
      </c>
      <c r="I12" s="14"/>
      <c r="J12" s="112"/>
      <c r="K12" s="15"/>
      <c r="L12" s="15" t="s">
        <v>64</v>
      </c>
      <c r="M12" s="15"/>
      <c r="N12" s="14"/>
      <c r="O12" s="138" t="s">
        <v>702</v>
      </c>
      <c r="P12" s="114" t="s">
        <v>650</v>
      </c>
      <c r="Q12" s="114" t="s">
        <v>652</v>
      </c>
      <c r="R12" s="68" t="s">
        <v>89</v>
      </c>
      <c r="S12" s="138" t="s">
        <v>703</v>
      </c>
      <c r="T12" s="14"/>
      <c r="U12" s="14"/>
      <c r="V12" s="14"/>
      <c r="W12" s="14"/>
      <c r="X12" s="14"/>
      <c r="Y12" s="14"/>
      <c r="Z12" s="14"/>
      <c r="AA12" s="115" t="s">
        <v>704</v>
      </c>
    </row>
    <row r="13" spans="1:32" ht="337.5" customHeight="1">
      <c r="A13" s="67"/>
      <c r="B13" s="237" t="s">
        <v>617</v>
      </c>
      <c r="C13" s="121" t="s">
        <v>496</v>
      </c>
      <c r="D13" s="121" t="s">
        <v>497</v>
      </c>
      <c r="E13" s="121" t="s">
        <v>613</v>
      </c>
      <c r="F13" s="121" t="s">
        <v>498</v>
      </c>
      <c r="G13" s="121" t="s">
        <v>500</v>
      </c>
      <c r="H13" s="110">
        <v>30000</v>
      </c>
      <c r="I13" s="14"/>
      <c r="J13" s="112"/>
      <c r="K13" s="15"/>
      <c r="L13" s="15" t="s">
        <v>64</v>
      </c>
      <c r="M13" s="15"/>
      <c r="N13" s="28"/>
      <c r="O13" s="134" t="s">
        <v>738</v>
      </c>
      <c r="P13" s="138" t="s">
        <v>655</v>
      </c>
      <c r="Q13" s="138"/>
      <c r="R13" s="121" t="s">
        <v>498</v>
      </c>
      <c r="S13" s="14"/>
      <c r="T13" s="14"/>
      <c r="U13" s="14"/>
      <c r="V13" s="14"/>
      <c r="W13" s="14"/>
      <c r="X13" s="14"/>
      <c r="Y13" s="14"/>
      <c r="Z13" s="14"/>
      <c r="AA13" s="14"/>
    </row>
    <row r="14" spans="1:32" ht="116.25" customHeight="1">
      <c r="A14" s="67"/>
      <c r="B14" s="167" t="s">
        <v>618</v>
      </c>
      <c r="C14" s="121" t="s">
        <v>496</v>
      </c>
      <c r="D14" s="121" t="s">
        <v>497</v>
      </c>
      <c r="E14" s="121" t="s">
        <v>613</v>
      </c>
      <c r="F14" s="227" t="s">
        <v>499</v>
      </c>
      <c r="G14" s="121" t="s">
        <v>501</v>
      </c>
      <c r="H14" s="110">
        <v>150000</v>
      </c>
      <c r="I14" s="14"/>
      <c r="J14" s="112"/>
      <c r="K14" s="15"/>
      <c r="L14" s="230" t="s">
        <v>64</v>
      </c>
      <c r="M14" s="15"/>
      <c r="N14" s="28"/>
      <c r="O14" s="138" t="s">
        <v>739</v>
      </c>
      <c r="P14" s="114" t="s">
        <v>649</v>
      </c>
      <c r="Q14" s="231"/>
      <c r="R14" s="68" t="s">
        <v>89</v>
      </c>
      <c r="S14" s="114" t="s">
        <v>654</v>
      </c>
      <c r="T14" s="14"/>
      <c r="U14" s="14"/>
      <c r="V14" s="14"/>
      <c r="W14" s="14"/>
      <c r="X14" s="114" t="s">
        <v>687</v>
      </c>
      <c r="Y14" s="14"/>
      <c r="Z14" s="14"/>
      <c r="AA14" s="115" t="s">
        <v>705</v>
      </c>
    </row>
    <row r="15" spans="1:32" ht="120">
      <c r="A15" s="67"/>
      <c r="B15" s="167" t="s">
        <v>619</v>
      </c>
      <c r="C15" s="121" t="s">
        <v>496</v>
      </c>
      <c r="D15" s="121" t="s">
        <v>497</v>
      </c>
      <c r="E15" s="121" t="s">
        <v>613</v>
      </c>
      <c r="F15" s="227" t="s">
        <v>499</v>
      </c>
      <c r="G15" s="121" t="s">
        <v>502</v>
      </c>
      <c r="H15" s="110">
        <v>300000</v>
      </c>
      <c r="I15" s="14"/>
      <c r="J15" s="112" t="s">
        <v>64</v>
      </c>
      <c r="K15" s="15"/>
      <c r="L15" s="15"/>
      <c r="M15" s="15"/>
      <c r="N15" s="28"/>
      <c r="O15" s="138" t="s">
        <v>648</v>
      </c>
      <c r="P15" s="114"/>
      <c r="Q15" s="114" t="s">
        <v>706</v>
      </c>
      <c r="R15" s="68" t="s">
        <v>89</v>
      </c>
      <c r="S15" s="14"/>
      <c r="T15" s="14"/>
      <c r="U15" s="14"/>
      <c r="V15" s="14"/>
      <c r="W15" s="14"/>
      <c r="X15" s="14"/>
      <c r="Y15" s="14"/>
      <c r="Z15" s="14"/>
      <c r="AA15" s="115" t="s">
        <v>740</v>
      </c>
    </row>
    <row r="16" spans="1:32" ht="165">
      <c r="A16" s="226" t="s">
        <v>451</v>
      </c>
      <c r="B16" s="228" t="s">
        <v>622</v>
      </c>
      <c r="C16" s="154" t="s">
        <v>135</v>
      </c>
      <c r="D16" s="154" t="s">
        <v>80</v>
      </c>
      <c r="E16" s="177" t="s">
        <v>613</v>
      </c>
      <c r="F16" s="154" t="s">
        <v>508</v>
      </c>
      <c r="G16" s="154" t="s">
        <v>620</v>
      </c>
      <c r="H16" s="110">
        <v>300000</v>
      </c>
      <c r="I16" s="15"/>
      <c r="J16" s="112"/>
      <c r="K16" s="15" t="s">
        <v>64</v>
      </c>
      <c r="L16" s="15" t="s">
        <v>64</v>
      </c>
      <c r="M16" s="14"/>
      <c r="N16" s="28"/>
      <c r="O16" s="138" t="s">
        <v>707</v>
      </c>
      <c r="P16" s="138" t="s">
        <v>660</v>
      </c>
      <c r="Q16" s="138" t="s">
        <v>677</v>
      </c>
      <c r="R16" s="114" t="s">
        <v>658</v>
      </c>
      <c r="S16" s="114" t="s">
        <v>659</v>
      </c>
      <c r="T16" s="14"/>
      <c r="U16" s="14"/>
      <c r="V16" s="14"/>
      <c r="W16" s="14"/>
      <c r="X16" s="14"/>
      <c r="Y16" s="14"/>
      <c r="Z16" s="14"/>
      <c r="AA16" s="14"/>
    </row>
    <row r="17" spans="1:27" ht="165">
      <c r="A17" s="67"/>
      <c r="B17" s="167" t="s">
        <v>623</v>
      </c>
      <c r="C17" s="121" t="s">
        <v>621</v>
      </c>
      <c r="D17" s="121" t="s">
        <v>497</v>
      </c>
      <c r="E17" s="121" t="s">
        <v>613</v>
      </c>
      <c r="F17" s="121" t="s">
        <v>508</v>
      </c>
      <c r="G17" s="154" t="s">
        <v>620</v>
      </c>
      <c r="H17" s="110">
        <v>50000</v>
      </c>
      <c r="I17" s="15"/>
      <c r="J17" s="112"/>
      <c r="K17" s="15"/>
      <c r="L17" s="15" t="s">
        <v>64</v>
      </c>
      <c r="M17" s="14"/>
      <c r="N17" s="28"/>
      <c r="O17" s="138" t="s">
        <v>708</v>
      </c>
      <c r="P17" s="115" t="s">
        <v>661</v>
      </c>
      <c r="Q17" s="115" t="s">
        <v>709</v>
      </c>
      <c r="R17" s="114" t="s">
        <v>658</v>
      </c>
      <c r="S17" s="115" t="s">
        <v>678</v>
      </c>
      <c r="T17" s="14"/>
      <c r="U17" s="14"/>
      <c r="V17" s="14"/>
      <c r="W17" s="14"/>
      <c r="X17" s="14"/>
      <c r="Y17" s="14"/>
      <c r="Z17" s="14"/>
      <c r="AA17" s="14"/>
    </row>
    <row r="18" spans="1:27" ht="120" customHeight="1">
      <c r="A18" s="316" t="s">
        <v>452</v>
      </c>
      <c r="B18" s="201" t="s">
        <v>630</v>
      </c>
      <c r="C18" s="177" t="s">
        <v>426</v>
      </c>
      <c r="D18" s="177" t="s">
        <v>80</v>
      </c>
      <c r="E18" s="177" t="s">
        <v>613</v>
      </c>
      <c r="F18" s="177" t="s">
        <v>427</v>
      </c>
      <c r="G18" s="177" t="s">
        <v>625</v>
      </c>
      <c r="H18" s="125" t="s">
        <v>624</v>
      </c>
      <c r="I18" s="14"/>
      <c r="J18" s="112"/>
      <c r="K18" s="15"/>
      <c r="L18" s="15" t="s">
        <v>64</v>
      </c>
      <c r="M18" s="15"/>
      <c r="N18" s="28"/>
      <c r="O18" s="115" t="s">
        <v>699</v>
      </c>
      <c r="P18" s="231" t="s">
        <v>679</v>
      </c>
      <c r="Q18" s="138" t="s">
        <v>700</v>
      </c>
      <c r="R18" s="114" t="s">
        <v>673</v>
      </c>
      <c r="S18" s="114" t="s">
        <v>701</v>
      </c>
      <c r="T18" s="14"/>
      <c r="U18" s="14"/>
      <c r="V18" s="14"/>
      <c r="W18" s="14"/>
      <c r="X18" s="114" t="s">
        <v>680</v>
      </c>
      <c r="Y18" s="14"/>
      <c r="Z18" s="14"/>
      <c r="AA18" s="14"/>
    </row>
    <row r="19" spans="1:27" ht="208.5" customHeight="1">
      <c r="A19" s="317"/>
      <c r="B19" s="201" t="s">
        <v>631</v>
      </c>
      <c r="C19" s="177" t="s">
        <v>155</v>
      </c>
      <c r="D19" s="177" t="s">
        <v>80</v>
      </c>
      <c r="E19" s="177" t="s">
        <v>613</v>
      </c>
      <c r="F19" s="177" t="s">
        <v>508</v>
      </c>
      <c r="G19" s="177" t="s">
        <v>471</v>
      </c>
      <c r="H19" s="177" t="s">
        <v>626</v>
      </c>
      <c r="I19" s="14"/>
      <c r="J19" s="112"/>
      <c r="K19" s="15"/>
      <c r="L19" s="15" t="s">
        <v>64</v>
      </c>
      <c r="M19" s="15"/>
      <c r="N19" s="28"/>
      <c r="O19" s="233" t="s">
        <v>710</v>
      </c>
      <c r="P19" s="114" t="s">
        <v>665</v>
      </c>
      <c r="Q19" s="138" t="s">
        <v>662</v>
      </c>
      <c r="R19" s="138" t="s">
        <v>658</v>
      </c>
      <c r="S19" s="138" t="s">
        <v>663</v>
      </c>
      <c r="T19" s="138" t="s">
        <v>664</v>
      </c>
      <c r="U19" s="14"/>
      <c r="V19" s="14"/>
      <c r="W19" s="14"/>
      <c r="X19" s="14"/>
      <c r="Y19" s="14"/>
      <c r="Z19" s="14"/>
      <c r="AA19" s="14"/>
    </row>
    <row r="20" spans="1:27" ht="87.75" customHeight="1">
      <c r="A20" s="317"/>
      <c r="B20" s="201" t="s">
        <v>632</v>
      </c>
      <c r="C20" s="177" t="s">
        <v>164</v>
      </c>
      <c r="D20" s="177" t="s">
        <v>99</v>
      </c>
      <c r="E20" s="177" t="s">
        <v>613</v>
      </c>
      <c r="F20" s="177" t="s">
        <v>472</v>
      </c>
      <c r="G20" s="177" t="s">
        <v>167</v>
      </c>
      <c r="H20" s="227">
        <v>195000</v>
      </c>
      <c r="I20" s="14"/>
      <c r="J20" s="112"/>
      <c r="K20" s="15"/>
      <c r="L20" s="15" t="s">
        <v>64</v>
      </c>
      <c r="M20" s="15"/>
      <c r="N20" s="28"/>
      <c r="O20" s="115" t="s">
        <v>711</v>
      </c>
      <c r="P20" s="114" t="s">
        <v>665</v>
      </c>
      <c r="Q20" s="115" t="s">
        <v>712</v>
      </c>
      <c r="R20" s="114" t="s">
        <v>681</v>
      </c>
      <c r="S20" s="14"/>
      <c r="T20" s="14"/>
      <c r="U20" s="14"/>
      <c r="V20" s="14"/>
      <c r="W20" s="14"/>
      <c r="X20" s="14"/>
      <c r="Y20" s="14"/>
      <c r="Z20" s="14"/>
      <c r="AA20" s="14"/>
    </row>
    <row r="21" spans="1:27" ht="90">
      <c r="A21" s="317"/>
      <c r="B21" s="201" t="s">
        <v>633</v>
      </c>
      <c r="C21" s="177" t="s">
        <v>175</v>
      </c>
      <c r="D21" s="177" t="s">
        <v>497</v>
      </c>
      <c r="E21" s="177" t="s">
        <v>613</v>
      </c>
      <c r="F21" s="177" t="s">
        <v>508</v>
      </c>
      <c r="G21" s="177" t="s">
        <v>627</v>
      </c>
      <c r="H21" s="217" t="s">
        <v>626</v>
      </c>
      <c r="I21" s="14"/>
      <c r="J21" s="112"/>
      <c r="K21" s="15" t="s">
        <v>64</v>
      </c>
      <c r="L21" s="15"/>
      <c r="M21" s="15"/>
      <c r="N21" s="28"/>
      <c r="O21" s="206" t="s">
        <v>713</v>
      </c>
      <c r="P21" s="114" t="s">
        <v>665</v>
      </c>
      <c r="Q21" s="136" t="s">
        <v>714</v>
      </c>
      <c r="R21" s="68" t="s">
        <v>508</v>
      </c>
      <c r="S21" s="206" t="s">
        <v>715</v>
      </c>
      <c r="T21" s="136" t="s">
        <v>682</v>
      </c>
      <c r="U21" s="68" t="s">
        <v>683</v>
      </c>
      <c r="V21" s="15"/>
      <c r="W21" s="15"/>
      <c r="X21" s="15"/>
      <c r="Y21" s="15"/>
      <c r="Z21" s="15"/>
      <c r="AA21" s="15"/>
    </row>
    <row r="22" spans="1:27" ht="219.75" customHeight="1">
      <c r="A22" s="317"/>
      <c r="B22" s="201" t="s">
        <v>634</v>
      </c>
      <c r="C22" s="177" t="s">
        <v>628</v>
      </c>
      <c r="D22" s="177" t="s">
        <v>80</v>
      </c>
      <c r="E22" s="121" t="s">
        <v>613</v>
      </c>
      <c r="F22" s="177" t="s">
        <v>629</v>
      </c>
      <c r="G22" s="177" t="s">
        <v>185</v>
      </c>
      <c r="H22" s="217" t="s">
        <v>626</v>
      </c>
      <c r="I22" s="14"/>
      <c r="J22" s="112"/>
      <c r="K22" s="15"/>
      <c r="L22" s="15"/>
      <c r="M22" s="15" t="s">
        <v>64</v>
      </c>
      <c r="N22" s="28"/>
      <c r="O22" s="206" t="s">
        <v>741</v>
      </c>
      <c r="P22" s="136" t="s">
        <v>666</v>
      </c>
      <c r="Q22" s="112" t="s">
        <v>684</v>
      </c>
      <c r="R22" s="177" t="s">
        <v>629</v>
      </c>
      <c r="S22" s="15"/>
      <c r="T22" s="15"/>
      <c r="U22" s="15"/>
      <c r="V22" s="15"/>
      <c r="W22" s="15"/>
      <c r="X22" s="15"/>
      <c r="Y22" s="15"/>
      <c r="Z22" s="15"/>
      <c r="AA22" s="136" t="s">
        <v>685</v>
      </c>
    </row>
    <row r="23" spans="1:27" ht="90">
      <c r="A23" s="317"/>
      <c r="B23" s="201" t="s">
        <v>635</v>
      </c>
      <c r="C23" s="177" t="s">
        <v>193</v>
      </c>
      <c r="D23" s="177" t="s">
        <v>79</v>
      </c>
      <c r="E23" s="121" t="s">
        <v>613</v>
      </c>
      <c r="F23" s="177" t="s">
        <v>472</v>
      </c>
      <c r="G23" s="177" t="s">
        <v>195</v>
      </c>
      <c r="H23" s="227">
        <v>195000</v>
      </c>
      <c r="I23" s="14"/>
      <c r="J23" s="112"/>
      <c r="K23" s="15"/>
      <c r="L23" s="15" t="s">
        <v>64</v>
      </c>
      <c r="M23" s="15"/>
      <c r="N23" s="28"/>
      <c r="O23" s="206" t="s">
        <v>742</v>
      </c>
      <c r="P23" s="206" t="s">
        <v>716</v>
      </c>
      <c r="Q23" s="68" t="s">
        <v>717</v>
      </c>
      <c r="R23" s="112" t="s">
        <v>681</v>
      </c>
      <c r="S23" s="15"/>
      <c r="T23" s="15"/>
      <c r="U23" s="15"/>
      <c r="V23" s="15"/>
      <c r="W23" s="15"/>
      <c r="X23" s="15"/>
      <c r="Y23" s="15"/>
      <c r="Z23" s="15"/>
      <c r="AA23" s="15"/>
    </row>
    <row r="24" spans="1:27" ht="90">
      <c r="A24" s="317"/>
      <c r="B24" s="201" t="s">
        <v>636</v>
      </c>
      <c r="C24" s="177" t="s">
        <v>198</v>
      </c>
      <c r="D24" s="177" t="s">
        <v>79</v>
      </c>
      <c r="E24" s="121" t="s">
        <v>613</v>
      </c>
      <c r="F24" s="177" t="s">
        <v>199</v>
      </c>
      <c r="G24" s="177" t="s">
        <v>200</v>
      </c>
      <c r="H24" s="219">
        <v>250000000</v>
      </c>
      <c r="I24" s="14"/>
      <c r="J24" s="112"/>
      <c r="K24" s="15" t="s">
        <v>64</v>
      </c>
      <c r="L24" s="15"/>
      <c r="M24" s="15"/>
      <c r="N24" s="28"/>
      <c r="O24" s="206" t="s">
        <v>718</v>
      </c>
      <c r="P24" s="68" t="s">
        <v>672</v>
      </c>
      <c r="Q24" s="68" t="s">
        <v>671</v>
      </c>
      <c r="R24" s="112" t="s">
        <v>670</v>
      </c>
      <c r="S24" s="15"/>
      <c r="T24" s="15"/>
      <c r="U24" s="15"/>
      <c r="V24" s="15"/>
      <c r="W24" s="15"/>
      <c r="X24" s="112" t="s">
        <v>719</v>
      </c>
      <c r="Y24" s="15"/>
      <c r="Z24" s="15"/>
      <c r="AA24" s="15"/>
    </row>
    <row r="25" spans="1:27" ht="150">
      <c r="A25" s="317"/>
      <c r="B25" s="201" t="s">
        <v>637</v>
      </c>
      <c r="C25" s="177" t="s">
        <v>202</v>
      </c>
      <c r="D25" s="177" t="s">
        <v>79</v>
      </c>
      <c r="E25" s="177" t="s">
        <v>613</v>
      </c>
      <c r="F25" s="177" t="s">
        <v>657</v>
      </c>
      <c r="G25" s="177" t="s">
        <v>204</v>
      </c>
      <c r="H25" s="219">
        <v>100000</v>
      </c>
      <c r="I25" s="14"/>
      <c r="J25" s="112"/>
      <c r="K25" s="15" t="s">
        <v>64</v>
      </c>
      <c r="L25" s="15"/>
      <c r="M25" s="15"/>
      <c r="N25" s="28"/>
      <c r="O25" s="136" t="s">
        <v>720</v>
      </c>
      <c r="P25" s="68" t="s">
        <v>721</v>
      </c>
      <c r="Q25" s="136" t="s">
        <v>656</v>
      </c>
      <c r="R25" s="232" t="s">
        <v>657</v>
      </c>
      <c r="S25" s="136" t="s">
        <v>722</v>
      </c>
      <c r="T25" s="15"/>
      <c r="U25" s="15"/>
      <c r="V25" s="15"/>
      <c r="W25" s="15"/>
      <c r="X25" s="15"/>
      <c r="Y25" s="15"/>
      <c r="Z25" s="15"/>
      <c r="AA25" s="15"/>
    </row>
    <row r="26" spans="1:27" ht="90">
      <c r="A26" s="318"/>
      <c r="B26" s="201" t="s">
        <v>638</v>
      </c>
      <c r="C26" s="177" t="s">
        <v>259</v>
      </c>
      <c r="D26" s="177" t="s">
        <v>80</v>
      </c>
      <c r="E26" s="177" t="s">
        <v>613</v>
      </c>
      <c r="F26" s="177" t="s">
        <v>554</v>
      </c>
      <c r="G26" s="177" t="s">
        <v>261</v>
      </c>
      <c r="H26" s="177" t="s">
        <v>626</v>
      </c>
      <c r="I26" s="14"/>
      <c r="J26" s="112" t="s">
        <v>64</v>
      </c>
      <c r="K26" s="15"/>
      <c r="L26" s="15"/>
      <c r="M26" s="15"/>
      <c r="N26" s="28"/>
      <c r="O26" s="136" t="s">
        <v>667</v>
      </c>
      <c r="P26" s="238" t="s">
        <v>723</v>
      </c>
      <c r="Q26" s="136" t="s">
        <v>743</v>
      </c>
      <c r="R26" s="68" t="s">
        <v>668</v>
      </c>
      <c r="S26" s="136" t="s">
        <v>724</v>
      </c>
      <c r="T26" s="136"/>
      <c r="U26" s="232"/>
      <c r="V26" s="232"/>
      <c r="W26" s="232"/>
      <c r="X26" s="232"/>
      <c r="Y26" s="136" t="s">
        <v>669</v>
      </c>
      <c r="Z26" s="15"/>
      <c r="AA26" s="15"/>
    </row>
    <row r="27" spans="1:27" ht="204.75" customHeight="1">
      <c r="A27" s="226" t="s">
        <v>465</v>
      </c>
      <c r="B27" s="201" t="s">
        <v>464</v>
      </c>
      <c r="C27" s="177" t="s">
        <v>210</v>
      </c>
      <c r="D27" s="177" t="s">
        <v>99</v>
      </c>
      <c r="E27" s="177" t="s">
        <v>613</v>
      </c>
      <c r="F27" s="177" t="s">
        <v>211</v>
      </c>
      <c r="G27" s="177" t="s">
        <v>639</v>
      </c>
      <c r="H27" s="113" t="s">
        <v>212</v>
      </c>
      <c r="I27" s="14"/>
      <c r="J27" s="112"/>
      <c r="K27" s="15" t="s">
        <v>64</v>
      </c>
      <c r="L27" s="15"/>
      <c r="M27" s="15"/>
      <c r="N27" s="28"/>
      <c r="O27" s="115" t="s">
        <v>744</v>
      </c>
      <c r="P27" s="138" t="s">
        <v>725</v>
      </c>
      <c r="Q27" s="115" t="s">
        <v>726</v>
      </c>
      <c r="R27" s="231" t="s">
        <v>484</v>
      </c>
      <c r="S27" s="14"/>
      <c r="T27" s="14"/>
      <c r="U27" s="114" t="s">
        <v>688</v>
      </c>
      <c r="W27" s="14"/>
      <c r="X27" s="14"/>
      <c r="Y27" s="14"/>
      <c r="Z27" s="14"/>
      <c r="AA27" s="14"/>
    </row>
    <row r="28" spans="1:27" s="18" customFormat="1" ht="253.5" customHeight="1">
      <c r="A28" s="316" t="s">
        <v>466</v>
      </c>
      <c r="B28" s="228" t="s">
        <v>467</v>
      </c>
      <c r="C28" s="154" t="s">
        <v>218</v>
      </c>
      <c r="D28" s="154" t="s">
        <v>79</v>
      </c>
      <c r="E28" s="177" t="s">
        <v>613</v>
      </c>
      <c r="F28" s="154" t="s">
        <v>219</v>
      </c>
      <c r="G28" s="229">
        <v>100000</v>
      </c>
      <c r="H28" s="154" t="s">
        <v>640</v>
      </c>
      <c r="I28" s="234"/>
      <c r="J28" s="112"/>
      <c r="K28" s="234"/>
      <c r="L28" s="234" t="s">
        <v>64</v>
      </c>
      <c r="M28" s="234"/>
      <c r="N28" s="235"/>
      <c r="O28" s="233" t="s">
        <v>727</v>
      </c>
      <c r="P28" s="115" t="s">
        <v>691</v>
      </c>
      <c r="Q28" s="233"/>
      <c r="R28" s="115" t="s">
        <v>728</v>
      </c>
      <c r="S28" s="233"/>
      <c r="T28" s="233"/>
      <c r="U28" s="233"/>
      <c r="V28" s="233"/>
      <c r="W28" s="233"/>
      <c r="X28" s="233"/>
      <c r="Y28" s="233"/>
      <c r="Z28" s="233"/>
      <c r="AA28" s="138" t="s">
        <v>729</v>
      </c>
    </row>
    <row r="29" spans="1:27" ht="124.5" customHeight="1">
      <c r="A29" s="321"/>
      <c r="B29" s="151" t="s">
        <v>644</v>
      </c>
      <c r="C29" s="154" t="s">
        <v>237</v>
      </c>
      <c r="D29" s="154" t="s">
        <v>79</v>
      </c>
      <c r="E29" s="177" t="s">
        <v>613</v>
      </c>
      <c r="F29" s="154" t="s">
        <v>219</v>
      </c>
      <c r="G29" s="229">
        <v>200000</v>
      </c>
      <c r="H29" s="154" t="s">
        <v>238</v>
      </c>
      <c r="I29" s="15"/>
      <c r="J29" s="112"/>
      <c r="K29" s="15"/>
      <c r="L29" s="15" t="s">
        <v>64</v>
      </c>
      <c r="M29" s="15"/>
      <c r="N29" s="28"/>
      <c r="O29" s="115" t="s">
        <v>730</v>
      </c>
      <c r="P29" s="231" t="s">
        <v>731</v>
      </c>
      <c r="Q29" s="14"/>
      <c r="R29" s="114" t="s">
        <v>732</v>
      </c>
      <c r="S29" s="14"/>
      <c r="T29" s="14"/>
      <c r="U29" s="14"/>
      <c r="V29" s="14"/>
      <c r="W29" s="14"/>
      <c r="X29" s="14"/>
      <c r="Y29" s="14"/>
      <c r="Z29" s="14"/>
      <c r="AA29" s="14"/>
    </row>
    <row r="30" spans="1:27" ht="235.5" customHeight="1">
      <c r="A30" s="67"/>
      <c r="B30" s="228" t="s">
        <v>645</v>
      </c>
      <c r="C30" s="154" t="s">
        <v>473</v>
      </c>
      <c r="D30" s="154" t="s">
        <v>80</v>
      </c>
      <c r="E30" s="177" t="s">
        <v>613</v>
      </c>
      <c r="F30" s="154" t="s">
        <v>211</v>
      </c>
      <c r="G30" s="229">
        <v>50000</v>
      </c>
      <c r="H30" s="154" t="s">
        <v>641</v>
      </c>
      <c r="I30" s="15"/>
      <c r="J30" s="112"/>
      <c r="K30" s="15" t="s">
        <v>64</v>
      </c>
      <c r="L30" s="15"/>
      <c r="M30" s="15"/>
      <c r="N30" s="28"/>
      <c r="O30" s="115" t="s">
        <v>733</v>
      </c>
      <c r="P30" s="231" t="s">
        <v>734</v>
      </c>
      <c r="Q30" s="115" t="s">
        <v>692</v>
      </c>
      <c r="R30" s="114" t="s">
        <v>693</v>
      </c>
      <c r="S30" s="114" t="s">
        <v>694</v>
      </c>
      <c r="T30" s="14"/>
      <c r="U30" s="14"/>
      <c r="V30" s="14"/>
      <c r="W30" s="14"/>
      <c r="X30" s="14"/>
      <c r="Y30" s="14"/>
      <c r="Z30" s="14"/>
      <c r="AA30" s="115" t="s">
        <v>735</v>
      </c>
    </row>
    <row r="31" spans="1:27" ht="121.5" customHeight="1">
      <c r="A31" s="67"/>
      <c r="B31" s="201" t="s">
        <v>646</v>
      </c>
      <c r="C31" s="177" t="s">
        <v>253</v>
      </c>
      <c r="D31" s="177" t="s">
        <v>80</v>
      </c>
      <c r="E31" s="177" t="s">
        <v>613</v>
      </c>
      <c r="F31" s="177" t="s">
        <v>219</v>
      </c>
      <c r="G31" s="229">
        <v>100000</v>
      </c>
      <c r="H31" s="113" t="s">
        <v>642</v>
      </c>
      <c r="I31" s="15"/>
      <c r="J31" s="112" t="s">
        <v>64</v>
      </c>
      <c r="K31" s="15"/>
      <c r="L31" s="15"/>
      <c r="M31" s="15"/>
      <c r="N31" s="28"/>
      <c r="O31" s="14"/>
      <c r="P31" s="14"/>
      <c r="Q31" s="14"/>
      <c r="R31" s="14"/>
      <c r="S31" s="14"/>
      <c r="T31" s="14"/>
      <c r="U31" s="14"/>
      <c r="V31" s="14"/>
      <c r="W31" s="14"/>
      <c r="X31" s="14"/>
      <c r="Y31" s="14"/>
      <c r="Z31" s="14"/>
      <c r="AA31" s="239" t="s">
        <v>695</v>
      </c>
    </row>
    <row r="32" spans="1:27" ht="177" customHeight="1">
      <c r="A32" s="68"/>
      <c r="B32" s="201" t="s">
        <v>647</v>
      </c>
      <c r="C32" s="177" t="s">
        <v>509</v>
      </c>
      <c r="D32" s="177" t="s">
        <v>80</v>
      </c>
      <c r="E32" s="177" t="s">
        <v>613</v>
      </c>
      <c r="F32" s="177" t="s">
        <v>508</v>
      </c>
      <c r="G32" s="229">
        <v>50000</v>
      </c>
      <c r="H32" s="177" t="s">
        <v>643</v>
      </c>
      <c r="I32" s="15"/>
      <c r="J32" s="112"/>
      <c r="K32" s="15" t="s">
        <v>64</v>
      </c>
      <c r="L32" s="15"/>
      <c r="M32" s="15"/>
      <c r="N32" s="28"/>
      <c r="O32" s="138" t="s">
        <v>736</v>
      </c>
      <c r="P32" s="231" t="s">
        <v>675</v>
      </c>
      <c r="Q32" s="115" t="s">
        <v>676</v>
      </c>
      <c r="R32" s="231" t="s">
        <v>674</v>
      </c>
      <c r="S32" s="115" t="s">
        <v>696</v>
      </c>
      <c r="T32" s="14"/>
      <c r="U32" s="14"/>
      <c r="V32" s="14"/>
      <c r="W32" s="14"/>
      <c r="X32" s="14"/>
      <c r="Y32" s="14"/>
      <c r="Z32" s="14"/>
      <c r="AA32" s="115" t="s">
        <v>697</v>
      </c>
    </row>
    <row r="37" spans="1:8" ht="15.75" thickBot="1"/>
    <row r="38" spans="1:8" ht="43.5" customHeight="1" thickTop="1" thickBot="1">
      <c r="A38" s="90" t="s">
        <v>53</v>
      </c>
      <c r="B38" s="55">
        <f>COUNTA(B43:B52,B55:B64,B67:B76,B79:B88)</f>
        <v>0</v>
      </c>
    </row>
    <row r="39" spans="1:8" ht="15.75" thickTop="1"/>
    <row r="41" spans="1:8" ht="15.75" thickBot="1"/>
    <row r="42" spans="1:8" ht="17.25" thickTop="1" thickBot="1">
      <c r="A42" s="90" t="s">
        <v>56</v>
      </c>
      <c r="B42" s="90" t="s">
        <v>55</v>
      </c>
      <c r="C42" s="91" t="s">
        <v>5</v>
      </c>
      <c r="D42" s="91" t="s">
        <v>9</v>
      </c>
      <c r="E42" s="91" t="s">
        <v>10</v>
      </c>
      <c r="F42" s="91" t="s">
        <v>7</v>
      </c>
      <c r="G42" s="91" t="s">
        <v>6</v>
      </c>
      <c r="H42" s="91" t="s">
        <v>8</v>
      </c>
    </row>
    <row r="43" spans="1:8" ht="15.75" thickTop="1">
      <c r="A43" s="75" t="s">
        <v>54</v>
      </c>
      <c r="B43" s="54"/>
      <c r="C43" s="54"/>
      <c r="D43" s="54"/>
      <c r="E43" s="54"/>
      <c r="F43" s="54"/>
      <c r="G43" s="54"/>
      <c r="H43" s="54"/>
    </row>
    <row r="44" spans="1:8">
      <c r="A44" s="72"/>
      <c r="B44" s="54"/>
      <c r="C44" s="54"/>
      <c r="D44" s="54"/>
      <c r="E44" s="54"/>
      <c r="F44" s="54"/>
      <c r="G44" s="54"/>
      <c r="H44" s="54"/>
    </row>
    <row r="45" spans="1:8">
      <c r="A45" s="72"/>
      <c r="B45" s="54"/>
      <c r="C45" s="54"/>
      <c r="D45" s="54"/>
      <c r="E45" s="54"/>
      <c r="F45" s="54"/>
      <c r="G45" s="54"/>
      <c r="H45" s="54"/>
    </row>
    <row r="46" spans="1:8">
      <c r="A46" s="72"/>
      <c r="B46" s="54"/>
      <c r="C46" s="54"/>
      <c r="D46" s="54"/>
      <c r="E46" s="54"/>
      <c r="F46" s="54"/>
      <c r="G46" s="54"/>
      <c r="H46" s="54"/>
    </row>
    <row r="47" spans="1:8">
      <c r="A47" s="72"/>
      <c r="B47" s="54"/>
      <c r="C47" s="54"/>
      <c r="D47" s="54"/>
      <c r="E47" s="54"/>
      <c r="F47" s="54"/>
      <c r="G47" s="54"/>
      <c r="H47" s="54"/>
    </row>
    <row r="48" spans="1:8">
      <c r="A48" s="72"/>
      <c r="B48" s="54"/>
      <c r="C48" s="54"/>
      <c r="D48" s="54"/>
      <c r="E48" s="54"/>
      <c r="F48" s="54"/>
      <c r="G48" s="54"/>
      <c r="H48" s="54"/>
    </row>
    <row r="49" spans="1:8">
      <c r="A49" s="72"/>
      <c r="B49" s="54"/>
      <c r="C49" s="54"/>
      <c r="D49" s="54"/>
      <c r="E49" s="54"/>
      <c r="F49" s="54"/>
      <c r="G49" s="54"/>
      <c r="H49" s="54"/>
    </row>
    <row r="50" spans="1:8">
      <c r="A50" s="72"/>
      <c r="B50" s="54"/>
      <c r="C50" s="54"/>
      <c r="D50" s="54"/>
      <c r="E50" s="54"/>
      <c r="F50" s="54"/>
      <c r="G50" s="54"/>
      <c r="H50" s="54"/>
    </row>
    <row r="51" spans="1:8">
      <c r="A51" s="72"/>
      <c r="B51" s="54"/>
      <c r="C51" s="54"/>
      <c r="D51" s="54"/>
      <c r="E51" s="54"/>
      <c r="F51" s="54"/>
      <c r="G51" s="54"/>
      <c r="H51" s="54"/>
    </row>
    <row r="52" spans="1:8">
      <c r="A52" s="73"/>
      <c r="B52" s="54"/>
      <c r="C52" s="54"/>
      <c r="D52" s="54"/>
      <c r="E52" s="54"/>
      <c r="F52" s="54"/>
      <c r="G52" s="54"/>
      <c r="H52" s="54"/>
    </row>
    <row r="53" spans="1:8" ht="15.75" thickBot="1"/>
    <row r="54" spans="1:8" ht="17.25" thickTop="1" thickBot="1">
      <c r="A54" s="90" t="s">
        <v>56</v>
      </c>
      <c r="B54" s="90" t="s">
        <v>55</v>
      </c>
      <c r="C54" s="90" t="s">
        <v>5</v>
      </c>
      <c r="D54" s="90" t="s">
        <v>9</v>
      </c>
      <c r="E54" s="90" t="s">
        <v>10</v>
      </c>
      <c r="F54" s="90" t="s">
        <v>7</v>
      </c>
      <c r="G54" s="90" t="s">
        <v>6</v>
      </c>
      <c r="H54" s="90" t="s">
        <v>8</v>
      </c>
    </row>
    <row r="55" spans="1:8" ht="15.75" thickTop="1">
      <c r="A55" s="75" t="s">
        <v>54</v>
      </c>
      <c r="B55" s="54"/>
      <c r="C55" s="54"/>
      <c r="D55" s="54"/>
      <c r="E55" s="54"/>
      <c r="F55" s="54"/>
      <c r="G55" s="54"/>
      <c r="H55" s="54"/>
    </row>
    <row r="56" spans="1:8">
      <c r="A56" s="72"/>
      <c r="B56" s="54"/>
      <c r="C56" s="54"/>
      <c r="D56" s="54"/>
      <c r="E56" s="54"/>
      <c r="F56" s="54"/>
      <c r="G56" s="54"/>
      <c r="H56" s="54"/>
    </row>
    <row r="57" spans="1:8">
      <c r="A57" s="72"/>
      <c r="B57" s="54"/>
      <c r="C57" s="54"/>
      <c r="D57" s="54"/>
      <c r="E57" s="54"/>
      <c r="F57" s="54"/>
      <c r="G57" s="54"/>
      <c r="H57" s="54"/>
    </row>
    <row r="58" spans="1:8">
      <c r="A58" s="72"/>
      <c r="B58" s="54"/>
      <c r="C58" s="54"/>
      <c r="D58" s="54"/>
      <c r="E58" s="54"/>
      <c r="F58" s="54"/>
      <c r="G58" s="54"/>
      <c r="H58" s="54"/>
    </row>
    <row r="59" spans="1:8">
      <c r="A59" s="72"/>
      <c r="B59" s="54"/>
      <c r="C59" s="54"/>
      <c r="D59" s="54"/>
      <c r="E59" s="54"/>
      <c r="F59" s="54"/>
      <c r="G59" s="54"/>
      <c r="H59" s="54"/>
    </row>
    <row r="60" spans="1:8">
      <c r="A60" s="72"/>
      <c r="B60" s="54"/>
      <c r="C60" s="54"/>
      <c r="D60" s="54"/>
      <c r="E60" s="54"/>
      <c r="F60" s="54"/>
      <c r="G60" s="54"/>
      <c r="H60" s="54"/>
    </row>
    <row r="61" spans="1:8">
      <c r="A61" s="72"/>
      <c r="B61" s="54"/>
      <c r="C61" s="54"/>
      <c r="D61" s="54"/>
      <c r="E61" s="54"/>
      <c r="F61" s="54"/>
      <c r="G61" s="54"/>
      <c r="H61" s="54"/>
    </row>
    <row r="62" spans="1:8">
      <c r="A62" s="72"/>
      <c r="B62" s="54"/>
      <c r="C62" s="54"/>
      <c r="D62" s="54"/>
      <c r="E62" s="54"/>
      <c r="F62" s="54"/>
      <c r="G62" s="54"/>
      <c r="H62" s="54"/>
    </row>
    <row r="63" spans="1:8">
      <c r="A63" s="72"/>
      <c r="B63" s="54"/>
      <c r="C63" s="54"/>
      <c r="D63" s="54"/>
      <c r="E63" s="54"/>
      <c r="F63" s="54"/>
      <c r="G63" s="54"/>
      <c r="H63" s="54"/>
    </row>
    <row r="64" spans="1:8">
      <c r="A64" s="73"/>
      <c r="B64" s="54"/>
      <c r="C64" s="54"/>
      <c r="D64" s="54"/>
      <c r="E64" s="54"/>
      <c r="F64" s="54"/>
      <c r="G64" s="54"/>
      <c r="H64" s="54"/>
    </row>
    <row r="65" spans="1:8" ht="15.75" thickBot="1"/>
    <row r="66" spans="1:8" ht="17.25" thickTop="1" thickBot="1">
      <c r="A66" s="90" t="s">
        <v>56</v>
      </c>
      <c r="B66" s="90" t="s">
        <v>55</v>
      </c>
      <c r="C66" s="90" t="s">
        <v>5</v>
      </c>
      <c r="D66" s="90" t="s">
        <v>9</v>
      </c>
      <c r="E66" s="90" t="s">
        <v>10</v>
      </c>
      <c r="F66" s="90" t="s">
        <v>7</v>
      </c>
      <c r="G66" s="90" t="s">
        <v>6</v>
      </c>
      <c r="H66" s="90" t="s">
        <v>8</v>
      </c>
    </row>
    <row r="67" spans="1:8" ht="15.75" thickTop="1">
      <c r="A67" s="75" t="s">
        <v>54</v>
      </c>
      <c r="B67" s="54"/>
      <c r="C67" s="54"/>
      <c r="D67" s="54"/>
      <c r="E67" s="54"/>
      <c r="F67" s="54"/>
      <c r="G67" s="54"/>
      <c r="H67" s="54"/>
    </row>
    <row r="68" spans="1:8">
      <c r="A68" s="72"/>
      <c r="B68" s="54"/>
      <c r="C68" s="54"/>
      <c r="D68" s="54"/>
      <c r="E68" s="54"/>
      <c r="F68" s="54"/>
      <c r="G68" s="54"/>
      <c r="H68" s="54"/>
    </row>
    <row r="69" spans="1:8">
      <c r="A69" s="72"/>
      <c r="B69" s="54"/>
      <c r="C69" s="54"/>
      <c r="D69" s="54"/>
      <c r="E69" s="54"/>
      <c r="F69" s="54"/>
      <c r="G69" s="54"/>
      <c r="H69" s="54"/>
    </row>
    <row r="70" spans="1:8">
      <c r="A70" s="72"/>
      <c r="B70" s="54"/>
      <c r="C70" s="54"/>
      <c r="D70" s="54"/>
      <c r="E70" s="54"/>
      <c r="F70" s="54"/>
      <c r="G70" s="54"/>
      <c r="H70" s="54"/>
    </row>
    <row r="71" spans="1:8">
      <c r="A71" s="72"/>
      <c r="B71" s="54"/>
      <c r="C71" s="54"/>
      <c r="D71" s="54"/>
      <c r="E71" s="54"/>
      <c r="F71" s="54"/>
      <c r="G71" s="54"/>
      <c r="H71" s="54"/>
    </row>
    <row r="72" spans="1:8">
      <c r="A72" s="72"/>
      <c r="B72" s="54"/>
      <c r="C72" s="54"/>
      <c r="D72" s="54"/>
      <c r="E72" s="54"/>
      <c r="F72" s="54"/>
      <c r="G72" s="54"/>
      <c r="H72" s="54"/>
    </row>
    <row r="73" spans="1:8">
      <c r="A73" s="72"/>
      <c r="B73" s="54"/>
      <c r="C73" s="54"/>
      <c r="D73" s="54"/>
      <c r="E73" s="54"/>
      <c r="F73" s="54"/>
      <c r="G73" s="54"/>
      <c r="H73" s="54"/>
    </row>
    <row r="74" spans="1:8">
      <c r="A74" s="72"/>
      <c r="B74" s="54"/>
      <c r="C74" s="54"/>
      <c r="D74" s="54"/>
      <c r="E74" s="54"/>
      <c r="F74" s="54"/>
      <c r="G74" s="54"/>
      <c r="H74" s="54"/>
    </row>
    <row r="75" spans="1:8">
      <c r="A75" s="72"/>
      <c r="B75" s="54"/>
      <c r="C75" s="54"/>
      <c r="D75" s="54"/>
      <c r="E75" s="54"/>
      <c r="F75" s="54"/>
      <c r="G75" s="54"/>
      <c r="H75" s="54"/>
    </row>
    <row r="76" spans="1:8">
      <c r="A76" s="73"/>
      <c r="B76" s="54"/>
      <c r="C76" s="54"/>
      <c r="D76" s="54"/>
      <c r="E76" s="54"/>
      <c r="F76" s="54"/>
      <c r="G76" s="54"/>
      <c r="H76" s="54"/>
    </row>
    <row r="77" spans="1:8" ht="15.75" thickBot="1"/>
    <row r="78" spans="1:8" ht="17.25" thickTop="1" thickBot="1">
      <c r="A78" s="90" t="s">
        <v>56</v>
      </c>
      <c r="B78" s="90" t="s">
        <v>55</v>
      </c>
      <c r="C78" s="90" t="s">
        <v>5</v>
      </c>
      <c r="D78" s="90" t="s">
        <v>9</v>
      </c>
      <c r="E78" s="90" t="s">
        <v>10</v>
      </c>
      <c r="F78" s="90" t="s">
        <v>7</v>
      </c>
      <c r="G78" s="90" t="s">
        <v>6</v>
      </c>
      <c r="H78" s="90" t="s">
        <v>8</v>
      </c>
    </row>
    <row r="79" spans="1:8" ht="15.75" thickTop="1">
      <c r="A79" s="75" t="s">
        <v>54</v>
      </c>
      <c r="B79" s="54"/>
      <c r="C79" s="54"/>
      <c r="D79" s="54"/>
      <c r="E79" s="54"/>
      <c r="F79" s="54"/>
      <c r="G79" s="54"/>
      <c r="H79" s="54"/>
    </row>
    <row r="80" spans="1:8">
      <c r="A80" s="72"/>
      <c r="B80" s="54"/>
      <c r="C80" s="54"/>
      <c r="D80" s="54"/>
      <c r="E80" s="54"/>
      <c r="F80" s="54"/>
      <c r="G80" s="54"/>
      <c r="H80" s="54"/>
    </row>
    <row r="81" spans="1:8">
      <c r="A81" s="72"/>
      <c r="B81" s="54"/>
      <c r="C81" s="54"/>
      <c r="D81" s="54"/>
      <c r="E81" s="54"/>
      <c r="F81" s="54"/>
      <c r="G81" s="54"/>
      <c r="H81" s="54"/>
    </row>
    <row r="82" spans="1:8">
      <c r="A82" s="72"/>
      <c r="B82" s="54"/>
      <c r="C82" s="54"/>
      <c r="D82" s="54"/>
      <c r="E82" s="54"/>
      <c r="F82" s="54"/>
      <c r="G82" s="54"/>
      <c r="H82" s="54"/>
    </row>
    <row r="83" spans="1:8">
      <c r="A83" s="72"/>
      <c r="B83" s="54"/>
      <c r="C83" s="54"/>
      <c r="D83" s="54"/>
      <c r="E83" s="54"/>
      <c r="F83" s="54"/>
      <c r="G83" s="54"/>
      <c r="H83" s="54"/>
    </row>
    <row r="84" spans="1:8">
      <c r="A84" s="72"/>
      <c r="B84" s="54"/>
      <c r="C84" s="54"/>
      <c r="D84" s="54"/>
      <c r="E84" s="54"/>
      <c r="F84" s="54"/>
      <c r="G84" s="54"/>
      <c r="H84" s="54"/>
    </row>
    <row r="85" spans="1:8">
      <c r="A85" s="72"/>
      <c r="B85" s="54"/>
      <c r="C85" s="54"/>
      <c r="D85" s="54"/>
      <c r="E85" s="54"/>
      <c r="F85" s="54"/>
      <c r="G85" s="54"/>
      <c r="H85" s="54"/>
    </row>
    <row r="86" spans="1:8">
      <c r="A86" s="72"/>
      <c r="B86" s="54"/>
      <c r="C86" s="54"/>
      <c r="D86" s="54"/>
      <c r="E86" s="54"/>
      <c r="F86" s="54"/>
      <c r="G86" s="54"/>
      <c r="H86" s="54"/>
    </row>
    <row r="87" spans="1:8">
      <c r="A87" s="72"/>
      <c r="B87" s="54"/>
      <c r="C87" s="54"/>
      <c r="D87" s="54"/>
      <c r="E87" s="54"/>
      <c r="F87" s="54"/>
      <c r="G87" s="54"/>
      <c r="H87" s="54"/>
    </row>
    <row r="88" spans="1:8">
      <c r="A88" s="73"/>
      <c r="B88" s="54"/>
      <c r="C88" s="54"/>
      <c r="D88" s="54"/>
      <c r="E88" s="54"/>
      <c r="F88" s="54"/>
      <c r="G88" s="54"/>
      <c r="H88" s="54"/>
    </row>
  </sheetData>
  <mergeCells count="4">
    <mergeCell ref="I9:R9"/>
    <mergeCell ref="T9:AA9"/>
    <mergeCell ref="A18:A26"/>
    <mergeCell ref="A28:A29"/>
  </mergeCells>
  <conditionalFormatting sqref="AF7:AF8">
    <cfRule type="cellIs" dxfId="23" priority="266" stopIfTrue="1" operator="equal">
      <formula>$AF$7</formula>
    </cfRule>
  </conditionalFormatting>
  <conditionalFormatting sqref="I16:I17 I28:I29">
    <cfRule type="cellIs" dxfId="22" priority="265" stopIfTrue="1" operator="equal">
      <formula>"x"</formula>
    </cfRule>
  </conditionalFormatting>
  <conditionalFormatting sqref="K11:K29 J11:J32">
    <cfRule type="cellIs" dxfId="21" priority="263" operator="equal">
      <formula>"x"</formula>
    </cfRule>
  </conditionalFormatting>
  <conditionalFormatting sqref="L11:L29">
    <cfRule type="cellIs" dxfId="20" priority="262" stopIfTrue="1" operator="equal">
      <formula>"x"</formula>
    </cfRule>
  </conditionalFormatting>
  <conditionalFormatting sqref="M11:M15 M18:M27">
    <cfRule type="cellIs" dxfId="19" priority="261" operator="equal">
      <formula>"x"</formula>
    </cfRule>
  </conditionalFormatting>
  <conditionalFormatting sqref="I30:I32">
    <cfRule type="cellIs" dxfId="18" priority="245" stopIfTrue="1" operator="equal">
      <formula>"x"</formula>
    </cfRule>
  </conditionalFormatting>
  <conditionalFormatting sqref="K30:K32">
    <cfRule type="cellIs" dxfId="17" priority="243" operator="equal">
      <formula>"x"</formula>
    </cfRule>
  </conditionalFormatting>
  <conditionalFormatting sqref="L30:L32">
    <cfRule type="cellIs" dxfId="16" priority="242" stopIfTrue="1" operator="equal">
      <formula>"x"</formula>
    </cfRule>
  </conditionalFormatting>
  <conditionalFormatting sqref="M32">
    <cfRule type="cellIs" dxfId="15" priority="241" operator="equal">
      <formula>"x"</formula>
    </cfRule>
  </conditionalFormatting>
  <conditionalFormatting sqref="N13:N32">
    <cfRule type="cellIs" dxfId="14" priority="2" stopIfTrue="1" operator="equal">
      <formula>$AF$8</formula>
    </cfRule>
    <cfRule type="cellIs" dxfId="13" priority="3" stopIfTrue="1" operator="equal">
      <formula>$AF$7</formula>
    </cfRule>
  </conditionalFormatting>
  <conditionalFormatting sqref="J11:J32">
    <cfRule type="cellIs" dxfId="12" priority="1" operator="equal">
      <formula>"x"</formula>
    </cfRule>
  </conditionalFormatting>
  <dataValidations count="1">
    <dataValidation type="list" allowBlank="1" showInputMessage="1" showErrorMessage="1" sqref="N11:N32">
      <formula1>$AF$7:$AF$8</formula1>
    </dataValidation>
  </dataValidations>
  <pageMargins left="0.511811024" right="0.511811024" top="0.78740157499999996" bottom="0.78740157499999996" header="0.31496062000000002" footer="0.31496062000000002"/>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5</vt:i4>
      </vt:variant>
    </vt:vector>
  </HeadingPairs>
  <TitlesOfParts>
    <vt:vector size="17" baseType="lpstr">
      <vt:lpstr>SUMÁRIO</vt:lpstr>
      <vt:lpstr>TUTORIAL</vt:lpstr>
      <vt:lpstr>Monitoria Anual 1</vt:lpstr>
      <vt:lpstr>Painel de Gestão - 1</vt:lpstr>
      <vt:lpstr>Monitoria Anual 2</vt:lpstr>
      <vt:lpstr>Painel de Gestão - 2</vt:lpstr>
      <vt:lpstr>Monitoria Anual 3</vt:lpstr>
      <vt:lpstr>Painel de Gestão - 3</vt:lpstr>
      <vt:lpstr>Monitoria Anual 4</vt:lpstr>
      <vt:lpstr>Painel de Gestão - 4</vt:lpstr>
      <vt:lpstr>Monitoria Anual 5</vt:lpstr>
      <vt:lpstr>Painel de Gestão - 5</vt:lpstr>
      <vt:lpstr>TUTORIAL!_Toc331412130</vt:lpstr>
      <vt:lpstr>TUTORIAL!_Toc331412131</vt:lpstr>
      <vt:lpstr>TUTORIAL!_Toc331412132</vt:lpstr>
      <vt:lpstr>TUTORIAL!_Toc331412133</vt:lpstr>
      <vt:lpstr>TUTORIAL!_Toc331412162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Navega</dc:creator>
  <cp:lastModifiedBy>Elizabeth</cp:lastModifiedBy>
  <dcterms:created xsi:type="dcterms:W3CDTF">2012-07-30T00:05:19Z</dcterms:created>
  <dcterms:modified xsi:type="dcterms:W3CDTF">2017-06-08T13:56:31Z</dcterms:modified>
</cp:coreProperties>
</file>