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1.xml" ContentType="application/vnd.openxmlformats-officedocument.drawing+xml"/>
  <Override PartName="/xl/drawings/drawing12.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13.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C:\Users\17357975703\Downloads\"/>
    </mc:Choice>
  </mc:AlternateContent>
  <xr:revisionPtr revIDLastSave="0" documentId="13_ncr:1_{63E10E61-334C-4F89-AD19-6BB8EE096F8F}" xr6:coauthVersionLast="47" xr6:coauthVersionMax="47" xr10:uidLastSave="{00000000-0000-0000-0000-000000000000}"/>
  <bookViews>
    <workbookView xWindow="-120" yWindow="-120" windowWidth="29040" windowHeight="15720" tabRatio="587" firstSheet="11" activeTab="13"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Anual - 5" sheetId="50" r:id="rId9"/>
    <sheet name="Painel de Gestão - 5" sheetId="51" r:id="rId10"/>
    <sheet name="Monitoria Anual - 6" sheetId="52" r:id="rId11"/>
    <sheet name="Painel de Gestão - 6" sheetId="53" r:id="rId12"/>
    <sheet name="Monitoria Final" sheetId="35" r:id="rId13"/>
    <sheet name="Painel de Gestão Final" sheetId="36"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36" l="1"/>
  <c r="D32" i="51" l="1"/>
  <c r="F21" i="49"/>
  <c r="D16" i="53"/>
  <c r="D17" i="53"/>
  <c r="AA19" i="53" a="1"/>
  <c r="AA19" i="53" s="1"/>
  <c r="F32" i="51"/>
  <c r="G32" i="51"/>
  <c r="H32" i="51"/>
  <c r="I32" i="51"/>
  <c r="J32" i="51"/>
  <c r="D16" i="51"/>
  <c r="J37" i="47"/>
  <c r="I37" i="47"/>
  <c r="H37" i="47"/>
  <c r="G37" i="47"/>
  <c r="F37" i="47"/>
  <c r="E37" i="47"/>
  <c r="J36" i="47"/>
  <c r="I36" i="47"/>
  <c r="H36" i="47"/>
  <c r="G36" i="47"/>
  <c r="F36" i="47"/>
  <c r="E36" i="47"/>
  <c r="J37" i="45"/>
  <c r="I37" i="45"/>
  <c r="H37" i="45"/>
  <c r="G37" i="45"/>
  <c r="F37" i="45"/>
  <c r="E37" i="45"/>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D5" i="2"/>
  <c r="D5" i="45"/>
  <c r="D5" i="47"/>
  <c r="J37" i="53"/>
  <c r="I37" i="53"/>
  <c r="H37" i="53"/>
  <c r="G37" i="53"/>
  <c r="F37" i="53"/>
  <c r="E37" i="53"/>
  <c r="J36" i="53"/>
  <c r="I36" i="53"/>
  <c r="H36" i="53"/>
  <c r="G36" i="53"/>
  <c r="F36" i="53"/>
  <c r="D36" i="53" s="1"/>
  <c r="E36" i="53"/>
  <c r="J35" i="53"/>
  <c r="I35" i="53"/>
  <c r="H35" i="53"/>
  <c r="G35" i="53"/>
  <c r="F35" i="53"/>
  <c r="E35" i="53"/>
  <c r="J34" i="53"/>
  <c r="I34" i="53"/>
  <c r="H34" i="53"/>
  <c r="G34" i="53"/>
  <c r="F34" i="53"/>
  <c r="D34" i="53" s="1"/>
  <c r="E34" i="53"/>
  <c r="J33" i="53"/>
  <c r="I33" i="53"/>
  <c r="H33" i="53"/>
  <c r="G33" i="53"/>
  <c r="F33" i="53"/>
  <c r="D33" i="53" s="1"/>
  <c r="E33" i="53"/>
  <c r="J32" i="53"/>
  <c r="I32" i="53"/>
  <c r="H32" i="53"/>
  <c r="G32" i="53"/>
  <c r="F32" i="53"/>
  <c r="D32" i="53" s="1"/>
  <c r="E32" i="53"/>
  <c r="D29" i="53"/>
  <c r="D24" i="53"/>
  <c r="D23" i="53"/>
  <c r="AA20" i="53" a="1"/>
  <c r="AA20" i="53" s="1"/>
  <c r="Z20" i="53" a="1"/>
  <c r="Z20" i="53" s="1"/>
  <c r="D20" i="53"/>
  <c r="Z19" i="53" a="1"/>
  <c r="Z19" i="53" s="1"/>
  <c r="AB19" i="53" s="1"/>
  <c r="D19" i="53"/>
  <c r="Z18" i="53" a="1"/>
  <c r="Z18" i="53" s="1"/>
  <c r="AB18" i="53" s="1"/>
  <c r="D18" i="53"/>
  <c r="F18" i="53" s="1"/>
  <c r="AA17" i="53" a="1"/>
  <c r="AA17" i="53" s="1"/>
  <c r="Z17" i="53" a="1"/>
  <c r="Z17" i="53" s="1"/>
  <c r="Z16" i="53"/>
  <c r="AB16" i="53" s="1"/>
  <c r="D22" i="53"/>
  <c r="E19" i="53" s="1"/>
  <c r="D7" i="53"/>
  <c r="D5" i="53"/>
  <c r="B3" i="53"/>
  <c r="F21" i="53"/>
  <c r="J37" i="51"/>
  <c r="I37" i="51"/>
  <c r="H37" i="51"/>
  <c r="G37" i="51"/>
  <c r="F37" i="51"/>
  <c r="E37" i="51"/>
  <c r="J36" i="51"/>
  <c r="I36" i="51"/>
  <c r="H36" i="51"/>
  <c r="G36" i="51"/>
  <c r="F36" i="51"/>
  <c r="E36" i="51"/>
  <c r="J35" i="51"/>
  <c r="I35" i="51"/>
  <c r="H35" i="51"/>
  <c r="G35" i="51"/>
  <c r="F35" i="51"/>
  <c r="E35" i="51"/>
  <c r="J34" i="51"/>
  <c r="I34" i="51"/>
  <c r="H34" i="51"/>
  <c r="D34" i="51" s="1"/>
  <c r="G34" i="51"/>
  <c r="F34" i="51"/>
  <c r="E34" i="51"/>
  <c r="J33" i="51"/>
  <c r="I33" i="51"/>
  <c r="H33" i="51"/>
  <c r="G33" i="51"/>
  <c r="F33" i="51"/>
  <c r="E33" i="51"/>
  <c r="E32" i="51"/>
  <c r="D29" i="51"/>
  <c r="D24" i="51"/>
  <c r="D23" i="51"/>
  <c r="AA20" i="51" a="1"/>
  <c r="AA20" i="51" s="1"/>
  <c r="Z20" i="51" a="1"/>
  <c r="Z20" i="51" s="1"/>
  <c r="AB20" i="51" s="1"/>
  <c r="D20" i="51"/>
  <c r="AA19" i="51" a="1"/>
  <c r="AA19" i="51" s="1"/>
  <c r="Z19" i="51" a="1"/>
  <c r="Z19" i="51" s="1"/>
  <c r="D19" i="51"/>
  <c r="AA18" i="51" a="1"/>
  <c r="AA18" i="51" s="1"/>
  <c r="Z18" i="51" a="1"/>
  <c r="Z18" i="51" s="1"/>
  <c r="D18" i="51"/>
  <c r="AA17" i="51" a="1"/>
  <c r="AA17" i="51" s="1"/>
  <c r="Z17" i="51" a="1"/>
  <c r="Z17" i="51" s="1"/>
  <c r="AB17" i="51" s="1"/>
  <c r="D17" i="51"/>
  <c r="AA16" i="51"/>
  <c r="Z16" i="51"/>
  <c r="AB16" i="51" s="1"/>
  <c r="F16" i="51" s="1"/>
  <c r="D5" i="51"/>
  <c r="B3" i="51"/>
  <c r="F21" i="51"/>
  <c r="E20" i="53"/>
  <c r="E16" i="53"/>
  <c r="J37" i="49"/>
  <c r="I37" i="49"/>
  <c r="H37" i="49"/>
  <c r="G37" i="49"/>
  <c r="F37" i="49"/>
  <c r="E37" i="49"/>
  <c r="J36" i="49"/>
  <c r="I36" i="49"/>
  <c r="H36" i="49"/>
  <c r="G36" i="49"/>
  <c r="F36" i="49"/>
  <c r="E36" i="49"/>
  <c r="J35" i="49"/>
  <c r="I35" i="49"/>
  <c r="H35" i="49"/>
  <c r="G35" i="49"/>
  <c r="F35" i="49"/>
  <c r="E35" i="49"/>
  <c r="J34" i="49"/>
  <c r="I34" i="49"/>
  <c r="H34" i="49"/>
  <c r="D34" i="49" s="1"/>
  <c r="G34" i="49"/>
  <c r="F34" i="49"/>
  <c r="E34" i="49"/>
  <c r="J33" i="49"/>
  <c r="I33" i="49"/>
  <c r="H33" i="49"/>
  <c r="G33" i="49"/>
  <c r="F33" i="49"/>
  <c r="E33" i="49"/>
  <c r="J32" i="49"/>
  <c r="I32" i="49"/>
  <c r="H32" i="49"/>
  <c r="G32" i="49"/>
  <c r="F32" i="49"/>
  <c r="E32" i="49"/>
  <c r="D29" i="49"/>
  <c r="D24" i="49"/>
  <c r="D23" i="49"/>
  <c r="AA20" i="49" a="1"/>
  <c r="AA20" i="49"/>
  <c r="Z20" i="49" a="1"/>
  <c r="Z20" i="49" s="1"/>
  <c r="D20" i="49"/>
  <c r="AA19" i="49" a="1"/>
  <c r="AA19" i="49" s="1"/>
  <c r="Z19" i="49" a="1"/>
  <c r="Z19" i="49"/>
  <c r="D19" i="49"/>
  <c r="AA18" i="49" a="1"/>
  <c r="AA18" i="49" s="1"/>
  <c r="Z18" i="49" a="1"/>
  <c r="Z18" i="49" s="1"/>
  <c r="AB18" i="49" s="1"/>
  <c r="D18" i="49"/>
  <c r="AA17" i="49" a="1"/>
  <c r="AA17" i="49" s="1"/>
  <c r="Z17" i="49" a="1"/>
  <c r="Z17" i="49" s="1"/>
  <c r="D17" i="49"/>
  <c r="AA16" i="49"/>
  <c r="Z16" i="49"/>
  <c r="AB16" i="49" s="1"/>
  <c r="F16" i="49" s="1"/>
  <c r="D16" i="49"/>
  <c r="F15" i="49"/>
  <c r="D7" i="49"/>
  <c r="B3" i="49"/>
  <c r="D32" i="49"/>
  <c r="J35" i="47"/>
  <c r="I35" i="47"/>
  <c r="H35" i="47"/>
  <c r="G35" i="47"/>
  <c r="F35" i="47"/>
  <c r="E35" i="47"/>
  <c r="J34" i="47"/>
  <c r="I34" i="47"/>
  <c r="H34" i="47"/>
  <c r="G34" i="47"/>
  <c r="F34" i="47"/>
  <c r="E34" i="47"/>
  <c r="J33" i="47"/>
  <c r="I33" i="47"/>
  <c r="H33" i="47"/>
  <c r="G33" i="47"/>
  <c r="F33" i="47"/>
  <c r="E33" i="47"/>
  <c r="J32" i="47"/>
  <c r="I32" i="47"/>
  <c r="H32" i="47"/>
  <c r="G32" i="47"/>
  <c r="F32" i="47"/>
  <c r="E32" i="47"/>
  <c r="D29" i="47"/>
  <c r="D24" i="47"/>
  <c r="D23" i="47"/>
  <c r="AA20" i="47" a="1"/>
  <c r="AA20" i="47" s="1"/>
  <c r="Z20" i="47" a="1"/>
  <c r="Z20" i="47" s="1"/>
  <c r="AB20" i="47" s="1"/>
  <c r="D20" i="47"/>
  <c r="AA19" i="47" a="1"/>
  <c r="AA19" i="47" s="1"/>
  <c r="Z19" i="47" a="1"/>
  <c r="Z19" i="47"/>
  <c r="D19" i="47"/>
  <c r="AA18" i="47" a="1"/>
  <c r="AA18" i="47"/>
  <c r="Z18" i="47" a="1"/>
  <c r="Z18" i="47"/>
  <c r="D18" i="47"/>
  <c r="AA17" i="47" a="1"/>
  <c r="AA17" i="47" s="1"/>
  <c r="Z17" i="47" a="1"/>
  <c r="Z17" i="47" s="1"/>
  <c r="AB17" i="47" s="1"/>
  <c r="F17" i="47" s="1"/>
  <c r="D17" i="47"/>
  <c r="AA16" i="47"/>
  <c r="Z16" i="47"/>
  <c r="D16" i="47"/>
  <c r="F15" i="47"/>
  <c r="D7" i="47"/>
  <c r="B3" i="47"/>
  <c r="D37" i="47"/>
  <c r="D36" i="47"/>
  <c r="D34" i="47"/>
  <c r="F21" i="47"/>
  <c r="D29" i="45"/>
  <c r="D24" i="45"/>
  <c r="D23" i="45"/>
  <c r="F21" i="45"/>
  <c r="AA20" i="45" a="1"/>
  <c r="AA20" i="45" s="1"/>
  <c r="Z20" i="45" a="1"/>
  <c r="Z20" i="45" s="1"/>
  <c r="AB20" i="45" s="1"/>
  <c r="F20" i="45" s="1"/>
  <c r="D20" i="45"/>
  <c r="AA19" i="45" a="1"/>
  <c r="AA19" i="45" s="1"/>
  <c r="Z19" i="45" a="1"/>
  <c r="Z19" i="45" s="1"/>
  <c r="AB19" i="45" s="1"/>
  <c r="F19" i="45" s="1"/>
  <c r="D19" i="45"/>
  <c r="AA18" i="45" a="1"/>
  <c r="AA18" i="45" s="1"/>
  <c r="Z18" i="45" a="1"/>
  <c r="Z18" i="45" s="1"/>
  <c r="D18" i="45"/>
  <c r="AA17" i="45" a="1"/>
  <c r="AA17" i="45" s="1"/>
  <c r="Z17" i="45" a="1"/>
  <c r="Z17" i="45" s="1"/>
  <c r="AB17" i="45" s="1"/>
  <c r="D17" i="45"/>
  <c r="AA16" i="45"/>
  <c r="Z16" i="45"/>
  <c r="AB16" i="45" s="1"/>
  <c r="D16" i="45"/>
  <c r="F15" i="45"/>
  <c r="D7" i="45"/>
  <c r="B3" i="45"/>
  <c r="D37" i="45"/>
  <c r="D36" i="45"/>
  <c r="D35" i="45"/>
  <c r="D34" i="45"/>
  <c r="D33" i="45"/>
  <c r="D32" i="45"/>
  <c r="F33" i="2"/>
  <c r="G33" i="2"/>
  <c r="H33" i="2"/>
  <c r="I33" i="2"/>
  <c r="J33" i="2"/>
  <c r="AA16" i="2"/>
  <c r="Z16" i="2"/>
  <c r="AB16" i="2" s="1"/>
  <c r="Z17" i="2" a="1"/>
  <c r="Z17" i="2" s="1"/>
  <c r="D22" i="47"/>
  <c r="E20" i="47" s="1"/>
  <c r="D22" i="49"/>
  <c r="E19" i="49" s="1"/>
  <c r="AA20" i="2" a="1"/>
  <c r="AA20" i="2" s="1"/>
  <c r="Z20" i="2" a="1"/>
  <c r="Z20" i="2" s="1"/>
  <c r="AA19" i="2" a="1"/>
  <c r="AA19" i="2" s="1"/>
  <c r="Z19" i="2" a="1"/>
  <c r="Z19" i="2" s="1"/>
  <c r="AA18" i="2" a="1"/>
  <c r="AA18" i="2" s="1"/>
  <c r="Z18" i="2" a="1"/>
  <c r="Z18" i="2" s="1"/>
  <c r="AB18" i="2" s="1"/>
  <c r="AA17" i="2" a="1"/>
  <c r="AA17" i="2" s="1"/>
  <c r="D5" i="36"/>
  <c r="F25" i="36"/>
  <c r="G25" i="36"/>
  <c r="F26" i="36"/>
  <c r="G26" i="36"/>
  <c r="F27" i="36"/>
  <c r="G27" i="36"/>
  <c r="F28" i="36"/>
  <c r="G28" i="36"/>
  <c r="F29" i="36"/>
  <c r="G29" i="36"/>
  <c r="F30" i="36"/>
  <c r="G30" i="36"/>
  <c r="E30" i="36"/>
  <c r="E29" i="36"/>
  <c r="E28" i="36"/>
  <c r="E27" i="36"/>
  <c r="D22" i="36"/>
  <c r="E26" i="36"/>
  <c r="E25" i="36"/>
  <c r="D17" i="36"/>
  <c r="D16" i="36"/>
  <c r="D15" i="36"/>
  <c r="D24" i="2"/>
  <c r="D23" i="2"/>
  <c r="F15" i="2"/>
  <c r="D20" i="2"/>
  <c r="D19" i="2"/>
  <c r="D18" i="2"/>
  <c r="D16" i="2"/>
  <c r="D17" i="2"/>
  <c r="B3" i="36"/>
  <c r="C58" i="1"/>
  <c r="F21" i="2" s="1"/>
  <c r="D7" i="2"/>
  <c r="E32" i="2"/>
  <c r="G32" i="2"/>
  <c r="H32" i="2"/>
  <c r="I32" i="2"/>
  <c r="J32" i="2"/>
  <c r="G34" i="2"/>
  <c r="H34" i="2"/>
  <c r="I34" i="2"/>
  <c r="J34" i="2"/>
  <c r="G35" i="2"/>
  <c r="H35" i="2"/>
  <c r="I35" i="2"/>
  <c r="J35" i="2"/>
  <c r="G36" i="2"/>
  <c r="H36" i="2"/>
  <c r="I36" i="2"/>
  <c r="J36" i="2"/>
  <c r="G37" i="2"/>
  <c r="H37" i="2"/>
  <c r="I37" i="2"/>
  <c r="J37" i="2"/>
  <c r="F37" i="2"/>
  <c r="F36" i="2"/>
  <c r="F35" i="2"/>
  <c r="F34" i="2"/>
  <c r="F32" i="2"/>
  <c r="E37" i="2"/>
  <c r="E36" i="2"/>
  <c r="E35" i="2"/>
  <c r="E34" i="2"/>
  <c r="E33" i="2"/>
  <c r="D29" i="2"/>
  <c r="B3" i="2"/>
  <c r="D36" i="51" l="1"/>
  <c r="D22" i="2"/>
  <c r="E16" i="2" s="1"/>
  <c r="D22" i="51"/>
  <c r="AB19" i="49"/>
  <c r="D35" i="53"/>
  <c r="F20" i="47"/>
  <c r="D33" i="51"/>
  <c r="D35" i="51"/>
  <c r="D32" i="2"/>
  <c r="E19" i="47"/>
  <c r="D33" i="49"/>
  <c r="D35" i="49"/>
  <c r="D37" i="49"/>
  <c r="AB16" i="47"/>
  <c r="F16" i="47" s="1"/>
  <c r="AB18" i="47"/>
  <c r="F18" i="47" s="1"/>
  <c r="D33" i="47"/>
  <c r="D35" i="47"/>
  <c r="AB19" i="2"/>
  <c r="F19" i="2" s="1"/>
  <c r="D32" i="47"/>
  <c r="D37" i="2"/>
  <c r="D34" i="2"/>
  <c r="E16" i="49"/>
  <c r="F16" i="2"/>
  <c r="D33" i="2"/>
  <c r="D35" i="2"/>
  <c r="D36" i="2"/>
  <c r="D22" i="45"/>
  <c r="E19" i="45" s="1"/>
  <c r="AB19" i="47"/>
  <c r="F19" i="47" s="1"/>
  <c r="F18" i="49"/>
  <c r="F19" i="49"/>
  <c r="AB20" i="49"/>
  <c r="F20" i="49" s="1"/>
  <c r="D36" i="49"/>
  <c r="F20" i="51"/>
  <c r="D37" i="51"/>
  <c r="AB17" i="2"/>
  <c r="F17" i="2" s="1"/>
  <c r="AB18" i="45"/>
  <c r="F18" i="45" s="1"/>
  <c r="AB18" i="51"/>
  <c r="F18" i="51" s="1"/>
  <c r="F18" i="2"/>
  <c r="AB17" i="49"/>
  <c r="F17" i="49" s="1"/>
  <c r="AB19" i="51"/>
  <c r="F19" i="51" s="1"/>
  <c r="AB20" i="2"/>
  <c r="F20" i="2" s="1"/>
  <c r="E16" i="51"/>
  <c r="E18" i="51"/>
  <c r="E19" i="51"/>
  <c r="E20" i="51"/>
  <c r="F16" i="45"/>
  <c r="E20" i="2"/>
  <c r="F17" i="45"/>
  <c r="E17" i="2"/>
  <c r="E17" i="45"/>
  <c r="E18" i="2"/>
  <c r="F17" i="51"/>
  <c r="E19" i="2"/>
  <c r="E17" i="47"/>
  <c r="E20" i="49"/>
  <c r="E16" i="47"/>
  <c r="E17" i="49"/>
  <c r="E18" i="47"/>
  <c r="E18" i="53"/>
  <c r="D37" i="53"/>
  <c r="E18" i="49"/>
  <c r="E17" i="51"/>
  <c r="D25" i="36"/>
  <c r="D18" i="36"/>
  <c r="E16" i="36" s="1"/>
  <c r="D29" i="36"/>
  <c r="D28" i="36"/>
  <c r="D30" i="36"/>
  <c r="D26" i="36"/>
  <c r="D27" i="36"/>
  <c r="AB17" i="53"/>
  <c r="F17" i="53" s="1"/>
  <c r="F19" i="53"/>
  <c r="AB20" i="53"/>
  <c r="E17" i="53"/>
  <c r="E22" i="53" l="1"/>
  <c r="E18" i="45"/>
  <c r="E20" i="45"/>
  <c r="E22" i="2"/>
  <c r="F22" i="49"/>
  <c r="G16" i="49" s="1"/>
  <c r="E22" i="49"/>
  <c r="E16" i="45"/>
  <c r="E22" i="45" s="1"/>
  <c r="G21" i="49"/>
  <c r="G15" i="49"/>
  <c r="G20" i="49"/>
  <c r="G19" i="49"/>
  <c r="G18" i="49"/>
  <c r="F22" i="51"/>
  <c r="G19" i="51" s="1"/>
  <c r="E22" i="51"/>
  <c r="E22" i="47"/>
  <c r="F22" i="2"/>
  <c r="G18" i="2" s="1"/>
  <c r="F22" i="47"/>
  <c r="G16" i="47" s="1"/>
  <c r="G17" i="49"/>
  <c r="G19" i="47"/>
  <c r="F22" i="45"/>
  <c r="G17" i="45" s="1"/>
  <c r="G17" i="51"/>
  <c r="E17" i="36"/>
  <c r="E15" i="36"/>
  <c r="F22" i="53"/>
  <c r="G18" i="45" l="1"/>
  <c r="G18" i="51"/>
  <c r="G21" i="45"/>
  <c r="G15" i="45"/>
  <c r="G20" i="45"/>
  <c r="G19" i="45"/>
  <c r="G16" i="45"/>
  <c r="G22" i="45" s="1"/>
  <c r="G22" i="49"/>
  <c r="G15" i="2"/>
  <c r="G16" i="2"/>
  <c r="G21" i="2"/>
  <c r="G19" i="2"/>
  <c r="G15" i="51"/>
  <c r="G21" i="51"/>
  <c r="G16" i="51"/>
  <c r="G20" i="51"/>
  <c r="G15" i="47"/>
  <c r="G20" i="47"/>
  <c r="G17" i="47"/>
  <c r="G21" i="47"/>
  <c r="G18" i="47"/>
  <c r="G17" i="2"/>
  <c r="G20" i="2"/>
  <c r="E18" i="36"/>
  <c r="G18" i="53"/>
  <c r="G17" i="53"/>
  <c r="G16" i="53"/>
  <c r="G19" i="53"/>
  <c r="G21" i="53"/>
  <c r="G20" i="53"/>
  <c r="G15" i="53"/>
  <c r="G22" i="47" l="1"/>
  <c r="G22" i="2"/>
  <c r="G22" i="51"/>
  <c r="G22" i="53"/>
</calcChain>
</file>

<file path=xl/sharedStrings.xml><?xml version="1.0" encoding="utf-8"?>
<sst xmlns="http://schemas.openxmlformats.org/spreadsheetml/2006/main" count="3891" uniqueCount="1032">
  <si>
    <t>PLANO DE AÇÃO NACIONAL DE CONSERVAÇÃO DE ESPÉCIES AMEAÇADAS DE EXTINÇÃO - PAN</t>
  </si>
  <si>
    <t>PLANO DE AÇÃO NACIONAL PARA A CONSERVAÇÃO DAS ESPÉCIES AMEAÇADAS DA FAUNA AQUÁTICA DO ECOSSISTEMA MOGI/PARDO/SAPUCAI-MIRIM/GRANDE - PAN MPSG.</t>
  </si>
  <si>
    <t>Objetivo geral do PAN</t>
  </si>
  <si>
    <t>Recuperar as espécies da fauna aquática, com ênfase nos peixes ameaçados de extinção, do ecossistema dos rios Mogi-Guaçu, Pardo e Grande em 8 anos.</t>
  </si>
  <si>
    <t>Data da monitoria</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</si>
  <si>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</si>
  <si>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</si>
  <si>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</si>
  <si>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</si>
  <si>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</si>
  <si>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</si>
  <si>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</si>
  <si>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</si>
  <si>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</si>
  <si>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</si>
  <si>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</si>
  <si>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</si>
  <si>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</si>
  <si>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</si>
  <si>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</si>
  <si>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</si>
  <si>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</si>
  <si>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no período previsto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</si>
  <si>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</si>
  <si>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</si>
  <si>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</si>
  <si>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</si>
  <si>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</si>
  <si>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</si>
  <si>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</si>
  <si>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</si>
  <si>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</si>
  <si>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</si>
  <si>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</si>
  <si>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</si>
  <si>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</si>
  <si>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</si>
  <si>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</si>
  <si>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</si>
  <si>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</si>
  <si>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</si>
  <si>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</si>
  <si>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</si>
  <si>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</si>
  <si>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</si>
  <si>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</si>
  <si>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</si>
  <si>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1- Reduzir as irregularidades na captação de água e no despejo de efluentes, assim como a disposição inadequada de resíduos sólidos na área do PAN, em oito anos.</t>
  </si>
  <si>
    <t>1.1</t>
  </si>
  <si>
    <t>Divulgar o PAN e seus projetos de pesquisas junto às Universidades e/ou Instituições, a fim de que sejam realizados trabalhos acadêmicos (TCC, Dissertações, Teses e outros) tendo como tema os problemas e necessidades de gestão de recursos hídricos, efluentes e resíduos sólidos diretamente relacionados à ictiofauna da área de recorte.</t>
  </si>
  <si>
    <t>Número de instituições parceiras, número de projetos de pesquisas, número de artigos publicados, número de dissertações e teses</t>
  </si>
  <si>
    <t>Valtair Silva (CEPTA/ICMBio)</t>
  </si>
  <si>
    <t>Instituições de Ensino e Pesquisa (USP, UFSCar, FMPFM, UNIFEB, UniPinhal, UNESP), IF/SMA/SP, CEPTA/ICMBio</t>
  </si>
  <si>
    <t>x</t>
  </si>
  <si>
    <t>A ação em destaque teve inicio no primeiro semestre de 2013, com vários contatos em universidades da região USP Ribeirão Preto, USP S. Carlos, UFSCAR, UNESP Botucatu, ainda com empresas concessionárias de rodovias e de energia Elétrica, AES tiete, ARTERIS.</t>
  </si>
  <si>
    <t>Discussões encaminhadas e avançadas para adoção de ações do PAN por empresas concessionárias de rodovias, energia eletrica universidades.</t>
  </si>
  <si>
    <t>Observa-se a necessidade de maior dedicação à etapa de divulgação</t>
  </si>
  <si>
    <t>Fernando Rocchetti dos Santos (CEPTA/ICMBio)</t>
  </si>
  <si>
    <t>Elaborar uma Carta de Intenções para as instituições visitadas (atestarem o conhecimento do PAN e o compromisso assumido); elaborar um formulário específico para as faculdades da região por ocasião da defesa de TCCs, dissertações etc.</t>
  </si>
  <si>
    <t>1.2</t>
  </si>
  <si>
    <t>Determinar e monitorar a concentração de poluentes (orgânicos e inorgânicos) na água e no sedimento e identificar a presença e o efeito nas populações de peixes, com ênfase nas ameaçadas de extinção, na área do PAN.</t>
  </si>
  <si>
    <t>Número de projetos de pesquisa relacionados ao tema, número de artigos publicados, relatório técnicos</t>
  </si>
  <si>
    <t>Fabiano Botta Tonissi (IF/SMA/SP)</t>
  </si>
  <si>
    <t>Instituições de Pesquisa, Maria Rita de Cáscia Barreto Netto (CEPTA/ICMBio)</t>
  </si>
  <si>
    <t xml:space="preserve">Projeto de pesquisa UNIFEB, iniciado em agosto de 2013, com análise de metais no Rio Pardo; projeto desenvolvido pelo CEPTA com análise de metais pesados no rio Mogi (curimbatá e mandi), etapa final; relatórios de diagnóstico da bacia, pontos monitorados pela CETESB - Sapucai-Mirim, relatórios de monitoramento de 3 PCHs , próximo a São Joaquim da Barra - Prof. Julio Garavello; buscar referência de dissertação - Maria Inácia Macedo Freitas , região de Barretos. Levantar trabalhos da UNESP Jaboticabal, Prof. Robson Pitelli; levantar demais relatórios de PCHs, renovação de LO, obrigatoriedade de monitorar água e ictiofauna. </t>
  </si>
  <si>
    <t>Em andamento</t>
  </si>
  <si>
    <t>Projeto na fase inicial</t>
  </si>
  <si>
    <t>1.3</t>
  </si>
  <si>
    <t>Promover a capacitação dos gestores públicos municipais quanto ao acesso aos recursos das agências de financiamentos voltadas para a implantação de sistemas de tratamento de esgotos sanitários e resíduos sólidos.</t>
  </si>
  <si>
    <t>Número de cursos ministrados, número de agentes capacitados</t>
  </si>
  <si>
    <t>17/02/2020                                      (1 curso/ano ao longo da vigência do PAN; específicos para agências tomadoras de recursos)</t>
  </si>
  <si>
    <t>Aparecido Hojaij (ASSEMAE/SAAEJ)</t>
  </si>
  <si>
    <t>60.000,00/ano</t>
  </si>
  <si>
    <t xml:space="preserve">Comitês de bacia, Prefeituras Municipais, Estados, ASSEMAE </t>
  </si>
  <si>
    <t xml:space="preserve">Um curso de capacitação na bacia do Mogi (Jaboticabal - baixo Mogi; um em Mogi Guaçu - Alto e Médio Mogi - os 31 municipios foram capacitados), um no Pardo, um no Baixo Pardo Grande (região de Colômbia, 14 municípios participaram). Existe um programa da secretaria de meio ambiente (SP e MG) - Gestão Integrada de Resíduos Municipais - GIREM (em SP) e em MG - FiDRO e COPAM (procurar Célio Bertelli para mais informações) , para financiar o plano de saneamento e plano de gestão de resíduos sólidos dos municípios. Buscar mais informações nos Comitês, Secretaria de Recursos Hídricos, diversas iniciativas acontecendo nos diferentes comitês do recorte do PAN. </t>
  </si>
  <si>
    <t>Algumas atividades foram realizadas pelos CBHs, mas sem o envolvimento do PAN.</t>
  </si>
  <si>
    <t xml:space="preserve">Célio Bertelli (CBH-SMG) , Sérgio Aparecido Antonini (Prefeitura Municipal de Porto Ferreira) , Márcio Antônio Ferreira (FMPFM) , Maria Inácia Macedo Freitas (CBH-BPG) </t>
  </si>
  <si>
    <t>1.4</t>
  </si>
  <si>
    <t>Articular junto aos gestores municipais, a criação de políticas públicas municipais, para controle e fiscalização do lançamento de resíduos tóxicos em corpos d’água, tendo como base as leis federais 11.445/97 e 12.305/10.</t>
  </si>
  <si>
    <t>Número de leis municipais sancionadas</t>
  </si>
  <si>
    <t>20.000,00/ano</t>
  </si>
  <si>
    <t>Prefeituras Municipais, Estados, Órgãos de Saneamento</t>
  </si>
  <si>
    <t>Existe a necessidade de regulamentar a lei, não basta sancionar. A maioria dos municípios do estado de SP tiveram os planos de RS rejeitados.  A fiscalização cabe ao órgão estadual. Os municípios do recorte do PAN estão atendendo a lei 11445 (planos de saneamento), cujo prazo é dezembro/2013. O plano integrado de RS não teve prorrogação, prazo foi agosto/2012.</t>
  </si>
  <si>
    <t>Célio Bertelli (CBH-SMG), Maria Inácia Macedo Freitas (CBH-BPG)</t>
  </si>
  <si>
    <t>Alterar resíduos tóxicos por poluentes.</t>
  </si>
  <si>
    <t>O município é obrigado a sancionar lei, buscar informação via Comitês (Aparecido Hojaij (ASSEMAE/SAAEJ), Célio Bertelli (CBH-SMG) e Maria Inácia Macedo Freitas (CBH-BPG) irão conferir nos respectivos CBHs)</t>
  </si>
  <si>
    <t>1.5</t>
  </si>
  <si>
    <t>Articular a inserção de ações diretamente relacionadas à proteção das espécies ameaçadas de extinção no recorte do PAN, nas metas dos planos dos comitês de bacias.</t>
  </si>
  <si>
    <t>Número de metas sobre proteção de espécies ameaçadas inseridas nos planos de bacias</t>
  </si>
  <si>
    <t>Adriana Cavalieri Sais (UniPinhal/CBH-Mogi)</t>
  </si>
  <si>
    <t>Não Significativo</t>
  </si>
  <si>
    <t>Comitês de bacia, CEPTA/ICMBio, Instituições de Pesquisa</t>
  </si>
  <si>
    <t xml:space="preserve">A revisão dos planos de bacias está acontecendo neste momento, existe a oportunidade. Elaborar um ofício para os coordenadores executivos dos comitês para viabilizar a inclusão do PAN nos planos. Agendar uma reunião com os 5 secretários executivos (convidar a diretoria toda) para discutir essa questão. </t>
  </si>
  <si>
    <t>Márcio Antonio Ferreira (FMPFM)</t>
  </si>
  <si>
    <t>Célio Bertelli (CBH-SMG), Maria Inácia Macedo Freitas (CBH-BPG), Marco Galli (UNIPINHAL) levantar nomes dos comitês de MG. Márcio Antonio Ferreira (FMPFM) fará o contato.</t>
  </si>
  <si>
    <t>1.6</t>
  </si>
  <si>
    <t>Articular com os órgãos de saneamento a criação de um sistema de informações sobre qualidade de água captada, em todos os municípios da área de abrangência do PAN, a ser disponibilizado no site do Sistema Estadual de Gerenciamento de Recursos Hídricos.</t>
  </si>
  <si>
    <t>Banco de dados criado, número de municípios com informações disponibilizadas para a sociedade</t>
  </si>
  <si>
    <t>Prefeituras Municipais, Estados, Concessionárias de Saneamento</t>
  </si>
  <si>
    <t>Além dos planos, os municípios precisam de Política Municipal de Saneamento, onde devem prever sistemas de informação. Ninguém criou até agora, a única informação sistematizada é o SNIS. Todos os municípios que participam do Município Verde-Azul precisam informar o órgão de controle (relatório anual). Levantar relatórios da CETESB e DAEE (em SP); COPASA e SAAEs (em MG).</t>
  </si>
  <si>
    <t>1.7</t>
  </si>
  <si>
    <t>Articular junto às empresas privadas, órgãos públicos e sociedade civil a implantação do monitoramento em tempo real dos corpos d’água, à montante e à jusante dos principais pontos de captação de água e lançamento de efluentes, nas áreas estratégicas do PAN.</t>
  </si>
  <si>
    <t>Número de estações instaladas; Mapa com localização dos pontos de lançamento de efluentes</t>
  </si>
  <si>
    <t>Carlos Roberto Sarni (Prefeitura Municipal de Sertãozinho)</t>
  </si>
  <si>
    <t>Prefeituras Municipais, Institutos de Pesquisa, Iniciativa Privada, Sociedade Civil</t>
  </si>
  <si>
    <t>Procurar informações das estações automáticas da CETESB e da ANA; articular com o Tundisi (Instituto Internacional de Ecologia) sobre os equipamentos disponíveis.</t>
  </si>
  <si>
    <t>Viabilizar a implantação de estações de monitoramento em tempo real de qualidade da água nas áreas estratégicas para conservação das espécies ameaçadas do PAN. Quais parâmetros? Esta é uma ação financiável pelos Comitês. Triangular os interesses do PAN - CETESB e Comitês.</t>
  </si>
  <si>
    <t>Conversar com o Tundisi sobre os equipamentos. Aguardar a indicação do Carlos Roberto Sarni (Prefeitura Municipal de Sertãozinho) e, paralelamente, iniciar contato com a CETESB.</t>
  </si>
  <si>
    <t>1.8</t>
  </si>
  <si>
    <t>Articular com os órgãos competentes a criação de uma rede de informação e mapeamento dos lançamentos de efluentes nos corpos d’água na área do PAN, baseando-se nos dados cadastrais de órgãos fiscalizadores e licenciadores.</t>
  </si>
  <si>
    <t>Mapa com localização dos pontos de lançamento de efluentes, criação da rede</t>
  </si>
  <si>
    <t xml:space="preserve">Prefeituras Municipais, Órgãos de licenciamento e fiscalização do Estado, Institutos de Pesquisa </t>
  </si>
  <si>
    <t>Ajustar para as áreas relevantes do PAN.</t>
  </si>
  <si>
    <t>Agrupar os produtos na ação 1.7</t>
  </si>
  <si>
    <t>1.9</t>
  </si>
  <si>
    <t>Mapear e caracterizar as fontes de poluição difusa oriundas das atividades agroindustriais nas áreas estratégicas do PAN.</t>
  </si>
  <si>
    <t>Número de mapas gerados, diagnóstico das fontes de poluição</t>
  </si>
  <si>
    <t>Instituições de pesquisa, Comitês de bacia, Secretarias de agricultura, Sociedade civil, Órgãos licenciadores e fiscalizadores, Empresas especializadas</t>
  </si>
  <si>
    <t>A CETESB faz o controle dos empreendimentos via licenciamento ambiental. A CETESB monitora, o empreendedor realiza as análises em laboratório credenciado pela CETESB.</t>
  </si>
  <si>
    <t>As áreas estratégicas não estavam definidas.</t>
  </si>
  <si>
    <t>Mapear e caracterizar, nas áreas estratégicas do PAN, as fontes potenciais de impacto negativo no ecossistema  oriundas das atividades agroindustriais.</t>
  </si>
  <si>
    <t>Verificar os planos municipais de agricultura - site da CATI (pequenos produtores). Demais informações na CETESB e DAEE (licenciados). A polícia ambiental está notificando os empreendimentos não licenciados em algumas regiões - verificar onde está sendo feita com regularidade.</t>
  </si>
  <si>
    <t>1.10</t>
  </si>
  <si>
    <t>Articular com os órgãos competentes, a ampliação da rede oficial de monitoramento dos corpos d’água, aumentando em pelo menos 80% os pontos de coleta, e dobrando a freqüência de amostragem, na área do PAN.</t>
  </si>
  <si>
    <t>Número de pontos acrescentados na rede de monitoramento</t>
  </si>
  <si>
    <t>Órgãos oficiais de monitoramento da qualidade de água, Estados, Comitês de bacia</t>
  </si>
  <si>
    <t>Ações vem ocorrendo, por conta de projetos no CBH-BPG. Embora não haja articulação  pelo PAN, os projetos estão em fase inicial, sendo acompanhados indiretamente.</t>
  </si>
  <si>
    <t>Em fase inicial de execução</t>
  </si>
  <si>
    <t>Falta de articulação direta com os responsáveis pelos projetos de rede de monitoramento</t>
  </si>
  <si>
    <t>Abrir canal de comunicação com os responsáveis pelos projetos no CBH e demais instituições, que venham de encontro à ação pretendida</t>
  </si>
  <si>
    <t>Negociar a inserção dessa ação nos planos de bacia. Articular com a CETESB.</t>
  </si>
  <si>
    <t>1.11</t>
  </si>
  <si>
    <t>Articular com os órgãos licenciadores e setor agroindustrial (sucro-alcooleiro, beneficiamento de laranja, curtumes, entre outros) a criação de um banco de informações sobre a conservação dos sistemas de segurança de estações de tratamento e lagoas de decantação, para cumprimento da legislação vigente.</t>
  </si>
  <si>
    <t>Número de sistemas com novas práticas de manutenção adotadas</t>
  </si>
  <si>
    <t>Não estimado</t>
  </si>
  <si>
    <t>Órgãos licenciadores, Agroindústria</t>
  </si>
  <si>
    <t>Sensibilizar/mobilizar os órgãos competentes (IBAMA, Órgãos Estaduais, Polícia Ambiental) para intensificar a  fiscalização quanto ao cumprimento da legislação vigente relacionado aos sistemas de segurança de estações de tratamento e lagoas de decantação do setor agroindustrial (sucro-alcooleiro, beneficiamento de laranja, curtumes, entre outros), identificando o número atual de empreendimentos adequados.</t>
  </si>
  <si>
    <t>100 % de empreendimentos adequados às normas vigentes de segurança</t>
  </si>
  <si>
    <t xml:space="preserve">Célio Bertelli (CBH-SMG) </t>
  </si>
  <si>
    <t>1.12</t>
  </si>
  <si>
    <t>Elaborar e implementar com as instituições competentes um programa de revisão e adequação dos processos de outorga e fiscalização de uso e exploração da água nas áreas estratégicas do PAN.</t>
  </si>
  <si>
    <t>Número de outorgas revisadas; Programa instituído</t>
  </si>
  <si>
    <t>Sérgio Aparecido Antonini (Prefeitura Municipal de Porto Ferreira)</t>
  </si>
  <si>
    <t>Órgãos responsáveis pela outorga; Comitês de bacia; Órgãos de licenciamento</t>
  </si>
  <si>
    <t>Iniciada através de contatos com DAEE de Ribeirão Preto e Araraquara; Eliana Viési Velocci Ramia (IBAMA/Ribeirão Preto) oficiou os órgãos e o DAEE enviou listagem de outorga do Estado de SP (1500 entradas). Precisa analisar.</t>
  </si>
  <si>
    <t>Não possui</t>
  </si>
  <si>
    <t>Retomada de trabalhos com DAEE; compilar os dados e confrontar com as áreas estratégicas.</t>
  </si>
  <si>
    <t>2 - Impedir a introdução de espécies exóticas, alóctones e híbridos e a soltura de espécies nativas sem estudos prévios e autorização dos órgãos competentes, nas áreas do PAN, em oito anos.</t>
  </si>
  <si>
    <t>2.1</t>
  </si>
  <si>
    <t>Criar e implementar um Programa de Cativeiro, quando necessário, com espécies ameaçadas de peixes na área de recorte do PAN, visando a recuperação dessas populações.</t>
  </si>
  <si>
    <t>Programa de cativeiro implantado</t>
  </si>
  <si>
    <t>José Augusto Senhorini (CEPTA/ICMBio)</t>
  </si>
  <si>
    <t>CEPTA/ICMBio, Universidades (UNESP - Botucatu, Ilha Solteira, Bauru, USP - Pirassununga)</t>
  </si>
  <si>
    <t xml:space="preserve">1)Existem trabalhos iniciados com a piracanjuba, bagre-sapo e pacu-prata:
 - Plantel de Piracanjubas Brycon orbignyanus (Parceria UNESP Campus Botucatu, departamento de Morfologia e CEPTA)
 - Banco genético de pacu, Piaractus mesopotamicus (Parceria CEPTA, USP Pirassununga e UNESP Campus Bauru)
- Em implementação um banco genético de bagre sapo Pseudopimelodus mangurus (Parceria CEPTA, UNESP Bauru e USP Pirassununga) 
 2) A partir de outubro/2013 realizaremos esforços de pesca no rio Grande e Pardo para implementar um banco genético de pacu prata Myleus tiete.
3) Elaborado o Protocolo de Manejo Sanitário, em cativeiro, de espécies ameaçadas.
</t>
  </si>
  <si>
    <t>Banco Genético e Protocolo de Manejo Sanitário</t>
  </si>
  <si>
    <t>José Augusto Senhorini (CEPTA/ICMBio), Fausto Porto Foresti (UNESP)</t>
  </si>
  <si>
    <t>O repovoamento está voltado para as espécies de grande porte. Fazer contato para incluir como parceiros as 3 PCHS (repovoamento) com UNESP Jaboticabal, Bauru, Botucatu.</t>
  </si>
  <si>
    <t>2.2</t>
  </si>
  <si>
    <t>Identificar e mapear as pisciculturas (em viveiros ou tanques-rede) e pesque-pagues, regularizados ou não, diagnosticando riscos advindos de suas práticas.</t>
  </si>
  <si>
    <t>Empreendimentos identificados e mapeados</t>
  </si>
  <si>
    <t>Paulo Sérgio Ceccarelli (CEPTA/ICMBio)</t>
  </si>
  <si>
    <t>Ministério da Pesca, CEPTA/ICMBio, Instituições de Pesquisa</t>
  </si>
  <si>
    <t xml:space="preserve">Eliana Viési Velocci Ramia (IBAMA/Ribeirão Preto) levantou junto ao DAEE. Existem 80 aquiculturas cadastradas no Estado de SP nos municípios do recorte do PAN. Paulo Ceccarelli (CEPTA/ICMBio) obteve a listagem das aquiculturas de 2 municipios (Socorro e Itapira) somam mais de 100. </t>
  </si>
  <si>
    <t>Maria Inácia Macedo Freitas (CBH-BPG)</t>
  </si>
  <si>
    <t>Eliana Viési Velocci Ramia (IBAMA/Ribeirão Preto)</t>
  </si>
  <si>
    <t>Pedir lista para Maria Inácia Macedo Freitas (CBH-BPG).</t>
  </si>
  <si>
    <t>2.3</t>
  </si>
  <si>
    <t>Articular a adoção de medidas de controle, junto aos órgãos competentes, visando à regularização de empreendimentos aquícolas não legalizados.</t>
  </si>
  <si>
    <t>Empreendimentos aquícolas legalizados</t>
  </si>
  <si>
    <t>José Oswaldo J. Mendonça (CEPTA/ICMBio)</t>
  </si>
  <si>
    <t>100.000,00/ano</t>
  </si>
  <si>
    <t>Ministério da Pesca, Paulo Sérgio Ceccarelli (CEPTA/ICMBio), Instituições de Pesquisa</t>
  </si>
  <si>
    <t>Não iniciada, depende da conclusão da ação 2.2</t>
  </si>
  <si>
    <t>José Oswaldo Junqueira Mendonça (CEPTA/ICMBio)</t>
  </si>
  <si>
    <t>Sugestão: reformular seu início para 2014</t>
  </si>
  <si>
    <t>2.4</t>
  </si>
  <si>
    <t>Articular e propor junto aos órgãos competentes a implementação de protocolos, visando mitigar os impactos da atividade de produção/comercialização de peixes no ecossistema Mogi-Pardo-Grande.</t>
  </si>
  <si>
    <t>Protocolo implementado</t>
  </si>
  <si>
    <t xml:space="preserve">Ministério da Pesca, CEPTA/ICMBio, IBAMA </t>
  </si>
  <si>
    <t>Iniciada, protocolo  (selo verde) para certificar aquiculutras. Protocolo foi encaminhado para o Ministério da Pesca (2011), que respondeu que estava desenvolvendo selos.</t>
  </si>
  <si>
    <t>Intensificar a interlocução com os Estados, através das câmaras setoriais, institutos de pesquisa, entre outros.</t>
  </si>
  <si>
    <t>2.5</t>
  </si>
  <si>
    <t>Articular com os órgãos competentes a elaboração de um instrumento legal proibindo soltura de qualquer espécie exótica, alóctone e híbridos na área do PAN.</t>
  </si>
  <si>
    <t>Instrumento legal publicado no DOU</t>
  </si>
  <si>
    <t>Ministério da Pesca, CEPTA/ICMBio, IBAMA</t>
  </si>
  <si>
    <t xml:space="preserve"> Não iniciada</t>
  </si>
  <si>
    <t>Pareceres já foram emitidos pelo Comite Tec. Consult. Do CEPTA quando demandado pela CT de Pescado de SP.</t>
  </si>
  <si>
    <t>3 - Mitigar os impactos dos barramentos sobre as espécies de peixes, com ênfase nas espécies ameaçadas de extinção na área do PAN, em oito anos.</t>
  </si>
  <si>
    <t>3.1</t>
  </si>
  <si>
    <t>Articular com os órgãos competentes a intensificação das atividades de fiscalização à jusante dos barramentos na área do PAN, principalmente no período de defeso da piracema.</t>
  </si>
  <si>
    <t>Operações de fiscalização realizadas</t>
  </si>
  <si>
    <t>IBAMA, Polícia Militar Ambiental, Concessionárias de Energia, CEPTA/ICMBio, CETESB, IGAM</t>
  </si>
  <si>
    <t xml:space="preserve">Um barco foi doado pelo IBAMA para o Cepta; outro barco foi doado por um produtor para a Pamb de Barretos para ações de fiscalização no Pardo e Grande, inclusive na barragem, 3 ações/mês. Necessidade de envolver MG. Doação de 1 carro do IBAMA para a Prefeitura de Colômbia realizar as ações do PAN (fiscalização inclusive). </t>
  </si>
  <si>
    <t>3.2</t>
  </si>
  <si>
    <t>Estabelecer programas de pesquisa e monitoramento da ictiofauna à jusante e à montante de reservatórios, contemplando avaliações genéticas das populações de peixes, principalmente as ameaçadas, dinâmicas migratórias, mapeamento de sítios de desova e de criação.</t>
  </si>
  <si>
    <t>Programas implantados, relatórios, artigos, projetos</t>
  </si>
  <si>
    <t>Rita de Cássia G. de Alcântara Rocha (CEPTA/ICMBio)</t>
  </si>
  <si>
    <t>800.000,00/ano</t>
  </si>
  <si>
    <t>CEPTA/ICMBio, Instituições de Pesquisa, Concessionárias de Energia</t>
  </si>
  <si>
    <t>Foram realizadas 3 campanhas de monitoramento da ictiofauna (marcação de peixes) nos rios Mogi-Guaçu (Pirassununga/SP) e no rio Grande (Colômbia/SP e Planura/MG). Até o momento foram marcados 150 peixes, no total. De todos, foram coletados os dados merísticos individuais (biometria) e retirado um pequeno pedaço de tecido (nadadeira) que compõem o Banco de Tecidos mantido no CEPTA/ICMBio. Este material visa o atendimento de estudos genéticos. Além disso, foram realizadas reuniões para apresentação/discussão dos trabalhos com representantes de Furnas - UHE de Porto Colômbia; com a Secretária do Meio Ambiente da cidade de Colômbia/SP - Biol. Maria Inácia Macedo Freitas; Policia Militar Ambiental do Batalhão de Barretos; pescadores e ribeirinhos nos locais de coleta e também com representantes da AES Tietê (parceiro do PAN) responsáveis pelas PCHs dos rios Mogi e Pardo (6 unidades).</t>
  </si>
  <si>
    <t xml:space="preserve">Três campanhas de marcação atingindo-se um total de 150 peixes marcados. </t>
  </si>
  <si>
    <t>Nenhuma das espécies alvo do PAN foi marcada. Apesar de todo esforço realizado para sua captura não obtivemos êxito. Esperamos que com o início da piracema esta situação se reverta.</t>
  </si>
  <si>
    <t>A partir do mês de outubro/2013, as campanhas de marcação serão intensificadas. Este período é mais apropriado para a captura dos peixes, haja vista os mesmos estarem iniciando seu período reprodutivo e com isso, deslocando-se de seu lar de alimentação (rio Grande) em busca de seus lares de reprodução (rios Pardo e Mogi-Guaçu). Para que obtenhamos sucesso é necessário a realização de 2 expedições ao rio Grande, 2 expedições ao rio Pardo e 3 no rio Mogi-Guaçu, porém para que isto aconteça é necessário que haja a liberação de recursos financeiros em tempo hábil para o deslocamento (2 veículos, barcos com motor, diárias para 07 servidores, combustível ) para os pontos pré-estabelecidos na ação, ou seja Furnas - UHE de Porto Colômbia  e UHE Itaipava.</t>
  </si>
  <si>
    <t>Se houver a necessidade de guia, entrar em contato com a Associação de Canoeiros de P. Ferreira.</t>
  </si>
  <si>
    <t>3.3</t>
  </si>
  <si>
    <t>Monitorar os mecanismos de transposição de peixes instalados nos aproveitamentos hidrelétricos presentes na área do PAN e cruzar as informações com os programas de monitoramento da ictiofauna.</t>
  </si>
  <si>
    <t>Monitoramentos implementados, número de relatórios técnicos</t>
  </si>
  <si>
    <t>Claudio Luiz Bock (CEPTA/ICMBio)</t>
  </si>
  <si>
    <t>CEPTA/ICMBio, Concessionárias de Energia, Instituições de Pesquisa</t>
  </si>
  <si>
    <t xml:space="preserve">Não Iniciada; houve contato com a AES Tietê (detentora de 6 PCHs) e existe interesse de realizar os monitoramentos em parceria com o PAN. </t>
  </si>
  <si>
    <t>Claudio Luiz Bock (CEPTA/ICMBio); José Augusto Senhorini (CEPTA/ICMBio)</t>
  </si>
  <si>
    <t>Acompanhar o monitoramento dos mecanismos de transposição de peixes instalados nos aproveitamentos hidrelétricos presentes na área do PAN e cruzar as informações com os programas de monitoramento da ictiofauna.</t>
  </si>
  <si>
    <t>Relatórios técnicos enviados pelas empresas.</t>
  </si>
  <si>
    <t>3.4</t>
  </si>
  <si>
    <t>Articular para criar e manter um banco de dados com as informações atualizadas de pesquisa e monitoramento da ictiofauna geradas pelas empresas hidrelétricas e/ou instituições de pesquisa.</t>
  </si>
  <si>
    <t>Banco de dados disponibilizado</t>
  </si>
  <si>
    <t>Ministério da Pesca, IBAMA, ICMBio</t>
  </si>
  <si>
    <t>Não Iniciada</t>
  </si>
  <si>
    <t>Articular para criar e manter um banco de dados com as informações atualizadas das ações e atividades do PAN.</t>
  </si>
  <si>
    <t>Estimar custo da criação do banco de dados. Márcio Antônio Ferreira (FMPFM) fará consulta e comunicará o GAP.</t>
  </si>
  <si>
    <t>Realocar essa ação no Obj. Esp. 6</t>
  </si>
  <si>
    <t>3.5</t>
  </si>
  <si>
    <t>Formar um Comitê Técnico para avaliação dos programas de monitoramento e pesquisa da ictiofauna, na área do PAN.</t>
  </si>
  <si>
    <t>Comitê formado</t>
  </si>
  <si>
    <t>Osmar Angelo Cantelmo (CEPTA/ICMBio)</t>
  </si>
  <si>
    <t>Ministério da Pesca, IBAMA, ICMBio, Instituições de Pesquisa</t>
  </si>
  <si>
    <t>Sem pertinência</t>
  </si>
  <si>
    <t>3.6</t>
  </si>
  <si>
    <t>Identificar e cadastrar áreas sujeitas a flutuações bruscas do nível da água, causadas pela operação dos reservatórios hidrelétricos que afetam a área do PAN, e implementar ações de mitigação (resgate/salvamento de peixes ou outros métodos).</t>
  </si>
  <si>
    <t>Áreas cadastradas e ações implementadas</t>
  </si>
  <si>
    <t>Concessionárias de Energia, Prefeituras Municipais, Instituições de Pesquisa, CEPTA/ICMBio, IBAMA, Polícia Militar Ambiental</t>
  </si>
  <si>
    <t>Provavelmente, a UHE Marimbondo seja a única que apresente este problema (confirmar informações sobre a UHE Caconde). Com a ampliação do recorte, constarão as UHEs Estreito, Água Vermelha, Jaguara, Peixoto, Volta Grande, Igarapava e Furnas (investigar se o problema da flutuação brusca ocorre nestas). Maria Inácia Macedo Freitas entrou em contato com os responsáveis pela Usina e foi informada que as flutuações de 2011 e 2012 eram em função da maior seca dos últimos 30 anos no rio Grande. A UHE Marimbondo está renovando a LO e instalará 4 turbinas para reverter o problema. Haverá salvamento de peixes.</t>
  </si>
  <si>
    <t xml:space="preserve">A maior dificuldade são as informações desencontradas fornecidas pelas empresas e órgãos de controle. </t>
  </si>
  <si>
    <t>3.7</t>
  </si>
  <si>
    <t>Articular com o Operador Nacional do Sistema (ONS) e as concessionárias de energia para compatibilizar as regras operativas de reservatórios, na área do PAN, para manutenção do regime hídrico natural necessário para o ciclo de vida das espécies de peixes.</t>
  </si>
  <si>
    <t>Regras operativas implementadas</t>
  </si>
  <si>
    <t>Antônio Fernando Bruni Lucas (CEPTA/ICMBio)</t>
  </si>
  <si>
    <t xml:space="preserve">ONS, Concessionárias de energia, IBAMA, ICMBio </t>
  </si>
  <si>
    <t>Célio Bertelli (CBH-SMG)</t>
  </si>
  <si>
    <t>Maria Inácia Macedo Freitas (CBH-BPG), Eliana Viési Velocci Ramia (IBAMA/Ribeirão Preto)</t>
  </si>
  <si>
    <t>Buscar contato com os analistas da ONS.</t>
  </si>
  <si>
    <t>4 - Proteger áreas prioritárias para conservação de espécies de peixes ameaçadas de extinção, em especial as áreas de berçário, lagoas marginais e áreas de várzea adjacentes, na área do
PAN, em oito anos.</t>
  </si>
  <si>
    <t>4.1</t>
  </si>
  <si>
    <t>Atualizar o inventário ictiofaunístico nos cursos d´água da área do PAN.</t>
  </si>
  <si>
    <t>Inventário atualizado</t>
  </si>
  <si>
    <t>Fernando Apone (LIRP/FFCLRP/USP)</t>
  </si>
  <si>
    <t>Instituições de Pesquisa, CEPTA/ICMBio, Associações de Canoeiros, Colônias e Associações de pescadores, Polícia Militar Ambiental</t>
  </si>
  <si>
    <t xml:space="preserve">Início do levantamento em coleções científicas (LIRP, MZUSP) das espécies coletadas na área do PAN. </t>
  </si>
  <si>
    <t>Lista das espécies coletadas na área do PAN tombadas no LIRP</t>
  </si>
  <si>
    <t>Finalizar o levantamento nas demais coleções e iniciar as campanhas de campo.</t>
  </si>
  <si>
    <t>4.2</t>
  </si>
  <si>
    <t>Identificar as áreas prioritárias para conservação de peixes ameaçados na área do PAN.</t>
  </si>
  <si>
    <t>Áreas prioritárias identificadas</t>
  </si>
  <si>
    <t>Carla Polaz (CEPTA/ICMBio), Ministério do Meio Ambiente, IBAMA, Instituições de Pesquisa</t>
  </si>
  <si>
    <t xml:space="preserve">Não houve avanço, as áreas serão definidas coletivamente na I Oficina de Monitoria. </t>
  </si>
  <si>
    <t>4.3</t>
  </si>
  <si>
    <t>Propor medidas de proteção que proibam atividades impactantes nas áreas prioritárias para conservação da ictiofauna identificadas no recorte do PAN.</t>
  </si>
  <si>
    <t>Medidas de proteção implementadas</t>
  </si>
  <si>
    <t xml:space="preserve">Valtair Silva (CEPTA/ICMBio), IBAMA, Ministério do Meio Ambiente, Ministério da Pesca </t>
  </si>
  <si>
    <t>Propor medidas de proteção, como zonas de restrição de uso, que proibam atividades impactantes nas áreas prioritárias para conservação da ictiofauna identificadas no recorte do PAN.</t>
  </si>
  <si>
    <t xml:space="preserve">Diretrizes de uso regulamentadas por portarias específicas. </t>
  </si>
  <si>
    <t>Sandoval Santos Junior (CEPTA/ICMBio)</t>
  </si>
  <si>
    <t>Fernando Rocchetti Santos (CEPTA/ICMBio)</t>
  </si>
  <si>
    <t>4.4</t>
  </si>
  <si>
    <t>Articular com os órgãos competentes operações de fiscalização das atividades potencialmente impactantes nas áreas prioritárias identificadas para conservação de peixes no recorte do PAN.</t>
  </si>
  <si>
    <t xml:space="preserve">IBAMA, Polícia Militar Ambiental, CETESB </t>
  </si>
  <si>
    <t xml:space="preserve">Foi iniciado um trabalho na região da Usina de Caconde, ranchos foram autuados e obrigados a apresentar PRADs, que estão sendo analisados. Também há ações no Mogi (São Carlos e Rincão). Polícia Ambiental realiza vistorias no Pardo e Sapucai relacionadas à demolição de ranchos à beira dos rios e riachos. </t>
  </si>
  <si>
    <t>Eliana Viési Velocci Ramia (IBAMA/Ribeirão Preto) irá listar todas as ações.</t>
  </si>
  <si>
    <t>4.5</t>
  </si>
  <si>
    <t>Monitorar as populações de peixes ameaçados nas áreas prioritárias identificadas para a conservação da ictiofauna no recorte do PAN.</t>
  </si>
  <si>
    <t xml:space="preserve">Monitoramentos realizados, relatórios técnicos, artigos </t>
  </si>
  <si>
    <t xml:space="preserve">CEPTA/ICMBio, Instituições de Pesquisa </t>
  </si>
  <si>
    <t xml:space="preserve">Projeto Jovem Pesquisador em parceria com a UNESP/SP (contempla bolsa Jovem Pesquisador, Doutorado, Mestrado e Iniciação Científica, com valor aproximado de 400 mil reais) que contempla ações de monitoria dos peixes migradores no ecossistema Mogi-Pardo-Grande. Está em desenvolvimento um estudo denominado “Ferramentas genéticas no estudo de Pseudoplatystoma corruscans (pintado) no rio Mogi-Guaçu: uma espécie ameaçada pela hibridação interespecífica”. Em 2013, foi finalizado o estudo que identificou as áreas de desova das espécies migradoras do sistema Mogi-Pardo e Grande. </t>
  </si>
  <si>
    <t xml:space="preserve">José Augusto Senhorini (CEPTA/ICMBio), Fausto Foresti </t>
  </si>
  <si>
    <t>Dificuldades de conciliar várias articulações com coordenação de planos. Recomenda-se distribuir para outros articuladores ações em que haja sobreposição para um mesmo articulador.</t>
  </si>
  <si>
    <t xml:space="preserve">5 - Restaurar e conservar as matas ciliares e reduzir as causas do assoreamento nos corpos d’água da área do PAN, iniciando pelas áreas estratégicas e prioritárias para as espécies de peixes ameaçadas de extinção, em oito anos. </t>
  </si>
  <si>
    <t>5.1</t>
  </si>
  <si>
    <t>Mapear e diagnosticar o estado de conservação das áreas ciliares e corpos d´água no recorte do PAN.</t>
  </si>
  <si>
    <t>Mapas e relatórios de diagnóstico das áreas</t>
  </si>
  <si>
    <t>Agência Nacional de Águas (ANA), Ministério da Pesca, IGAM/MG, DAEE/SP, IF/SMA/SP, IEF/MG, Comitês de bacia, IBAMA/Ribeirão Preto, CEPTA/ICMBio, INPE, Adriana Cavalieri Sais (UniPinhal), Fábio César Fraga (FMPFM)</t>
  </si>
  <si>
    <t xml:space="preserve">Projeto de monitoramento com VANT, aprovado pelo FEHIDRO (CBH Baixo Pardo-Grande), aguardando assinatura do contrato para início das atividades; é possível ter acesso aos dados do inventário florestal do Estado de SP (2005 e suas atualizações); na bacia do rio Sapucaí-Mirim, foram compradas imagens de satélite de alta resolução (ESCALA 1:3000), algumas análises para alguns município já foram feitas. Eliana Viési Velocci Ramia (IBAMA/Ribeirão Preto) informou que é possível disponibiilizar o uso do VANT via solicitação IBAMA. </t>
  </si>
  <si>
    <t>Aguardando início</t>
  </si>
  <si>
    <t>Aguardando assinatura do contrato</t>
  </si>
  <si>
    <t>Fabiano Botta Tonissi (IF/SMA/SP), Célio Bertelli (CBH-SMG), Eliana Viési Velocci Ramia (IBAMA/Ribeirão Preto)</t>
  </si>
  <si>
    <t xml:space="preserve">Marco Galli (UNIPINHAL) </t>
  </si>
  <si>
    <t>Convidar a Policia Ambiental (Batalhão de Rio Preto - Major Biagione) para participar do PAN. Custo do equipamento (básico): 90 mil reais. Buscar informações sobre imagens compradas pelo Estado de SP/SMA, empresa Emplasa (Fabiano Botta Tonissi vai se informar)</t>
  </si>
  <si>
    <t>5.2</t>
  </si>
  <si>
    <t>Divulgar para a sociedade civil e instituições públicas as informações referentes ao estado de conservação das áreas ciliares e corpos d´água no recorte do PAN.</t>
  </si>
  <si>
    <t>Workshop, material impresso, divulgação digital (sítios eletrônicos)</t>
  </si>
  <si>
    <t xml:space="preserve">Após a conclusão da Ação 5.1
</t>
  </si>
  <si>
    <t>Ministério da Pesca, CEPTA/ICMBio, Prefeituras Municipais, Comitês de bacia, IF/SMA- Bebedouro, associação Ambiental Copaíba</t>
  </si>
  <si>
    <t>Workshops nos CBHs do recorte do PAN</t>
  </si>
  <si>
    <t xml:space="preserve">Vai existir um workshop no CHB SMG em março/14, onde podemos divulgar as ações do PAN. Envolver informando  os promotores públicos na cobrança da regularização das áreas ciliares no recorte do PAN.  No BPG já existe uma parceria íntima entre promotoria e PAN. </t>
  </si>
  <si>
    <t>5.3</t>
  </si>
  <si>
    <t>Elaborar e implementar Programa para a Recuperação de Áreas Degradadas, com as instituições de diferentes segmentos relacionados ao uso e ocupação do solo, nas áreas estratégicas do PAN.</t>
  </si>
  <si>
    <t>Programa implementado</t>
  </si>
  <si>
    <t xml:space="preserve">17/02/2020
</t>
  </si>
  <si>
    <t>Sandoval dos Santos Jr. (CEPTA/ICMBio)</t>
  </si>
  <si>
    <t>Ricardo Ribeiro Rodrigues (ESALQ/USP), Comitês de bacia, Associação Ambiental Copaíba, IBAMA, Prefeituras Municipais, IF/SMA/SP, Luiz Eduardo Dias (UFV), Programa Biota/Fapesp</t>
  </si>
  <si>
    <t>Esta ação iniciará quando for concluída a Ação 5.1. Incluir Eletrobrás/Furnas responsável pelo reservatório UHE Marimbondo (recuperar em 6 anos a área do reservatório)</t>
  </si>
  <si>
    <t>5.4</t>
  </si>
  <si>
    <t>Identificar e mobilizar as instituições produtoras de mudas de espécies arbóreas nativas, visando a recuperação de áreas degradadas, na área do PAN.</t>
  </si>
  <si>
    <t>Lista dos viveiros e produção de mudas</t>
  </si>
  <si>
    <t xml:space="preserve">Prefeituras Municipais, IF/SMA/SP, Comitês de bacia, Associação Ambiental Copaíba, Fundação Biodiversitas, Deisy Regina Tres (Biodiversitá Projetos e Consultoria Ambiental), Fundação para a Conservação e a Produção Florestal do Estado de São Paulo, Concessionárias de Energia (AES Tietê S.A. (Silvio Carlos Alves dos Santos), Eletrobras
Furnas, CEMIG), Usinas Sucro-alcooleiras </t>
  </si>
  <si>
    <t xml:space="preserve">Foram levantados 20 viveiros (Colômbia, Fronteira, Ribeirão Preto, Colina etc). Existem muitos bancos de dados que podem ser consultados. Doação de 40 mil mudas dos viveiros (Pref. Colômbia-PAN) para os produtores rurais e assentados (municípios do BPG, Rib. Preto e MG - GD8). </t>
  </si>
  <si>
    <t>Eliana Viési Velocci Ramia (IBAMA/Ribeirão Preto) e Maria Inácia Macedo Freitas (CBH-BPG)</t>
  </si>
  <si>
    <t>Fazer contato com a ONG Copaíba (Socorro - representante esteve na Oficina de Planejamento do PAN).</t>
  </si>
  <si>
    <t>5.5</t>
  </si>
  <si>
    <t>Articular a criação e implementação de um programa de sensibilização junto às Secretarias Estaduais e Municipais de Agricultura, Conselhos Municipais de Meio Ambiente e de Desenvolvimento Rural, Sindicatos Rurais, Cooperativas, Associações e Produtores Rurais sobre a importância das boas práticas agropecuárias.</t>
  </si>
  <si>
    <t>Programa implementado de incentivo às boas práticas agropecuárias</t>
  </si>
  <si>
    <t>Instituições Federal, Estaduais e Municipais, Universidades, Sindicatos Rurais, Comitês de bacia, Sociedade Civil e iniciativa Privada, Associação Ambiental Copaíba, João Amadeu Giacchetto (CATI/ Escritório de Desenvolvimento Rural de Barretos), Associações de Canoeiros, Cyro Ferreira Penna Junior (SIRVARIG -Sindicato Rural do Vale do Rio Grande)</t>
  </si>
  <si>
    <t xml:space="preserve">Esta ação iniciará quando for concluída a Ação 5.1, mas algumas ações já foram iniciadas. Promovido pelo CBH BPG, em 2011-2012-2013, houve palestras no sindicato rural de Barretos (parceria Cetesb, IF/SMA, Cati). O material vai ser disponibilizado pela Maria Inácia Macedo Freitas (CBH/BPG) . Parceria com a Cetesb (Modelo do Programa Melhor Caminho) para termos de referência para renovação LO (usinas sucroalcooleiras) - Maria Inácia vai enviar o contrato. </t>
  </si>
  <si>
    <t>5.6</t>
  </si>
  <si>
    <t>Elaborar e implementar com as instituições competentes um programa de adequação dos processos de licenciamento, decretos de lavra e fiscalização das atividades mineradoras nas áreas estratégicas do PAN.</t>
  </si>
  <si>
    <t>Programa de adequação implementado</t>
  </si>
  <si>
    <t>Comitês de bacia, CEPTA/ICMBio, Prefeituras Municipais, Departamento Nacional de Produção Mineral - DNPM, Ministério Público (Aluísio Antonio Maciel Neto Promotor/Barretos e Marcelo Goulart Promotor (Ribeirão Preto); Fernando Mendes Valverde (Associação Nacional das Entidades de Produtores de Agregados para construção Civil - ANEPAC), Sérgio Aparecido Antonini (Sindicato das Indústrias de Extração de Areia do Estado de São Paulo - Sindareia)</t>
  </si>
  <si>
    <t xml:space="preserve">Eliana Viési Velocci Ramia (IBAMA/Ribeirão Preto) oficializou o DNPM, mas ainda não obtive resposta. Irá a promotoria falar com a Dra. Cláudia para tomar mais informações. No leito do rio Grande (Colômbia), houve denúncia e desativação de mineração (diamantes, cascalho) - Eliana levantará os processos e resultados. Promotora que colabora em Barretos - Adriana Nogueira. Experiência da Pref. de Porto Ferreira com Plano Diretor Municipal de Mineração financiado pelo FEHIDRO - Sergio vai passar o plano. Usar como modelo para os demais municípios. </t>
  </si>
  <si>
    <t>Marco Galli (UNIPINHAL) ; Sérgio Aparecido Antonini (Prefeitura Municipal de Porto Ferreira)</t>
  </si>
  <si>
    <t xml:space="preserve">CETESB é o órgão licenciador, por isso é importante levantar as informações sobre os empreendimentos minerários com eles. </t>
  </si>
  <si>
    <t>6 - Promover a Educação Ambiental e a capacitação visando a recuperação e conservação de peixes, com ênfase nas espécies ameaçadas de extinção, na área do PAN, em oito anos.</t>
  </si>
  <si>
    <t>6.1</t>
  </si>
  <si>
    <t>Identificar as instituições que atuam em Educação Ambiental no recorte da área estratégica do PAN para a construção de uma rede de educadores/as ambientais que possibilite a elaboração e implementação coletivas de programas de Educação Ambiental para a recuperação e conservação de espécies de peixes ameaçadas de extinção.</t>
  </si>
  <si>
    <t>Lista de Educadores Ambientais do recorte, Rede constituída</t>
  </si>
  <si>
    <t>Instituições Federal, Estaduais e Municipais (IF/SMA/SP, CEPTA/ICMBio, Fernanda G. Vergamini (CBH-Pardo), Universidades (USP/Ribeirão Preto), Sociedade civil, Iniciativa Privada, CBHs.</t>
  </si>
  <si>
    <t xml:space="preserve">Foi tentado o acesso às redes estaduais de Educação Ambiental para ingresso e participação do PAN. Existem redes locais (Ipê Roxo - Ribeirão Preto). Não há necessidade de criar outra rede, e sim de agregar as que existem. Levar o PAN para as Câmaras de Educação Ambiental dos CBHs. Ações de EA foram realizadas no BPG (Maria Inácia Macedo Freitas). Retomar os programas de EA no CBH Mogi. </t>
  </si>
  <si>
    <t>Identificar as instituições que atuam em Educação Ambiental no recorte da área estratégica do PAN para a integração de ações nas redes de educadores/as ambientais existentes (estaduais, locais, CT CBHs),  que possibilite a elaboração e implementação coletivas de programas de Educação Ambiental para a recuperação e conservação de espécies de peixes ameaçadas de extinção.</t>
  </si>
  <si>
    <t xml:space="preserve">Envolver a Seband e Duke Energy (PCHs do Sapucai) para promover o PAN nas ações de EA para pescadores amadores. Furnas Centrais Elétricas precisam fazer cartilha de EA para renovação da LO - enviar ofícios e pedir para inserir o PAN. </t>
  </si>
  <si>
    <t>6.2</t>
  </si>
  <si>
    <t>Diagnosticar a percepção ambiental dos diferentes atores das áreas estratégicas sobre a importância do ecossistema Mogi-Pardo-Grande para a conservação das espécies e sobre os impactos socioambientais existentes na área do PAN, como subsídio para programas de Educação Ambiental.</t>
  </si>
  <si>
    <t>Relatório do diagnóstico da percepção ambiental</t>
  </si>
  <si>
    <t>Fábio César Fraga (Prefeitura Municipal de Mogi Guaçu)</t>
  </si>
  <si>
    <t xml:space="preserve">Universidades, CBHs, Fernanda G. Vergamini (CBH-Pardo), Prefeituras Municipais, EA/SMA/SP, CEPTA/ICMBio, IF/SMA/SP, CATI/ Escritório de Desenvolvimento Rural de Barretos </t>
  </si>
  <si>
    <t>Existem algumas informações no Atlas de EA do CBH  Mogi - sistematizar (31 municípios) - não foi publicado. Vai ser resgatado o manuscrito, diagramação pelo ICMBio e publicação on line. Possibilidade de impressão via CBH BPG (Maria Inácia Macedo Freitas).</t>
  </si>
  <si>
    <t>Márcio Antônio Ferreira (FMPFM)</t>
  </si>
  <si>
    <t xml:space="preserve">Rosa Maria Toro Tonissi (IF/SMA/SP), Maria Inácia Macedo Freitas (CBH-BPG), Aparecido Hojaij (ASSEMAE/SAAEJ), Carla Polaz e Valtair Silva  (CEPTA/ICMBio). </t>
  </si>
  <si>
    <t>6.3</t>
  </si>
  <si>
    <t>Elaborar e implantar, a partir do diagnóstico de percepção ambiental, programas de Educação Ambiental, nas áreas estratégicas deste PAN, para recuperação e conservação das espécies de peixes ameaçadas de extinção.</t>
  </si>
  <si>
    <t>Programas implantados de EA para os diferentes atores</t>
  </si>
  <si>
    <t xml:space="preserve">Após a conclusão da Ação 6.2
</t>
  </si>
  <si>
    <t xml:space="preserve">Ministério da Educação, Ministério do Meio Ambiente, Secretarias Estaduais e Municipais de Ensino, Universidades, Sociedade civil, Iniciativa Privada, Comitês de bacia, CEPTA/ICMBio, CEA/SMA/SP, IF/SMA/ SP, CATI/ Escritório de Desenvolvimento Rural de Barretos  </t>
  </si>
  <si>
    <t>Depende da Ação 6.2</t>
  </si>
  <si>
    <t>A partir do diagnóstico de percepção ambiental, estimular a inserção do conteúdo do PAN nos programas de Educação Ambiental existentes, nas áreas estratégicas, para recuperação e conservação das espécies de peixes ameaçadas de extinção.</t>
  </si>
  <si>
    <t>Programas com conteúdo do PAN implementados pelos diferentes atores nas áreas estratégicas</t>
  </si>
  <si>
    <t>Articular com os secretarios-executivos a proposição de um programa de EA regional (4 CBHs de SP no recorte do PAN) - demanda induzida</t>
  </si>
  <si>
    <t>6.4</t>
  </si>
  <si>
    <t>Elaborar e confeccionar materiais paradidáticos institucionais e regionalizados de acordo com os diferentes atores.</t>
  </si>
  <si>
    <t>Materiais paradidáticos elaborados</t>
  </si>
  <si>
    <t xml:space="preserve">Concessionárias de Energia, Comitês de bacia, Fundações e instituições financeiras, CEPTA/ICMBio, Universidades (Grupo Educacional UNIESP, UFSCar, USP/São Carlos (Carlos Eduardo Matheus) e USP/Pirassununga), FIESP/CIESP, Iniciativa Privada, Usinas sucro-alcooleiras </t>
  </si>
  <si>
    <t>Atlas do Mogi - viabilizar a publicação; materias elaborados pelo CBH BPG, dois projetos iniciados para implantação de sala videoteca (vídeos e divulgação do PAN)</t>
  </si>
  <si>
    <t>Rosa Maria Toro Tonissi (IF/SMA/SP) - inserir o PAN nos materiais de EA da Floresta Estadual de Bebedouro</t>
  </si>
  <si>
    <t>6.5</t>
  </si>
  <si>
    <t>Promover a inserção de conteúdo relativo à recuperação e manutenção das espécies de peixes ameaçadas de extinção do ecossistema Mogi-Pardo-Grande no material pedagógico elaborado pelo MEC e utilizado pelas secretarias de educação municipais e estaduais.</t>
  </si>
  <si>
    <t>Conteúdo do PAN inseridos nos materiais do MEC</t>
  </si>
  <si>
    <t>Ministério da Educação, Ministério do Meio Ambiente, Secretarias Estaduais e Municipais de Ensino, Universidades, Sociedade civil, Iniciativa Privada, Comitês de Bacia, CEPTA/ICMBio</t>
  </si>
  <si>
    <t>A presente ação embora prejudicada, lastreada em iniciativa do CBH/MOGI,  participamos de elaboração de cartilha de educação ambiental para a bacia do rio Mogi, na qual foi inserido capitulo relativo a ictiofauna com destaque para as especies ameaçadas.</t>
  </si>
  <si>
    <t>Cartilha de educação para a bacia do rio Mogi</t>
  </si>
  <si>
    <t>Dificuldade de articulação com instancia decisória do MEC ou secretarias estaduais de ensino</t>
  </si>
  <si>
    <t>Recomenda-se que o ICMBIO negocie diretamente com o MEC ou Secretarias Estaduais a inserção nos programas federais ou estaduais de educação das ações  de PANs da região.</t>
  </si>
  <si>
    <t>6.6</t>
  </si>
  <si>
    <t>Promover cursos sobre as causas de mortandades de peixes e valoração do dano ambiental.</t>
  </si>
  <si>
    <t>Cursos ministrados, Número de técnicos capacitados</t>
  </si>
  <si>
    <t>1 curso/ano ao longo da vigência do PAN</t>
  </si>
  <si>
    <t>Universidades (UFSCar/Sorocaba), Sociedade civil, Iniciativa Privada, Comitês de bacia, CEPTA/ICMBio, Geraldo G. J. Eysink (HC2 - Gestão Ambiental)</t>
  </si>
  <si>
    <t xml:space="preserve">Existe a programação do curso, os docentes, a demanda (público-alvo), falta viabilizar recursos. </t>
  </si>
  <si>
    <t>2014 e 15 - 2 cursos/ano (um por semestre)</t>
  </si>
  <si>
    <t xml:space="preserve">Osmar Angelo Cantelmo (CEPTA/ICMBio), Célio Bertelli (CBH-SMG), Rosa Maria Toro Tonissi (IF/SMA/SP) </t>
  </si>
  <si>
    <t>Custos: docentes (7 mil reais); possível viabilizar com recursos de custeio dos CBHs; possibilidade de realizar na Acadebio; curso prático e teórico (a distância); previsão de datas: março e setembro.</t>
  </si>
  <si>
    <t>6.7</t>
  </si>
  <si>
    <t>Promover capacitação sobre a ictiofauna do recorte do PAN.</t>
  </si>
  <si>
    <t>Cursos ministrados, Número de alunos capacitados</t>
  </si>
  <si>
    <t>Comitês de bacia, Universidades (USP/Ribeirão Preto, UFSCar/Sorocaba), CEPTA/ICMBio</t>
  </si>
  <si>
    <t>Cartilha José Augusto Senhorini (CEPTA/ICMBio)</t>
  </si>
  <si>
    <t>PLANEJAMENTO DE NOVAS AÇÕES</t>
  </si>
  <si>
    <t>NOVAS AÇÕES:</t>
  </si>
  <si>
    <t>OBJETIVO ESPECÍFICO</t>
  </si>
  <si>
    <t>1 - Reduzir as irregularidades na captação de água e no despejo de efluentes, assim como a disposição inadequada de resíduos sólidos na área do PAN, em oito anos.</t>
  </si>
  <si>
    <t>1.13</t>
  </si>
  <si>
    <t>Articular a inserção dos objetivos do PAN nos Planos de Bacia dos CBHs do recorte.</t>
  </si>
  <si>
    <t>Número de ações do PAN inserido nos Planos de Bacias</t>
  </si>
  <si>
    <t>Não significativo</t>
  </si>
  <si>
    <t>CBHs:  Aparecido Hojaij (ASSEMAE/SAAEJ), Célio Bertelli (CBH-SMG), Maria Inácia Macedo Freitas (CBH-BPG), Sérgio Aparecido Antonini (Prefeitura Municipal de Porto Ferreira)</t>
  </si>
  <si>
    <t>1.14</t>
  </si>
  <si>
    <t xml:space="preserve">Explorar potenciais parasitas de peixes, como bioindicadores da variação da qualidade ambiental e com implicação zoonótica. </t>
  </si>
  <si>
    <t>Protocolos implementados</t>
  </si>
  <si>
    <t>Júlio Aguiar (CEPTA/ICMBio)</t>
  </si>
  <si>
    <t>Paulo Ceccarelli  (CEPTA/ICMBio), Comitês de Bacia do recorte</t>
  </si>
  <si>
    <t>3.8</t>
  </si>
  <si>
    <t xml:space="preserve">Articular junto aos órgãos estaduais (SP e MG) licenciadores de PCHs no sentido de que solicitações para implantação desse tipo de empreendimento na área de recorte do PAN sejam encaminhados à sua Coordenação para contribuições. </t>
  </si>
  <si>
    <t xml:space="preserve">Número de consultas ao PAN sobre PCHs no trâmite do licenciamento </t>
  </si>
  <si>
    <t>José Senhorini  (CEPTA/ICMBio)</t>
  </si>
  <si>
    <t>Comitês de Bacia do recorte, Rosemary Oliveira (CEPTA ICMBio)</t>
  </si>
  <si>
    <t>4 - Proteger áreas prioritárias para conservação de espécies de peixes ameaçadas de extinção, em especial as áreas de berçário, lagoas marginais e áreas de várzea adjacentes, na área do PAN, em oito anos.</t>
  </si>
  <si>
    <t>4.6</t>
  </si>
  <si>
    <t>Aplicar marcadores citogenéticos convencionais e moleculares para identificação taxonômica e na análise da estrutura gênica populacional de peixes ameaçados de extinção e com deficiência de dados genéticos na área de recorte do PAN.</t>
  </si>
  <si>
    <t>Número de cariótipos com coloração convencional e bandamentos cromossômicos.</t>
  </si>
  <si>
    <t>Maria Rita Barreto (CEPTA/ICMBio)</t>
  </si>
  <si>
    <t>6.8</t>
  </si>
  <si>
    <t xml:space="preserve">Articular para criar e manter um banco de dados com as informações atualizadas das ações e atividades do PAN. </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</si>
  <si>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</si>
  <si>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</si>
  <si>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</si>
  <si>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</si>
  <si>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</si>
  <si>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</si>
  <si>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</si>
  <si>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</si>
  <si>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</si>
  <si>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</si>
  <si>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no período previsto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</si>
  <si>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</si>
  <si>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</si>
  <si>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</si>
  <si>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</si>
  <si>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</si>
  <si>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</si>
  <si>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</si>
  <si>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</si>
  <si>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</si>
  <si>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</si>
  <si>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</si>
  <si>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</si>
  <si>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</si>
  <si>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</si>
  <si>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</si>
  <si>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</si>
  <si>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</si>
  <si>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29/09/2014 a 03/10/2014</t>
  </si>
  <si>
    <t>Fernando Santos (CEPTA/ICMBio)</t>
  </si>
  <si>
    <r>
      <t>Foram realizadas visitas pontuais a algumas universidades (USP Ribeirão Preto, Unesp Botucatu, USP Pirassununga, UFSCar). Um aluno da Franco Montouro está iniciando trabalho de TCC com o tema. Outra aluna (</t>
    </r>
    <r>
      <rPr>
        <b/>
        <sz val="11"/>
        <color rgb="FFFF0000"/>
        <rFont val="Calibri"/>
        <family val="2"/>
        <scheme val="minor"/>
      </rPr>
      <t>ONDE?</t>
    </r>
    <r>
      <rPr>
        <sz val="11"/>
        <color theme="1"/>
        <rFont val="Calibri"/>
        <family val="2"/>
        <scheme val="minor"/>
      </rPr>
      <t xml:space="preserve">) está desenvolvendo TCC sobre o tema (recuperar contato com a Maria Inácia). </t>
    </r>
  </si>
  <si>
    <t xml:space="preserve">Estruturar melhor a divulgação, corte de recursos financeiros. </t>
  </si>
  <si>
    <t>Valtair (CEPTA), Márcio, Maria Inácia</t>
  </si>
  <si>
    <t xml:space="preserve">Possíveis parceiros: Comitês de Bacias. Proposta: nova visita com o presidente do comitê de bacia do rio Pardo, para participação e representação no PAN. Criação de panfletos (material base), apresentações de slides para divulgação do PAN nas universidades públicas e pariculares da região (alunos de pós, graduação, diretores das faculdades). Boletim a ser encaminhado por email para as prefeituras das cidades (secretarias de educação) localizadas na região do PAN, lista disponível (Márcio). </t>
  </si>
  <si>
    <t>Observa-se a necessidade de maior dedicação à etapa de divulgação. Elaborar uma Carta de Intenções para as instituições visitadas (atestarem o conhecimento do PAN e o compromisso assumido); elaborar um formulário específico para as faculdades da região por ocasião da defesa de TCCs, dissertações etc.</t>
  </si>
  <si>
    <t xml:space="preserve">Foram realizados três projetos de iniciação científica na área, no Baixo Pardo-Grande. Projeto sobre disruptores endócrinos até agosto de 2015 (Fabiano). Projeto de análise de sedimentos no Sapucaí-Mirim e rio Grande - CEPTA/Comitê (Célio). </t>
  </si>
  <si>
    <t>Redes de monitoramento da CETESB - fazer levantamento e compilação dos dados (Fabiano). Sugestão: ampliar o projeto do Sapucaí-Mirim para os demais comitês. Fabiano vai compilar os dados sobre esgoto, saneamento, etc</t>
  </si>
  <si>
    <t>ampliar prazo para 2018.</t>
  </si>
  <si>
    <r>
      <t>Comitê Baixo Pardo irá realizar capacitação (FEHIDRO) -</t>
    </r>
    <r>
      <rPr>
        <b/>
        <sz val="11"/>
        <color rgb="FFFF0000"/>
        <rFont val="Calibri"/>
        <family val="2"/>
        <scheme val="minor"/>
      </rPr>
      <t xml:space="preserve"> pegar informação com Maria Inácia. </t>
    </r>
  </si>
  <si>
    <t xml:space="preserve">Informar Lígia e Fernando sobre finaciamentos, etc. Oficiar instituição (ASSEMAE/SAAEJ Jaboticabal) do articulador, esperar resposta. Caso não participe, alterar articulador. Sugestão: articular os representantes das agências de financiamento e agendar uma reunião de capacitação para os gestores públicos. Definir fontes de financiamentos para o PAN. FeHidro (Comitês), FUNASA, FUNBIO, etc. (1 representante para a coordenação nas capacitações, como agente multiplicador).  PAN = coordenação do evento (contatar FUNBIO, FUNASA - recursos próprios das agências para capacitação) - organizar agendas. </t>
  </si>
  <si>
    <t>alterar a redação para: "Articular e induzir a capacitação dos gestores públicos municipais quanto ao acesso aos recursos das agências de financiamentos voltadas para a implantação de sistemas de tratamento de esgotos sanitários e resíduos sólidos".</t>
  </si>
  <si>
    <t>rever articulador? Sugestão: Fernando Santos (CEPTA) após oficiar o Aparecido</t>
  </si>
  <si>
    <t>Articular junto aos gestores municipais, a criação de políticas públicas municipais, para controle e fiscalização do lançamento de poluentes em corpos d’água, tendo como base as leis federais 11.445/97 e 12.305/10.</t>
  </si>
  <si>
    <t>Plano de Gestão de Resíduos Sólidos - audiências públicas. Municípios que não elaboraram não conseguem recursos. Cidades que possuem o Plano - processo de revisão (todos os comitês de bacias receberam o material). Saneamento, resíduos sólidos e drenagem</t>
  </si>
  <si>
    <t>Maria Inácia, Márcio e Vera (Vassununga)</t>
  </si>
  <si>
    <t xml:space="preserve">O município é obrigado a sancionar lei, buscar informação via Comitês (Aparecido Hojaij (ASSEMAE/SAAEJ), Célio Bertelli (CBH-SMG) e Maria Inácia Macedo Freitas (CBH-BPG) irão conferir nos respectivos CBHs). Consolidar as informações disponíveis nos municípios - município que produzir legislação específica que atendam às ações do PAN (proposta de minuta de lei para ser implantada em municípios). </t>
  </si>
  <si>
    <t>Complementar ação de Comitês de Bacias e excluir essa ação.</t>
  </si>
  <si>
    <t xml:space="preserve">Adriana ficou de enviar ao Márcio o material com as informações, porém não retornou o contato. </t>
  </si>
  <si>
    <t>Márcio.</t>
  </si>
  <si>
    <r>
      <rPr>
        <sz val="11"/>
        <color rgb="FFFF0000"/>
        <rFont val="Calibri"/>
        <family val="2"/>
        <scheme val="minor"/>
      </rPr>
      <t xml:space="preserve"> Agrupada a 1.13.</t>
    </r>
    <r>
      <rPr>
        <sz val="11"/>
        <rFont val="Calibri"/>
        <family val="2"/>
        <scheme val="minor"/>
      </rPr>
      <t xml:space="preserve"> Levantar nomes dos comitês de MG. Márcio Antonio Ferreira (FMPFM) fará o contato. Entrar em contato com os CBHs para inserir o material do PAN (ações e metas) durante as revisões. Verificar calendários dos CBHs - Prioridade.</t>
    </r>
  </si>
  <si>
    <t xml:space="preserve">Alguns municípios disponibilizam essas informações nas contas de água dos consumidores. </t>
  </si>
  <si>
    <t xml:space="preserve">Dados estão disponíveis no SNIS e CETESB, por município. Agências como SABESP, SAAE, possuem as informações nas estações de captação de água.  Vigilância Sanitária também acompanha semestralmente. Sugestão: Identificar lacunas e ampliar a rede de monitoramento. </t>
  </si>
  <si>
    <t>excluir a ação.</t>
  </si>
  <si>
    <t>Viabilizar a implantação de estações de monitoramento em tempo real de qualidade da água nas áreas estratégicas para conservação das espécies ameaçadas do PAN.</t>
  </si>
  <si>
    <t xml:space="preserve">Compilar informações existentes. </t>
  </si>
  <si>
    <t>Quais parâmetros? Esta é uma ação financiável pelos Comitês. Triangular os interesses do PAN - CETESB e Comitês. Conversar com o Tundisi sobre os equipamentos. Sugestão: ação vinculada à ANA. CETESB já realiza monitoramento de diversos parâmetros ambientais. Mapas disponibilizados no site do IGAM.</t>
  </si>
  <si>
    <t xml:space="preserve">Alterar o texto da ação: "Identificar as estações de monitoramento já existentes e mapear a qualidade de água para priorizar as ações do PAN" (melhorar redação) </t>
  </si>
  <si>
    <t>Articular com os órgãos competentes a criação de uma rede de informação e mapeamento dos lançamentos de efluentes nos corpos d’água para as áreas relevantes do PAN, baseando-se nos dados cadastrais de órgãos fiscalizadores e licenciadores. (AÇÃO EXCLUÍDA)</t>
  </si>
  <si>
    <t xml:space="preserve">Projeto do IPEA: levantamento das fontes poluidoras difusas da agroindústria, ainda não iniciado (Fabiano). Outras áreas: informações existentes dos esforços realizados em outras áreas estratégicas do PAN. </t>
  </si>
  <si>
    <t>Abrir canal de comunicação com os responsáveis pelos projetos no CBH e demais instituições, que venham de encontro à ação pretendida. Negociar a inserção dessa ação nos planos de bacia. Articular com a CETESB.</t>
  </si>
  <si>
    <t>Após término da ação 1.7 (dependente)</t>
  </si>
  <si>
    <t xml:space="preserve">CETESB está fazendo o levantamento de beneficiamento de laranjas na região do Baixo Pardo. Célio e Eliana levantaram informações. </t>
  </si>
  <si>
    <t xml:space="preserve">Próxima etapa será realizar a fiscalização --&gt; denúncias para CETESB, (curtumes, tratamento inadequado, lagoas marginais: prioridade). </t>
  </si>
  <si>
    <t xml:space="preserve">Eliana (IBAMA) levantou dados de outorga de todos os municípios do estado de São Paulo. Maria Inácia digitalizou e separou por municípios. </t>
  </si>
  <si>
    <t>Dificuldades de identificar os processos na página do DAAE. Sérgio irá triar as informações (pegar com Eliana e Maria Inácia).</t>
  </si>
  <si>
    <t>Alterar o texto da ação? Falta de fiscalização para a captação irregular (ver redação com Fernando)</t>
  </si>
  <si>
    <t>Articular a inserção dos objetivos do PAN nos Planos de Bacia dos CBHs do recorte, visando a inserção de ações diretamente relacionadas à proteção das espécies ameaçadas de extinção do PAN.</t>
  </si>
  <si>
    <t xml:space="preserve">Trabalho com parasita de peixe em andamento. </t>
  </si>
  <si>
    <t>Paulo</t>
  </si>
  <si>
    <t xml:space="preserve"> Atividades
1) Reprodução em cativeiro de piracanjuba Brycon orbignyanus assistida por marcador molecular como estratégia de conservação, Ano de obtenção: 2014
RESUMO
Entre as ações de manejo que visam reduzir os impactos das ações antrópicas sobre os estoques de peixes, pode-se destacar a proibição da pesca durante o período de reprodução, controle da pesca, proibição do uso de determinados equipamentos de pesca, programas de repovoamento e a construção de mecanismos de transposição de peixes. Porém, muitas destas estratégias e ações para melhoria ou manutenção dos recursos naturais têm sido realizadas sem respaldo cientifico, com base simplesmente no senso comum. Este estudo tem como objetivo principal realizar a reprodução em cativeiro de B. orbignyanus de diferentes locais de origem, assistida por análises genéticas do DNA mitocondrial e também de marcadores moleculares do tipo microssatélite, de forma a produzir juvenis geneticamente adequados para o uso em programas de manejo. Para as análises genéticas, o DNA total foi obtido a partir de amostras de tecido animal coletado dos juvenis de B. orbignyanus resultante dos diferentes cruzamentos e também de pisciculturas. Foram utilizados marcadores do tipo mitocondrial D-loop e quatro loci microssatélites. Os grupos foram determinados através de cruzamentos dirigidos entre animais selvagens coletados na bacia do rio Paraná e animais oriundos de reprodução em cativeiro F2, destinados ao programa de conservação da espécie, realizados no Centro Nacional de Pesquisa e Conservação de Peixes Continentais – ICMBio. Também foram utilizadas amostras obtidas de pisciculturas que desenvolvem trabalhos de repovoamento da espécie. Através do marcador molecular D-loop foi possível identificar 4 haplótipos totalmente distintos. Os quatro loci microssatélites permitiram a identificação de alguns alelos únicos, porém, como eles apresentam-se em baixas frequências, é provável que estes alelos originais sejam alelos raros ou ainda estas progênies sofreram variações de variabilidade genética devido a influência da produção de espermatozóides de um macho sobre outro durante o processo reprodutivo artificial. Pela análise de variância molecular (AMOVA) foi possível identificar que a maior fonte de variação está presente entre os indivíduos (75.95%), o valor atribuído ao índice de fixação interpopulacional (FST = 0.24) é considerado alto, indicando uma alta estruturação genética entre os dez grupos avaliados. Os valores de heterozigosidade esperada e observada foram altos tanto para as progênies oriundas de animais de cativeiro quanto para as progênies dos animais selvagens. Entretanto, os valores obtidos para os animais de cativeiro foram inferiores aos dos selvagens e a heterozigosidade esperada foi superior a heterozigosidade observada, mostrando uma leve perda de variabilidade genética que, com o passar dos anos e sendo mantidos tais índices de cruzamentos podem levar ao aumento da endogamia e à perda de variabilidade genética nos estoques. Com a frequente implantação de programas de repovoamento devem ser colocados em prática cuidados para evitar a perda de variação genética e acúmulo de endogamia dentro de populações de cativeiro. Neste caso, a inserção de reprodutores selvagens nestes estoques podem promover a manutenção de alelos e manter os valores de variabilidade genéticos relativamente altos. Torna-se, portanto, imprescindível a realização de estudos que identifiquem a variabilidade das populações naturais dos locais onde serão realizadas as ações de repovoamento, para identificar possíveis grupos genéticos, uma vez que as populações analisadas são estruturas.
2) Características espermáticas e fertilização artificial de Brycon orbignyanus destinados ao banco genético do CEPTA/ICMBio, 
RESUMO:
O trabalho foi desenvolvido no Centro Nacional de Pesquisa e Conservação de Peixes Continentais – CEPTA – ICMBio. De cada exemplar foi analisado o seu peso corpóreo, volume de sêmen liberado, concentração espermática, espermatócrito, motilidade, alterações morfológicas e viabilidade espermática. Para a avaliação da fertilização artificial foi estimada a porcentagem de eclosão. Os exemplares de B. orbignyanus destinados ao banco genético do CEPTA/ICMBio responderam ao processo reprodutivo, possuindo gametas viáveis permitindo a produção de juvenis. Os resultados contribuem positivamente para estudos de conservação da espécie.
3) Quimerismo e propagação mediada em piracanjuba Brycon orbignyanus.
RESUMO:
. O presente trabalho objetiva utilizar um receptor intra-genérico Brycon cephalus como receptor de células germinativas de espécies ameaçadas B. insignis e B. orbignyanus. Primeiramente, foram desenvolvidos protocolos de micromanipulação para as espécies doadoras e receptoras. Foi avaliada a remoção do córion empregando-se enzimas (tripsina, pepsina, pronase, papaína, bromelaína e tioglicolato de cálcio) e o córion foi removido utilizando pronase (0.03%) e tripsina (0.15%) para todas as espécies. No caso de B. cephalus, embriões decorionados foram cultivados em um meio de cultura desenvolvido nesse projeto (characin medium - 12 mM NaCl, 1 mM KCl, 1,5 mM CaCl2, 1,5 mM MgCl2, 5 mM NaHCO3). Após a remoção do córion utilizando pronase e tripsina, as taxas de eclosão foram 61.4 ± 5.4% e 59.2 ± 38%, respectivamente. No grupo controle, no qual havia ovos intactos, a taxa de eclosão foi 82.4 ± 0.8%. Estes resultados permitem protocolos de micromanipulação que serão realizados nas próximas etapas desse projeto (Projeto em andamento).
4) Banco Genético das espécies: Piracanjuba Brycon orbignyanus, Pseudopimelodus mangurus, com seus respectivos estudos de Fisiologia reprodutiva em cativeiro.
O CEPTA conta com um banco genético “ex situ” de Piracanjuba e bagre sapo, para realização de estudos comportamentais, biologia da reprodução em cativeiro, iictiogenética e ictiopatologia.
5) Banco genético in vivo e in vitro de siluriformes integrando manipulação cromossômica e quimerismo;(em implantação)estudo em implantação no laboratório de biotecnologia do CEPTA em parceria com a AEES Tiete.
• Obter um protocolo para a propagação mediada em espécies de siluriformes ameaçados de extinção com vista à conservação e reposição de estoques em ambiente natural. 
• Obter protocolos de produção de alevinos de duas espécies de siluriformes(incluindo produção de peixes estéreis e quiméricos)
• Estabelecer um banco genético efetivo para Pseudopimelodus roosevelti a espécie de siluriforme ameaçado de extinção.
• Redução do risco de extinção em espécies de siluriformes.
•  Reforço de estoques em siluriformes ameaçados de extinção nas áreas de atuação da AES Tietê. Estruturação de uma unidade de pesquisa para desenvolvimento de estudos avançados em peixes, formação de recursos humanos em níveis de graduação e pós graduação. 
• 6) Análise da Estrutura Genética de Brycon orbignyanus na Bacia do Rio Paraná para Fins de Conservação.
RESULTADO:
Estudo já concluído, A variação genética dentro de uma espécie é um conceito fundamental para a genética aplicada à ecologia e diversos autores sugerem pelo menos três razões biológicas para a preservação da variabilidade genética das populações naturais como objetivos da biologia da conservação: a perda da variabilidade pode aumentar a probabilidade de extinção através de um declínio na fecundidade e viabilidade; populações com baixos níveis de variação genética, sobre as quais a seleção natural pode operar, podem ter oportunidades reduzidas para futuras adaptações frente a mudanças evolutivas; e a preservação da variabilidade genética pode ter papel chave na identificação de unidades evolutivas significativas para a formulação de programas de conservação. É neste contexto que este estudo realizou o estudo populacional da espécie Brycon orbignyanus, com a utilização de marcadores moleculares microssatélites e marcadores mitocondriais D-Loop, em exemplares capturados em diferentes pontos da bacia do rio Paraná, com o intuito de conhecer a real estrutura populacional desta espécie e contribuir para sua conservação. Paralelamente a este estudo, analises genéticas dos estoques de peixes produzidos em diferentes Estações de Pisciculturas também foram realizadas, com o intuito de verificar a compatibilidade deste plantel de peixes com os grupos nativos, os quais são alvos de ações de manejo que contemplem a reposição da ictiofauna por ações de repovoamento. Com base nos resultados obtidos, os grupos selvagens de B.orbignyanus na bacia do rio Paraná, mostraram-se estruturados geneticamente, sendo que os grupos coletados em tributários com piores condições ambientais (desmatamento, pesca, barramentos e poluição) foram os que apresentaram menores índices de variabilidade genética e maior estruturação populacional. Pela análise genética realizada comparando grupos selvagens e de cativeiro, foi possível observar a baixa variabilidade genética dos estoques pesqueiros produzidos pelas diferentes estações de pisciculturas e uma alta estruturação genética quando comparado aos grupos selvagens. Estes fatos nos permitem concluir que os grupos selvagens de B.orbignyanus na bacia do rio Paraná possuem variabilidade genética condizente a espécimes em ambiente natural, apresentam-se estruturados geneticamente em subpopulações, devem ser considerados como unidades evolutivas independentes quando forem objeto de manejo ecológico e por fim, os esforços na produção pesqueira voltada ao repovoamento são ineficientes para a produção de um plantel compatível geneticamente com grupos selvagens.
Chamada:
Pesquisadores da Universidade Estadual Paulista “Julio de Mesquita Filho” – UNESP/Botucatu e do Centro Nacional de Pesquisa e Conservação de Peixes Continentais CEPTA/ICMBio identificam população selvagem da piracanjuba (Brycon orbignyanus), no Rio Paraná, nos arredores do Parque Nacional De Ilha Grande. Ações de manejo devem ser estabelecidas no entorno da UC para garantir a conservação desta população. (Documento em elaboração para submeter a DIBIO).
7) Bancos genéticos em peixes ameaçados de extinção: emprego de populações monossexuais femininas e quimerismo.
Estudo sendo desenvolvido no Laboratório de Biotecnologia, auxilio PIBIC/ICMBio/CNPQ.
8) RASTREABILIDADE E MICROMANIPULAÇÃO DE CÉLULAS GERMINATIVAS PRIMORDIAIS (CGPs) EM DUAS ESPÉCIES DE PEIXES TELEÓSTEOS.
Estudo sendo desenvolvido no Laboratório de Biotecnologia, auxilio UNESP, campus de Jaboticabal/CEPTA/USP/FAPESP.
</t>
  </si>
  <si>
    <r>
      <t>Implementação de dois bancos genéticos (bagre sapo e Piracanjuba); Pesquisadores da Universidade Estadual Paulista “Julio de Mesquita Filho” – UNESP/Botucatu e do Centro Nacional de Pesquisa e Conservação de Peixes Continentais CEPTA/ICMBio identificam população selvagem da piracanjuba (Brycon orbignyanus), no Rio Paraná, nos arredores do Parque Nacional De Ilha Grande. Ações de manejo devem ser estabelecidas no entorno da UC para garantir a conservação desta população. (Documento em elaboração para submeter a DIBIO);Protoolo de cruzamento dirigido da Piracanjuba para fins de conservação; 2) Características espermáticas e fertilização artificial de Brycon orbignyanus destinados ao banco genético do CEPTA/ICMBio; Protocolo de 3) Quimerismo e propagação mediada em piracanjuba</t>
    </r>
    <r>
      <rPr>
        <i/>
        <sz val="11"/>
        <rFont val="Calibri"/>
        <family val="2"/>
        <scheme val="minor"/>
      </rPr>
      <t xml:space="preserve"> Brycon orbignyanus</t>
    </r>
    <r>
      <rPr>
        <sz val="11"/>
        <rFont val="Calibri"/>
        <family val="2"/>
        <scheme val="minor"/>
      </rPr>
      <t xml:space="preserve">  </t>
    </r>
  </si>
  <si>
    <t>Não</t>
  </si>
  <si>
    <t>José Augusto Senhorini</t>
  </si>
  <si>
    <r>
      <t xml:space="preserve">O repovoamento está voltado para as espécies de grande porte. Fazer contato para incluir como parceiros as 3 PCHS (repovoamento) com UNESP Jaboticabal, Bauru, Botucatu. </t>
    </r>
    <r>
      <rPr>
        <sz val="11"/>
        <color rgb="FFFF0000"/>
        <rFont val="Calibri"/>
        <family val="2"/>
        <scheme val="minor"/>
      </rPr>
      <t>Detalhar melhor as espécies e áreas estratégicas.</t>
    </r>
  </si>
  <si>
    <t>Mapeamento iniciado das aquiculturas, trabalho extenso. Marioria cria espécies exóticas (ex. pirarucu). Levantamento de outorgas no DAAE, porém dificuldades em triar quais são aquiculturas de fato (irregularidades existentes).</t>
  </si>
  <si>
    <t>Maria Inácia e Eliana</t>
  </si>
  <si>
    <t>Pedir lista para Maria Inácia Macedo Freitas (CBH-BPG). Mapear pisciculturas que criam spp exóticas (todas), ou mapear cidades. Redefinir ação --&gt; fiscalização (polícia ambiental, CETESB), IBGE está realizando mapeamento. Sensibilizar Ministério Público, relatar dificuldades. Ação mais pontual para pirarucu. Incentivar produtores para produção de spp nativas (ação conjunta com o MPA). Finalizar mapeamento (IBGE e MPA), identificar qual a EMBRAPA tem a vertente de piscicultura (Júlio EMBRAPA Meio Ambiente Jaguariúna)</t>
  </si>
  <si>
    <t>Fernando Santos (CEPTA) articulador</t>
  </si>
  <si>
    <t>Polícia Ambiental (colaboradores)</t>
  </si>
  <si>
    <t>Intensificar a interlocução com os Estados, através das câmaras setoriais, institutos de pesquisa, entre outros. Licenciamento de pisciculturas: como é feito? (CETESB) - propor medidas para melhoria no processo de licenciamento (contenção de escapes, enchentes, etc.) - representante da CETESB no PAN para articulação</t>
  </si>
  <si>
    <t>Fernando Santos (CEPTA), Eliana (articuladores)</t>
  </si>
  <si>
    <t>Arcabouço legal federal (Lei 9.605/98) e estadual SP (resolução SMA 48/2014) e MG (Decreto Estadual 44.844/2008)</t>
  </si>
  <si>
    <t xml:space="preserve">Pareceres já foram emitidos pelo Comite Tec. Consult. Do CEPTA quando demandado pela CT de Pescado de SP. </t>
  </si>
  <si>
    <t>Excluída - ação está contemplada na ação 2.3 e em legislação federal e estadual de SP.</t>
  </si>
  <si>
    <t xml:space="preserve">a) Mobilização com a  Associação dos Pescadores Amadores de  Barretos no sentido de prolongar o período de Defeso e uma maior fiscalização em decorrência da estiagem que vem acusando um forte impacto da pesca predatória na região de Colombia;
b) Mobilização junto a Procuradoria da Republica e Policia Federal de Ribeirão Preto em decorrência a pesca predatória ;
c)  Mobilização junto aos Pescadores Amadores  da região de São Carlos no rio Mogi Guaçu;
d)  Mobilização junto a Associação de Pescadores com iscas artificiais no reservatório de Colombia
</t>
  </si>
  <si>
    <t>E) Encaminhamento de abaixo-assinado dos munícipes de Taquaritinga solicitando o prolongamento do período de defeso da piracema em decorrência da estiagem . f)  Encaminhamento de abaixo assinado dos representantes dos Comitês de Bacia Hidrográficas  e Participantes do XII Diálogo Interbacias de Educação Ambiental em Recursos Hídricos solicitando o prolongamento do período de defeso da piracema em decorrência da estiagem.</t>
  </si>
  <si>
    <t xml:space="preserve">Implantar sistema de monitoramento, agendar reuniões com concessionárias, órgãos licenciadores, convidar Lilian (IBAMA - SP) para discussões, ações de inteligência (IBAMA, ICMBio, Polícia Ambiental). Solicitação de reavaliação dos cadastros de pescadores profissionais (MPA) </t>
  </si>
  <si>
    <t>Foram realizadas quatro campanhas de monitoramento da ictiofauna (marcação de peixes para acompanhamento do deslocamento reprodutivo e alimentar) nos rios Mogi-Guaçu (Pirassununga/SP) e no rio Grande (Colômbia/SP e Planura/MG). Até o momento foram marcados 416 peixes, no total. Uma próxima campanha está marcada para ser realizada no dia 11 de setembro, a montante da barragem de Cachoeira de Emas/rio Mogi-Guaçu uma vez que foi observado que existe um cardume ali existente. De todos, foram coletados os dados merísticos individuais (biometria) e retirado um pequeno pedaço de tecido (nadadeira) que compõem o Banco de Tecidos mantido no CEPTA/ICMBio. Este material é fundamental para o desenvolvimento de programas adequados de manejo e de conservação das populações naturais que ocorrem no sistema em estudo e visa o atendimento de estudos genéticos. A colaboração dos parceiros do PAN foi essencial para o andamento da ação, haja vista a especificidade de pesca nos diversos rios que compõem nossa área de estudo. Foram realizadas reuniões para divulgação/apresentação/discussão dos trabalhos com representantes de Furnas - UHE de Porto Colômbia; com a Secretária do Meio Ambiente da cidade de Colômbia/SP - Biol. Maria Inácia Macedo Freitas; Policia Militar Ambiental do Batalhão de Barretos; pescadores e ribeirinhos nos locais de coleta; representantes da AES Tietê (parceiro do PAN) responsáveis pelas PCHs dos rios Mogi e Pardo (6 unidades) e também com representantes do Comitê de Bacia Hidrográfica dos Rios Sapucaí-Mirim e Grande a Sra. Irene Sabatino (Secretária Executiva do CBH-SMG) e Dr. Célio Bertelli (parceiro PAN). Além das campanhas de monitoramento da ictiofauna realizamos uma semana de atividades voltadas ao esclarecimento e divulgação do tema “Migração de peixes e sua importância para a manutenção da saúde dos rios”, onde recepcionamos professores, monitores e estudantes da rede municipal de ensino básico (fundamental e médio), com o objetivo de atrair a atenção do público e melhorar sua compreensão sobre a importância dos peixes migratórios, suas necessidades e os serviços que estes fornecem aos homens. Foi utilizado o recorte do PAN Mogi, Pardo, Sapucaí-Mirim, Grande como destaque. Dentre as atividades, muitas delas inéditas para algumas crianças, os estudantes tiveram contato com peixes nativos, fizeram trilhas em meio à mata área de floresta e cerrado preservada, com córregos limpos e presença de pequenos animais, assistiram palestras e participaram de atividades educativas, sob supervisão de profissionais do CEPTA seus professores e monitores.</t>
  </si>
  <si>
    <r>
      <t xml:space="preserve">a) quatro campanhas de marcação atingindo-se um total de 416 peixes marcados; b) com o material depositado no Banco de Tecidos do CEPTA estará sendo desenvolvido um projeto de doutorado, de responsabilidade da doutoranda Daniela José de Oliveira, aluna da UNESP campus Botucatu cujo título é “Identificação de Populações e de Padrões de Migração de </t>
    </r>
    <r>
      <rPr>
        <i/>
        <sz val="11"/>
        <rFont val="Calibri"/>
        <family val="2"/>
        <scheme val="minor"/>
      </rPr>
      <t>Prochilodus lineatus</t>
    </r>
    <r>
      <rPr>
        <sz val="11"/>
        <rFont val="Calibri"/>
        <family val="2"/>
        <scheme val="minor"/>
      </rPr>
      <t xml:space="preserve"> no Ecossistema dos Rios Mogi Guaçu, Pardo e Grande com o Uso de Marcadores Genéticos Moleculares”; c) elaboração de projeto “Levantamento da Ictiofauna, Ictiogenética e Diagnóstico Físico, Químico e Biológico da Água, Sedimento e Peixes na Bacia Hidrográfica do Rio Sapucaí-Mirim/Grande”. Além do CEPTA/ICMBio, este projeto conta com a parceria da Prefeitura Municipal de Patrocínio Paulista/SP, CBH-SMG, FEHIDRO dentre outras e tem como público alvo a sociedade civil, Poder Público Municipal, Órgãos Estaduais, Sociedade Científica e o Público em Geral; d) mais de 700 pessoas (professores, monitores e alunos) conscientizadas da importância dos peixes migratórios do sistema Mogi, Pardo, Sapucaí-Mirim, Grande, suas necessidades e os serviços que essas espécies fornecem aos homens. A repercussão da atividade superou nossa expectativa tendo em vista a necessidade de durante 2 semanas só nos dedicarmos a ela. A atividade fez parte de um evento internacional o World Fish Migration Day que contou com a participação de 53 países tendo sido realizado mais de 270 eventos em todo o mundo. A divulgação foi feita através de jornais, revistas, rádio, televisão, site ICMBio, CEPTA, Facebook etc</t>
    </r>
  </si>
  <si>
    <t xml:space="preserve">Nenhuma das espécies alvo existentes na área PAN foi marcada. Apesar de todo esforço realizado para sua captura não obtivemos êxito. Era esperado que com o início da piracema esta situação se revertesse, porém, o que aconteceu foi justamente o contrário. Toda a área de estudo (rios Mogi-Guaçu, Pardo, Sapucaí-Mirim e Grande) está até passando por um período muito crítico com a estiagem que vem ocorrendo de outubro de 2013 até o presente momento, chegando até mesmo a ser considerado o período mais seco dos últimos 60 anos; todo o sistema vem sendo afetado consideravelmente, chegando os rios a uma vazão crítica. Esta estiagem está sendo extremamente preocupante, pois prejudicou a piracema dos peixes, ou seja, não houve condições dos peixes realizarem suas migrações reprodutivas. Outro fator agravante é o número de servidores de nível médio para os trabalhos de campo, isto vem ocorrendo em virtude de aposentadorias e a não contratação de pessoal para suprir as vagas abertas. </t>
  </si>
  <si>
    <t>Rita de Cássia G. de A. Rocha</t>
  </si>
  <si>
    <t>Para que a ação tenha continuidade é necessário e fundamental que haja liberação, em tempo hábil de recursos orçamentários e financeiros, incluindo a rubrica de Pessoa Física para contratação de pescadores a fim de suprir a nossa falta de pessoal. Salientamos que este Plano de Ação contempla 14 espécies com algum status de ameaça, sendo justamente esta a nossa maior dificuldade em sua captura. Falta de divulgação (rádio, mídia).</t>
  </si>
  <si>
    <t>Solicitada a informação  por meio de correspondência. Sem resposta até o momento.</t>
  </si>
  <si>
    <t>Claudio Bock</t>
  </si>
  <si>
    <t>Sugestão: ampliar para outras concessionárias.</t>
  </si>
  <si>
    <t>Articular para criar e manter um banco de dados com as informações atualizadas das ações e atividades do PAN. (AÇÃO REALOCADA OBJ. 6; Ação 6.8)</t>
  </si>
  <si>
    <t>Formar um Comitê Técnico para avaliação dos programas de monitoramento e pesquisa da ictiofauna, na área do PAN. (AÇÃO EXCLUÍDA)</t>
  </si>
  <si>
    <t>X</t>
  </si>
  <si>
    <t xml:space="preserve">Levantamento de oito municípios no entorno das UHEs Marimbondo e Porto Colombia. </t>
  </si>
  <si>
    <t>Barramentos por produtores em Furnas</t>
  </si>
  <si>
    <t>Maria Inácia</t>
  </si>
  <si>
    <t xml:space="preserve">Acionar Ministério Público, definir condicionantes ambientais para essas áreas. Oficiar Ibama SP, sobre esse processo de licenciamento, (ação do PAN). </t>
  </si>
  <si>
    <t xml:space="preserve">Vazão mínima está compromentendo a eficácia das escadas para peixes. </t>
  </si>
  <si>
    <t>Buscar contato com os analistas da ONS (ANEEL?). Agendar conversa prévia. Caso não ocorra, notificação. Produzir um documento para notificar ONS e alertá-la ao risco ambiental.</t>
  </si>
  <si>
    <t>substituir o articulador: Fernando (CEPTA)</t>
  </si>
  <si>
    <t>CETESB e SEMAD foram oficiadas pelo CEPTA, para nos informarem quando da renovação de licenças  ou novos empreendimentos na área do PAN. Aguardando resposta.</t>
  </si>
  <si>
    <t xml:space="preserve">Novas informações genéticas sobre espécies e populações no Rio Mogi-Guaçu.  </t>
  </si>
  <si>
    <t>Maria Rita (CEPTA-ICMBio</t>
  </si>
  <si>
    <t xml:space="preserve">Finalizar o levantamento nas demais coleções e iniciar as campanhas de campo. Financiamento Fundação O Boticário para projeto ou outra fonte de recursos. Trabalho focado em lacunas (área prioritária). Pesquisa no banco de dados do SpeciesLink (planejamento de potenciais lacunas). </t>
  </si>
  <si>
    <t>Modificar prazo final: 2017</t>
  </si>
  <si>
    <t xml:space="preserve">Identificar áreas para espécies de peixes no recorte do PAN e outro mapa selecionando spp ameaçadas do PAN. </t>
  </si>
  <si>
    <t>Ação depende da ação 4.1</t>
  </si>
  <si>
    <t>Ação depende da ação 4.2</t>
  </si>
  <si>
    <t xml:space="preserve">Levantamento das atividades potencialmente  impactantes nas áreas  prioritárias:
a) Levantamento dos curtumes da Região do rio Sapucaí-Mirim ( CETESB e IBAMA);
b) Levantamento dos portos de areias no estado de São Paulo;
c) Levantamento de todos empreendimentos de Mineração que se encontram no estado de São Paulo (CETESB )
d) Levantamento  Extração e Tratamento  de Minerais no estado de São Paulo (IBAMA);
e) Levantamento  das Usinas Hidroelétricas no estado de São Paulo (IBAMA);
f) Levantamento  das Pequenas Centrais Hidroelétricas no estado de São Paulo (IBAMA);
g) Levantamento  do Dutos que passam no estado de São Paulo (IBAMA);
h) Levantamento   de Transporte Nuclear  no estado de São Paulo (IBAMA);
i)  Levantamento  das Linhas de transmissão que  cortam o estado de São Paulo(IBAMA);
j)  Levantamento de outras atividades passíveis de licenciamento ambiental  no âmbito do PAN ( IBAMA);
k) Levantamento das Usinas de Açucar e Alcool;
l)  Levantamento das Indústrias Químicas ( IBAMA);
m)Levantamento das Indústrias de Couros e Peles ( IBAMA), 
n) Levantamento das atividades de Uso e Recursos Naturais – Aquiculturas (IBAMA),
 o) Levantamento dos corpos de rios Federais.
</t>
  </si>
  <si>
    <t>Ministério da  Agricultura, Pecuária e Abastecimento não respondeu a solicitação referente a Aviação Agricola.</t>
  </si>
  <si>
    <t xml:space="preserve">Atividades
1) ESTUDO DO PADRÃO DE MIGRAÇÃO DE Prochilodus lineatus (Prochilodontidae, Characiformes) NO ECOSSISTEMA DOS RIOS MOGI-PARDO-GRANDE;
 As informações obtidas serão fundamentais para o desenvolvimento de projetos de manejo e de conservação das populações naturais que ocorre em toda a bacia, não só do corimbata como das espécies ameaçadas como a Piracanjuba, jhau, bagre sapo estudo em parceria UNESP Campus de Botucatu, Jaboticabal e CEPTA.
2) CARACTERIZAÇÃO GENÉTICA DE HÍBRIDOS DE PEIXES E SUAS IMPLICAÇÕES EM PROGRAMAS DE CONSERVAÇÃO;
Avaliar a intensidade do impacto genético-ecológico decorrente da introdução dos híbridos e suas implicações nos programas de conservação dos estoques selvagens, a segunda maior problemática que leva as espécies nativas a extinção, estudo em parceria UNESP Campus de Bauru, Jaboticabal e CEPTA.
3) Prospecção de possíveis áreas de desova de espécies ameaçadas de extinção da bacia do rio Mogi-Guaçu e identificação molecular de ovos e larvas dos peixes dessas áreas.
Estudo previsto para iniciar em novembro, UNESP Campus de Botucatu, CEPTA e Fundação o BOTICARIO.
</t>
  </si>
  <si>
    <t>Conhecimento parcial da reprodução de Peixes reofilicos; Identificação da Introgressão geneticas de siluriformes na Bacia do PAN, uma ameaça para as espécies nativas.</t>
  </si>
  <si>
    <t>Depende da ação 4.2</t>
  </si>
  <si>
    <t xml:space="preserve">Foi encontrada uma população do Genero Pseudopimelodus (P. cf. pulcher), que ainda não havia sido descrita no rio Mogi-Gauçu e iniciamos o processo de identificação genética de mais uma espécie do complexo de espécies denominado "Hypostomus paulinus" coletada no rio Mogi-Guaçu. Participação para análises citogenéticas no projeto enviado para FeHidro por pesquisadores ligados ao PAN Mogi. A área de estudo é o Rio Sapucaí-Mirim. (provável espécie categorizada como Dados Insuficientes - DD) </t>
  </si>
  <si>
    <t>Apresentação de trabalho no XV Simpósio de Citogenética e Genética de Peixes em 2013, sob o título "Análise de Marcadores Citogenéticos em Hypostomus aff. paulinus do rio Mogi-Guaçu, Pirassununga/SP". Apresentação de trabalho no VI Seminário de Pesquisa e VI Encontro de Iniciação Científica em 2014, sob o título "Estudo da Variabilidade Cromossômica em peixes de pequeno porte na área de abrangência  do PAN Mogi/Pardo/Sapucaí-Mirim/Grande". Elaboração do TCC do aluno Luis Ricardo Ribeiro da Silva (bolsa CIEE) até 31/10/2014, com o tíltulo "Variabilidade genética de peixes de pequeno porte no PAN Mogi: Uma abordagem didática".</t>
  </si>
  <si>
    <t xml:space="preserve">Problemas em obter amostras das espécies listadas no PAN. E falta de recursos para comprar material de consumo do laboratório. </t>
  </si>
  <si>
    <t>Maria Rita de Cáscia Barreto Netto (CEPTA-ICMBio)</t>
  </si>
  <si>
    <t>Tentar fazer pesquisa com marcadores para o bagre-sapo; Focar ação para pesquisa de peixes pequenos. Criar um protocolo (divulgação) e enviar aos municípios onde ocorreu mortandade de peixes para coleta de material da nadadeira. Selecionar algumas espécies.</t>
  </si>
  <si>
    <t>Alterar o texto: "Aplicar marcadores citogenéticos convencionais e moleculares para identificação taxonômica e na análise da estrutura gênica populacional de peixes na área de recorte do PAN."</t>
  </si>
  <si>
    <r>
      <t xml:space="preserve">Agência Nacional de Águas (ANA), Ministério da Pesca, IGAM/MG, DAEE/SP, IF/SMA/SP, IEF/MG, Comitês de bacia, IBAMA/Ribeirão Preto, CEPTA/ICMBio, INPE, Adriana Cavalieri Sais (UniPinhal), Fábio César Fraga (FMPFM), </t>
    </r>
    <r>
      <rPr>
        <sz val="11"/>
        <color theme="4"/>
        <rFont val="Calibri"/>
        <family val="2"/>
        <scheme val="minor"/>
      </rPr>
      <t xml:space="preserve">Marco Galli (UNIPINHAL) </t>
    </r>
  </si>
  <si>
    <r>
      <t xml:space="preserve">Estado de SP liberou imagens de alta resolução das áreas no próprio site, analisar e interpretar as imagens para o recorte do PAN. Litoral do estado mais analisado (é necessário ampliar para outras áreas).  Inventário Florestal de 2010 do IF (não publicado), Inventário Florestal de 2005 está acessível (todos os municípios de SP). Informações disponíveis nos Planos de Bacias (CBHs). Relatórios anuais da CETESB  (conservação de corpos d'água). </t>
    </r>
    <r>
      <rPr>
        <b/>
        <sz val="11"/>
        <rFont val="Calibri"/>
        <family val="2"/>
        <scheme val="minor"/>
      </rPr>
      <t xml:space="preserve">Imagens de satélites compradas (Sapucaí-Mirim), são de domínio público, área de 11.000 km2, não compreende Grande. Empresa contratada para fazer a interpretação das APPs (Célio). </t>
    </r>
    <r>
      <rPr>
        <sz val="11"/>
        <rFont val="Calibri"/>
        <family val="2"/>
        <scheme val="minor"/>
      </rPr>
      <t>Reservatório de Marimbondo - cerca de 85% não possui APP (condiocionante para recuperação das áreas) - Maria Inácia. Área de SP está mais consolidade em termos de desmatamento - imagens podem ser mais antigas (Fernando).</t>
    </r>
  </si>
  <si>
    <t>Fabiano, Rosa, Maria Inácia</t>
  </si>
  <si>
    <t xml:space="preserve">Convidar a Policia Ambiental (Batalhão de Rio Preto - Major Biagione) para participar do PAN. Custo do equipamento (básico): 90 mil reais. Buscar informações sobre imagens compradas pelo Estado de SP/SMA, empresa Emplasa (Fabiano Botta Tonissi vai se informar) Solicitar informações do CAR. Oficiar Instituto Florestal para fornecer os mapas e informações sobre matas ciliares.  Lagoas marginais - áreas prioritárias para conservação (proteção, conservação e recuperação das áreas de lagoas marginais) - diagnóstico </t>
  </si>
  <si>
    <r>
      <t xml:space="preserve">Ministério da Pesca, CEPTA/ICMBio, Prefeituras Municipais, Comitês de bacia, IF/SMA- Bebedouro, associação Ambiental Copaíba, </t>
    </r>
    <r>
      <rPr>
        <sz val="11"/>
        <color theme="4"/>
        <rFont val="Calibri"/>
        <family val="2"/>
        <scheme val="minor"/>
      </rPr>
      <t xml:space="preserve">Marco Galli (UNIPINHAL) </t>
    </r>
  </si>
  <si>
    <t xml:space="preserve">a ) Capacitação: Atendimento a Mortandade de Peixes: Identificação das Causas, Dimensionamento da Espécies Afetadas e Medidas de Preservação e   Recuperação dos Ecossistemas Aquáticos;
b) Capacitação: Corredor ecológicos e Mortandades de Peixes na área do PAN Mogi-Pardo- Sapucai Mirim e Grande para Policias Militares Ambientais do  4º Cia e em extensão a 3º Cia do 4º BPAmb; ( com mais 3 capacitações previstas até o final do ano)
c) Palestra para a Associação de Pescadores Profissionais  da Colonia Z.10.- Colombia e Planura referente ao PAN e limpeza do rio Grande;
d) Palestra para  a Associação de Pescadores Profissionais Z 17  em Icém, a convite do SEBRAE- Migração de peixes e introdução de espécies exóticas.
ci)  Material de divulgação – Cartilhas/livretos em fase de preparação.
</t>
  </si>
  <si>
    <r>
      <t xml:space="preserve">Vai existir um workshop no CHB SMG em março/14, onde podemos divulgar as ações do PAN. Envolver informando  os promotores públicos na cobrança da regularização das áreas ciliares no recorte do PAN.  No BPG já existe uma parceria íntima entre promotoria e PAN. </t>
    </r>
    <r>
      <rPr>
        <sz val="11"/>
        <color rgb="FFFF0000"/>
        <rFont val="Calibri"/>
        <family val="2"/>
        <scheme val="minor"/>
      </rPr>
      <t>Zoológico de Ribeirão Preto possui um aquário, que terá espécies ameaçadas do PAN.</t>
    </r>
  </si>
  <si>
    <t xml:space="preserve">alterar prazo de início: 2013 </t>
  </si>
  <si>
    <r>
      <t xml:space="preserve">Ricardo Ribeiro Rodrigues (ESALQ/USP), Comitês de bacia, Associação Ambiental Copaíba, IBAMA, Prefeituras Municipais, IF/SMA/SP, Luiz Eduardo Dias (UFV), Programa Biota/Fapesp, </t>
    </r>
    <r>
      <rPr>
        <sz val="11"/>
        <color theme="4"/>
        <rFont val="Calibri"/>
        <family val="2"/>
        <scheme val="minor"/>
      </rPr>
      <t>Marco Galli (UNIPINHAL)</t>
    </r>
  </si>
  <si>
    <t>Esta ação iniciará quando for concluída a Ação 5.1</t>
  </si>
  <si>
    <t>Sandoval (CEPTA/ICMBio)</t>
  </si>
  <si>
    <t>Prefeituras Municipais, IF/SMA/SP, Comitês de bacia, Associação Ambiental Copaíba, Fundação Biodiversitas, Deisy Regina Tres (Biodiversitá Projetos e Consultoria Ambiental), Fundação para a Conservação e a Produção Florestal do Estado de São Paulo, Concessionárias de Energia (AES Tietê S.A. (Silvio Carlos Alves dos Santos), Eletrobras
Furnas, CEMIG), Usinas Sucro-alcooleiras , Marco Galli (UNIPINHAL)</t>
  </si>
  <si>
    <t xml:space="preserve">a) Levantamento do viveiros  de mudas nativas  – FARESP;
b) Levantamento do viveiros por municípios – Instituto de Botânica; c) Doações de  26.000 mudas nativas para projetos de reflorestamentos no recorte do PAN
</t>
  </si>
  <si>
    <t>Ministério da  Agricultura , Pecuária e Abastecimento não respondeu nossa solicitação.</t>
  </si>
  <si>
    <t xml:space="preserve">Fazer contato com a ONG Copaíba (Socorro - representante esteve na Oficina de Planejamento do PAN). Eliana fará levantamento dos viveiros das usinas. AES Tietê </t>
  </si>
  <si>
    <r>
      <t>Instituições Federal, Estaduais e Municipais, Universidades, Sindicatos Rurais, Comitês de bacia, Sociedade Civil e iniciativa Privada, Associação Ambiental Copaíba, João Amadeu Giacchetto (CATI/ Escritório de Desenvolvimento Rural de Barretos), Associações de Canoeiros, Cyro Ferreira Penna Junior (SIRVARIG -Sindicato Rural do Vale do Rio Grande),</t>
    </r>
    <r>
      <rPr>
        <sz val="11"/>
        <color theme="4"/>
        <rFont val="Calibri"/>
        <family val="2"/>
        <scheme val="minor"/>
      </rPr>
      <t xml:space="preserve"> Eliana Viési Velocci Ramia (IBAMA/Ribeirão Preto) e Maria Inácia Macedo Freitas (CBH-BPG)</t>
    </r>
  </si>
  <si>
    <t>Sandoval (CEPTA/ICMBio), Maria Inácia</t>
  </si>
  <si>
    <t>Defesa Agropecuária do Estado de SP faz a fiscalização do uso e ocupação do solo (manejo) da zona rural. Focar em Educação Ambiental (produtor) - formar multiplicadores. Identificar áreas prioritárias (assoreamento). Escalonar as bacias. Fundo Nacional do Meio Ambiente - recursos financeiros ou FeHidro. Recursos disponibilizados pelo Ibama (compensação ambiental): solicitação de prioridade para ações do PAN. Oficiar DILIC para disponibilizar recursos de compensação ambiental.</t>
  </si>
  <si>
    <t xml:space="preserve">Reformular a ação: "Fomentar/Divulgar boas práticas agropecuárias para conservação do solo em áreas prioritárias visando a redução das causas de assoreamento" </t>
  </si>
  <si>
    <t>Alterar articulador? Rogério (CEPTA)</t>
  </si>
  <si>
    <t>Sandoval como colaborador</t>
  </si>
  <si>
    <r>
      <t xml:space="preserve">Comitês de bacia, CEPTA/ICMBio, Prefeituras Municipais, Departamento Nacional de Produção Mineral - DNPM, Ministério Público (Aluísio Antonio Maciel Neto Promotor/Barretos e Marcelo Goulart Promotor (Ribeirão Preto); Fernando Mendes Valverde (Associação Nacional das Entidades de Produtores de Agregados para construção Civil - ANEPAC), Sérgio Aparecido Antonini (Sindicato das Indústrias de Extração de Areia do Estado de São Paulo - Sindareia), </t>
    </r>
    <r>
      <rPr>
        <sz val="11"/>
        <color theme="4"/>
        <rFont val="Calibri"/>
        <family val="2"/>
        <scheme val="minor"/>
      </rPr>
      <t>Marco Galli (UNIPINHAL) ; Sérgio Aparecido Antonini (Prefeitura Municipal de Porto Ferreira)</t>
    </r>
  </si>
  <si>
    <t xml:space="preserve">a) Levantamento das Mineradoras autorizadas pela CETESB e IBAMA   citadas na Ação 4.4;
b) Levantamento dos Licenciamentos Ambientais Federais no âmbito dos 84 municipios da BASEAV de Ribeirão Preto.
</t>
  </si>
  <si>
    <t>DNPM – não atendeu nossa solicitação.</t>
  </si>
  <si>
    <t xml:space="preserve"> </t>
  </si>
  <si>
    <t xml:space="preserve">Envolver a Seband e Duke Energy (PCHs do Sapucai) para promover o PAN nas ações de EA para pescadores amadores. Furnas Centrais Elétricas precisam fazer cartilha de EA para renovação da LO - enviar ofícios e pedir para inserir o PAN. Seband e Duke Energy estão realizando EA- tentar inserir a temática do PAN. Fazer termo de cooperação com o PAN (relatório de atividades anual a ser apresentado nas oficinas de monitoria do PAN). Reunião com as PCHs para informá-los do PAN (articulação). Reunião dos Comitês = apresentação do PAN para discussão em plenária. </t>
  </si>
  <si>
    <t>Alterar texto: "Identificar as instituições, projetos e programas de Educação Ambiental no recorte da área estratégica do PAN para a integração de ações nas redes de educadores/as ambientais existentes (estaduais, locais, CT CBHs),  que possibilite a elaboração e implementação coletivas de programas de Educação Ambiental para a recuperação e conservação de espécies de peixes ameaçadas de extinção."</t>
  </si>
  <si>
    <t>Novo produto: Lista de Educadores Ambientais do recorte</t>
  </si>
  <si>
    <t xml:space="preserve">Foi elaborado um questionário, e enviado a todos os responsáveis pelas secretarias de educação dos municípios (para as 4 bacias). Outro projeto em paralelo seria a formação de educadores/professores da rede pública municipal (8horas - ciências, matemática, artes, informática - multidisciplinaridade e oficinas ). Materiais didáticos: apostilas sobre o PAN, CD, coleção de livros de história de cada espécie do PAN com textos diferenciados. </t>
  </si>
  <si>
    <t>Livretos estão prontos, cotação de gráficas.</t>
  </si>
  <si>
    <t xml:space="preserve">Recursos FeHidro são escassos. </t>
  </si>
  <si>
    <t>Sugestão: abranger produtores rurais. Solicitar financiamentos para outras fontes para complementar o orçamento. CEPTA disponibiliza estrutura física, biblioteca, sala de vídeos para dar apoio a ações de educação ambiental.</t>
  </si>
  <si>
    <t xml:space="preserve">Dificuldades de conciliar várias articulações com coordenação de planos. Recomenda-se distribuir para outros articuladores ações em que haja sobreposição para um mesmo articulador.  Articular com os secretarios-executivos a proposição de um programa de EA regional (4 CBHs de SP no recorte do PAN) - demanda induzida. Priorizar projetos que estiverem vinculados ao PAN (pontuar mais nos critérios de avaliação - município Verde e Azul) </t>
  </si>
  <si>
    <r>
      <t xml:space="preserve">Alterar texto da ação (?): "Estimular a inserção do conteúdo do PAN nos programas de Educação Ambiental existentes, nas áreas estratégicas, para recuperação e conservação das espécies de peixes ameaçadas de extinção." inserir </t>
    </r>
    <r>
      <rPr>
        <b/>
        <sz val="11"/>
        <color rgb="FFFF0000"/>
        <rFont val="Calibri"/>
        <family val="2"/>
        <scheme val="minor"/>
      </rPr>
      <t>intervenções</t>
    </r>
  </si>
  <si>
    <t>articulador: Márcio</t>
  </si>
  <si>
    <t>Colaborador: Célio (articulação com os Comitês)</t>
  </si>
  <si>
    <t>Orçamento do material didático com AES Tietê para bibliotecas de escolas. Livro de histórias sobre as espécies abrangidas no PAN. Estrutura do livro conta com um texto técnico, algumas informações para o professor trabalhar em sala de aula.</t>
  </si>
  <si>
    <t>Promover a inserção de conteúdo relativo à recuperação e manutenção das espécies de peixes ameaçadas de extinção do ecossistema Mogi-Pardo-Grande no material pedagógico elaborado pelo MEC e utilizado pelas secretarias de educação municipais e estaduais. (AÇÃO EXCLUÍDA)</t>
  </si>
  <si>
    <t>2 cursos/ano (um por semestre)</t>
  </si>
  <si>
    <t xml:space="preserve">Capacitação 1. Foi realizado capacitação no período de 21 a 25 de julho de 2014 com duração de 52 horas para 32 profissionais  das seguintes instituições: CEPTA/ICMBio, IBAMA, Associação de canoeiros de Porto Ferreira, USP/Ribeirão Preto - FFCLRP/GAP, UNESP/IB-Botucatu-SP, UNFTAL/MG, Superintendencia do Meio Ambiente Colômbia/CBH Baixo Pardo/GAP, A.S. Tiete, Central Elétrica Anhanguera SA.- CELAN, Prefeitura Municipal de Patrocínio Paulista/SP Empresa Peixe e CIA, Grupo M. Kassab, Comitê Baixo Pardo Grande-CBPG-UGRI-12, Secretaria de Saneamento e recursos Hídricos do Estado de São Paulo/Comitê de Bacia SMG, IBAMA/ESREG São José do Rio Preto/SP, Prefeitura Municipal de Taquaritinga, Piscicultura São Geraldo,, Coordenação de Avaliação de Impactos Ambientais , Secretaria de Estado de Meio Ambiente e Desenvolvimento Sustentável, Odebrecht Ambiental, Ecoplans Consultoria Agroambiental.
Capacitação 2. Foi realizado capacitação entre 27 2 28 de agosto de 2014, com duração de 14 horas, no Bosque e Zoológico Fábio Barreto, Ribeirão Preto, SP sobre “Corredores Ecológicos e Mortandade de Peixes na Área do PAN Mogi-Pardo-Sapucai Mirim e Grande”,.
Capacitação 1. Foi realizado capacitação no período de 21 a 25 de julho de 2014 com duração de 52 horas para 32 profissionais  das seguintes instituições: CEPTA/ICMBio, IBAMA, Associação de canoeiros de Porto Ferreira, USP/Ribeirão Preto - FFCLRP/GAP, UNESP/IB-Botucatu-SP, UNFTAL/MG, Superintendencia do Meio Ambiente Colômbia/CBH Baixo Pardo/GAP, A.S. Tiete, Central Elétrica Anhanguera SA.- CELAN, Prefeitura Municipal de Patrocínio Paulista/SP Empresa Peixe e CIA, Grupo M. Kassab, Comitê Baixo Pardo Grande-CBPG-UGRI-12, Secretaria de Saneamento e recursos Hídricos do Estado de São Paulo/Comitê de Bacia SMG, IBAMA/ESREG São José do Rio Preto/SP, Prefeitura Municipal de Taquaritinga, Piscicultura São Geraldo,, Coordenação de Avaliação de Impactos Ambientais , Secretaria de Estado de Meio Ambiente e Desenvolvimento Sustentável, Odebrecht Ambiental, Ecoplans Consultoria Agroambiental.
Capacitação 2. Foi realizado capacitação entre 27 2 28 de agosto de 2014, com duração de 14 horas, no Bosque e Zoológico Fábio Barreto, Ribeirão Preto, SP sobre “Corredores Ecológicos e Mortandade de Peixes na Área do PAN Mogi-Pardo-Sapucai Mirim e Grande”,.  
</t>
  </si>
  <si>
    <t>Capacitação de 32  32 profissionais  das seguintes instituições: CEPTA/ICMBio, IBAMA, Associação de canoeiros de Porto Ferreira, USP/Ribeirão Preto - FFCLRP/GAP, UNESP/IB-Botucatu-SP, UNFTAL/MG, Superintendencia do Meio Ambiente Colômbia/CBH Baixo Pardo/GAP, A.S. Tiete, Central Elétrica Anhanguera SA.- CELAN, Prefeitura Municipal de Patrocínio Paulista/SP Empresa Peixe e CIA, Grupo M. Kassab, Comitê Baixo Pardo Grande-CBPG-UGRI-12, Secretaria de Saneamento e recursos Hídricos do Estado de São Paulo/Comitê de Bacia SMG, IBAMA/ESREG São José do Rio Preto/SP, Prefeitura Municipal de Taquaritinga, Piscicultura São Geraldo,, Coordenação de Avaliação de Impactos Ambientais , Secretaria de Estado de Meio Ambiente e Desenvolvimento Sustentável, Odebrecht Ambiental, Ecoplans Consultoria Agroambiental. e 37 Policiais Ambientai e Analistas Ambientais do IBAMA.</t>
  </si>
  <si>
    <t>Paulo Ceccarelli</t>
  </si>
  <si>
    <t>Custos: docentes (7 mil reais); possível viabilizar com recursos de custeio dos CBHs; possibilidade de realizar na Acadebio; curso prático e teórico (a distância); previsão de datas: março e setembro. Cartilha sobre ictiofauna José Augusto Senhorini (CEPTA/ICMBio)</t>
  </si>
  <si>
    <t>Alterar texto para: "Promover  capacitação sobre a ictiofauna do recorte do PAN e cursos sobre as causas de mortandades de peixes e danos ambientais"</t>
  </si>
  <si>
    <t xml:space="preserve">articuladores: Paulo e Fernando Apone </t>
  </si>
  <si>
    <t>Promover capacitação sobre a ictiofauna do recorte do PAN. (AGRUPADA)</t>
  </si>
  <si>
    <t xml:space="preserve">Dois alunos da Ciências da Computação para desenvolverem um site (banco de dados) com conteúdo sobre espécies do PAN (chave de identificação, fotografias, etc). </t>
  </si>
  <si>
    <t>Fase de testes.</t>
  </si>
  <si>
    <t xml:space="preserve">Sugestão: informações de pesquisa (relatórios, referências bibliográficas, etc), para o público em geral, no site do ICMBio ou na página do CEPTA.  Utilizar Access? Ferramentas de comunicação (estudos de caso, eventos, etc). Portal de acesso a partir da planilha de monitoria mais simplificada = material/produto anexado (banco de dados). </t>
  </si>
  <si>
    <t>5.7</t>
  </si>
  <si>
    <t xml:space="preserve">identificar e caracterizar as lagoas marginais quanto as suas funções ecológicas e fragilidade ambiental. </t>
  </si>
  <si>
    <t>Projeto-piloto na subbacia Santa Bárbara, Sapucaí-Mirim, mapa e relatório (tabelas com nome das lagoas e localização)</t>
  </si>
  <si>
    <t>setembro de 2014</t>
  </si>
  <si>
    <t>setembro de 2016</t>
  </si>
  <si>
    <t>Célio</t>
  </si>
  <si>
    <t>Paulo (CEPTA), Eliana (IBAMA)</t>
  </si>
  <si>
    <t>6.9</t>
  </si>
  <si>
    <t>Elaborar conteúdo mínimo de programa de Educação Ambiental, que contemple estratégias de sensibilização visando o conhecimento e conservação das áreas e espécies prioritárias para conservação do PAN.</t>
  </si>
  <si>
    <t>Conteúdo programático mínimo padronizado para ser aplicado nos eventos de EA</t>
  </si>
  <si>
    <t>setembro de 2015</t>
  </si>
  <si>
    <t>Márcio</t>
  </si>
  <si>
    <t>Rosa (IF), Vera (FF)</t>
  </si>
  <si>
    <t>SITUAÇÃO ATUAL DAS AÇÕES - 2ª MONITORIA (2014)</t>
  </si>
  <si>
    <t>29/10/2015 a 23/11/2015 (virtual)</t>
  </si>
  <si>
    <t>Existiram poucas oportunidades de divulgação do PAN. Foi realizada visita ao GAEMA (Grupo de Ação Especial de Defesa do Meio Ambiente), do Ministério Público Estadual, em setembro/2015. Devido a participação da coordenação do PAN junto ao CBH-Mogi, foram enviadas informações à secretaria executiva do comitê no sentido de inserir objetivos do PAN dentro do escopo do 3º Plano da Bacia do Rio Mogi-Guaçu. Foram realizadas outras ações de divulgação frente a instituições que visitaram o CEPTA durante o ano de 2015, como Universidades, IBAMA, Polícia Militar Ambiental, escolas, etc. Outra importante atividade de divulgação foi realizada pelo IBAMA Ribeirão Preto em conjunto com IBAMA São Paulo, UniFACEF-Franca e Coordenação do CEPTA no município de Patrocínio Paulista-SP, em atividade envolvendo educadores daquele municipio, onde o PAN MPSG foi amplamente divulgado.</t>
  </si>
  <si>
    <t>O principal problema enfrentado é a falta de disponibilização financeira para o cumprimento a contento da ação.</t>
  </si>
  <si>
    <t>Fernando R. Santos - CEPTA/ICMBio</t>
  </si>
  <si>
    <t>Alterar o prazo final de término da ação para até o final de vigência do Plano.</t>
  </si>
  <si>
    <t>Nova data: vigência até o final do PAN.</t>
  </si>
  <si>
    <t>sem informação do articulador</t>
  </si>
  <si>
    <t>Articular e induzir a capacitação dos gestores públicos municipais quanto ao acesso aos recursos das agências de financiamentos voltadas para a implantação de sistemas de tratamento de esgotos sanitários e resíduos sólidos</t>
  </si>
  <si>
    <t>Fernando Santos (CEPTA)</t>
  </si>
  <si>
    <t>Articular junto aos gestores municipais, a criação de políticas públicas municipais, para controle e fiscalização do lançamento de poluentes em corpos d’água, tendo como base as leis federais 11.445/97 e 12.305/10. (AÇÃO EXCLUÍDA)</t>
  </si>
  <si>
    <t>Articular a inserção de ações diretamente relacionadas à proteção das espécies ameaçadas de extinção no recorte do PAN, nas metas dos planos dos comitês de bacias. (AGRUPADA COM AÇÃO 1.13)</t>
  </si>
  <si>
    <t>Articular com os órgãos de saneamento a criação de um sistema de informações sobre qualidade de água captada, em todos os municípios da área de abrangência do PAN, a ser disponibilizado no site do Sistema Estadual de Gerenciamento de Recursos Hídricos. (AÇÃO EXCLUÍDA)</t>
  </si>
  <si>
    <t>Identificar as estações de monitoramento já existentes e mapear a qualidade de água para priorizar as ações do PAN</t>
  </si>
  <si>
    <t>Em  novembro de 2015, por ocasião da construção do 3º Plano de Bacia do Rio Mogi-Guaçu, foram enviadas informações ao comitê de bacia deste rio, no sentido de fazer constar junto ao 3º Plano os objetivos do PAN MPSG. Contudo, devido a falta de recursos financeiros não foi possível a visita e acompanhamento junto aos demais comitês de bacia que compõem a área de recorte do PAN.</t>
  </si>
  <si>
    <t>Expectativa de inserção dos objetivos do PAN MPSG junto ao 3º Plano de Bacia do Rio Mogi-Guaçu.</t>
  </si>
  <si>
    <t>Recomenda-se alterar a data de término da ação para o final da vigência do PAN, por ser uma ação continuada, face a frequente revisão dos planos de bacia.</t>
  </si>
  <si>
    <r>
      <t xml:space="preserve">Foram realizadas pesquisas envolvendo a espécie ameaçada e alvo do PAN, </t>
    </r>
    <r>
      <rPr>
        <i/>
        <sz val="11"/>
        <rFont val="Calibri"/>
        <family val="2"/>
        <scheme val="minor"/>
      </rPr>
      <t>Pseudopimelodus mangurus</t>
    </r>
    <r>
      <rPr>
        <sz val="11"/>
        <rFont val="Calibri"/>
        <family val="2"/>
        <scheme val="minor"/>
      </rPr>
      <t>, pelo aluno José Octávio de Lima Pereira, orientado por pesquisadores do CEPTA, sobre os Fatores de Risco para manutenção da espécie em cativeiro, além de estudos sobre a composição parasitológica da espécie, com vistas à sua conservação e reprodução em cativeiro, objetivando recomposição de habitats. Os estudos produzidos evidenciam o caráter dos parasitas de peixes como bioindicadores ecológicos de qualidade ambiental. Há escassez de estudos científicos envolvendo a espécie, e as pesquisas realizadas até o presente momento (previsão de continuidade das pesquisas) visam melhorar o grau de conhecimento sobre a espécie no ecossistema representado pelo Plano de Ação.</t>
    </r>
  </si>
  <si>
    <t>Apresentação do trabalho científico realizado através de bolsa PIBIC/ICMBio em workshops e outros eventos científicos, com vistas à publicação científica em revistas especializadas.</t>
  </si>
  <si>
    <t>Júlio César Aguiar e Paulo Sérgio Ceccarelli - CEPTA/ICMBio</t>
  </si>
  <si>
    <r>
      <t xml:space="preserve">O CEPTA/ICMBio possui Bancos Genéticos das espécies: Piracanjuba - </t>
    </r>
    <r>
      <rPr>
        <i/>
        <sz val="11"/>
        <rFont val="Calibri"/>
        <family val="2"/>
        <scheme val="minor"/>
      </rPr>
      <t>Brycon orbignyanus</t>
    </r>
    <r>
      <rPr>
        <sz val="11"/>
        <rFont val="Calibri"/>
        <family val="2"/>
        <scheme val="minor"/>
      </rPr>
      <t xml:space="preserve">, Peixe Sapo -  </t>
    </r>
    <r>
      <rPr>
        <i/>
        <sz val="11"/>
        <rFont val="Calibri"/>
        <family val="2"/>
        <scheme val="minor"/>
      </rPr>
      <t>Pseudopimelodus mangurus</t>
    </r>
    <r>
      <rPr>
        <sz val="11"/>
        <rFont val="Calibri"/>
        <family val="2"/>
        <scheme val="minor"/>
      </rPr>
      <t xml:space="preserve">, os dois primeiros espécies-alvo do PAN e ameaçadas de extinção, e também Banco Genético das espécies: Corimbata - </t>
    </r>
    <r>
      <rPr>
        <i/>
        <sz val="11"/>
        <rFont val="Calibri"/>
        <family val="2"/>
        <scheme val="minor"/>
      </rPr>
      <t>Prochilodus lineatus</t>
    </r>
    <r>
      <rPr>
        <sz val="11"/>
        <rFont val="Calibri"/>
        <family val="2"/>
        <scheme val="minor"/>
      </rPr>
      <t xml:space="preserve"> e Piarara -  </t>
    </r>
    <r>
      <rPr>
        <i/>
        <sz val="11"/>
        <rFont val="Calibri"/>
        <family val="2"/>
        <scheme val="minor"/>
      </rPr>
      <t>Leporinus sp.</t>
    </r>
    <r>
      <rPr>
        <sz val="11"/>
        <rFont val="Calibri"/>
        <family val="2"/>
        <scheme val="minor"/>
      </rPr>
      <t xml:space="preserve"> No decorrer do ano de 2015 foi iniciado trabalhos envolvendo reprodução/desova em cativeiro das espécies Paixe Sapo - </t>
    </r>
    <r>
      <rPr>
        <i/>
        <sz val="11"/>
        <rFont val="Calibri"/>
        <family val="2"/>
        <scheme val="minor"/>
      </rPr>
      <t>Pseudopimelodus mangurus</t>
    </r>
    <r>
      <rPr>
        <sz val="11"/>
        <rFont val="Calibri"/>
        <family val="2"/>
        <scheme val="minor"/>
      </rPr>
      <t xml:space="preserve"> e Piapara - </t>
    </r>
    <r>
      <rPr>
        <i/>
        <sz val="11"/>
        <rFont val="Calibri"/>
        <family val="2"/>
        <scheme val="minor"/>
      </rPr>
      <t>Leporinus sp.</t>
    </r>
    <r>
      <rPr>
        <sz val="11"/>
        <rFont val="Calibri"/>
        <family val="2"/>
        <scheme val="minor"/>
      </rPr>
      <t xml:space="preserve"> em apoio a trabalhos científicos em execução pelo CEPTA ou universidades parceiras.</t>
    </r>
  </si>
  <si>
    <r>
      <t xml:space="preserve">Foram realizadas pesquisas científicas envolvendo a espécie </t>
    </r>
    <r>
      <rPr>
        <i/>
        <sz val="11"/>
        <rFont val="Calibri"/>
        <family val="2"/>
        <scheme val="minor"/>
      </rPr>
      <t>Brycon orbignyanus</t>
    </r>
    <r>
      <rPr>
        <sz val="11"/>
        <rFont val="Calibri"/>
        <family val="2"/>
        <scheme val="minor"/>
      </rPr>
      <t>, tendo como objetivo a viabilidade de sua reprodução em cativeiro como estratégia de conservação e repovoamento futuros. Os estudos buscaram analisar a estrutura genética dos plantéis manyidos em cativeiro em diversas localidades, uma delas no CEPTA. Os trabalhos são dos alunos(as) Daniela José de Oliveira e Fernando Yuldi Ashikaga, ambos da UNESP-Botucatu, sob orientação dos Profs. Dr. Fausto Foresti e Dr. Claudio Oliveira, além do Dr. José Augusto Senhorini, do CEPTA/ICMBio.</t>
    </r>
  </si>
  <si>
    <t>José Augusto Senhorini - CEPTA/ICMBio</t>
  </si>
  <si>
    <t>Empreendimento  foram identificados os que possui cadastro no DAEE-Departamento de Água e Energia Estado de São Paulo, são os que possui o licenciamento ambiental. Mas a maior ocorrência dos problemas com espécies exóticas, são os pisciculturas e pesque pagues que funcionam sem o licenciamento (clandestinos ) não possui cadastro .</t>
  </si>
  <si>
    <t>Ainda não possui um produto final.</t>
  </si>
  <si>
    <t>No município, já esta ocorrendo da fauna Ictiofauna ,  mexilhão dourado no Rio Grande e o bagre africano , mas ainda não possuímos um diagnostico preciso , principalmente das espécies exóticas.</t>
  </si>
  <si>
    <t>A falta de um programa de Educação Ambiental  na área Recorte do PAN para a divulgação dos impactos da introdução de espécies Ictiofauna  exóticas sobre as nativas principalmente as em extinção, divulgação da legislação vigente e a fiscalização dos órgãos competentes nos empreendimentos aquícolas ,pisciculturas e pesque pagues.</t>
  </si>
  <si>
    <t>Ministério da Pesca, Paulo Sérgio Ceccarelli (CEPTA/ICMBio), Instituições de Pesquisa, Policia Ambiental</t>
  </si>
  <si>
    <t>Ação ainda não iniciada devido a falta de recursos financeiros para sua realização. A ação demanda tempo, pesquisa de campo e articulações institucionais que só são possíveis de realização com visitas e saídas a campo.</t>
  </si>
  <si>
    <t>Ministério da Pesca, CEPTA/ICMBio, IBAMA , Policia Ambiental</t>
  </si>
  <si>
    <t>Articular com os órgãos competentes a elaboração de um instrumento legal proibindo soltura de qualquer espécie exótica, alóctone e híbridos na área do PAN. (AÇÃO EXCLUIDA)</t>
  </si>
  <si>
    <t>Realizada reunião com o Procurador da República de Barretos com o objetivo de planejar ação fiscalizatória conjunta com a Polícia Ambiental, no município de Colômbia – Porto Colômbia. Realizada reunião com pescadores amadores do município de Colômbia com finalidade de esclarecer normas e procedimentos relativos às restrições no período da piracema. Enviada documentação do MPF e e CBH-baixo Pardo/Grande à Supes/SP, DBFLO-Ibama e ICMBIO solicitando produção de portaria específica que proíba a pesca na Barragem de Porto Colômbia no período da Piracema e alteração da IN que delimita a pesca no Rio Grande na mesma região. Reunião com  os promotores do GAEMA para a apresetanção PAN.</t>
  </si>
  <si>
    <t>Foi produzida uma Nota Técnica pelo Cepta, relativa as espécies que estavam na Portaria 455/2015</t>
  </si>
  <si>
    <t>Durante o período referente a  esta 3ª monitoria informo que, da nossa ação foi possível a realização do mapeamento do atual status migratório das espécies no sistema dos rios Mogi Guaçu, Pardo, Sapucaí-Mirim e Grande em locais onde ainda não havíamos conseguido executar as atividades previstas. Conforme descrito no projeto foram realizadas coletas/marcações de peixes migradores em 3 (três) pontos de interesse, ou seja, no rio Mogi Guaçu (município de Luiz Antônio – Reserva Ecológica do Jataí/SP), no rio Mogi Guaçu (município de Pirassununga - Cachoeira de Emas/SP) e no rio Pardo (município de Santa Rosa de Viterbo – UHE Itaipava/SP). Apesar deste grande avanço esbarramos no fenômeno natural da grande estiagem que se iniciou no final de 2013 e durou até quase o final do ano de 2014. Houve um impacto muito grande para as espécies migradoras, justamente as alvo do projeto, não aconteceu o fenômeno da piracema, pois os peixes não apresentavam condições de efetuar a subida para seus lares reprodutivos devido a falta de água nos rios que chegaram a pontos críticos. Outro fator que novamente atrapalhou nossas atividades foi a falta de recursos financeiros para custear as expedições a campo. Este é um tipo de trabalho onde, no mínimo devem participar de 8 a 9 pessoas (piloteiros, pescadores, pessoal para biometria e marcação) para que seja realizado a contento e com o menos risco de estresse para os peixes, além da distância entre os pontos de captura (ecossistema dos rios Mogi, Pardo, Sapucaí-Mirim e Grande). As principais espécies capturadas foram o curimbatá, o dourado e a piapara. Neste período foram marcados 146 indivíduos, porém só obtivemos o retorno de informação de 2 indivíduos recapturados sendo 1 da cidade de Guariba/SP e outra de Pirassununga/SP. Voltamos a salientar que estudos como este são de extrema relevância sob o aspecto da conservação e uso sustentável dos recursos pesqueiros, uma vez que permitem produzir um banco de dados da comunidade de peixes e do ecossistema como um todo. Conscientização da população ribeirinha e do pescador em geral, através da educação não formal, da importância, do retorno informativo junto ao CEPTA/ICMBio quando da captura de peixe marcado: as atividades de Educação Ambiental (divulgação do projeto) previstas do projeto e batizada com o nome de Conversa Ribeira, que objetivava a intensificação do contato com as comunidades ribeirinhas, colônia de pescadores e escolas do ensino fundamental e médio presentes nas áreas de abrangência do projeto, com o objetivo de sensibilizá-las para que retornassem ao CEPTAos dados requisitados quando da captura de peixes marcados, poderia ter obtido um resultado muito mais significativo se não houvesse ocorrido cortes de recursos financeiros, principalmente na rubrica diárias, as quais foram pedidas para deslocamentos de componentes do projeto que realizariam as palestras e promoveriam as ações de mobilização social. A divulgação do trabalho foi feita apenas em conversas informais durante a atividade das marcações dos peixes em campo e, a apresentação realizada por parceiros do projeto, de painéis ("Migration patterns of Prochilodus lineatus (Characiformes, Characidae) identified by morphometric and molecular genetic markers", durante o Evento: EVOLUTION 2015. As amostras biológicas (pedaços de nadadeiras) estão sendo processadas na UNESP, Campus de Botucatu, os resultados esperados poderão contribuir para o estudo da genética de populações de peixes migradores de água doce, com base em marcadores mitocondriais como o D-Loop e outros genes e nucleares microssatélites, para determinar padrões de migração e fornecer dados para subsidiar planos de ações para a conservação da ictiofauna continental</t>
  </si>
  <si>
    <t>Realização de 3 expedições, sendo 2 delas em pontos de interesse, onde ainda não havia sido possível nenhuma campanha de marcação de peixes ou seja, no rio Mogi Guaçu (município de Luiz Antônio – Reserva Ecológica do Jataí/SP) e no rio Pardo (município de Santa Rosa de Viterbo – UHE Itaipava/SP) e a outra no rio Mogi Guaçu (município de Pirassununga - Cachoeira de Emas/SP). Dos locais trabalhados foi possível a marcação de de 146 indivíduos, porém só obtivemos o retorno de informação de 2 indivíduos recapturados sendo 1 da cidade de Guariba/SP e outra de Pirassununga/SP. Considerando este fato proveniente da falta de divulgação do projeto referente à Educação Ambiental que objetivava a intensificação do contato com as comunidades ribeirinhas, colônia de pescadores e escolas do ensino fundamental e médio presentes nas áreas de abrangência do projeto, com o objetivo de sensibilizá-las para que retornassem ao CEPTA os dados requisitados quando da captura de peixes.</t>
  </si>
  <si>
    <t>Nenhuma das espécies alvo existentes na área PAN foi marcada. Apesar de todo esforço realizado para sua captura não obtivemos êxito. Era esperado que com o início da piracema esta situação se revertesse, porém, o que aconteceu foi justamente o contrário. Toda a área de estudo (rios Mogi-Guaçu, Pardo, Sapucaí-Mirim e Grande) passou por um período muito crítico com a estiagem o qual teve início em outubro de 2013 estendendo-se até o final de 2014, chegando até mesmo a ser considerado o período mais seco dos últimos 60 anos; onde todo o sistema foi consideravelmente afetado, chegando os rios a uma vazão crítica. Esta estiagem foi considerada extremamente preocupante, pois prejudicou sobremaneira a piracema dos peixes, ou seja, não houve condições dos peixes realizarem suas migrações reprodutivas. Mais uma vez, o número de servidores de nível médio para os trabalhos de campo foi outro fator altamente agravante que ocorre em virtude de aposentadorias e a não contratação ou remoção de pessoal para suprir as vagas abertas Para trabalhos futuros o cenário é que fique pior ainda.</t>
  </si>
  <si>
    <t>Rita de Cássia G. de Alcântara Rocha</t>
  </si>
  <si>
    <t>O não cumprimento das atividades da presente ação deve-se principalmente a falta e liberação de recursos orçamentários e financeiros, incluindo, principalmente as rubricas de diárias e Pessoa Física para contratação de pescadores a fim de suprir a nossa falta de pessoal. Para saídas a campo para marcação de peixes (expedições), divulgação do projeto junto às comunidades ribeirinhas, colônia de pescadores e escolas do ensino fundamental e médio presentes nas áreas de abrangência das atividades, conscientização da população ribeirinha e do pescador em geral, através da educação não formal, participação em congressos e simpósios, contratação/remoção de técnicos ambientais, pois somente desta forma poderemos contribuir com o manejo e a proteção das espécies ameaçadas desse ecossistema e sugerir as áreas de conservação in situ para as espécies.</t>
  </si>
  <si>
    <t>Formar um Comitê Técnico para avaliação dos programas de monitoramento e pesquisa da ictiofauna, na área do PAN. (AÇÃO EXCLUIDA)</t>
  </si>
  <si>
    <t>Devido a diminuição da ocorrência das chuvas dos últimos anos, ocorreu a diminuição do nível da água nos Rios Mogi ,Pardo e Grande onde estão situados a maioria dos reservatórios das hidrelétricas. Após articular com a Imprensa local e regional através da mídia (jornal, tv )com reportagens o nível dos reservatórios aumentaram um pouco. Após esta divulgação, o resultado é que a  ocorreu a parceria com a Empresa Eletrobrás Furnas, e os com o Departamento de Meio Ambiente, Agricultura e Assistência Social da região que abrangem o reservatórios. Foram convidados para participar dos programas a população do município de Colômbia e região , em especial as lideranças comunitárias, produtores rurais, pescadores, servidores públicos e demais interessados, para o curso de CAPACITAÇÃO EM EDUCAÇÃO AMBIENTAL DA UHE MARIMBONDO. A realização do Programa de Educação Ambiental da Usina de Marimbondo é parte integrante do processo do licenciamento ambiental corretivo da Usina, conduzido pelo IBAMA. A capacitação abordou os temas que serão levantados e discutidos juntamente com a população, para estimular o engajamento e o controle social da sociedade sobre os empreendimentos e políticas que impactam suas vidas e os impactos causados pelos Barramentos das Hidrelétricas que refletem diretamente na Ictiofauna.</t>
  </si>
  <si>
    <t>Após a capacitação começou a articulação  com outros 14 municípios da Bacias UGRI-12 Comitê Bacio Pardo Grande  e a da Superintendência do Meio Ambiente do Município de Colômbia,  com a Associação de Pescadores Amadores de Barretos- SP, e pescadores profissionais a desenvolver um programa contra a pesca predatória no paredão da barragem Porto Colômbia, com a conscientização da proteção da Ectiofauna Nativa do Rio Grande. A fiscalização e até mesmo denuncias junto aos órgãos fiscalizadores estaduais e federais, para evitar a pesca predatória que ocorre no reservatório da Hidrelétrica de Marimbondo situada no Rio Grande no Município de Colômbia-SP.</t>
  </si>
  <si>
    <t xml:space="preserve">: Maior fiscalização dos órgãos competentes nas áreas outorgadas, o município dependem desses órgãos para cumprir a conservação do Recurso Hídrico ,que estes últimos Três anos está sendo o pior de todos o Rio Grande está 7 metros abaixo do nível normal e muitos seus afluentes secaram . Devido a diminuição da ocorrência das chuvas dos últimos anos, ocorreu a diminuição do nível da água nos Rios Mogi ,Pardo e Grande onde estão situados a maioria dos reservatórios das hidrelétricas. </t>
  </si>
  <si>
    <t>Maior aplicação da Legislação vigente. E Fiscalização sobre os usuários dos recursos Hidricos, principalmente na industria e na agricultura.</t>
  </si>
  <si>
    <t>Os dois órgãos licenciadores estaduais do recorte do PAN (Cetesb-SP e SEMAD-MG)  já foram oficiados em 2014 pelo CEPTA/ICMBio.</t>
  </si>
  <si>
    <t>Fernando R. Santos  e José Senhorini - CEPTA/ICMBio</t>
  </si>
  <si>
    <t>Embora oficiados, os dois órgãos licenciadores não produziram resposta formal ou relatórios, informações de acompanhamento do objetivo da ação. Assim, sugere-se melhorar o dialógo entre as instituições responsáveis no sentido de melhor acompanhamento.</t>
  </si>
  <si>
    <t>após término ação 4.1</t>
  </si>
  <si>
    <t>ação dependente da ação 4.2</t>
  </si>
  <si>
    <t>Realizada 2 capacitações para representantes da CIESP e das indústrias nos municípios de Ribeirão Preto e Patrocínio Paulista relativas à necessidade de inscrição no CTF, bem como apresentação anual dos relatórios. Realizada 7 operações de fiscalização, nas áreas de pneus, cadeia produtiva da madeira, pilhas e baterias, CTF/RAPP, protocolo de Montreal e ARLA. No município de Franca foi realizada fiscalização específica nos curtumes.</t>
  </si>
  <si>
    <t>Realizadas 2 palestras na Faculdade de Biologia de Ituverava – FFCL  e no Zoológico de Ribeirão Preto para os estagiários de Educação Ambiental.</t>
  </si>
  <si>
    <t xml:space="preserve">Iniciar após a conclusão da Ação 5.1
</t>
  </si>
  <si>
    <t>Sandoval dos Santos (CEPTA)</t>
  </si>
  <si>
    <t>Identificado todos os viveiro produtores de mudas no estado de São Paulo</t>
  </si>
  <si>
    <t>Fomentar/Divulgar boas práticas agropecuárias para conservação do solo em áreas prioritárias visando a redução das causas de assoreamento</t>
  </si>
  <si>
    <t>Rogério Garcia (CEPTA)</t>
  </si>
  <si>
    <t>Instituições Federal, Estaduais e Municipais, Universidades, Sindicatos Rurais, Comitês de bacia, Sociedade Civil e iniciativa Privada, Associação Ambiental Copaíba, João Amadeu Giacchetto (CATI/ Escritório de Desenvolvimento Rural de Barretos), Associações de Canoeiros, Cyro Ferreira Penna Junior (SIRVARIG -Sindicato Rural do Vale do Rio Grande), Eliana Viési Velocci Ramia (IBAMA/Ribeirão Preto) e Maria Inácia Macedo Freitas (CBH-BPG), Sandoval Santos (CEPTA)</t>
  </si>
  <si>
    <t>Realizada reunião com DNPM, quando foi fornecido link para identificar as lavras autorizadas no estado.</t>
  </si>
  <si>
    <t>Identificar as instituições, projetos e programas de Educação Ambiental no recorte da área estratégica do PAN para a integração de ações nas redes de educadores/as ambientais existentes (estaduais, locais, CT CBHs),  que possibilite a elaboração e implementação coletivas de programas de Educação Ambiental para a recuperação e conservação de espécies de peixes ameaçadas de extinção.</t>
  </si>
  <si>
    <t>Lista de Educadores Ambientais do recorte</t>
  </si>
  <si>
    <t>Em novembro de 2015 foi realizada no CEPTA/ICMBio reunião de trabalho envolvendo as equipes de Educação Ambiental do CEPTA e do IBAMA-Superintendência em São Paulo. Foram expostos os problemas de identificação das instituições que trabalham com EA na área de recorte do PAN. Houve a intenção de colaboração do IBAMA-SUPES SP, juntamente com a equipe de Educação  Ambiental do CEPTA em bscar a identificação das instituições que atuam na área do recorte do PAN MPSG.</t>
  </si>
  <si>
    <t>Marcio Antonio Ferrera (Franco Montoro)</t>
  </si>
  <si>
    <t xml:space="preserve">Ministério da Educação, Ministério do Meio Ambiente, Secretarias Estaduais e Municipais de Ensino, Universidades, Sociedade civil, Iniciativa Privada, Comitês de bacia, CEPTA/ICMBio, CEA/SMA/SP, IF/SMA/ SP, CATI/ Escritório de Desenvolvimento Rural de Barretos , Célio Bertelli (CBH-SMG) </t>
  </si>
  <si>
    <t>após conclusão ação 6.2</t>
  </si>
  <si>
    <t>Promover  capacitação sobre a ictiofauna do recorte do PAN e cursos sobre as causas de mortandades de peixes e danos ambientais</t>
  </si>
  <si>
    <t xml:space="preserve">Osmar Angelo Cantelmo (CEPTA/ICMBio), Célio Bertelli (CBH-SMG), Rosa Maria Toro Tonissi (IF/SMA/SP), Paulo Baltazar (IBAMA), Fernando Apone (USP) </t>
  </si>
  <si>
    <t xml:space="preserve">Ação não realizada no ano de 2015 devido a falta de recursos financeiros para sua realização. </t>
  </si>
  <si>
    <t>Promover capacitação sobre a ictiofauna do recorte do PAN. (AGRUPADA AÇÃO 6.6)</t>
  </si>
  <si>
    <t>INSERIR O NOME DO OBJETIVO ESPECÍFICO</t>
  </si>
  <si>
    <t>Inserir nova ação</t>
  </si>
  <si>
    <t>OBJETIVO</t>
  </si>
  <si>
    <t>SITUAÇÃO ATUAL DAS AÇÕES - 3ª MONITORIA (2015)</t>
  </si>
  <si>
    <t>22/05/17 a 25/05/17</t>
  </si>
  <si>
    <t>Unifeb-residuos sólidos (14 municipios-pós-graduação);Divulgação junto as instituições de pesquisas; Unesp-baixo pardo-levantamento de resíduos; 2015/2016 encontro pesquisadores-Unifacef (material publicado) e seminário de recursos hidricos, apresentação do PAN; 2015/2016 continuidade da divulgação (pessoal do Cepta); 2016 Marcio Ferreira (Faculdade Franco Montoro): Universidade da região de Mogi-Guaçu, divulgou PAN MPSG junto ao Instituto Federal do Sul de Minas-Divulgação (PAN); 2015/2016: Ituverava-Faculdade Biologia e Agronomia, palestra sobre PAN; Zoo Ribeirão Preto: palestras divulgação e orientação.</t>
  </si>
  <si>
    <t>Fabiano Botta Tonissi (CFB/SIMA)</t>
  </si>
  <si>
    <t>Unifeb - início do monitoramento Pardo/Grande (financiamento Fapesp); houve empenho dos membro do PAN para execução de projeto (Cepta/Unifacef/CBH SM/G); Relatório de situação da bacia (todas os CBHs); Marcio, início de projeto para verificar suspeita de ocorrencia de Brycon (peixe ameaçado de extinção).</t>
  </si>
  <si>
    <t xml:space="preserve">CBHs: Feira anual para capacitação dos funcionários. </t>
  </si>
  <si>
    <t xml:space="preserve">Fernando Santos (CEPTA) </t>
  </si>
  <si>
    <t>Maria Inácia (Prefeitura de Colômbia), Célio Bertelli (Uni-FACEF/CBH SMG), Sergio Antonini (Associação de Pescadores PF), Eliana Ramia (IBAMA-RP)</t>
  </si>
  <si>
    <t>Identificar as estações de monitoramento de qualidade de água existentes na área do PAN,  visando a divulgação dos relatórios de monitoramento produzidos, de modo a auxiliar as estratégias de conservação das espécies ameaçadas do PAN</t>
  </si>
  <si>
    <t>Marco Antonio Galli (Unipinhal)</t>
  </si>
  <si>
    <t>Trabalho de divulgação já realizado. Sugestão: divulgação junto ao site do PAN (Fernando Santos-CEPTA).</t>
  </si>
  <si>
    <t>Maria Inácia (Prefeitura de Colômbia)</t>
  </si>
  <si>
    <t>Representantes do GAT com assentos nas CBHs.</t>
  </si>
  <si>
    <t xml:space="preserve"> Articular com os órgãos competentes a ampliação e a readequação da rede oficial de monitoramento dos corpos d’água.</t>
  </si>
  <si>
    <t>Número de pontos acrescentados e/ou readequados na rede de monitoramento</t>
  </si>
  <si>
    <t>Sensibilizar/mobilizar os órgãos competentes (IBAMA, Órgãos Estaduais, Polícia Ambiental, MPE, MPF, DNPM) para intensificar a  fiscalização quanto ao cumprimento da legislação vigente relacionado aos sistemas de segurança de estações de tratamento e lagoas de decantação do setor agroindustrial (sucro-alcooleiro, beneficiamento de laranja, curtumes, entre outros).</t>
  </si>
  <si>
    <t>Número de visitas/reuniões ou encaminhamentos formais de pedidos de fiscalização ambiental.</t>
  </si>
  <si>
    <t>Paulo Baltazar Diniz(IBAMA RB)</t>
  </si>
  <si>
    <t>Fernando Santos-(CEPTA), Célio Bertelli (Unifacef/CBH SMG), Sergio Antonini (Associação de Pescadores PF)</t>
  </si>
  <si>
    <t>Fazer gestão junto as instituições competentes (DAEE, ANA, IGAM/MG) visando a revisão e a adequação dos processos de outorga e fiscalização de uso e exploração da água nas áreas estratégicas do PAN.</t>
  </si>
  <si>
    <t>Inventário de outorgas no recorte do PAN, e proposição de readequações quando necessário.</t>
  </si>
  <si>
    <t>Iniciada análise sobre potenciais parasitas biodindicadores da variação da qualidade ambiental em andamento; Realizado experimento em laboratório de infecção de aves para averiguar potencial zoonótico de nematóides parasitas de peixes.</t>
  </si>
  <si>
    <t>Elaboraçao de planilha contendo dados históticos de ocorrência e prevalência de infestação de parasitas de peixes do rio Mogi Guaçu, de dados abióticos registrados pela CETESB, e dos eventos de mortandade de peixes; Coleta de material para análise histológica e dos vermes para identificação.</t>
  </si>
  <si>
    <t>Escassez de recursos humanos e financeiros</t>
  </si>
  <si>
    <t>Julio Aguiar (CEPTA)</t>
  </si>
  <si>
    <t>Verificar o objetivo específico na avaliação de meio termo (Substituir a palavra Impedir)</t>
  </si>
  <si>
    <r>
      <t xml:space="preserve">Criar e implementar banco genético </t>
    </r>
    <r>
      <rPr>
        <i/>
        <sz val="14"/>
        <color theme="1"/>
        <rFont val="Calibri"/>
        <family val="2"/>
        <scheme val="minor"/>
      </rPr>
      <t>ex situ</t>
    </r>
    <r>
      <rPr>
        <sz val="14"/>
        <color theme="1"/>
        <rFont val="Calibri"/>
        <family val="2"/>
        <scheme val="minor"/>
      </rPr>
      <t>, quando necessário, com espécies ameaçadas de peixes na área de recorte do PAN, visando a recuperação dessas populações.</t>
    </r>
  </si>
  <si>
    <t>Banco genético implantado</t>
  </si>
  <si>
    <t>Maria Inácia (Prefeitura de Colômbia): solicitou o levantamento de empreendimentos legalizados (Superintendencia da Pesca, Secretaria da Agricultura Estadual)</t>
  </si>
  <si>
    <t>Fim do PAN</t>
  </si>
  <si>
    <t>CEPTA/ICMBio, Instituições de Pesquisa, Eliana Viési Velocci Ramia (IBAMA/Ribeirão Preto)</t>
  </si>
  <si>
    <t>Visitas, atas de reuniões ou encaminhamentos formais de pedidos de controle ambiental.</t>
  </si>
  <si>
    <t>Fafram solicitou reunião com pescadores, visando analisar impactos sobre espécies ameaçadas</t>
  </si>
  <si>
    <t>Pesquisar a legislação referente a licenciamento de atividade de aquicultura para articular e propor, se necessário,  junto aos órgãos competentes a implementação de protocolos, visando mitigar os impactos da atividade de produção de peixes alóctones e exóticos, e da comercialização de peixes vivos no ecossistema Mogi-Pardo-Sapucaí-Mirim-Grande.</t>
  </si>
  <si>
    <t>Nota técnica sobre o inventário dos documentos levantados</t>
  </si>
  <si>
    <t>Maria Rita-CEPTA</t>
  </si>
  <si>
    <t>Eliana Viesi Velocci Ramia (IBAMA- Ribeirão Preto), Polícia Ambiental, Secretaria de Pesca e aquicultura (SEPAQ).</t>
  </si>
  <si>
    <t>Reunião nos municípios de Colômbia e São Joaquim da Barra com participação de autoridades do executivo e legislativo locais, Polícia Ambiental, Comitê Baixo Pardo, Cetesb, DAEE de Barretos, Sindicato Rural de Barretos, Assossiação dos Pescadores Amadores de Colômbia, Colônia de Pescadores de Colômbia, pescadores profissionais, Faculdade de Biologia da FFCL de Ituverava e CEPTA, para abordar os impactos da soltura de espécies de peixes nativos, exóticos e alócones nas áreas prioritárias do PAN. Reunião em Patrocínio Paulista, com autoridades municipais e servidores sobre combate e prevenção de incêndios florestais. Palestra sobre as espécies de peixes ameaçadas de extinção na bacia do Rio Paraná, realizada em São Joaquim da Barra, com participação de autoridades locais, Cetesb, Escola Agrícola e escolas de nível fundamental e médio. Palestra na Usina Pitangueiras, com participação dos funcionários da usina, alertando para os impactos causados pela destinação inadequada da vinhaça. Palestra sobre Educação Ambiental  para estagiários do Zoológico de Ribeirão Preto e representantes municipais da CBH Pardo. Reunião com comando da Policia Ambiental em São Paulo. Palestra Educação Ambiental em Ibiraci-MG/PROBRIG/Furnas-Peixoto (espécies ameaçadas PAN, espécies exóticas). Reunião com a Policia ambiental de Franca (barragem-Colômbia). Articulação com MPF sobre barragem Colômbia desde 2013. Ações de fiscalização Paulo Batazar (Mogi, Franco, Pirassununga, Araras, Porto Ferreira).</t>
  </si>
  <si>
    <t>Eliana Velocci (IBAMA RB)</t>
  </si>
  <si>
    <t>IBAMA, Polícia Militar Ambiental, Concessionárias de Energia, CEPTA/ICMBio, CETESB, IGAM, CBHs</t>
  </si>
  <si>
    <r>
      <t xml:space="preserve">Parte da ação está sendo realizada pela Unesp-Botucatu/Jaboticabal/Bauru em pareceria com a PCH Duke. George Yasui: trabalho de biotecnologia em parceria com a AES Tietê. Universidade Franco Montoro iniciou trabalhos de identificação de lagoas marginais e identificação das espécies do reservatório PCH Mogi. Paulo, Célio e Senhorini inicio de pesquisas sobre Lagoas Marginais do rio Santa Barbara. </t>
    </r>
    <r>
      <rPr>
        <sz val="14"/>
        <color rgb="FFFF0000"/>
        <rFont val="Calibri"/>
        <family val="2"/>
        <scheme val="minor"/>
      </rPr>
      <t>Adriana Cavalieri-Ufscar (Lagoas marginais).</t>
    </r>
  </si>
  <si>
    <t>Célio Bertelli (Uni-facef/CBH SMG)</t>
  </si>
  <si>
    <t>Maria Rita (CEPTA)</t>
  </si>
  <si>
    <t>Relatório com análise do cruzamento das informações contidas nos relatórios técnicos cedidos pelas empresas.</t>
  </si>
  <si>
    <t>Célio Bertelli (Unifacef/CBH ICMG)</t>
  </si>
  <si>
    <t>Eliana Ramia/Paulo Baltazar (IBAMA RB)</t>
  </si>
  <si>
    <t>Oficio protocolado dia 16/05/17 pela manhã junto a PM AMb/MG (parceria com MPF SP). PM amb disponibilizará os boletins atuais de ocorrência de flutuações na barragem Porto Colômbia, e realizará levantamento dos dados históricos de ocorrências no local da barragem. Identificação das área da bacia do rio Grande (Porto-Colombia-Colombia/ Reservatório de Marimbondo-Icem e fronteira/Mascarenhas-Peixoto).</t>
  </si>
  <si>
    <t>Identificar e cadastrar áreas sujeitas a flutuações bruscas do nível da água, causadas pela operação dos reservatórios hidrelétricos que afetam a área do PAN, e gestão de ações de mitigação (resgate/salvamento de peixes ou outros métodos).</t>
  </si>
  <si>
    <t>Baixa governancia sobre a ONS, inviabilizando a ação.</t>
  </si>
  <si>
    <t>Articulação IBAMA Ribeirão Preto com o  IBAMA São Paulo - núcleo de licenciamento (NLA) sobre reservatório de Marimbondo.</t>
  </si>
  <si>
    <t>Instituições de Pesquisa, CEPTA/ICMBio, Colônias e Associações de pescadores, Polícia Militar Ambiental, Sentinelas do Rio Mogi (Associação Mogi-Guaçu), Uni-FACEF, Unesp, USP Ribeirão Preto</t>
  </si>
  <si>
    <t>Fernando-CEPTA</t>
  </si>
  <si>
    <t>Carla Polaz (CEPTA/ICMBio), Ministério do Meio Ambiente, IBAMA, Instituições de Pesquisa, Uni-FACEF/CBH-SMG, Unifeb</t>
  </si>
  <si>
    <t>Sinalização da MPF de apoio a ação</t>
  </si>
  <si>
    <t>Após identificação de áreas prioritárias</t>
  </si>
  <si>
    <t>IBAMA, Ministério do Meio Ambiente</t>
  </si>
  <si>
    <t>Fiscalização nas principais redes varejistas de comércio de pescados na região do PAN, com total de 44 autuações, além de fiscalização de rotina relacionada ao CTF. Articulação junto ao  MPF para realização de ação fiscalizatória no município de Colômbia e relativo a anexo I da IN 25/2009, que trata da declaração de estoque pesqueiro. Articulação feita junta a policia ambiental (IBAMA-Ribeirão Preto).</t>
  </si>
  <si>
    <t>Eliana Velocci</t>
  </si>
  <si>
    <t>Início de Pesquisas Unesp-Botucatu-Bauru/Unifacef</t>
  </si>
  <si>
    <t>Não houve atividades, já que os exemplares não foram coletados. No entanto, o projeto foi escrito.</t>
  </si>
  <si>
    <t>Maria Rita</t>
  </si>
  <si>
    <t>Projeto "Fehidro" pode ser implantando no Baixo Pardo e Grande, através de parcerias com Unifeb e/ou Prefeitura de Colombia. E apresentado ao CBH pela Unifacef, para procura de parcerias.</t>
  </si>
  <si>
    <t>CBH esta fazendo o levantamento sobre estado de conservação (mapeamento). USP desenvolveu link com mapeamento das APPs.</t>
  </si>
  <si>
    <r>
      <t xml:space="preserve">Agência Nacional de Águas (ANA), IGAM/MG, DAEE/SP, IF/SMA/SP, IEF/MG, Comitês de bacia, IBAMA/Ribeirão </t>
    </r>
    <r>
      <rPr>
        <sz val="14"/>
        <rFont val="Calibri"/>
        <family val="2"/>
        <scheme val="minor"/>
      </rPr>
      <t xml:space="preserve">Preto, CEPTA/ICMBio, INPE, Célio Bertelli (CBH SMG), SFB/MMA. </t>
    </r>
  </si>
  <si>
    <t>Aguardando finalização da ação 5.1</t>
  </si>
  <si>
    <t>CEPTA/ICMBio, Prefeituras Municipais, Comitês de bacia, IF/SMA- Bebedouro</t>
  </si>
  <si>
    <t>Aguardando finalização das ações 4.2 e  5.1</t>
  </si>
  <si>
    <t>Sandoval Santos</t>
  </si>
  <si>
    <t>Articular junto a CBRN/SMA-SP e IEF-MG a priorização dos Programas para a Recuperação de Áreas Degradadas, relacionados as áreas prioritárias do PAN, apresentados no CAR, nos TCRAs (CETESB), e nos TACs (MPE, MPF).</t>
  </si>
  <si>
    <r>
      <t>IBAMA, Prefeituras Municipais, IF/SMA-SP.</t>
    </r>
    <r>
      <rPr>
        <sz val="14"/>
        <color rgb="FFFF0000"/>
        <rFont val="Calibri"/>
        <family val="2"/>
        <scheme val="minor"/>
      </rPr>
      <t xml:space="preserve"> </t>
    </r>
  </si>
  <si>
    <t>Ação realizada (Identificado todos os viveiros produtores de mudas no estado de São Paulo)</t>
  </si>
  <si>
    <t>Listagem de programas  de incentivo às boas práticas agropecuárias. Listagem de serviços utlizados pelos municípios para conservação de estradas rurais. Listagem de municípios que realizam programas de incentivo de boas praticas.</t>
  </si>
  <si>
    <t>Eliana IBAMA Oficializou o DNPM</t>
  </si>
  <si>
    <t xml:space="preserve">Maior esclarecimento sobre as adequações a serem realizadas na legislação. </t>
  </si>
  <si>
    <t>Solicitação de Pesquisa Lavra em Colombia, que não foi autorizada.</t>
  </si>
  <si>
    <t>Identificar os empreendimentos minerários junto as instituições competentes, sensibilizando para os objetivos de conservação do PAN, com relação as suas áreas estratégicas nos processos de licenciamento e concessão de lavra.</t>
  </si>
  <si>
    <t>Relação de empreendimentos. Elaboração de nota técnica para os órgãos competentes.</t>
  </si>
  <si>
    <t>após a determinação de áreas prioritárias</t>
  </si>
  <si>
    <t xml:space="preserve">Identificar e caracterizar as lagoas marginais quanto as suas funções ecológicas e fragilidade ambiental. </t>
  </si>
  <si>
    <t>Foi iniciada articulação institucional para a realização de projeto de levantamento ictiológico e ecológico de lagoas marginais na bacia do rio Sapucai-Mirim. Porem, houve dificuldade de implementação financeira para a execução do projeto.</t>
  </si>
  <si>
    <t>Artigo Publicado, e TCC elaborado (Célio Bertelli-Uni-FACEF/CBH-SMG).</t>
  </si>
  <si>
    <t>Marcio Ferreira-Faculdade Franco Montoro</t>
  </si>
  <si>
    <t>Instituições Federal, Estaduais e Municipais (IF/SMA/SP, CEPTA/ICMBio, Universidades (USP/Ribeirão Preto), Sociedade civil, Iniciativa Privada, CBHs, Eliana Ramia (IBAMA RP), Maria Inácia (Prefeitura de Colômbia)</t>
  </si>
  <si>
    <t>Relatório do Pardo será encaminhado em aproximadamente 1 mês.</t>
  </si>
  <si>
    <t xml:space="preserve">Relatório CBH Mogi completo (Marcio Ferreira-Faculdade Franco Montoro). </t>
  </si>
  <si>
    <t>Material paradidatico elaborado pela DUKE. Marcio Ferreira: montagem de CD para envio aos municípios do PAN. Furnas produziu folhetins informativos.</t>
  </si>
  <si>
    <t xml:space="preserve">2 Cursos CEPTA; Ribeirão; Faculdade Franco-Montoro (com professores sobre a ictiofauna do PAN); </t>
  </si>
  <si>
    <t>Promover  capacitações sobre a ictiofauna do recorte do PAN, cursos sobre as causas de mortandades de peixes  e danos ambientais, e educação ambiental em todos os níveis.</t>
  </si>
  <si>
    <t xml:space="preserve">Cursos ministrados, número de técnicos capacitados, e 1 curso/ano. </t>
  </si>
  <si>
    <t>Justificativa: Implementação do SEI, grupo assessor deliberou pela inviabilidade da ação.</t>
  </si>
  <si>
    <t>07/05/18 a 11/05/18</t>
  </si>
  <si>
    <t>Número de instituições parceiras, número de projetos de pesquisas, número de artigos publicados, número de dissertações e teses.</t>
  </si>
  <si>
    <t>Fernando Santos (ICMBio/CEPTA)</t>
  </si>
  <si>
    <r>
      <t>Foi feita uma reunião com o camando da polícia ambiental de Rio Claro, para a divulgação do PAN, e das espécies ameaçadas contempladas, junto a sede de Pirassununga. O comandante da unidade solicitou a possibilidade de confecção de cartilha para divulgação das espécies;  Houve divulgação do PAN através do professor Célio Bertelli que em contato com o laboratório de biotecnologia do Cepta, suscitou interesse do pesquisador Tamer de Oliveira Faleiro em desenvolver pesquisa envolvendo a espécie ameaçada Pirapitinga do Paraná (</t>
    </r>
    <r>
      <rPr>
        <i/>
        <sz val="12"/>
        <color theme="1"/>
        <rFont val="Times New Roman"/>
        <family val="1"/>
      </rPr>
      <t>Brycon nattereri</t>
    </r>
    <r>
      <rPr>
        <sz val="12"/>
        <color theme="1"/>
        <rFont val="Times New Roman"/>
        <family val="1"/>
      </rPr>
      <t>).</t>
    </r>
  </si>
  <si>
    <t>Necessidade de realização de evento junto as instituiçoes academicas com atuação na área para redução das lacunas de conhecimento existentes. Falta compilação dos dados do rio Grande (Maria Inácia Macedo Freitas (CBH-BPG) e Célio Bertelli (Uni-Facef/CBH-SMG)), que permitirá ter um diagnóstico das necessidade de pesquisa.</t>
  </si>
  <si>
    <t>Foram iniciados 2 projetos (interrompidos por mudança de instiruição e necessidade de maior apoio logístico), e dados andamentos em 2 pesquisas já finalizadas.</t>
  </si>
  <si>
    <t>Fabiano</t>
  </si>
  <si>
    <t>Retomada das pesquisas</t>
  </si>
  <si>
    <t>fev-20 (1 curso/ano ao longo da vigência do PAN; específicos para agências tomadoras de recursos)</t>
  </si>
  <si>
    <t>Nada foi feito.</t>
  </si>
  <si>
    <t>Os comites de bacia estão fazendo ações relacionadas, sem conexão com o PAN. ((Maria Inácia Macedo Freitas (CBH-BPG). Foi constatado que a partir de 2013 apenas o acesso as fontes de financiamento não serião suficientes (sem pessoas com capacitação tecnica para a elaboração dos projetos executivos/tecnicos para captação de recursos) para implementação de coleta seletiva, aterros sanitários,  tratamento de esgoto, etc.</t>
  </si>
  <si>
    <t>Articular e induzir a capacitação dos gestores públicos municipais quanto ao acesso aos recursos das agências de financiamentos e elaboração de projetos técnicos voltados para a implantação de sistemas de tratamento de esgotos sanitários e resíduos sólidos.</t>
  </si>
  <si>
    <t>No ano de 2017 foram realizadas reuniões que Maria Inácia participou, para reformulação dos Planos de Bacias dos Comites de bacias hidrograficas do BPG, agora será realizado a do comite Federal do Grande. Existencia do monitoramento (agencias da Cetesb) mas não há respaldo. Necessita ser compilado os dados. Existe uma área crítica no percurso da Foz do sapucaí até a Ilha das Maricotas, que por conta da alteração da vazão (últimos 6 anos) para a irrigação o que pode comprometer drasticamente a qualidade da água/ictiofauna, necessitando monitoramento móvel da área. Reunião em Franca, com intervenção do MP federal, para resolução do problema.</t>
  </si>
  <si>
    <t>Item comprometido pelos mesmos motivos da ação 1.2.</t>
  </si>
  <si>
    <t>2018: previsão de recurso PNUD para implementação de ações do plano. Prioridade: confeccionar material de divulgação contendo as áreas prioritarias.</t>
  </si>
  <si>
    <r>
      <t xml:space="preserve">Fabiano Botta Tonissi </t>
    </r>
    <r>
      <rPr>
        <sz val="12"/>
        <color rgb="FFFF0000"/>
        <rFont val="Times New Roman"/>
        <family val="1"/>
      </rPr>
      <t>(CFA/SMA-SP)</t>
    </r>
  </si>
  <si>
    <t>Baixo-Pardo: Existiam 2 pontos de monitoramente da CETESB que foram ampliados para 6. Mogi: 40 pontos. Pardo: 13 pontos. Sapucaí-Mirim: 18 pontos.</t>
  </si>
  <si>
    <t>Paulo Baltazar Diniz (IBAMA - Ribeirão Preto)</t>
  </si>
  <si>
    <t>Não iniciada</t>
  </si>
  <si>
    <t>Solicitar aos órgãos competentes (IBAMA, Órgãos Estaduais, Polícia Ambiental, MPE, MPF, DNPM) para intensificar a  fiscalização, nas áreas estratégicas do PAN MPSG, quanto ao cumprimento da legislação vigente relacionado aos sistemas de segurança de estações de tratamento e lagoas de decantação do setor agroindustrial (sucro-alcooleiro, beneficiamento de laranja, curtumes, entre outros).</t>
  </si>
  <si>
    <t>Ação realizada pelos Comitês de Bacias integrada (Mogi, Pardo, Baixo Pardo-Grande, Sapucaí-Mirim, Plano integrado do Rio Grande). Faltou verificar fiscalização dos pontos de captação clandestinos.</t>
  </si>
  <si>
    <t xml:space="preserve">Falta interlocução entre comitês de bacias e o PAN, para demanda da área e posteriormente serão acionados os agentes outorgantes. </t>
  </si>
  <si>
    <t>Número de ações do PAN inserido nos Planos de Bacias.</t>
  </si>
  <si>
    <t>2017: foi inserido os objetivos do PAN MPSG no plano de bacia do CBH Mogi, porém ainda resta a inserção nos demais CBHs (Pardo, Baixo Pardo-grande, Sapucai-Mirim/Grande). E o do Baixo-Pardo está em discussão a inclusão.</t>
  </si>
  <si>
    <t xml:space="preserve">Necessita ser enviado oficio ao Comite do Rio Grande para inserção das áreas relevantes no plano de bacia. </t>
  </si>
  <si>
    <t>Júlio Aguiar (ICMBio/CEPTA)</t>
  </si>
  <si>
    <t xml:space="preserve">Final de 2017: houve finalização formal das atividades do laboratório de parasitologia do CEPTA, devido a nova estrutura adotada pelo centro, desta forma, ficaram muito prejudicadas as pesquisas envolvendo parasitas. </t>
  </si>
  <si>
    <t>Sugere-se exclusão da ação - a critério do grupo. Falta de técnico especializado na área.</t>
  </si>
  <si>
    <t>José Augusto Senhorini (ICMBio/CEPTA)</t>
  </si>
  <si>
    <r>
      <t xml:space="preserve"> Banco genético continua com as espécies: Piracanjuba (</t>
    </r>
    <r>
      <rPr>
        <i/>
        <sz val="12"/>
        <color theme="1"/>
        <rFont val="Times New Roman"/>
        <family val="1"/>
      </rPr>
      <t>Brycon orbignyanu</t>
    </r>
    <r>
      <rPr>
        <sz val="12"/>
        <color theme="1"/>
        <rFont val="Times New Roman"/>
        <family val="1"/>
      </rPr>
      <t>s), e Peixe sapo (</t>
    </r>
    <r>
      <rPr>
        <i/>
        <sz val="12"/>
        <color theme="1"/>
        <rFont val="Times New Roman"/>
        <family val="1"/>
      </rPr>
      <t>Pseudopimelodus mangurus</t>
    </r>
    <r>
      <rPr>
        <sz val="12"/>
        <color theme="1"/>
        <rFont val="Times New Roman"/>
        <family val="1"/>
      </rPr>
      <t>). Previsão de recebimento de exemplares de Pirapitinga do Paraná (</t>
    </r>
    <r>
      <rPr>
        <i/>
        <sz val="12"/>
        <color theme="1"/>
        <rFont val="Times New Roman"/>
        <family val="1"/>
      </rPr>
      <t>Brycon nattereri</t>
    </r>
    <r>
      <rPr>
        <sz val="12"/>
        <color theme="1"/>
        <rFont val="Times New Roman"/>
        <family val="1"/>
      </rPr>
      <t>) do pesquisador Tamer de Oliveira. Todas as pesquisas atuais estão a cargo do laboratório de biotecnologia do CEPTA.</t>
    </r>
  </si>
  <si>
    <t>Com a aposentadoria do articulador da ação, e visto que o coordenador do plano é responsável pela área de tanques e viveiros do CEPTA, sugere-se a mudança de aticulador da ação. O coordenador se dispõe a assumi-la.</t>
  </si>
  <si>
    <t xml:space="preserve">Os licenciamentos e liberações para criar peixes nativos e exóticos foram transferidos para o Estado, agora é de competência do órgão ambiental estadual Cetesb e pequenos empreendimentos a secretaria estadual - CATI, sem nenhuma restrição. </t>
  </si>
  <si>
    <t>Eliana e Maria Inácia fizeram informes a Cetesb, ao Cati, ao IBAMA, e ao CEPTA a cerca da restrição de criação de espécies exóticas (Pangaço). Houve tratativas de Maria Inácia junto a Cetesb de Barretos, buscando restringir introdução de peixes exóticos em empreendimentos aquícolas licenciados pelo estado.</t>
  </si>
  <si>
    <t>Maria Rita Barreto (ICMBio/CEPTA)</t>
  </si>
  <si>
    <t xml:space="preserve"> Maria Inácia realizou levantamento nas legislações especificas da área, constatou  que o arcabouço legal não permite o controle de espécies exóticas nas áreas do PAN, concluindo que necessita-se de uma nota técnica pelo CEPTA. </t>
  </si>
  <si>
    <t>Eliana Viési Velocci Ramia (IBAMA-Ribeirão Preto)</t>
  </si>
  <si>
    <t>Sugestão: Elaboração de Nota Técnica pelo CEPTA para regulamentação das espécies permitidas nas áreas do PAN. Encaminhar e-mail para as prefeituras sobre a proibição de solturas nas áreas do PAN.</t>
  </si>
  <si>
    <t>José Oswaldo J. Mendonça (ICMBio/CEPTA)</t>
  </si>
  <si>
    <t>Denúncia na Procuradoria da República quanto a eventual fraude na concessão de carteiras de pesca profissional, deu andamento está na PR/Brasilia onde estão cruzando os dados para identificar o ilícito. Reunião na Câmara Mun. de Colômbia, com os pescadores profissionais da bacia do Baixo Pardo, analistas do Ibama/São José do Rio Preto, vereadores, Condema/Colômbia , sociedade civil do município de Colômbia- Diretrizes de Pesca nos rios pardo e Grande e impactos da solturas de peixes de maneira desordenadas e sem autorizações dos órgãos competentes nas áreas prioritárias do PAN.                                                                                                Reunião na COPLANA de Taquaritinga com representantes do CETESB, Policia Ambiental, Defesa Civil, Corpo de Bombeiros, CBH Mogi, CBH Baixo Pardo, defesa Civil de COLÔMBIA,Secretária do Meio Amb. De Taquaritinga e proprietários rurais do município – Como prevenir Incêndios Florestais.                                                                                                                                                                                                                                                  Reunião com os Comandos da Policia Ambiental de Franca, Ribeirão Preto e Pirassununga e Condema de Serra Azul . Reunião com Policia Ambiental de Franca e ribeirão Preto, professores da USP/RP, Fundação Florestal/RP, Sec. Meio Ambiente/RP apicultores – Workshop Abelhas x Agrotóxicos x contaminação hídrica. Reunião no CONDEMA.</t>
  </si>
  <si>
    <t>Doação de 2 barcos, 2 carretas e 1 motor do IBAMA para o CEPTA.</t>
  </si>
  <si>
    <t>Célio Bertelli (Uni-Facef/CBH-SMG)</t>
  </si>
  <si>
    <t>CEPTA/ICMBio, Instituições de Pesquisa, Concessionárias de Energia, Maria Rita Barreto (CEPTA)</t>
  </si>
  <si>
    <t>Sem informação do articulador</t>
  </si>
  <si>
    <t>Márcio Antonio Ferreira (Faculdade Municipal Professor  Franco Montoro-FMPFM)</t>
  </si>
  <si>
    <t>Osmar Angelo Cantelmo (ICMBio/CEPTA)</t>
  </si>
  <si>
    <t>Foi realizado um diagnóstico superficial, pelo MP Estadual nas áreas de APP e locais de flutuações das águas do Rio Grande em locais onde se encontram os reservatórios sobre sobre a concessão de empresas de Energia foi o suficiente para identificar estas áreas de responsabilidade dos reservatórios de responsabilidade das hidreletricas. Neste mesmo inquerito IC N° 1.34.035.001100/2012-42 na reunião com o Procurador Gabriel,foi apurada as responsabilidades das empresas Concessionarias que detem a concessão da área para exporação de energia,alegam  o Rio Grande possui um baixo volume de água atualmente. Municipio de Colombia retirou as famílias que estavam em areas de preservação permanente e solicitou que Furnas tome providencia, para que as areas não sejam acupadas novamente. Propondo projeto sustentável na área, para que não ocorra novas invações.</t>
  </si>
  <si>
    <t>Articular com o Operador Nacional do Sistema (ONS) e as concessionárias de energia para compatibilizar as regras operativas de reservatórios, na área do PAN, para manutenção do regime hídrico natural necessário para o ciclo de vida das espécies de peixes. (AÇÃO EXCLUÍDA)</t>
  </si>
  <si>
    <t>José Senhorini  (ICMBio/CEPTA)</t>
  </si>
  <si>
    <t>2018: nada realizado.</t>
  </si>
  <si>
    <t>Necessidade de alteração do articulador. Elaboração de documento para inserção nas condicionantes de licenciamento das PCHs quanto a necessidade de consulta ao PAN.</t>
  </si>
  <si>
    <t xml:space="preserve">Maria Inácia Macedo Freitas (CBH-BPG), Sandoval Santos Junior (CEPTA/ICMBio), Eliana Viési Velocci Ramia (IBAMA/Ribeirão Preto).  </t>
  </si>
  <si>
    <t xml:space="preserve">Áreas priritárias já foram discutidas nas duas últimas reuniões de monitoria, e espera-se que com o recurso PNUD seja possível a impressão de material de divulgação. Sugestão: Divulgar material digital. </t>
  </si>
  <si>
    <t>Ainda há dúvidas quanto a extensão  total das nascentes (levantar discussão)</t>
  </si>
  <si>
    <t>Sandoval dos Santos Jr. (ICMBio/CEPTA)</t>
  </si>
  <si>
    <t>IBAMA, MMA</t>
  </si>
  <si>
    <t>Aguardando finalização da ação 4.2. Sugestão: especialista direito público ambiental. Consultar PFE.</t>
  </si>
  <si>
    <t>Sandoval Santos (IMCBio/CEPTA)</t>
  </si>
  <si>
    <t xml:space="preserve">Fiscalização nas principais redes varejistas de comércio de pescado na região do PAN realizada  pela equipe da UT  Ribeirão Preto R$ 2.239.000,00, UT São José Do Rio Preto R$ 5.000,00.                                                                    Fiscalização referente a mortandade  de abelhas por pulverização aérea R$ 12.665.000,00.                                                                                                                                                                                                                             Operações PNAPA Fauna, Flora, Qualidade Ambiental (CTF), Higia (pneus), Piracema, Nox-I (arla),Caiana 1, Cargas abandonadas, Al Capone ( madereiras) e CTF RAPP.                                                                                                                                                                                                                            </t>
  </si>
  <si>
    <t xml:space="preserve">Monitoramentos realizados, relatórios técnicos, artigos. </t>
  </si>
  <si>
    <t>Nos rios Santa Bárbara e Potreiro (bacia do Sapucaí)  foram realizadas coletas entre junho de 2017 e abril de 2018 para fins de subsídio ao trabalho de mestrado do aluno Paulo B. Diniz que está sendo orientado pelos Profs. José Augusto Senhorini, Célio Bertelli. Dados estão sendo tratados no momento.</t>
  </si>
  <si>
    <t>Paulo Baltazar Diniz (IBAMA - Ribeirão Preto)/Fernando Santos (ICMBio/CEPTA)</t>
  </si>
  <si>
    <t>Sugestão: troca de articulador. GAT não soube opinar, deixando a decisão final para o coordenador do PAN.</t>
  </si>
  <si>
    <t>Na pesquisa do mestrado que está sendo desenvolvida na bacia do rio Santa Bárbara será feito o diagnóstico do estado de conservação da mata ciliar; Inventário florestal (2010) com informações gerais. ONG ("fundação para desenvolvimento sustentável..." - RJ) fez trabalho específico para APPs, contratata pelo MMA. Dados acessíveis porém não se sabe se os dados são robustos. Finalização do CAR pode facilitar a construção dos cenários da ação.</t>
  </si>
  <si>
    <t>Paulo Baltazar Diniz (IBAMA - Ribeirão Preto); Fabiano Tonissi</t>
  </si>
  <si>
    <t>Informações: Instituto Internacional para Sustentabilidade (IIS) Renato Crouzeilles.</t>
  </si>
  <si>
    <t>Depende da ação 5.1</t>
  </si>
  <si>
    <t>Eliana Viési Velocci Ramia (IBAM-Ribeirão Preto)</t>
  </si>
  <si>
    <t>Rogério Garcia (ICMBio/CEPTA)</t>
  </si>
  <si>
    <t xml:space="preserve">3 programas realizados em Colômbia-SP: Microbacias 2, Estradas (Prodesa)... </t>
  </si>
  <si>
    <t>Haverá a manutenção do articulador? Sim. Desde seja realizado alguma atividade. Sugestão: envio de convite oficial.</t>
  </si>
  <si>
    <r>
      <t xml:space="preserve">Levantamento por municípios/produtos – </t>
    </r>
    <r>
      <rPr>
        <b/>
        <sz val="12"/>
        <color theme="1"/>
        <rFont val="Times New Roman"/>
        <family val="1"/>
      </rPr>
      <t>Àgua Mineral</t>
    </r>
    <r>
      <rPr>
        <sz val="12"/>
        <color theme="1"/>
        <rFont val="Times New Roman"/>
        <family val="1"/>
      </rPr>
      <t xml:space="preserve">  Barretos, Bebedouro,Colômbia,Guaraci e Viradouro; </t>
    </r>
    <r>
      <rPr>
        <b/>
        <sz val="12"/>
        <color theme="1"/>
        <rFont val="Times New Roman"/>
        <family val="1"/>
      </rPr>
      <t xml:space="preserve">Areia </t>
    </r>
    <r>
      <rPr>
        <sz val="12"/>
        <color theme="1"/>
        <rFont val="Times New Roman"/>
        <family val="1"/>
      </rPr>
      <t xml:space="preserve"> Barretos, Bebedouro,Colômbia,Guaraci,Icem, Jaborandi, Morro Agudo, Pitangueira, Pontal e Viradouro: </t>
    </r>
    <r>
      <rPr>
        <b/>
        <sz val="12"/>
        <color theme="1"/>
        <rFont val="Times New Roman"/>
        <family val="1"/>
      </rPr>
      <t xml:space="preserve">Areia Fundição </t>
    </r>
    <r>
      <rPr>
        <sz val="12"/>
        <color theme="1"/>
        <rFont val="Times New Roman"/>
        <family val="1"/>
      </rPr>
      <t xml:space="preserve">Guaraci: </t>
    </r>
    <r>
      <rPr>
        <b/>
        <sz val="12"/>
        <color theme="1"/>
        <rFont val="Times New Roman"/>
        <family val="1"/>
      </rPr>
      <t xml:space="preserve">Argila/Argila Refratária </t>
    </r>
    <r>
      <rPr>
        <sz val="12"/>
        <color theme="1"/>
        <rFont val="Times New Roman"/>
        <family val="1"/>
      </rPr>
      <t xml:space="preserve">Barretos, Colômbia, Guaira, Icem, Jaborandi e Terra Roxa; </t>
    </r>
    <r>
      <rPr>
        <b/>
        <sz val="12"/>
        <color theme="1"/>
        <rFont val="Times New Roman"/>
        <family val="1"/>
      </rPr>
      <t>Basalto</t>
    </r>
    <r>
      <rPr>
        <sz val="12"/>
        <color theme="1"/>
        <rFont val="Times New Roman"/>
        <family val="1"/>
      </rPr>
      <t xml:space="preserve"> : Guaraci,icém e Orlândia; </t>
    </r>
    <r>
      <rPr>
        <b/>
        <sz val="12"/>
        <color theme="1"/>
        <rFont val="Times New Roman"/>
        <family val="1"/>
      </rPr>
      <t>Caulim:</t>
    </r>
    <r>
      <rPr>
        <sz val="12"/>
        <color theme="1"/>
        <rFont val="Times New Roman"/>
        <family val="1"/>
      </rPr>
      <t xml:space="preserve">Orlândia; Diamante inclusive Industrial0 Barretos,Colômbia, Guaira, Guaraci,Icem; </t>
    </r>
    <r>
      <rPr>
        <b/>
        <sz val="12"/>
        <color theme="1"/>
        <rFont val="Times New Roman"/>
        <family val="1"/>
      </rPr>
      <t>Minério de ouro</t>
    </r>
    <r>
      <rPr>
        <sz val="12"/>
        <color theme="1"/>
        <rFont val="Times New Roman"/>
        <family val="1"/>
      </rPr>
      <t xml:space="preserve"> : Bebedouro, Colômbia, Guaira, jaborandi, Morro Agudo; </t>
    </r>
    <r>
      <rPr>
        <b/>
        <sz val="12"/>
        <color theme="1"/>
        <rFont val="Times New Roman"/>
        <family val="1"/>
      </rPr>
      <t>Turfa</t>
    </r>
    <r>
      <rPr>
        <sz val="12"/>
        <color theme="1"/>
        <rFont val="Times New Roman"/>
        <family val="1"/>
      </rPr>
      <t>: Barretos.</t>
    </r>
  </si>
  <si>
    <t>Na pesquisa que está sendo desenvolvida na bacia do rio Santa Bárbara foi feito o inventário das lagoas marginais. O seu estado de conservação e função ecológica estão sendo avaliados no momento</t>
  </si>
  <si>
    <t>Marcio Antonio Ferrera (FMPFM)</t>
  </si>
  <si>
    <t xml:space="preserve">Todos os CBHs possuem um responsável pela parte de educação ambiental. Maria Inácia Macedo Freitas (CBH-BPG) irá levantar a lista. Baixo-Pardo, de 14 municipios 10 possuem instalações para trabalhar com Educação Ambiental. Reunião realizada em outubro 2017 no IF de Inconfidentes-MG para apresentar o PAN junto aos cursos de Ciências Biológicas e Gestão Ambiental. Reunião com o CONDEMA de Serrana, e na cidade de Taquaritinga para divulgação do PAN. </t>
  </si>
  <si>
    <t xml:space="preserve">Relatório do Pardo será encaminhado em aproximadamente 1 mês. </t>
  </si>
  <si>
    <t>Troca de gestores nas secretarias de educação</t>
  </si>
  <si>
    <t>Cobrar entrega de produto (ralatório do CBH Mogi e Pardo).</t>
  </si>
  <si>
    <t>Recurso de 70.000,00 captado do Fehidro. Apresentações teatrais Água a Vista.</t>
  </si>
  <si>
    <t>Restrições das apresentações em apenas 10 municípios do CBH Mogi compartimento do Alto Mogi primeira fase.</t>
  </si>
  <si>
    <t>Confecção de folder de espécies do PAN.</t>
  </si>
  <si>
    <t>Valtair Silva (ICMBio/CEPTA)</t>
  </si>
  <si>
    <t>Paulo Sérgio Ceccarelli (ICMBio/CEPTA)</t>
  </si>
  <si>
    <t xml:space="preserve">Sem recursos para realização da ação. </t>
  </si>
  <si>
    <t>Fernando Santos - ICMBio/CEPTA</t>
  </si>
  <si>
    <t>Articular para criar e manter um banco de dados com as informações atualizadas das ações e atividades do PAN. (AÇÃO EXCLUÍDA)</t>
  </si>
  <si>
    <t>Cobrar Produto</t>
  </si>
  <si>
    <t>2- Impedir a introdução de espécies exóticas, alóctones e híbridos e a soltura de espécies nativas sem estudos prévios e autorização dos órgãos competentes, nas áreas do PAN, em oito anos.</t>
  </si>
  <si>
    <t>2.6</t>
  </si>
  <si>
    <t xml:space="preserve">Articular a elaboração de um protocolo para soltura adequada de espécies nativas na área do PAN, vinculando à ação a autorização prévia do ICMBio/CEPTA. </t>
  </si>
  <si>
    <t>Protocolo Elaborado</t>
  </si>
  <si>
    <t>Sandoval dos Santos Jr. (ICMBio/CEPTA), Maria Inácia Macedo Freitas (CBH-BPG).</t>
  </si>
  <si>
    <t>área do PAN</t>
  </si>
  <si>
    <t>construção de nota técnica propondo instrumentos legais para soltura de espécies nativas. Devido ao carater de urgencia (Semana do Meio Ambiente) foi deliberado junto ao GAT que se fizesse um comunicado as prefeituras de que é proibido a soltura de espécies exóticas e nativas sem autorização dos órgãos competentes.</t>
  </si>
  <si>
    <t>SITUAÇÃO ATUAL DAS AÇÕES - 5ª MONITORIA (2018)</t>
  </si>
  <si>
    <t>17/06/19 a 19/06/19</t>
  </si>
  <si>
    <t xml:space="preserve"> Cepta recebeu visitas de algumas universidades (Ufscar/Unesp/Unip) onde houve a divulgação do PAN; Visita à Unesp Jaboticabal  (Maria Inácia/Eliana), para divulgação e apoio a projetos a serem iniciados - sobre ecossistema do Rio Pardo; Trabalho realizado junto Unifeb - Barretos sobre qualidade de água/macrófitas/impactos mata ciliar (Maria Inácia); Terceiro seminário de recursos Hidricos: apresentação de artigos; Apresentação sobre mata ciliar; Franco Montoro realizou trabalho qualidade de água que será publicado em Dezembro 2019 (Marcio Ferreira).</t>
  </si>
  <si>
    <r>
      <t xml:space="preserve">Artigo citando bagre sapo (Célio Bertelli); Artigo de espécies invasora - Pirarucu; Artigo sobre maturação do dourado; Trabalho sobre </t>
    </r>
    <r>
      <rPr>
        <i/>
        <sz val="12"/>
        <color theme="1"/>
        <rFont val="Calibri"/>
        <family val="2"/>
        <scheme val="minor"/>
      </rPr>
      <t>Brycon natereri</t>
    </r>
    <r>
      <rPr>
        <sz val="12"/>
        <color theme="1"/>
        <rFont val="Calibri"/>
        <family val="2"/>
        <scheme val="minor"/>
      </rPr>
      <t xml:space="preserve"> (Tamer). Artigo realizado sobre resíduos sólidos (Célio Bertelli); Ictiofauna de tributário do Sapucai Mirim (Paulo Baltazar - IBAMA); Artigo com mata ciliar - avifauna juntamente com a ictiofauna para dispersão de sementes (Célio Bertelli)</t>
    </r>
  </si>
  <si>
    <t>GAT</t>
  </si>
  <si>
    <t>Artigo realizado pela Adolf Lutz; Cetesb tem realizado análises (trabalhos técnicos) com metais pesados na água (Célio Bertelli);</t>
  </si>
  <si>
    <t xml:space="preserve">Todos os comites (CBHs do MPSG) realizam treinamentos - ex. março 2019 (Barretos, Batatais, Franca, Ribeirão Preto); Municípios Verde Azul (SMA) </t>
  </si>
  <si>
    <t>Planos de saneamento e resíduos sólidos construídos em todos os municípios</t>
  </si>
  <si>
    <t>Excluída na Monitoria Anual 2</t>
  </si>
  <si>
    <t>Agrupada com a 1.13 na Monitoria Anual 2</t>
  </si>
  <si>
    <t>Ação não realizada. Cetesb tem os mapas, mas não foi compilado para gerar o produto específico da ação. Fabiano fez o monitoramento dos pontos, mas não produziu os mapas.</t>
  </si>
  <si>
    <t>Excluída na Monitoria Anual 1</t>
  </si>
  <si>
    <t>Instituições de pesquisa, Comitês de bacia, Secretarias de agricultura, Sociedade civil, Órgãos licenciadores e fiscalizadores, Empresas especializadas, Fabiano Botta Tonissi (CFA/SMA-SP)</t>
  </si>
  <si>
    <t>Mapa não foi elaborado.</t>
  </si>
  <si>
    <t>Falta de articulação</t>
  </si>
  <si>
    <t xml:space="preserve">Foi tentada a realização da ação em reunião com órgão competente, no entanto, houve indicativo que a ação não é factivel. </t>
  </si>
  <si>
    <t>PAN não tem governabilidade sobre a tematica para realização de adequação de pontos de monitoramento.</t>
  </si>
  <si>
    <t>Sugestão: Exclusão da ação</t>
  </si>
  <si>
    <t>Reuniões Ibama-polÍcia ambiental de Franca/Barretos/Colômbia.. Além de articulação via CBHs (Eliana/Maria Inácia). Reunião com Agência Nacional de Mineração (Sergio Antonini)</t>
  </si>
  <si>
    <t>Ofício comunicando as reuniões com Policias Ambientais..(Eliana - IBAMA)</t>
  </si>
  <si>
    <t>Realização de inventário de outorga (10% ok, o restante é irregular), no entanto, órgão competente não tem gerência sobre processo de fiscalização.</t>
  </si>
  <si>
    <t>Falta de gerência sobre a fiscalização</t>
  </si>
  <si>
    <t xml:space="preserve">Todos os planos de bacia tem ações sobrespostas ao PAN. Falta fazer o levantamento de quais ações. </t>
  </si>
  <si>
    <t>Fazer levantamento de quais ações tem no comitê, para possível inserção de outras ações do PAN não contempladas. Pardo/Grande (Maria Inacia), Mogi (Marcio Ferreira), Sapucai-Mirim (Célio Bertelli). 15 dias para a entrega</t>
  </si>
  <si>
    <t>Excluída na Monitoria Anual 5</t>
  </si>
  <si>
    <r>
      <t xml:space="preserve">Criar e implementar banco genético </t>
    </r>
    <r>
      <rPr>
        <i/>
        <sz val="12"/>
        <color theme="1"/>
        <rFont val="Calibri"/>
        <family val="2"/>
        <scheme val="minor"/>
      </rPr>
      <t>ex situ</t>
    </r>
    <r>
      <rPr>
        <sz val="12"/>
        <color theme="1"/>
        <rFont val="Calibri"/>
        <family val="2"/>
        <scheme val="minor"/>
      </rPr>
      <t>, quando necessário, com espécies ameaçadas de peixes na área de recorte do PAN, visando a recuperação dessas populações.</t>
    </r>
  </si>
  <si>
    <r>
      <t>Banco genético continua com as espécies: Piracanjuba (</t>
    </r>
    <r>
      <rPr>
        <i/>
        <sz val="12"/>
        <color theme="1"/>
        <rFont val="Calibri"/>
        <family val="2"/>
        <scheme val="minor"/>
      </rPr>
      <t>Brycon orbignyanus</t>
    </r>
    <r>
      <rPr>
        <sz val="12"/>
        <color theme="1"/>
        <rFont val="Calibri"/>
        <family val="2"/>
        <scheme val="minor"/>
      </rPr>
      <t>), e Peixe sapo (</t>
    </r>
    <r>
      <rPr>
        <i/>
        <sz val="12"/>
        <color theme="1"/>
        <rFont val="Calibri"/>
        <family val="2"/>
        <scheme val="minor"/>
      </rPr>
      <t>Pseudopimelodus mangurus</t>
    </r>
    <r>
      <rPr>
        <sz val="12"/>
        <color theme="1"/>
        <rFont val="Calibri"/>
        <family val="2"/>
        <scheme val="minor"/>
      </rPr>
      <t>) (plantel com baixa variabilidade genética). Todas as pesquisas atuais estão a cargo do laboratório de biotecnologia do CEPTA.</t>
    </r>
  </si>
  <si>
    <t>Banco genético não tem sido atualizado.</t>
  </si>
  <si>
    <t>Existe ofício das pisciculturas cadastradas (Eliana - IBAMA), no entanto, falta a produção do mapa.</t>
  </si>
  <si>
    <t xml:space="preserve">Ação não realizada. </t>
  </si>
  <si>
    <t>Sem governalibidade sobre a temática na área do PAN</t>
  </si>
  <si>
    <t>Sugestão: exclusão da ação</t>
  </si>
  <si>
    <t>Não foi realizado o levantamento.</t>
  </si>
  <si>
    <t xml:space="preserve"> Falta de articulação.</t>
  </si>
  <si>
    <t>Maria Rita (ICMBio/CEPTA)</t>
  </si>
  <si>
    <t xml:space="preserve">Nota técnica dos riscos causados pela introdução das espécies alóctones e exóticas </t>
  </si>
  <si>
    <t>Ofício elaborado e enviado a todas as prefeituras. Mas o protocolo não foi produzido.</t>
  </si>
  <si>
    <t>Falta de articulação da ação</t>
  </si>
  <si>
    <t xml:space="preserve">Articular a elaboração de um protocolo informativo para soltura adequada de espécies nativas na área do PAN, sugerindo prévia manifestação técnica do ICMBio/CEPTA. </t>
  </si>
  <si>
    <t>Protocolo Elaborado e encaminhado</t>
  </si>
  <si>
    <t>Operação em Colômbia-SP (período de defeso); PCH Anhanguera - Guará; PCH desativada Mogi-Guaçu; PCH Igarapava; PCH Jaguara.</t>
  </si>
  <si>
    <t>CTG - realização de pesquisa no rio Sapucaí-Mirim (PCHs Palmeiras e Retiro) levantamento inicial. Será publicado/apresentado em 2 meses aproximadamente.</t>
  </si>
  <si>
    <t xml:space="preserve">Unesp em parceria com empresa responsável faz o trabalho de monitoramento, mas não foi acompanhado o relatório elaborado. </t>
  </si>
  <si>
    <t>Falta de apoio e recursos financeiros inviabiliza a realização da ação em toda a localidade prevista.</t>
  </si>
  <si>
    <t>Realocada para o Objetivo 6 na Monitoria Anual 1 (ação 6.8)</t>
  </si>
  <si>
    <t>Maria Inácia recebeu relatórios de Porto Colômbia (Furnas), no entanto, não teve acesso a relatoria de outras hidrelétricas. Informações sobre UHE Marimbondo: problemas com mortandade de peixes.</t>
  </si>
  <si>
    <t>Falta de governabilidade. Sugestão: fazer nota técnica e encaminhar a Aneel e ONS.</t>
  </si>
  <si>
    <t>Excluída na Monitoria Anual 4</t>
  </si>
  <si>
    <t xml:space="preserve">Comitês de Bacia do recorte, Rosemary Oliveira (CEPTA ICMBio), Maria Inácia Macedo Freitas (CBH-BPG), Sandoval Santos Junior (ICMBio/CEPTA); Eliana Viési Velocci Ramia (IBAMA-Ribeirão Preto).  </t>
  </si>
  <si>
    <t>Foi enviada ofícios a CETESB em monitorias anteriores, mas não houve retorno até o momento. No entanto, no último ano, não foi enviada nenhuma documentação cobrando os dados</t>
  </si>
  <si>
    <t>Falta de articulação.</t>
  </si>
  <si>
    <t>Maria Rita fez levantamento de trabalhos realizados, e disponibilizou em ferramenta online (google drive) para os demais membros do GAT.</t>
  </si>
  <si>
    <t>Áreas identificadas. Falta a finalização do mapa.</t>
  </si>
  <si>
    <t>Não foi realizada portaria</t>
  </si>
  <si>
    <t>Operações de fiscalização feitas pela PM Ambiental articulado com o IBAMA em Porto Colômbia, Frutal, Pardo, Sapucaí-Mirim..</t>
  </si>
  <si>
    <t>Maria Inácia Macedo Freitas (CBH-BPG)/Eliana Viési Velocci Ramia (IBAMA-Ribeirão Preto)</t>
  </si>
  <si>
    <t>Trabalho do Paulo Baltazar é de levantamento e não monitoramento</t>
  </si>
  <si>
    <t>Falta de recurso financeiro.</t>
  </si>
  <si>
    <r>
      <t xml:space="preserve">Priorização do rio Santa Bárbara, para os peixes </t>
    </r>
    <r>
      <rPr>
        <i/>
        <sz val="12"/>
        <color theme="1"/>
        <rFont val="Calibri"/>
        <family val="2"/>
        <scheme val="minor"/>
      </rPr>
      <t>Brycon natereri, Myloplos tiete</t>
    </r>
    <r>
      <rPr>
        <sz val="12"/>
        <color theme="1"/>
        <rFont val="Calibri"/>
        <family val="2"/>
        <scheme val="minor"/>
      </rPr>
      <t>, Prochylodus imboides.</t>
    </r>
  </si>
  <si>
    <t>Célio Bertelli (Uni-Facef/CBH-SMG)/Maria Inácia Macedo Freitas (CBH-BPG)</t>
  </si>
  <si>
    <r>
      <t xml:space="preserve">Ação foi iniciada para uma espécie </t>
    </r>
    <r>
      <rPr>
        <i/>
        <sz val="12"/>
        <color theme="1"/>
        <rFont val="Calibri"/>
        <family val="2"/>
        <scheme val="minor"/>
      </rPr>
      <t>Pseudopimelodus mangurus</t>
    </r>
    <r>
      <rPr>
        <sz val="12"/>
        <color theme="1"/>
        <rFont val="Calibri"/>
        <family val="2"/>
        <scheme val="minor"/>
      </rPr>
      <t>, mas não houve publicação no período monitorado.</t>
    </r>
  </si>
  <si>
    <r>
      <t xml:space="preserve">Agência Nacional de Águas (ANA), IGAM/MG, DAEE/SP, IF/SMA/SP, IEF/MG, Comitês de bacia, IBAMA/Ribeirão </t>
    </r>
    <r>
      <rPr>
        <sz val="12"/>
        <rFont val="Calibri"/>
        <family val="2"/>
        <scheme val="minor"/>
      </rPr>
      <t xml:space="preserve">Preto, CEPTA/ICMBio, INPE, Célio Bertelli (CBH SMG), SFB/MMA. </t>
    </r>
  </si>
  <si>
    <t>Monitoramento de 23 municípios (Sapucaí-Mirim) de mata ciliar, APPs, Uso e ocupação do solo (Célio Bertelli). É uma das metas do CBH Mogi (Marcio Ferreira). Para o Baixo Pardo Grande existe apenas um diagnóstico do que tem (Maria Inácia).</t>
  </si>
  <si>
    <t>Mapa pacial</t>
  </si>
  <si>
    <t>Célio Bertelli (Uni-Facef/CBH-SMG)/Maria Inácia Macedo Freitas (CBH-BPG)/Márcio Antônio Ferreira (FMPFM)</t>
  </si>
  <si>
    <t>Divulgação foi realizada na área que foi monitorada ação 5.1 (Sapucaí-Mirim)</t>
  </si>
  <si>
    <t>Célio Bertelli (Uni-Facef/CBH-SMG)/Eliana Viési Velocci Ramia (IBAMA-Ribeirão Preto)</t>
  </si>
  <si>
    <r>
      <t>IBAMA, Prefeituras Municipais, IF/SMA-SP.</t>
    </r>
    <r>
      <rPr>
        <sz val="12"/>
        <color rgb="FFFF0000"/>
        <rFont val="Calibri"/>
        <family val="2"/>
        <scheme val="minor"/>
      </rPr>
      <t xml:space="preserve"> </t>
    </r>
  </si>
  <si>
    <t>Falta os mapas para sua inicialização</t>
  </si>
  <si>
    <t>Enviar mapa da região Sapucaí-Mirim ao Sandoval. Eliana enviará demais mapas.</t>
  </si>
  <si>
    <t>(AÇÃO CONCLUÍDA) Identificar e mobilizar as instituições produtoras de mudas de espécies arbóreas nativas, visando a recuperação de áreas degradadas, na área do PAN.</t>
  </si>
  <si>
    <t xml:space="preserve">Foi encaminhado mensagem acerca do PAN  solicitando aos comitês de Bacia e Universidades para que estes informem se existem/participam de programas de prevenção de assoreamento nos municípios componentes e nas estradas rurais. Secretaria de Infraestrutura: Programa Melhor Caminho relacionado a assoreamento, Secretaria de Agricultura: Programa de Conservação de Solos relacionado a evitar áreas de erosão; Programa de Micro Bacias; Prodesa (Governo Federal) impacto vias públicas em nascentes; CBH Baixo Pardo Grande - recuperação de espelho d'agua, desassoreamento e retirada de espécies exóticas; ações municipio verde-azul - recuperação de estradas, etc; CBH Mogi comtemplam ações de assoreamento e demais CBHs. </t>
  </si>
  <si>
    <t>Rogério Garcia (ICMBio/CEPTA)/GAT</t>
  </si>
  <si>
    <t>PE Porto Ferreira: 1 - Não há programas específicos sobre a ictiofauna do rio Mogi Guaçú, no entanto nas palestras temáticas apresentadas à comunidade escolar de todos os níveis, divulgamos a importância do Parque, dos 5 km de mata ciliar e toda sua biodiversidade.
2 - O Parque desenvolveu o Projeto FEHIDRO entre os anos de 2011 a 2014 com proprietários rurais da Zona de Amortecimento sobre a importância dos recursos hídricos e a conservação das microbacias, APPs e Reservas Legais.
Funcionários do Parque participam de Conselhos Municipais que abordam esses temas. O Parque sempre enfatiza a importância socioambiental do Rio Mogi Guaçú.
Dissertação: Análise da suscetibilidade à erosão da região do Médio Rio Grande (MG) - Romulo A. F. Magri</t>
  </si>
  <si>
    <r>
      <t xml:space="preserve">Comitês de bacia, CEPTA/ICMBio, Prefeituras Municipais, Departamento Nacional de Produção Mineral - DNPM, Ministério Público (Aluísio Antonio Maciel Neto Promotor/Barretos e Marcelo Goulart Promotor (Ribeirão Preto); Fernando Mendes Valverde (Associação Nacional das Entidades de Produtores de Agregados para construção Civil - ANEPAC), Sérgio Aparecido Antonini (Sindicato das Indústrias de Extração de Areia do Estado de São Paulo - Sindareia), </t>
    </r>
    <r>
      <rPr>
        <sz val="12"/>
        <color theme="4"/>
        <rFont val="Calibri"/>
        <family val="2"/>
        <scheme val="minor"/>
      </rPr>
      <t>Marco Galli (UNIPINHAL) ; Sérgio Aparecido Antonini (Prefeitura Municipal de Porto Ferreira)</t>
    </r>
  </si>
  <si>
    <t>Levantamento realizado. No entanto, a nota técnica não foi elaborada.</t>
  </si>
  <si>
    <t>Levantamento das lagoas marginas da região de Santa Bárbara foi realizado e publicado. Falta a região do Sapucai-Mirim por falta de financiamento.</t>
  </si>
  <si>
    <t>Falta de financiamento.</t>
  </si>
  <si>
    <t>Lista em elaboração. Foram encaminhados  138 ofícios as prefeituras municipais. Houve retorno de 48 municípos.</t>
  </si>
  <si>
    <t>Marcio nos enviará a lista com os municipios e universidades que retornaram</t>
  </si>
  <si>
    <t>Para o CBH Mogi foi concluido o diagnóstico de Educação Ambiental (envio às ecolas de questionários) (Marcio Ferreira). Para região do Pardo também foi feito. Falta o baixo Pardo Grande por inexistencia de recurso financeiro (Maria Inácia). Sapucai-Mirim e Grande está em construção (questionários sobre percepção ambiental já elaborados - Célio Bertelli)</t>
  </si>
  <si>
    <t>Solicitar envio de relatórios</t>
  </si>
  <si>
    <t>Diagnosticar a percepção ambiental dos diferentes atores das áreas estratégicas sobre a importância do ecossistema Mogi-Pardo-Sapucai-Mirim-Grande para a conservação das espécies e sobre os impactos socioambientais existentes na área do PAN, como subsídio para programas de Educação Ambiental.</t>
  </si>
  <si>
    <t>Recurso FEHIDRO para elaboração de peça teatral, que será realizado esse ano (Alto Mogi) será estendido para toda a região (Marcio Ferreira); Educação Ambiental do CBH Pardo no aquário de Ribeirão Preto (Eliana/Maria Inácia); Palestras shopping Ribeirão (animais silvestre e Biomas) e Unaerp (palestra sobre o PAN)</t>
  </si>
  <si>
    <t>Folder e Folheto educativo elaborado para ser distribuído durante a peça teatral. Exposição de esculturas de animais ameaçados durantes as mostras teatrais.</t>
  </si>
  <si>
    <t>Fernando Santos  (ICMBio/CEPTA)</t>
  </si>
  <si>
    <t>Não houve elaboração de cursos de mortandade no período monitorado (falta de recursos); Palestras sobre ictiofauna do PAN em Baixo Pardo e Grande e Sapucaí Mirim (Maria Inácia/Célio Bertelli/Marcio Ferreira); CEPTA realizou várias palestras no ano de 2018/2019.</t>
  </si>
  <si>
    <t>Agrupada com a 6.6 na Monitoria Anual 1</t>
  </si>
  <si>
    <t>(AÇÃO CONCLUÍDA) Elaborar conteúdo mínimo de programa de Educação Ambiental, que contemple estratégias de sensibilização visando o conhecimento e conservação das áreas e espécies prioritárias para conservação do PAN.</t>
  </si>
  <si>
    <t>SITUAÇÃO ATUAL DAS AÇÕES - 6ª MONITORIA (2019)</t>
  </si>
  <si>
    <t>Excluída na Monitoria Anual 6</t>
  </si>
  <si>
    <t xml:space="preserve">Célio Bertelli (Uni-Facef/CBH-SMG), Maria Inácia Macedo Freitas (CBH-BPG), CEPTA/ICMBio, Instituições de Pesquisa </t>
  </si>
  <si>
    <t>Ação iniciada e não concluída no período previsto</t>
  </si>
  <si>
    <t>Embora a ação tenha como objetivo principal a divulgação do PAN com vistas à realização de trabalhos acadêmicos com temas ligados à gestão de recursos hídricos, efluentes e resíduos sólidos, indiretamente a consolidação da divulgação do PAN para a sociedade e parceiros institucionais promoveu a realização e publicação de alguns trabalhos. Mesmo que não estritamente ligados aos recursos hídricos, houve um esforço do CEPTA, enquanto centro de pesquisas, em motivar a celebração de novos acordos de cooperação técnica visando a conservação das espécies-alvo ameaçadas de extinção. 
Neste sentido, desde meados de 2019 até meados de 2020, houve a assinatura de Termo Aditivo de Acordo de Cooperação Técnica entre o ICMBio/CEPTA  e a empresa AES Tietê (geradora de energia hidrelétrica), para o desenvolvimento de pesquisas aplicadas à conservação de espécies ameaçadas de extinção, com foco especial no Bagre-sapo (Pseudopimelodus mangurus). 
Produto: Processo SEI nº 02070.002623/2015-11 e documentos SEI nºs 7709178 (Plano de Trabalho) e 7709020 (Termo Aditivo).
Outro Acordo de Cooperação em vias de assinatura final diz respeito a trabalho realizado entre o ICMBio/CEPTA e a Universidade Estadual Paulista (UNESP), concernentes ao projeto de pesquisa “Tecnologias reprodutivas e mecanismos de determinação sexual em Piracanjuba (Brycon orbignyanus), para aplicação em programas de repovoamento”.
Produto: Processo SEI nº 02031.000135/2019-51 e documento SEI nº 6595194 (Plano de Trabalho).
Além dos acordos de cooperação citados, houve a publicação de três trabalhos científicos relacionados novamente as duas espécies-alvo do PAN, Bagre-sapo e Piracanjuba, com vistas à conservação. 
Produtos: artigos científicos transcritos junto ao Processo SEI nº 02031.000237/2018-96, documentos SEI nºs 4854338, 7489198 e 7490510;
Capítulos de Livro (Célio Bertelli)</t>
  </si>
  <si>
    <t>Acordo de Cooperação Técnica entre ICMBio/CEPTA  e AES Tietê (geradora de energia hidrelétrica) (Bagre-sapo). Produto: Processo SEI nº 02070.002623/2015-11 e documentos SEI nºs 7709178 (Plano de Trabalho) e 7709020 (Termo Aditivo).
Acordo de Cooperação ICMBio/CEPTA e Universidade Estadual Paulista (UNESP)  (Piracanjuba). 
Produto: Processo SEI nº 02031.000135/2019-51 e documento SEI nº 6595194 (Plano de Trabalho).
Publicações de trabalhos científicos (Bagre-sapo e Piracanjuba). Produtos: artigos científicos transcritos junto ao Processo SEI nº 02031.000237/2018-96, documentos SEI nºs 4854338, 7489198 e 7490510.</t>
  </si>
  <si>
    <t>Em 2013: Projeto de pesquisa UNIFEB, iniciado em agosto de 2013, com análise de metais no Rio Pardo; projeto desenvolvido pelo CEPTA com análise de metais pesados no rio Mogi (curimbatá e mandi) está na etapa final; relatórios de diagnóstico da bacia, pontos monitorados pela CETESB - Sapucai-Mirim, relatórios de monitoramento de 3 PCHs , próximo a São Joaquim da Barra - Prof. Julio Garavello                                        Em 2014: Foram realizados três projetos de iniciação científica na área, no Baixo Pardo-Grande. Projeto sobre disruptores endócrinos até agosto de 2015 (Fabiano). Projeto de análise de sedimentos no Sapucaí-Mirim e rio Grande - CEPTA/Comitê (Célio).                                                                         Em 2017: Unifeb - início do monitoramento Pardo/Grande (financiamento Fapesp); houve empenho dos membro do PAN para execução de projeto (Cepta/Unifacef/CBH SM/G); Relatório de situação da bacia (todas os CBHs (Maria Inácia).                 Em 2018: Foram iniciados 2 projetos (interrompidos por mudança de instiruição e necessidade de maior apoio logístico), e dados andamentos em 2 pesquisas já finalizadas (Fabiano).                                                    Em 2019: Artigo elaborado pela Adolf Lutz; Cetesb tem realizado análises (trabalhos técnicos) com metais pesados na água (Célio Bertelli).</t>
  </si>
  <si>
    <t>Produto intermediário: Relatório de qualidade das águas interiores e relatório de qualidade ambiental – região de abrangência do PAN Mogi/Pardo/Baixo-Pardo/Sapucaí-Mirim/Grande, no estado de São Paulo (2018)</t>
  </si>
  <si>
    <t>Novas dinâmicas de trabalho impossibilitaram a execução da ação. Articulador da ação, Fabiano Tonissi, interrompeu vários projetos devido à  mudança de instituição e necessidade de maior apoio logístico.</t>
  </si>
  <si>
    <t>Atualizada instituição de articulador. Fabiano Botta Tonissi (CFB/SIMA)</t>
  </si>
  <si>
    <t>Previsão: 1 curso/ano ao longo da vigência do PAN; específicos para agências tomadoras de recursos.</t>
  </si>
  <si>
    <t xml:space="preserve">Dificuldade na realização da ação, desde seu início. Treinamento são realizados pelos comites (CBHs do MPSG), sem qualquer articulação com o PAN. </t>
  </si>
  <si>
    <t>Falta de articulação para os cursos de capacitação pelo Centro (CEPTA). O articulador foi alterado na 3ª monitoria, pois não estava retornando os contatos com a equipe PAN. Foi constatado que a partir de 2013 apenas o acesso as fontes de financiamento não serião suficientes (sem pessoas com capacitação tecnica para a elaboração dos projetos executivos/tecnicos para captação de recursos) para implementação de coleta seletiva, aterros sanitários,  tratamento de esgoto, etc. Além disso, as demais atividades do novo articulador (Fernando) não permitiram desenvolver a ação de maneira mais completa.</t>
  </si>
  <si>
    <t>Previsão de realização:1 curso/ano ao longo da vigência do PAN; específicos para agências tomadoras de recursos.</t>
  </si>
  <si>
    <t>Este monitoramente é realizado pelos municípios mensalmente e os relatórios são encaminhados à Secretaria de Estado Vigilância Sanitária. O Programa Município Verde Azul (PMVA), coordenado pela Secretaria de Infraestrutura e Meio Ambiente, induz a adoção e implantação das políticas públicas mais relevantes na gestão ambiental municipal, balizando-as por meio de Diretivas.
Justificativa sobre a não execução ou execução parcial da ação: Inserção obrigatória de dados básicos operacionais da água tratada ou da água bruta do Sistema Público Municipal de Abastecimento é realizada por agente municipal de saúde no Sistema Nacional de Vigilância e Qualidade da Água - SISAGUA, são obrigatórios para todos os Municípios do estado de São Paulo, inclusive os que estão na Área do Plano de Ação Nacional. Índice de Qualidade de Água - IQA Balanceado e Unidades Hidrográficas de Gerenciamento de Recursos Hídricos do
Estado de São Paulo - UGRHI e Exutório.  Como recompensa das ações a serem realizadas, as quais serão objeto de avaliação periodicamente, gerando uma Certificação aos municípios que aderem ao PMVA.</t>
  </si>
  <si>
    <t>Informação do GAT da 6ª monitoria de 2019: Ação não realizada. Cetesb tem os mapas, mas não foram analisados e compilados para gerar o produto específico da ação. Fabiano fez o monitoramento dos pontos, mas não produziu os mapas. Pela descrição da ação, o monitoramento já é realizado pelos municípios obrigatoriamente,  sem articulação com PAN. A compilação dos resultados desses monitoramentos não foi realizada por nenhum membro do GAT.</t>
  </si>
  <si>
    <t>site secretaria de Estado; Maria Inacia enviará os planos de bacia</t>
  </si>
  <si>
    <t>Nada realizado no último período. Informação da 2ª Monitoria de 2016: Articulador Fabiano comenta sobre possível Projeto do IPEA sobre levantamento das fontes poluidoras difusas da agroindústria, ainda não iniciado.                                        Nas monitorias 3 e 4, articulador não disponibilizou nenhuma informação sobre o andamento da ação.         Na Monitoria 5, articulador Fabiano relata que houve mudança de instiruição, sendo que os projetos não foram iniciados devido à necessidade de maior apoio logístico.                                           Na Monitoria 6, foi relatado que a ação não realizada. Cetesb tem os mapas, mas não foram analisados e compilados para gerar o produto específico da ação. Fabiano fez o monitoramento dos pontos, mas não produziu os mapas (GAT).</t>
  </si>
  <si>
    <t>Cetesb tem os mapas, mas não foram analisados e compilados para gerar o produto específico da ação. Fabiano fez o monitoramento dos pontos, mas não produziu os mapas.</t>
  </si>
  <si>
    <t>Eliana e Maria Inácia deram inicio a compilação dos produtos. Departamento Nacional de Produção Mineral (DNPM), Departamento de Águas e Energia Elétrica (DAEE) (Eliana). No entanto, não foi realizada no período monitorado</t>
  </si>
  <si>
    <t>A ação foi considerada como roxa durante a monitoria, entretanto, como não entregaram os produtos intermediários, mesmo após diversas solicitações, o status da ação mudou para vermelho.</t>
  </si>
  <si>
    <t>Articulador levantará informações com o Departamento de Águas e Energia Elétrica (DAEE), já tem informações de Porto Ferreira e região.  DAEE enviou listagem de outorga do Estado de SP (1500 entradas). Maria Inácia digitalizou e separou por municípios. Ação realizada pelos Comitês de Bacias integrada (Mogi, Pardo, Baixo Pardo-Grande, Sapucaí-Mirim, Plano integrado do Rio Grande).Realização de inventário de outorga (90% está irregular), no entanto, órgão competente não tem gerência sobre processo de fiscalização.</t>
  </si>
  <si>
    <t>A ação foi considerada como concluída durante a monitoria, sendo que o articulador disse que enviaria os produtos, entretanto, não entregou, mesmo após diversas solicitações. Por isso, o status da ação mudou para vermelho.</t>
  </si>
  <si>
    <t xml:space="preserve">Ação verde nas monitorias anteriores. Menção junto aos planos de bacia por membros do GAT. Em  novembro de 2015, por ocasião da construção do 3º Plano de Bacia do Rio Mogi-Guaçu, foram enviadas informações ao comitê de bacia deste rio, no sentido de fazer constar junto ao 3º Plano os objetivos do PAN MPSG. Contudo, devido a falta de recursos financeiros não foi possível a visita e acompanhamento junto aos demais comitês de bacia que compõem a área de recorte do PAN.                                               Em 2017: foi inserido os objetivos do PAN MPSG no plano de bacia do CBH Mogi, porém ainda resta a inserção nos demais CBHs (Pardo, Baixo Pardo-grande, Sapucai-Mirim/Grande). E o CBH do Baixo-Pardo está em discussão a inclusão.Todos os planos de bacia têm ações sobrepostas ao PAN. Falta fazer o levantamento de quais ações. </t>
  </si>
  <si>
    <t>A ação foi considerada como concluída durante a monitoria, entretanto, articulador não entregou os produtos para comprovar sua execução. Por isso, o status da ação mudou para vermelho.</t>
  </si>
  <si>
    <t xml:space="preserve">GAT </t>
  </si>
  <si>
    <r>
      <t xml:space="preserve">Criar e implementar banco genético </t>
    </r>
    <r>
      <rPr>
        <i/>
        <sz val="12"/>
        <color indexed="8"/>
        <rFont val="Arial"/>
        <family val="2"/>
      </rPr>
      <t>ex situ</t>
    </r>
    <r>
      <rPr>
        <sz val="12"/>
        <color indexed="8"/>
        <rFont val="Arial"/>
        <family val="2"/>
      </rPr>
      <t>, quando necessário, com espécies ameaçadas de peixes na área de recorte do PAN, visando a recuperação dessas populações.</t>
    </r>
  </si>
  <si>
    <t>O ICMBio/CEPTA dispõe de bancos genéticos de duas espécies-alvo do PAN, Pseudopimelodus mangurus e Brycon Orbignyanus, das quais são desenvolvidas de pesquisas científicas executadas pelo Laboratório de Biotecnologia do centro, alguns dos trabalhos realizados citados junto aos produtos da ação 1.1.</t>
  </si>
  <si>
    <t>Publicações de trabalhos científicos (Bagre-sapo e Piracanjuba). Produtos: artigos científicos transcritos junto ao Processo SEI nº 02031.000237/2018-96</t>
  </si>
  <si>
    <t>Eliana Viési Velocci Ramia (IBAMA/Ribeirão Preto) levantou empreendimentos junto ao Departamento de Águas e Energia Elétrica (DAEE). Existem 80 aquiculturas cadastradas no Estado de SP nos municípios do recorte do PAN. Paulo Ceccarelli (CEPTA/ICMBio) obteve a listagem das aquiculturas de 2 municipios (Socorro e Itapira) somam mais de 100. Maria Inácia (Prefeitura de Colômbia) solicitou o levantamento de empreendimentos legalizados (Superintendencia da Pesca, Secretaria da Agricultura Estadual) Eliana enviará os dados de tanque rede.</t>
  </si>
  <si>
    <t>Oficio do IBAMA com relação de empreendimentos pré-cadastrados de pisciculturas no recorte do PAN.</t>
  </si>
  <si>
    <t xml:space="preserve">Sem governabilidade sobre a ação. A A governância desta pasta está com o Ministerio da Agricultura.https://www.gov.br/agricultura/pt-br/assuntos/aquicultura-e-pesca/aquicultura-1/aquicultura. Dificuldades para a obtenção dos dados. </t>
  </si>
  <si>
    <t>Sugestão: Exclusão. Instituições se negam a entregar os dados. M. Rita acha informação muito importante, estudar uma maneira de realizar sua execução. Convidar alguem do MAPA para participar do novo ciclo do PAN</t>
  </si>
  <si>
    <t xml:space="preserve"> Maria Inácia realizou levantamento nas legislações especificas da área, constatou  que o arcabouço legal não permite o controle de espécies exóticas nas áreas do PAN, concluindo que necessita-se de uma nota técnica pelo CEPTA. Articuladora está elaborando o documento.</t>
  </si>
  <si>
    <t xml:space="preserve">As demais atividades da articuladora não permitiram a finalização da nota técnica em tempo hábil. </t>
  </si>
  <si>
    <t>Já foi elaborado o Oficio,agora falta somente a divulgação. Ibama SP enviou para Ibama Brasília, que providenciará a divulgação para os escritorios regionais</t>
  </si>
  <si>
    <t>Nota Técnica No 24/2020/CEPTA/DIBIO/ICMBio</t>
  </si>
  <si>
    <t>Fiscalizações realizadas a jusante dos barramentos. As fiscalizações no Periodo da Piracema estão acontecendo nos anos de 2019 e 2020 já iniciram, através do Comando da Policia Ambiental do Estado de São Paulo, antes de iniciar o Defeso, realizam a Operação Pré Piracema. Foram realizadas as fiscalizações em conjuto com os Comandos militares, entre os Estado de São Paulo e Minas Gerais, neste ano já iniciaram as operações em toda a bacia dos Rios Mogi, Sapucai Mirim, Pardo e Grande. E desenvolveram uma ação,de investigação através da Inteligência, para inibir o comércio cladestino de pescado no período da Piracema, se o pescador adepto a Pesca Predatória não tiver para quem vender, irá procurar outra atividade durante este período, inibindo, assim, os crimes ambientais de pesca. Atualmente a fiscalização é de responsabilidade dos Estados.</t>
  </si>
  <si>
    <t>produtos obtidos sob sigilo judicial (ofícios)</t>
  </si>
  <si>
    <t>Levantamento bibliográficos de projetos/artigos realizados na bacia Sapucaí-Mirim/Grande.  Em 2013 foram realizadas 3 campanhas de monitoramento da ictiofauna (marcação de peixes) nos rios Mogi-Guaçu (Pirassununga/SP) e no rio Grande (Colômbia/SP e Planura/MG), sendo marcados 150 peixes (não foram marcadas espécies-alvo do PAN).                 Em 2014: foram realizadas quatro campanhas de marcação atingindo-se um total de 416 peixes marcados; o material foi depositado no Banco de Tecidos do CEPTA, estará sendo desenvolvido um projeto de doutorado, de responsabilidade da doutoranda Daniela José de Oliveira, aluna da UNESP campus Botucatu cujo título é “Identificação de Populações e de Padrões de Migração de Prochilodus lineatus no Ecossistema dos Rios Mogi Guaçu, Pardo e Grande com o Uso de Marcadores Genéticos Moleculares”; elaboração de projeto “Levantamento da Ictiofauna, Ictiogenética e Diagnóstico Físico, Químico e Biológico da Água, Sedimento e Peixes na Bacia Hidrográfica do Rio Sapucaí-Mirim/Grande”. Além do CEPTA/ICMBio, este projeto conta com a parceria da Prefeitura Municipal de Patrocínio Paulista/SP, CBH-SMG, FEHIDRO dentre outras e tem como público alvo a sociedade civil, Poder Público Municipal, Órgãos Estaduais, Sociedade Científica e o Público em Geral; mais de 700 pessoas (professores, monitores e alunos) conscientizadas da importância dos peixes migratórios do sistema Mogi, Pardo, Sapucaí-Mirim, Grande, suas necessidades e os serviços que essas espécies fornecem aos homens.                                         Em 2015: Realização de 3 expedições, sendo 2 delas em pontos de interesse, onde ainda não havia sido possível nenhuma campanha de marcação de peixes ou seja, no rio Mogi Guaçu (município de Luiz Antônio – Reserva Ecológica do Jataí/SP) e no rio Pardo (município de Santa Rosa de Viterbo – UHE Itaipava/SP) e a outra no rio Mogi Guaçu (município de Pirassununga - Cachoeira de Emas/SP). Marcação de 146 indivíduos.</t>
  </si>
  <si>
    <t>Acervo de trabalhos científicos já realizados dentro na bacia do Sapucaí-mirim/Grande.</t>
  </si>
  <si>
    <t>Levantamento de relatórios e trabalhos técnicos nas UHE, PCH E CGH da bacia Sapucaí-mirim/Grande. Faltou atualização dos dados, aguardando oficialização em um próximo ciclo.</t>
  </si>
  <si>
    <t>Acervo de relatórios e trabalhos técnicos já realizados dentro na bacia do Sapucaí-mirim/Grande.</t>
  </si>
  <si>
    <t xml:space="preserve">Não foi elaborado relatório com análise de cruzamento das informações contidas nos relatórios técnicos cedidos pelas empresas, foram apresentados apenas produtos intermediários. </t>
  </si>
  <si>
    <t>Ainda faltam os relatórios da CEMIG, Furnas e CPFL do programas de Ictiofauna (Peixamento e Transposição). É necessário que sejam oficializadas as empresas com urgência para se obter os resultados do programas.</t>
  </si>
  <si>
    <t>Áreas cadastradas no levantamento realizado, apenas conseguimos monitorar o sistema a partir do site: http://www.ons.org.br/paginas/energia-agora/reservatorios.Como são reservatórios, a demanda atende apenas ao sistema de Energia. Para não deixar os reservatórios com níveis de água tão baixos, seria necessário entrar com uma Ação Civil Pública para estabelecer cota mínima na reservação da água de cada represa e as demandas da região, que dever ser apresentada no Ministério Público de Brasília/DF, devido o Operador Nacional do Sistema ser de sua governância. Ação tem que englobar todo o sistema, e não apenas regional.</t>
  </si>
  <si>
    <t>Sem governabilidade do PAN para a execução de ações de mitigação. Articuladora sugeriu fazer uma nota técnica e encaminhar a ANEEL e ONS, porém não deu prosseguimento à ação.</t>
  </si>
  <si>
    <t>Ninguém retornou o contato com o PAN.</t>
  </si>
  <si>
    <t>Falta de articulação. Embora oficiados, os dois órgãos licenciadores não produziram resposta formal ou relatórios, informações de acompanhamento do objetivo da ação. Assim, sugere-se melhorar o dialógo entre as instituições responsáveis no sentido de melhor acompanhamento.</t>
  </si>
  <si>
    <t xml:space="preserve"> GAT</t>
  </si>
  <si>
    <t>Sensibilizar melhor os órgão ambientais. Oficio sobre Implantação da PCH para CEPTA se pronunciar (programa de monitoramento)</t>
  </si>
  <si>
    <t>Levantamento bibliográfico referente ao inventário ictiofaunistico nos cursos d'água da área do PAN</t>
  </si>
  <si>
    <t>Relatório sobre atualização de inventário ictiofaunistico nos cursos d'água da área do PAN</t>
  </si>
  <si>
    <t>Não foi possivel dar continuidade à ação devido às dificuldades do último ano. Foram levantadas as áreas prioritárias, mas o mapa final não foi elaborado, somente um esboço.</t>
  </si>
  <si>
    <t>Apresentação realizada durante monitoria do PAN, contendo a descrição das áreas prioritárias levantadas para conservação de peixes ameaçados na área do PAN.</t>
  </si>
  <si>
    <t>Áreas prioritárias foram identificadas, porém não foi elaborado o mapa. Por este motivo, a ação foi prejudicada.</t>
  </si>
  <si>
    <t>Prejudicada por depender da ação anterior.</t>
  </si>
  <si>
    <t>Áreas prioritárias não foram estabelecidas, prejudicando a ação.</t>
  </si>
  <si>
    <t>GAT / Fernando Santos (CEPTA/ICMBio)</t>
  </si>
  <si>
    <t xml:space="preserve">Fiscalização 2019/2020
A) Segundo Semestre 2019:
- Operação Sinapse (fraudes no sistema DOF)
- Operação Transporte Ferroviário de Produtos Perigosos e Plano de Atendimento à Emergências (fiscalização em ferrovias e bases de apoio licenciadas pelo IBAMA)
- Operação Fibra (fraudes SISPASS)
- Operação OLUC (cadeia do óleo lubrificante - Conama 362/05)
- Operação Arla e TRPP (fiscalização do uso do Arla e transporte rodoviário de produtos perigosos)
B) Primeiro Semestre 2020:
- Piracema Água Doce (fiscalização recursos pesqueiros)
- Indústrias (controle ambiental - CTF/APP)
Registro que o presente levantamento foi feito com base nas atividades executadas pela UT de Ribeirão Preto/SP as quais tive conhecimento, uma vez que os demais AAFs da UT não se manifestaram sobre outras eventuais atividades de fiscalização que participaram no Estado.    O processo da Operação Rio Grande continua em atuação o Ministerio Publico Federal em parceria com o Comando da  Policia Ambiental nas áreas dos Rios Mogi/Sapucai Mirim e Grande.
</t>
  </si>
  <si>
    <t>Lista com operações de fiscalização realizadas pelo IBAMA e Polícia Militar Ambiental.</t>
  </si>
  <si>
    <t>Maria Inácia Macedo Freitas (CBH-BPG)/Eliana</t>
  </si>
  <si>
    <t>Eliana enviará os dados do segundo semestre de 2020.</t>
  </si>
  <si>
    <t xml:space="preserve">Dificuldade na elaboração de mapa das áreas prioritárias, apesar de identificadas. Concomitantemente, diversos projetos de monitoramento foram realizados na área de abrangência do PAN, como por exemplo o Projeto Jovem Pesquisador em parceria com a UNESP/SP (bolsa Jovem Pesquisador, Doutorado, Mestrado e Iniciação Científica, com valor aproximado de 400 mil reais) que contempla ações de monitoria dos peixes migradores no ecossistema Mogi-Pardo-Grande. Está em desenvolvimento um estudo denominado “Ferramentas genéticas no estudo de Pseudoplatystoma corruscans (pintado) no rio Mogi-Guaçu: uma espécie ameaçada pela hibridação interespecífica”. Em 2013, foi finalizado o estudo que identificou as áreas de desova das espécies migradoras do sistema Mogi-Pardo e Grande.  e encontrar exemplares das espécies ameaçados. Em 2014, foram realizadas as seguintes atividades: 1) ESTUDO DO PADRÃO DE MIGRAÇÃO DE Prochilodus lineatus (Prochilodontidae, Characiformes) NO ECOSSISTEMA DOS RIOS MOGI-PARDO-GRANDE;
 As informações obtidas serão fundamentais para o desenvolvimento de projetos de manejo e de conservação das populações naturais que ocorre em toda a bacia, não só do corimbata como das espécies ameaçadas como a Piracanjuba, jhau, bagre sapo estudo em parceria UNESP Campus de Botucatu, Jaboticabal e CEPTA.
2) CARACTERIZAÇÃO GENÉTICA DE HÍBRIDOS DE PEIXES E SUAS IMPLICAÇÕES EM PROGRAMAS DE CONSERVAÇÃO;
Avaliar a intensidade do impacto genético-ecológico decorrente da introdução dos híbridos e suas implicações nos programas de conservação dos estoques selvagens, a segunda maior problemática que leva as espécies nativas a extinção, estudo em parceria UNESP Campus de Bauru, Jaboticabal e CEPTA.
3) Prospecção de possíveis áreas de desova de espécies ameaçadas de extinção da bacia do rio Mogi-Guaçu e identificação molecular de ovos e larvas dos peixes dessas áreas.
Estudo previsto para iniciar em novembro, UNESP Campus de Botucatu, CEPTA e Fundação o BOTICARIO. </t>
  </si>
  <si>
    <t xml:space="preserve">O principal problema na execução da ação foi a falta de recursos financeiros para a realização de expedições de monitoramento das espécies-alvo do PAN, além das áreas estratégicas não terem sido georreferenciadas. Além disso, produtos intermediários não foram entregues (relatórios de monitoramento). 
</t>
  </si>
  <si>
    <t>Entre 2013 e 2014, foi encontrada uma população do gênero Pseudopimelodus (P. cf. pulcher), que ainda não havia sido descrita no rio Mogi-Gauçu. Também foi iniciado o processo de identificação genética de mais uma espécie do complexo de espécies denominado "Hypostomus paulinus" coletada no rio Mogi-Guaçu. Participação de pesquisadores ligados ao PAN Mogi no projeto sobre análises citogenéticas enviado para FeHidro. A área de estudo é o Rio Sapucaí-Mirim (provável espécie categorizada como Dados Insuficientes - DD).                        Em 2017, não foram realizadas atividades, já que os exemplares não foram coletados. No entanto, o projeto foi escrito.                              Em 2019, ação foi iniciada para a espécie Pseudopimelodus mangurus, mas não houve publicação no período monitorado.</t>
  </si>
  <si>
    <t xml:space="preserve">A dificuldade na captura de exemplares das espécies ameaçadas impossibilitou o andamento da ação. Além disso, ação de marcação citogenética da espécies P. mangurus não foi finalizada. 
</t>
  </si>
  <si>
    <r>
      <t xml:space="preserve">Agência Nacional de Águas (ANA), IGAM/MG, DAEE/SP, IF/SMA/SP, IEF/MG, Comitês de bacia, IBAMA/Ribeirão </t>
    </r>
    <r>
      <rPr>
        <sz val="12"/>
        <rFont val="Arial"/>
        <family val="2"/>
      </rPr>
      <t xml:space="preserve">Preto, CEPTA/ICMBio, INPE, Célio Bertelli (CBH SMG), SFB/MMA. </t>
    </r>
  </si>
  <si>
    <t>Apesar de estar relatado que relatório foi enviado em monitoria anterior, na descrição da ação em monitorias passadas não há essa informação, apenas que o mapa parcial estava sendo elaborado pelo articulador. Atualização dos dados com Fabiano, segunda a secretaria não tem muitas novidades, embora o monitoramente seja frequente.</t>
  </si>
  <si>
    <t>Novas dinâmica de trabalho, impossibilitando sua execução. Articulador da ação, Fabiano Tonissi, interrompeu vários projetos devido à  mudança de instituição e necessidade de maior apoio logístico.</t>
  </si>
  <si>
    <t>Reuniões para elaboração do II CIMARP (segundo Ciclo Integrado de Meio Ambiente de Ribeirão Preto)  como representante do IBAMA por meio de interação de diversas instituições, universidades e empresa da área ambiental que será de 05 à 14/06/2019. No início de 2020, aconteceram as reuniãos dos CBHs sobre os Planos de Bacias do Mogi,Sapucai Mirim ,Pardo e do Baixo Pardo Grande. Nestas reuniões, os membros destes comitês têm partcipação das Prefeituras e dos Órgãos Estaduais e  no Plano de Ação Nacional do Mogi ,Sapucai Mirim , Pardo e Grande. Atualmente estão acontecendo reuniões, mas são todas online devido a Pandemia do Covid-19 (Divulgação dos trabalhos do PAN).</t>
  </si>
  <si>
    <t>Não foi feita divulgação específica, e sim uma mais genérica sobre o PAN.Não realização devido a não execução de ação anterior.</t>
  </si>
  <si>
    <t>Entrega de questionário às prefeituras (7/8), apenas 1 município retornou.</t>
  </si>
  <si>
    <r>
      <t>IBAMA, Prefeituras Municipais, IF/SMA-SP.</t>
    </r>
    <r>
      <rPr>
        <sz val="12"/>
        <color indexed="10"/>
        <rFont val="Arial"/>
        <family val="2"/>
      </rPr>
      <t xml:space="preserve"> </t>
    </r>
  </si>
  <si>
    <t>Não inicializada devido a dependência de ação 5.1 e pela aposentadoria do articulador.</t>
  </si>
  <si>
    <t>Não inicializada devido à dependência de ação 5.1 (ação não iniciada) e pela aposentadoria do articulador.</t>
  </si>
  <si>
    <t xml:space="preserve">Em 2013, foram levantados 20 viveiros (cidades de Colômbia, Fronteira, Ribeirão Preto, Colina).  Doação de 40 mil mudas dos viveiros (Pref. Colômbia-PAN) para os produtores rurais e assentados (municípios do BPG, Rib. Preto e MG - GD8). Em 2014, foi realizado o levantamento do viveiros  de mudas nativas  – FARESP; e o levantamento do viveiros por municípios – Instituto de Botânica; além de doações de  26.000 mudas nativas para projetos de reflorestamentos no recorte do PAN. Em 2015, foram identificados todos os viveiro produtores de mudas no estado de São Paulo. </t>
  </si>
  <si>
    <t xml:space="preserve">Apesar de terem sido identificadas instituições e viveiros, não foi elaborada lista como produto final. Por este motivo, a ação está classificada como vermelha. </t>
  </si>
  <si>
    <t xml:space="preserve">Foi encaminhado mensagem acerca do PAN solicitando aos comitês de Bacia e Universidades e demais instituições para que estes informem se existem/participam de programas de prevenção de assoreamento nos municípios componentes e nas estradas rurais. </t>
  </si>
  <si>
    <t xml:space="preserve">Lista de ações de Conservação do Solo na região compreendida pelo PAN MPGS: • Secretaria de Infraestrutura: Programa Melhor Caminho relacionado a assoreamento; 
• Secretaria de Agricultura: Programa de Conservação de Solos relacionado a evitar áreas de erosão;
• Programa de Micro Bacias; Prodesa (Governo Federal) impacto vias públicas em nascentes; 
• CBH Baixo Pardo Grande - recuperação de espelho d'agua, desassoreamento e retirada de espécies exóticas; ações município verde-azul - recuperação de estradas, etc; 
• CBH Mogi comtemplam ações de prevenção de erosão: 1- Deliberação CBH-MOGI nº 199, de 13 de novembro de 2019: Construção de sistema de drenagem urbana de águas pluviais, na avenida da liberdade, no município de Guariba - 4ª Etapa PM Guariba; Projeto executivo de drenagem de águas pluviais - 2ª Fase PM Sta. Cruz das Palmeiras; Obras de melhorias no sistema de galerias pluviais dos bairros Jardim Amélia e Vila Fleming - Fase IV PM São João da Boa Vista; 2- (SubPDC 3.4) Executar projetos, obras ou serviços de prevenção e controle da erosão do solo ou do assoreamento dos corpos d'água em áreas urbana ou rurais. - DELIBERAÇÃO CBH MOGI nº 208, 29 de julho de 2020 PLANO DE AÇÕES PARA GESTÃO DOS RECURSOS HÍDRICOS DA UGRHI 09 - QUADRIÊNIO 2020-2023. 
• PE Porto Ferreira: 1- Não há programas específicos sobre a ictiofauna do rio Mogi Guaçu, no entanto nas palestras temáticas apresentadas à comunidade escolar de todos os níveis, divulgamos a importância do Parque, dos 5 km de mata ciliar e toda sua biodiversidade. 2- O Parque desenvolveu o Projeto FEHIDRO entre os anos de 2011 a 2014 com proprietários rurais da Zona de Amortecimento sobre a importância dos recursos hídricos e a conservação das microbacias, APPs e Reservas Legais. 3- Funcionários do Parque participaram de Conselhos Municipais que abordaram esses temas. O Parque sempre enfatiza a importância socioambiental do Rio Mogi Guaçu.
• Dissertação: Análise da suscetibilidade à erosão da região do Médio Rio Grande (MG) - Romulo A. F. Magri". https://www.teses.usp.br/teses/disponiveis/18/18132/tde-28082013-091459/pt-br.php </t>
  </si>
  <si>
    <t>Recomenda-se para um novo ciclo, a atualização desta lista junto a instituições públicas de governo, comitês de bacias, conselhos de meio ambiente e planejamento e universidades.
Num novo ciclo poderá ser atualizada quando observadas mais ações em prol da conservação de solo previstas, em andamento e até concluídas, mas que ficaram desconhecidas neste ciclo do Pan que se finaliza.</t>
  </si>
  <si>
    <t>Comitês de bacia, CEPTA/ICMBio, Prefeituras Municipais, Departamento Nacional de Produção Mineral - DNPM, Ministério Público (Aluísio Antonio Maciel Neto Promotor/Barretos e Marcelo Goulart Promotor (Ribeirão Preto); Fernando Mendes Valverde (Associação Nacional das Entidades de Produtores de Agregados para construção Civil - ANEPAC), Sérgio Aparecido Antonini (Sindicato das Indústrias de Extração de Areia do Estado de São Paulo - Sindareia), Marco Galli (UNIPINHAL) ; Sérgio Aparecido Antonini (Prefeitura Municipal de Porto Ferreira)</t>
  </si>
  <si>
    <t>Em 2013, Eliana Viési Velocci Ramia (IBAMA/Ribeirão Preto) oficializou o DNPM, mas ainda não obtive resposta. Irá a promotoria falar com a Dra. Cláudia para tomar mais informações. No leito do rio Grande (Colômbia), houve denúncia e desativação de mineração (diamantes, cascalho) - Eliana levantará os processos e resultados. Promotora que colabora em Barretos - Adriana Nogueira. Experiência da Pref. de Porto Ferreira com Plano Diretor Municipal de Mineração financiado pelo FEHIDRO - Sergio vai passar o plano. Usar como modelo para os demais municípios. Em 2014:a) Levantamento das Mineradoras autorizadas pela CETESB e IBAMA   citadas na Ação 4.4;
b) Levantamento dos Licenciamentos Ambientais Federais no âmbito dos 84 municipios da BASEAV de Ribeirão Preto. Em 2015: Realizada reunião com DNPM, quando foi fornecido link para identificar as lavras autorizadas no estado.                                        Em 2018: Levantamento por municípios/produtos – Àgua Mineral  Barretos, Bebedouro,Colômbia,Guaraci e Viradouro; Areia  Barretos, Bebedouro,Colômbia,Guaraci,Icem, Jaborandi, Morro Agudo, Pitangueira, Pontal e Viradouro: Areia Fundição Guaraci: Argila/Argila Refratária Barretos, Colômbia, Guaira, Icem, Jaborandi e Terra Roxa; Basalto : Guaraci,icém e Orlândia; Caulim:Orlândia; Diamante inclusive Industrial0 Barretos,Colômbia, Guaira, Guaraci,Icem; Minério de ouro : Bebedouro, Colômbia, Guaira, jaborandi, Morro Agudo; Turfa: Barretos.                                                Em 2019, foi realizado o seguinte: QUESTIONÁRIO SOBRE O MAPEAMENTO DE POTENCIAL MINERÁRIO NO MUNICÍPIO DE COLÔMBIA-SP,uma das área Prioritarias.
• Observe a tabela de atributos das camadas que representam áreas de mineração (passo 212), tanto a original como a inserida como áreas não registradas (passo 241). Quantas áreas outorgadas existem? Quantas áreas não outorgadas existem?
R: Existem 57 áreas outorgadas no município de Colômbia - SP. Não foi registrado nenhum área não outorgada, pois o mapeamento contou somente com a inserção original de dados sobre potencial minerário.
• Qual(is) o(s) principal(is) materiais extraídos na atividade minerária em sua cidade?
R: Areia em sua maioria, seguido depois por diamante.
• Quais usos se dão ao material?
R: No caso da areia, que é o principal material extraído, é usado para construção civil.
• Há extração de água em seu município? Como é feita esta extração, quais métodos, quais consequências ela pode trazer ao solo/meio ambiente?
R: Sim, já ocorreu extração de água mineral. Como trata-se de uma empresa privada, as informações em relação a extração e métodos utilizados são da própria empresa. Segundo informações, não há mais atividade.
• Há extração de areia? Como é feita esta extração, quais métodos, quais consequências ela pode trazer ao solo/meio ambiente?
R: Sim, há extração de areia. O método de extração mais apropriado é com a utilização de dragas de sucção com escarificador, instaladas em plataformas flutuantes. O material que é extraído do leito do rio é armazenado nos silos existentes nas dragas e conduzido até o porto. As principais consequências são o desmatamento da cobertura vegetal nativa (mata ciliar), provoca a perda da biodiversidade (extinção da Fauna e Flora), assim, o ecossistema local é alterado drasticamente, ocasionado sérios danos ambientais e muitas vezes irreversíveis a sua recuperação, além disso ocorre também um aumento dos processos erosivos, pela falta da cobertura vegetal.
• Você conhece possíveis degradações no solo que podem surgir a partir das extrações? Como se regulam estas extrações?
R: As degradações que podem surgir a partir das extrações são as ditas na resposta acima, como o desmatamento da cobertura vegetal nativa (mata ciliar), provoca a perda da biodiversidade (extinção da Fauna e Flora), assim, o ecossistema local é alterado drasticamente, ocasionado sérios danos ambientais e muitas vezes irreversíveis a sua recuperação, além disso ocorre também um aumento dos processos erosivos, pela falta da cobertura vegetal.
• Há fiscalização ou acompanhamento da extração? Qual ente/órgão é responsável por isso?
R: Tanto a licença para extração quanto a fiscalização fica por parte da CETESB (Companhia Ambiental do Estado de São Paulo). O município faz o levantamento da área quando é solicitado a certidão para uso ou ocupação do solo pelo licenciador, o qual é informado se há viabilidade do empreendimento ou não.
• Qual ação o município propõe para as atividades minerárias em sua cidade?
R: A ação que o município propõe é em relação ao monitoramento dessas áreas para assim facilitar a tomada de decisão, ou quando é solicitado.
Houve também uma Audiência no GAEMA/ Nucleo Ribeirão Preto, Processo 02001. 000390/2007-18 Poços de Caldas Transmissora de Energia S.A e representantes da empresa em questão. 19/03/2019;</t>
  </si>
  <si>
    <t>Levantamento foi realizado, no entanto, não foi entregue a relação dos empreendimentos minerários, e sim quais os minérios são extraídos em cada cidade. A nota técnica não foi elaborada pela articuladora.</t>
  </si>
  <si>
    <t>Relação de processo por municipios site DNPM (Sergio irá checar para envio do produto)</t>
  </si>
  <si>
    <t>Levantamento bibliográfico e cartográficos sobre as lagoas marginais dos rios Santa Bárbara e Sapucaí-Mirim.</t>
  </si>
  <si>
    <t>Cartas com a localização, numeração e coordenadas geográficas das lagoas e trabalhos já realizados.</t>
  </si>
  <si>
    <t>Sugestão: manutenção no próximo ciclo</t>
  </si>
  <si>
    <t>Em 2013, foi tentado o acesso às redes estaduais de Educação Ambiental para ingresso e participação do PAN. Existem redes locais (Ipê Roxo - Ribeirão Preto). Não há necessidade de criar outra rede, e sim de agregar as que existem. Levar o PAN para as Câmaras de Educação Ambiental dos CBHs. Ações de EA foram realizadas no BPG (Maria Inácia Macedo Freitas). Retomar os programas de EA no CBH Mogi. Em novembro de 2015 foi realizada no CEPTA/ICMBio reunião de trabalho envolvendo as equipes de Educação Ambiental do CEPTA e do IBAMA-Superintendência em São Paulo. Foram expostos os problemas de identificação das instituições que trabalham com EA na área de recorte do PAN. Houve a intenção de colaboração do IBAMA-SUPES SP, juntamente com a equipe de Educação  Ambiental do CEPTA em buscar a identificação das instituições que atuam na área do recorte do PAN MPSG. Reunião realizada em outubro 2017 no IF de Inconfidentes-MG para apresentar o PAN junto aos cursos de Ciências Biológicas e Gestão Ambiental. Reunião com o CONDEMA de Serrana, e na cidade de Taquaritinga para divulgação do PAN.                 Em 2018, foi relatado que todos os CBHs possuem um responsável pela parte de educação ambiental. Maria Inácia Macedo Freitas (CBH-BPG) irá levantar a lista. Baixo-Pardo, de 14 municipios 10 possuem instalações para trabalhar com Educação Ambiental.  Em 2019, foi relatado que a lista estaria em elaboração. Foram encaminhados  138 ofícios as prefeituras municipais. Houve retorno de 48 municípos.</t>
  </si>
  <si>
    <t xml:space="preserve">Articulador não enviou a lista que estaria em elaboração. </t>
  </si>
  <si>
    <t>Em 2013, foi relatado que existem algumas informações no Atlas de EA do CBH  Mogi - sistematizar (31 municípios) - não foi publicado. Vai ser resgatado o manuscrito, diagramação pelo ICMBio e publicação on line. Possibilidade de impressão via CBH BPG (Maria Inácia Macedo Freitas). Em 2014, foi elaborado um questionário, e enviado a todos os responsáveis pelas secretarias de educação dos municípios (para as 4 bacias). Outro projeto em paralelo seria a formação de educadores/professores da rede pública municipal (8horas - ciências, matemática, artes, informática - multidisciplinaridade e oficinas ). Materiais didáticos: apostilas sobre o PAN, CD, coleção de livros de história de cada espécie do PAN com textos diferenciados. Em 2017, foi relatado que o Relatório do Pardo seria encaminhado em aproximadamente 1 mês. Em 2019, foi relatado que o diagnóstico de Educação Ambiental do CBH Mogi foi concluido  (envio de questionários às escolas) (Marcio Ferreira). Para região do Pardo também foi feito. Falta o baixo Pardo Grande, dependente de recurso financeiro (Maria Inácia). Sapucaí-Mirim e Grande está em construção (questionários sobre percepção ambiental já elaborados - Célio Bertelli)</t>
  </si>
  <si>
    <t>Articulador não retornou contato para envio dos relatórios ou outros produtos intermediários.</t>
  </si>
  <si>
    <t xml:space="preserve">Em 2018, recurso financeiro de R$ 70.000,00 captado do Fehidro. Apresentações teatrais "Água a Vista". Restrições das apresentações em apenas 10 municípios do CBH Mogi, compartimento do Alto Mogi - primeira fase. Em 2019, Recurso FEHIDRO para elaboração de peça teatral, que será realizado neste ano (Alto Mogi) será estendido para toda a região (Marcio Ferreira); Educação Ambiental do CBH Pardo no aquário de Ribeirão Preto (Eliana/Maria Inácia); Palestras shopping Ribeirão (animais silvestre e Biomas) e Unaerp (palestra sobre o PAN). </t>
  </si>
  <si>
    <t xml:space="preserve">Projeto "Água, nosso bem mais precioso" </t>
  </si>
  <si>
    <t>Articulador não retornou contato</t>
  </si>
  <si>
    <t>Em 2013, foi relatado que é necessário  viabilizar a publicação do Átlas do Mogi ; materiais elaborados pelo CBH BPG, dois projetos iniciados para implantação de sala videoteca (vídeos e divulgação do PAN). Em 2014, foi relatado que há orçamento do material didático com AES Tietê para bibliotecas de escolas. Livro de histórias sobre as espécies abrangidas no PAN. Estrutura do livro conta com um texto técnico, algumas informações para o professor trabalhar em sala de aula. Em 2017, foi relatado que material paradidático foi elaborado pela Empresa DUKE. Marcio Ferreira: montagem de CD para envio aos municípios do PAN. Furnas produziu folhetins informativos. Em 2018, foi confeccionado folder de espécies do PAN. Em 2019, Folder e Folheto educativo foi elaborado para ser distribuído durante a peça teatral. Exposição de esculturas de animais ameaçados durantes as mostras teatrais.</t>
  </si>
  <si>
    <t xml:space="preserve">Articulador não retornou contato para envio de produtos obtidos. </t>
  </si>
  <si>
    <t>Em 2013, foi relatado que existe a programação do curso, os docentes, a demanda (público-alvo), falta viabilizar recursos. Em 2014: Capacitação 1. Foi realizado capacitação no período de 21 a 25 de julho de 2014 com duração de 52 horas para 32 profissionais  das seguintes instituições: CEPTA/ICMBio, IBAMA, Associação de canoeiros de Porto Ferreira, USP/Ribeirão Preto - FFCLRP/GAP, UNESP/IB-Botucatu-SP, UNFTAL/MG, Superintendencia do Meio Ambiente Colômbia/CBH Baixo Pardo/GAP, A.S. Tiete, Central Elétrica Anhanguera SA.- CELAN, Prefeitura Municipal de Patrocínio Paulista/SP Empresa Peixe e CIA, Grupo M. Kassab, Comitê Baixo Pardo Grande-CBPG-UGRI-12, Secretaria de Saneamento e recursos Hídricos do Estado de São Paulo/Comitê de Bacia SMG, IBAMA/ESREG São José do Rio Preto/SP, Prefeitura Municipal de Taquaritinga, Piscicultura São Geraldo, Coordenação de Avaliação de Impactos Ambientais, Secretaria de Estado de Meio Ambiente e Desenvolvimento Sustentável, Odebrecht Ambiental, Ecoplans Consultoria Agroambiental. Capacitação 2. Foi realizado capacitação entre 27 e 28 de agosto de 2014, com duração de 14 horas, no Bosque e Zoológico Fábio Barreto, Ribeirão Preto, SP sobre “Corredores Ecológicos e Mortandade de Peixes na Área do PAN Mogi-Pardo-Sapucai Mirim e Grande”. Ação não realizada no ano de 2015 devido à falta de recursos financeiros para sua realização. Em 2018, sem recursos para realização da ação. Em 2019, não houve elaboração de cursos de mortandade no período monitorado (falta de recursos); Palestras sobre ictiofauna do PAN em Baixo Pardo e Grande e Sapucaí-Mirim (Maria Inácia/Célio Bertelli/Marcio Ferreira); CEPTA realizou várias palestras no ano de 2018/2019.</t>
  </si>
  <si>
    <t>Produtos intermediários anteriores à 2020. Em 2014: Capacitação de 32 profissionais  das seguintes instituições: CEPTA/ICMBio, IBAMA, Associação de canoeiros de Porto Ferreira, USP/Ribeirão Preto - FFCLRP/GAP, UNESP/IB-Botucatu-SP, UNFTAL/MG, Superintendencia do Meio Ambiente Colômbia/CBH Baixo Pardo/GAP, A.S. Tiete, Central Elétrica Anhanguera SA.- CELAN, Prefeitura Municipal de Patrocínio Paulista/SP Empresa Peixe e CIA, Grupo M. Kassab, Comitê Baixo Pardo Grande-CBPG-UGRI-12, Secretaria de Saneamento e recursos Hídricos do Estado de São Paulo/Comitê de Bacia SMG, IBAMA/ESREG São José do Rio Preto/SP, Prefeitura Municipal de Taquaritinga, Piscicultura São Geraldo, Coordenação de Avaliação de Impactos Ambientais , Secretaria de Estado de Meio Ambiente e Desenvolvimento Sustentável, Odebrecht Ambiental, Ecoplans Consultoria Agroambiental. e 37 Policiais Ambientai e Analistas Ambientais do IBAMA.</t>
  </si>
  <si>
    <t>Perdas com aposentadoria de Paulo Cecareli. Falta de recursos para manutenção da ação.</t>
  </si>
  <si>
    <t>Desde que a ação foi criada (2015), não houve retorno do articulador ou qualquer informação sobre o andamento da ação.</t>
  </si>
  <si>
    <t>SITUAÇÃO ATUAL DAS AÇÕES - MONITORIA FINAL (2020)</t>
  </si>
  <si>
    <t>Não iniciada no período previsto</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</si>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</sst>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416]mmmm\-yy;@"/>
    <numFmt numFmtId="165" formatCode="[$-416]mmm\-yy;@"/>
  </numFmts>
  <fonts count="49"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0"/>
      <color theme="1"/>
      <name val="Calibri"/>
      <family val="2"/>
      <scheme val="minor"/>
    </font>
    <font>
      <sz val="10"/>
      <name val="Calibri"/>
      <family val="2"/>
      <scheme val="minor"/>
    </font>
    <font>
      <i/>
      <sz val="11"/>
      <name val="Calibri"/>
      <family val="2"/>
      <scheme val="minor"/>
    </font>
    <font>
      <sz val="12"/>
      <name val="Arial"/>
      <family val="2"/>
    </font>
    <font>
      <sz val="12"/>
      <name val="Times New Roman"/>
      <family val="1"/>
    </font>
    <font>
      <sz val="11"/>
      <color theme="4"/>
      <name val="Calibri"/>
      <family val="2"/>
      <scheme val="minor"/>
    </font>
    <font>
      <b/>
      <sz val="11"/>
      <name val="Calibri"/>
      <family val="2"/>
      <scheme val="minor"/>
    </font>
    <font>
      <i/>
      <sz val="14"/>
      <color theme="1"/>
      <name val="Calibri"/>
      <family val="2"/>
      <scheme val="minor"/>
    </font>
    <font>
      <sz val="14"/>
      <color rgb="FFFF0000"/>
      <name val="Calibri"/>
      <family val="2"/>
      <scheme val="minor"/>
    </font>
    <font>
      <sz val="12"/>
      <color theme="1"/>
      <name val="Times New Roman"/>
      <family val="1"/>
    </font>
    <font>
      <i/>
      <sz val="12"/>
      <color theme="1"/>
      <name val="Times New Roman"/>
      <family val="1"/>
    </font>
    <font>
      <b/>
      <sz val="12"/>
      <color theme="1"/>
      <name val="Times New Roman"/>
      <family val="1"/>
    </font>
    <font>
      <sz val="12"/>
      <color rgb="FFFF0000"/>
      <name val="Times New Roman"/>
      <family val="1"/>
    </font>
    <font>
      <i/>
      <sz val="12"/>
      <color theme="1"/>
      <name val="Calibri"/>
      <family val="2"/>
      <scheme val="minor"/>
    </font>
    <font>
      <sz val="12"/>
      <color rgb="FFFF0000"/>
      <name val="Calibri"/>
      <family val="2"/>
      <scheme val="minor"/>
    </font>
    <font>
      <sz val="12"/>
      <color theme="4"/>
      <name val="Calibri"/>
      <family val="2"/>
      <scheme val="minor"/>
    </font>
    <font>
      <b/>
      <sz val="12"/>
      <name val="Arial"/>
      <family val="2"/>
    </font>
    <font>
      <b/>
      <sz val="12"/>
      <color theme="0"/>
      <name val="Arial"/>
      <family val="2"/>
    </font>
    <font>
      <sz val="12"/>
      <color theme="1"/>
      <name val="Arial"/>
      <family val="2"/>
    </font>
    <font>
      <i/>
      <sz val="12"/>
      <color indexed="8"/>
      <name val="Arial"/>
      <family val="2"/>
    </font>
    <font>
      <sz val="12"/>
      <color indexed="8"/>
      <name val="Arial"/>
      <family val="2"/>
    </font>
    <font>
      <sz val="12"/>
      <color indexed="10"/>
      <name val="Arial"/>
      <family val="2"/>
    </font>
    <font>
      <sz val="12"/>
      <color theme="0"/>
      <name val="Arial"/>
      <family val="2"/>
    </font>
    <font>
      <sz val="12"/>
      <color rgb="FFFF0000"/>
      <name val="Arial"/>
      <family val="2"/>
    </font>
    <font>
      <sz val="12"/>
      <color rgb="FF000000"/>
      <name val="Arial"/>
      <family val="2"/>
    </font>
    <font>
      <sz val="12"/>
      <color rgb="FF000000"/>
      <name val="Arial"/>
      <family val="2"/>
    </font>
  </fonts>
  <fills count="21">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rgb="FFFFFF00"/>
        <bgColor indexed="64"/>
      </patternFill>
    </fill>
  </fills>
  <borders count="54">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1" fillId="0" borderId="0"/>
  </cellStyleXfs>
  <cellXfs count="496">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4" fillId="0" borderId="0" xfId="0" applyFont="1"/>
    <xf numFmtId="0" fontId="4"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7" borderId="11" xfId="0" applyFill="1" applyBorder="1" applyAlignment="1">
      <alignment horizontal="left" vertical="center"/>
    </xf>
    <xf numFmtId="0" fontId="4" fillId="18" borderId="11" xfId="0" applyFont="1" applyFill="1" applyBorder="1" applyAlignment="1">
      <alignment horizontal="left" vertical="center"/>
    </xf>
    <xf numFmtId="0" fontId="0" fillId="10" borderId="11" xfId="0" applyFill="1" applyBorder="1" applyAlignment="1">
      <alignment horizontal="left" vertical="center"/>
    </xf>
    <xf numFmtId="0" fontId="4" fillId="15" borderId="18" xfId="0" applyFont="1" applyFill="1" applyBorder="1" applyAlignment="1">
      <alignment horizontal="left" vertical="center" wrapText="1"/>
    </xf>
    <xf numFmtId="0" fontId="6" fillId="0" borderId="0" xfId="0" applyFont="1" applyAlignment="1">
      <alignment vertical="center"/>
    </xf>
    <xf numFmtId="0" fontId="6" fillId="0" borderId="23" xfId="0" applyFont="1" applyBorder="1" applyAlignment="1">
      <alignment vertical="center"/>
    </xf>
    <xf numFmtId="0" fontId="6" fillId="0" borderId="6" xfId="0" applyFont="1" applyBorder="1" applyAlignment="1">
      <alignment vertical="center"/>
    </xf>
    <xf numFmtId="0" fontId="0" fillId="0" borderId="2" xfId="0" applyBorder="1" applyAlignment="1">
      <alignment horizontal="center" vertical="center"/>
    </xf>
    <xf numFmtId="0" fontId="8" fillId="0" borderId="0" xfId="0" applyFont="1" applyAlignment="1">
      <alignment horizontal="center" vertical="center"/>
    </xf>
    <xf numFmtId="0" fontId="19" fillId="0" borderId="30" xfId="0" applyFont="1" applyBorder="1" applyAlignment="1">
      <alignment horizontal="left" vertical="center"/>
    </xf>
    <xf numFmtId="0" fontId="19" fillId="0" borderId="29" xfId="0" applyFont="1" applyBorder="1" applyAlignment="1">
      <alignment horizontal="left" vertical="center"/>
    </xf>
    <xf numFmtId="0" fontId="19"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Alignment="1">
      <alignment horizontal="right" vertical="center"/>
    </xf>
    <xf numFmtId="0" fontId="21" fillId="16" borderId="28" xfId="0" applyFont="1" applyFill="1" applyBorder="1" applyAlignment="1">
      <alignment horizontal="center" vertical="center"/>
    </xf>
    <xf numFmtId="0" fontId="21" fillId="0" borderId="29" xfId="0" applyFont="1" applyBorder="1" applyAlignment="1">
      <alignment horizontal="center" vertical="center"/>
    </xf>
    <xf numFmtId="0" fontId="21" fillId="0" borderId="22" xfId="0" applyFont="1" applyBorder="1" applyAlignment="1">
      <alignment horizontal="center" vertical="center"/>
    </xf>
    <xf numFmtId="0" fontId="0" fillId="19" borderId="0" xfId="0" applyFill="1" applyAlignment="1">
      <alignment vertical="center" wrapText="1"/>
    </xf>
    <xf numFmtId="0" fontId="0" fillId="0" borderId="0" xfId="0" applyAlignment="1">
      <alignment vertical="center" wrapText="1"/>
    </xf>
    <xf numFmtId="0" fontId="4"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6"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0" fillId="2" borderId="4" xfId="0" applyFill="1" applyBorder="1" applyAlignment="1">
      <alignment horizontal="center"/>
    </xf>
    <xf numFmtId="0" fontId="0" fillId="2" borderId="17" xfId="0" applyFill="1" applyBorder="1" applyAlignment="1">
      <alignment horizontal="center"/>
    </xf>
    <xf numFmtId="0" fontId="3" fillId="0" borderId="7" xfId="0" applyFont="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29" xfId="0" applyFont="1" applyFill="1" applyBorder="1" applyAlignment="1">
      <alignment vertical="center"/>
    </xf>
    <xf numFmtId="0" fontId="0" fillId="0" borderId="29" xfId="0" applyBorder="1" applyAlignment="1">
      <alignment vertical="center"/>
    </xf>
    <xf numFmtId="0" fontId="4" fillId="13" borderId="42" xfId="0" applyFont="1" applyFill="1" applyBorder="1" applyAlignment="1">
      <alignment horizontal="left" vertical="center"/>
    </xf>
    <xf numFmtId="0" fontId="4" fillId="13" borderId="43" xfId="0" applyFont="1" applyFill="1" applyBorder="1" applyAlignment="1">
      <alignment horizontal="left" vertical="center"/>
    </xf>
    <xf numFmtId="0" fontId="0" fillId="2" borderId="26" xfId="0" applyFill="1" applyBorder="1" applyAlignment="1">
      <alignment horizontal="center"/>
    </xf>
    <xf numFmtId="0" fontId="0" fillId="2" borderId="27" xfId="0" applyFill="1" applyBorder="1" applyAlignment="1">
      <alignment horizontal="center"/>
    </xf>
    <xf numFmtId="0" fontId="2" fillId="15" borderId="7" xfId="0" applyFont="1" applyFill="1" applyBorder="1" applyAlignment="1">
      <alignment horizontal="center" vertical="center" wrapText="1"/>
    </xf>
    <xf numFmtId="0" fontId="4" fillId="13" borderId="44" xfId="0" applyFont="1" applyFill="1" applyBorder="1" applyAlignment="1">
      <alignment horizontal="left" vertical="center"/>
    </xf>
    <xf numFmtId="0" fontId="0" fillId="3" borderId="45" xfId="0" applyFill="1" applyBorder="1" applyAlignment="1">
      <alignment horizontal="left" vertical="center"/>
    </xf>
    <xf numFmtId="0" fontId="0" fillId="7" borderId="45" xfId="0" applyFill="1" applyBorder="1" applyAlignment="1">
      <alignment horizontal="left" vertical="center"/>
    </xf>
    <xf numFmtId="0" fontId="0" fillId="8" borderId="45" xfId="0" applyFill="1" applyBorder="1" applyAlignment="1">
      <alignment horizontal="left" vertical="center"/>
    </xf>
    <xf numFmtId="0" fontId="0" fillId="9" borderId="45" xfId="0" applyFill="1" applyBorder="1" applyAlignment="1">
      <alignment horizontal="left" vertical="center"/>
    </xf>
    <xf numFmtId="0" fontId="0" fillId="10" borderId="45" xfId="0" applyFill="1" applyBorder="1" applyAlignment="1">
      <alignment horizontal="left" vertical="center"/>
    </xf>
    <xf numFmtId="0" fontId="0" fillId="16" borderId="46"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7" xfId="0" applyFont="1" applyBorder="1" applyAlignment="1">
      <alignment horizontal="center" vertical="center"/>
    </xf>
    <xf numFmtId="0" fontId="16" fillId="0" borderId="37" xfId="0" applyFont="1" applyBorder="1" applyAlignment="1">
      <alignment horizontal="center" vertical="center"/>
    </xf>
    <xf numFmtId="9" fontId="16" fillId="0" borderId="32"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7" fillId="0" borderId="33" xfId="0" applyFont="1" applyBorder="1" applyAlignment="1">
      <alignment horizontal="center" vertical="center"/>
    </xf>
    <xf numFmtId="0" fontId="17" fillId="0" borderId="18" xfId="0" applyFont="1" applyBorder="1" applyAlignment="1">
      <alignment horizontal="center"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2" borderId="49" xfId="0" applyFill="1" applyBorder="1" applyAlignment="1">
      <alignment horizontal="center"/>
    </xf>
    <xf numFmtId="14" fontId="0" fillId="0" borderId="4" xfId="0" applyNumberFormat="1" applyBorder="1" applyAlignment="1">
      <alignment horizontal="center" vertical="center"/>
    </xf>
    <xf numFmtId="4" fontId="0" fillId="0" borderId="4" xfId="0" applyNumberFormat="1" applyBorder="1" applyAlignment="1">
      <alignment horizontal="center" vertical="center"/>
    </xf>
    <xf numFmtId="0" fontId="23" fillId="0" borderId="4" xfId="0" applyFont="1" applyBorder="1" applyAlignment="1">
      <alignment horizontal="center" vertical="center" wrapText="1"/>
    </xf>
    <xf numFmtId="0" fontId="0" fillId="0" borderId="4" xfId="0" applyBorder="1" applyAlignment="1">
      <alignment vertical="center" wrapText="1"/>
    </xf>
    <xf numFmtId="0" fontId="0" fillId="0" borderId="4" xfId="0" applyBorder="1"/>
    <xf numFmtId="0" fontId="0" fillId="0" borderId="4" xfId="0" applyBorder="1" applyAlignment="1">
      <alignment wrapText="1"/>
    </xf>
    <xf numFmtId="0" fontId="0" fillId="0" borderId="24" xfId="0" applyBorder="1" applyAlignment="1">
      <alignment horizontal="center" vertical="center" wrapText="1"/>
    </xf>
    <xf numFmtId="4" fontId="0" fillId="0" borderId="2" xfId="0" applyNumberFormat="1" applyBorder="1" applyAlignment="1">
      <alignment horizontal="center" vertical="center"/>
    </xf>
    <xf numFmtId="0" fontId="23" fillId="0" borderId="2" xfId="0" applyFont="1" applyBorder="1" applyAlignment="1">
      <alignment horizontal="center" vertical="center" wrapText="1"/>
    </xf>
    <xf numFmtId="0" fontId="0" fillId="0" borderId="2" xfId="0" applyBorder="1" applyAlignment="1">
      <alignment vertical="center" wrapText="1"/>
    </xf>
    <xf numFmtId="0" fontId="0" fillId="0" borderId="2" xfId="0" applyBorder="1"/>
    <xf numFmtId="14" fontId="0" fillId="0" borderId="2" xfId="0" applyNumberFormat="1" applyBorder="1" applyAlignment="1">
      <alignment horizontal="center" vertical="center" wrapText="1"/>
    </xf>
    <xf numFmtId="14" fontId="0" fillId="0" borderId="2" xfId="0" applyNumberFormat="1" applyBorder="1" applyAlignment="1">
      <alignment horizontal="center" vertical="center"/>
    </xf>
    <xf numFmtId="0" fontId="0" fillId="0" borderId="2" xfId="0" applyBorder="1" applyAlignment="1">
      <alignment wrapText="1"/>
    </xf>
    <xf numFmtId="0" fontId="23" fillId="0" borderId="2" xfId="0" applyFont="1" applyBorder="1" applyAlignment="1">
      <alignment vertical="center" wrapText="1"/>
    </xf>
    <xf numFmtId="4" fontId="23" fillId="0" borderId="4" xfId="0" applyNumberFormat="1" applyFont="1" applyBorder="1" applyAlignment="1">
      <alignment horizontal="center" vertical="center"/>
    </xf>
    <xf numFmtId="2" fontId="0" fillId="0" borderId="2" xfId="0" applyNumberFormat="1" applyBorder="1" applyAlignment="1">
      <alignment horizontal="center" vertical="center"/>
    </xf>
    <xf numFmtId="2" fontId="23" fillId="0" borderId="2" xfId="0" applyNumberFormat="1" applyFont="1" applyBorder="1" applyAlignment="1">
      <alignment horizontal="center" vertical="center"/>
    </xf>
    <xf numFmtId="14" fontId="0" fillId="0" borderId="2" xfId="0" applyNumberFormat="1" applyBorder="1"/>
    <xf numFmtId="0" fontId="0" fillId="0" borderId="6" xfId="0" applyBorder="1" applyAlignment="1">
      <alignment horizontal="center" vertical="center" wrapText="1"/>
    </xf>
    <xf numFmtId="0" fontId="23" fillId="0" borderId="4" xfId="0" applyFont="1" applyBorder="1" applyAlignment="1">
      <alignment horizontal="center" vertical="center"/>
    </xf>
    <xf numFmtId="4" fontId="23" fillId="0" borderId="2" xfId="0" applyNumberFormat="1" applyFont="1" applyBorder="1" applyAlignment="1">
      <alignment horizontal="center" vertical="center"/>
    </xf>
    <xf numFmtId="0" fontId="23" fillId="0" borderId="2" xfId="0" applyFont="1" applyBorder="1" applyAlignment="1">
      <alignment horizontal="center" vertical="center"/>
    </xf>
    <xf numFmtId="0" fontId="24" fillId="0" borderId="2" xfId="0" applyFont="1" applyBorder="1" applyAlignment="1">
      <alignment horizontal="center" vertical="center"/>
    </xf>
    <xf numFmtId="0" fontId="0" fillId="0" borderId="2" xfId="0" quotePrefix="1" applyBorder="1" applyAlignment="1">
      <alignment horizontal="center" vertical="center" wrapText="1"/>
    </xf>
    <xf numFmtId="14" fontId="0" fillId="0" borderId="4" xfId="0" applyNumberFormat="1" applyBorder="1" applyAlignment="1">
      <alignment horizontal="center" vertical="center" wrapText="1"/>
    </xf>
    <xf numFmtId="0" fontId="0" fillId="0" borderId="2" xfId="0" applyBorder="1" applyAlignment="1">
      <alignment horizontal="justify" vertical="center" wrapText="1"/>
    </xf>
    <xf numFmtId="0" fontId="0" fillId="7" borderId="2" xfId="0" applyFill="1" applyBorder="1" applyAlignment="1">
      <alignment vertical="center" wrapText="1"/>
    </xf>
    <xf numFmtId="0" fontId="0" fillId="7" borderId="2" xfId="0" applyFill="1" applyBorder="1" applyAlignment="1">
      <alignment wrapText="1"/>
    </xf>
    <xf numFmtId="14" fontId="0" fillId="0" borderId="2" xfId="0" applyNumberFormat="1" applyBorder="1" applyAlignment="1">
      <alignment vertical="center"/>
    </xf>
    <xf numFmtId="14" fontId="0" fillId="0" borderId="0" xfId="0" applyNumberFormat="1" applyAlignment="1">
      <alignment vertical="center"/>
    </xf>
    <xf numFmtId="14" fontId="17" fillId="4" borderId="2" xfId="0" applyNumberFormat="1" applyFont="1" applyFill="1" applyBorder="1" applyAlignment="1">
      <alignment vertical="center"/>
    </xf>
    <xf numFmtId="14" fontId="17" fillId="0" borderId="2" xfId="0" applyNumberFormat="1" applyFont="1" applyBorder="1" applyAlignment="1">
      <alignment vertical="center"/>
    </xf>
    <xf numFmtId="0" fontId="0" fillId="0" borderId="52" xfId="0" applyBorder="1" applyAlignment="1">
      <alignment vertical="center"/>
    </xf>
    <xf numFmtId="0" fontId="0" fillId="0" borderId="16" xfId="0" applyBorder="1" applyAlignment="1">
      <alignment vertical="center"/>
    </xf>
    <xf numFmtId="0" fontId="6" fillId="0" borderId="17" xfId="0" applyFont="1" applyBorder="1" applyAlignment="1">
      <alignment horizontal="center" vertical="center"/>
    </xf>
    <xf numFmtId="0" fontId="0" fillId="0" borderId="53" xfId="0" applyBorder="1" applyAlignment="1">
      <alignment vertical="center"/>
    </xf>
    <xf numFmtId="0" fontId="0" fillId="0" borderId="11" xfId="0" applyBorder="1" applyAlignment="1">
      <alignment vertical="center"/>
    </xf>
    <xf numFmtId="0" fontId="6" fillId="0" borderId="12" xfId="0" applyFont="1" applyBorder="1" applyAlignment="1">
      <alignment horizontal="center" vertical="center"/>
    </xf>
    <xf numFmtId="0" fontId="17" fillId="0" borderId="2" xfId="0" applyFont="1" applyBorder="1" applyAlignment="1">
      <alignment wrapText="1"/>
    </xf>
    <xf numFmtId="0" fontId="13" fillId="0" borderId="2" xfId="0" applyFont="1" applyBorder="1" applyAlignment="1">
      <alignment wrapText="1"/>
    </xf>
    <xf numFmtId="0" fontId="17" fillId="0" borderId="2" xfId="0" applyFont="1" applyBorder="1" applyAlignment="1">
      <alignment vertical="center" wrapText="1"/>
    </xf>
    <xf numFmtId="0" fontId="13" fillId="0" borderId="2" xfId="0" applyFont="1" applyBorder="1"/>
    <xf numFmtId="0" fontId="6" fillId="0" borderId="53" xfId="0" applyFont="1" applyBorder="1" applyAlignment="1">
      <alignment horizontal="center" vertical="center"/>
    </xf>
    <xf numFmtId="0" fontId="0" fillId="13" borderId="2" xfId="0" applyFill="1" applyBorder="1" applyAlignment="1">
      <alignment horizontal="center" vertical="center"/>
    </xf>
    <xf numFmtId="14" fontId="0" fillId="0" borderId="0" xfId="0" applyNumberFormat="1" applyAlignment="1">
      <alignment horizontal="center" vertical="center"/>
    </xf>
    <xf numFmtId="14" fontId="17" fillId="4" borderId="2" xfId="0" applyNumberFormat="1" applyFont="1" applyFill="1" applyBorder="1" applyAlignment="1">
      <alignment horizontal="center" vertical="center"/>
    </xf>
    <xf numFmtId="0" fontId="17" fillId="0" borderId="2" xfId="0" applyFont="1" applyBorder="1"/>
    <xf numFmtId="14" fontId="0" fillId="0" borderId="2" xfId="0" applyNumberFormat="1" applyBorder="1" applyAlignment="1">
      <alignment horizontal="center"/>
    </xf>
    <xf numFmtId="0" fontId="0" fillId="0" borderId="2" xfId="0" applyBorder="1" applyAlignment="1">
      <alignment horizontal="center" wrapText="1"/>
    </xf>
    <xf numFmtId="0" fontId="13" fillId="0" borderId="2" xfId="0" applyFont="1" applyBorder="1" applyAlignment="1">
      <alignment vertical="center" wrapText="1"/>
    </xf>
    <xf numFmtId="0" fontId="13" fillId="0" borderId="4" xfId="0" applyFont="1" applyBorder="1" applyAlignment="1">
      <alignment wrapText="1"/>
    </xf>
    <xf numFmtId="0" fontId="17" fillId="0" borderId="4" xfId="0" applyFont="1" applyBorder="1" applyAlignment="1">
      <alignment wrapText="1"/>
    </xf>
    <xf numFmtId="0" fontId="17" fillId="0" borderId="2" xfId="0" applyFont="1" applyBorder="1" applyAlignment="1">
      <alignment horizontal="left" wrapText="1"/>
    </xf>
    <xf numFmtId="0" fontId="26" fillId="0" borderId="0" xfId="0" applyFont="1" applyAlignment="1">
      <alignment horizontal="justify" vertical="center"/>
    </xf>
    <xf numFmtId="49" fontId="17" fillId="0" borderId="2" xfId="0" applyNumberFormat="1" applyFont="1" applyBorder="1" applyAlignment="1">
      <alignment horizontal="left" vertical="top" wrapText="1"/>
    </xf>
    <xf numFmtId="0" fontId="17" fillId="0" borderId="2" xfId="0" applyFont="1" applyBorder="1" applyAlignment="1">
      <alignment vertical="top" wrapText="1"/>
    </xf>
    <xf numFmtId="14" fontId="17" fillId="0" borderId="2" xfId="0" applyNumberFormat="1" applyFont="1" applyBorder="1" applyAlignment="1">
      <alignment horizontal="center" vertical="center"/>
    </xf>
    <xf numFmtId="0" fontId="17" fillId="0" borderId="0" xfId="0" applyFont="1" applyAlignment="1">
      <alignment wrapText="1"/>
    </xf>
    <xf numFmtId="0" fontId="27" fillId="0" borderId="0" xfId="0" applyFont="1" applyAlignment="1">
      <alignment wrapText="1"/>
    </xf>
    <xf numFmtId="0" fontId="17" fillId="0" borderId="2" xfId="0" applyFont="1" applyBorder="1" applyAlignment="1">
      <alignment horizontal="justify" vertical="center"/>
    </xf>
    <xf numFmtId="0" fontId="13" fillId="0" borderId="2" xfId="0" applyFont="1" applyBorder="1" applyAlignment="1">
      <alignment horizontal="justify" vertical="center"/>
    </xf>
    <xf numFmtId="0" fontId="27" fillId="0" borderId="0" xfId="0" applyFont="1" applyAlignment="1">
      <alignment vertical="center" wrapText="1"/>
    </xf>
    <xf numFmtId="0" fontId="17" fillId="0" borderId="3" xfId="0" applyFont="1" applyBorder="1" applyAlignment="1">
      <alignment wrapText="1"/>
    </xf>
    <xf numFmtId="0" fontId="17" fillId="0" borderId="3" xfId="0" applyFont="1" applyBorder="1"/>
    <xf numFmtId="0" fontId="0" fillId="0" borderId="3" xfId="0" applyBorder="1" applyAlignment="1">
      <alignment vertical="center" wrapText="1"/>
    </xf>
    <xf numFmtId="0" fontId="13" fillId="0" borderId="3" xfId="0" applyFont="1" applyBorder="1" applyAlignment="1">
      <alignment wrapText="1"/>
    </xf>
    <xf numFmtId="0" fontId="0" fillId="0" borderId="3" xfId="0" applyBorder="1"/>
    <xf numFmtId="0" fontId="0" fillId="0" borderId="3" xfId="0" applyBorder="1" applyAlignment="1">
      <alignment vertical="center"/>
    </xf>
    <xf numFmtId="0" fontId="0" fillId="4" borderId="2" xfId="0" applyFill="1" applyBorder="1" applyAlignment="1">
      <alignment wrapText="1"/>
    </xf>
    <xf numFmtId="0" fontId="0" fillId="4" borderId="2" xfId="0" applyFill="1" applyBorder="1"/>
    <xf numFmtId="0" fontId="7" fillId="0" borderId="2" xfId="0" applyFont="1" applyBorder="1" applyAlignment="1">
      <alignment wrapText="1"/>
    </xf>
    <xf numFmtId="0" fontId="17" fillId="0" borderId="2" xfId="0" applyFont="1" applyBorder="1" applyAlignment="1">
      <alignment horizontal="center" vertical="center" wrapText="1"/>
    </xf>
    <xf numFmtId="0" fontId="5" fillId="0" borderId="2" xfId="0" applyFont="1" applyBorder="1" applyAlignment="1">
      <alignment wrapText="1"/>
    </xf>
    <xf numFmtId="0" fontId="16" fillId="0" borderId="2" xfId="0" applyFont="1" applyBorder="1" applyAlignment="1">
      <alignment horizontal="justify" vertical="top"/>
    </xf>
    <xf numFmtId="0" fontId="16" fillId="0" borderId="2" xfId="0" applyFont="1" applyBorder="1" applyAlignment="1">
      <alignment vertical="top" wrapText="1"/>
    </xf>
    <xf numFmtId="14" fontId="17" fillId="0" borderId="2" xfId="0" applyNumberFormat="1" applyFont="1" applyBorder="1" applyAlignment="1">
      <alignment horizontal="center" vertical="center" wrapText="1"/>
    </xf>
    <xf numFmtId="0" fontId="0" fillId="4" borderId="2" xfId="0" applyFill="1" applyBorder="1" applyAlignment="1">
      <alignment horizontal="center" wrapText="1"/>
    </xf>
    <xf numFmtId="0" fontId="0" fillId="4" borderId="2" xfId="0" applyFill="1" applyBorder="1" applyAlignment="1">
      <alignment horizontal="center"/>
    </xf>
    <xf numFmtId="0" fontId="6" fillId="0" borderId="2" xfId="0" applyFont="1" applyBorder="1" applyAlignment="1">
      <alignment horizontal="center" vertical="center"/>
    </xf>
    <xf numFmtId="0" fontId="20" fillId="0" borderId="2" xfId="0" applyFont="1" applyBorder="1" applyAlignment="1">
      <alignment wrapText="1"/>
    </xf>
    <xf numFmtId="0" fontId="20" fillId="0" borderId="2" xfId="0" applyFont="1" applyBorder="1"/>
    <xf numFmtId="14" fontId="0" fillId="0" borderId="2" xfId="0" applyNumberFormat="1" applyBorder="1" applyAlignment="1">
      <alignment wrapText="1"/>
    </xf>
    <xf numFmtId="0" fontId="0" fillId="0" borderId="0" xfId="0" applyAlignment="1">
      <alignment horizontal="center" vertical="center" wrapText="1"/>
    </xf>
    <xf numFmtId="0" fontId="7" fillId="0" borderId="2" xfId="0" applyFont="1" applyBorder="1"/>
    <xf numFmtId="0" fontId="20" fillId="0" borderId="2" xfId="0" applyFont="1" applyBorder="1" applyAlignment="1">
      <alignment horizontal="center" vertical="center" wrapText="1"/>
    </xf>
    <xf numFmtId="0" fontId="7" fillId="0" borderId="2" xfId="0" applyFont="1" applyBorder="1" applyAlignment="1">
      <alignment horizontal="center" vertical="center" wrapText="1"/>
    </xf>
    <xf numFmtId="0" fontId="20" fillId="0" borderId="2" xfId="0" applyFont="1" applyBorder="1" applyAlignment="1">
      <alignment vertical="top" wrapText="1"/>
    </xf>
    <xf numFmtId="17" fontId="0" fillId="0" borderId="2" xfId="0" applyNumberFormat="1" applyBorder="1"/>
    <xf numFmtId="14" fontId="20" fillId="0" borderId="2" xfId="0" applyNumberFormat="1" applyFont="1" applyBorder="1" applyAlignment="1">
      <alignment horizontal="center" vertical="center"/>
    </xf>
    <xf numFmtId="17" fontId="20" fillId="0" borderId="2" xfId="0" applyNumberFormat="1" applyFont="1" applyBorder="1" applyAlignment="1">
      <alignment vertical="center" wrapText="1"/>
    </xf>
    <xf numFmtId="0" fontId="0" fillId="0" borderId="24" xfId="0" applyBorder="1" applyAlignment="1">
      <alignment horizontal="center" vertical="center"/>
    </xf>
    <xf numFmtId="0" fontId="0" fillId="0" borderId="26" xfId="0" applyBorder="1" applyAlignment="1">
      <alignment horizontal="center"/>
    </xf>
    <xf numFmtId="0" fontId="0" fillId="0" borderId="24" xfId="0" applyBorder="1" applyAlignment="1">
      <alignment horizontal="center"/>
    </xf>
    <xf numFmtId="0" fontId="0" fillId="0" borderId="2" xfId="0" applyBorder="1" applyAlignment="1">
      <alignment horizontal="center"/>
    </xf>
    <xf numFmtId="0" fontId="0" fillId="0" borderId="12" xfId="0" applyBorder="1" applyAlignment="1">
      <alignment horizontal="center"/>
    </xf>
    <xf numFmtId="165" fontId="0" fillId="0" borderId="4" xfId="0" applyNumberFormat="1" applyBorder="1" applyAlignment="1">
      <alignment horizontal="center" vertical="center"/>
    </xf>
    <xf numFmtId="165" fontId="0" fillId="0" borderId="2" xfId="0" applyNumberFormat="1" applyBorder="1" applyAlignment="1">
      <alignment horizontal="center" vertical="center" wrapText="1"/>
    </xf>
    <xf numFmtId="165" fontId="0" fillId="0" borderId="2" xfId="0" applyNumberFormat="1" applyBorder="1" applyAlignment="1">
      <alignment horizontal="center" vertical="center"/>
    </xf>
    <xf numFmtId="165" fontId="17" fillId="4" borderId="2" xfId="0" applyNumberFormat="1" applyFont="1" applyFill="1" applyBorder="1" applyAlignment="1">
      <alignment horizontal="center" vertical="center"/>
    </xf>
    <xf numFmtId="165" fontId="17" fillId="0" borderId="2" xfId="0" applyNumberFormat="1" applyFont="1" applyBorder="1" applyAlignment="1">
      <alignment horizontal="center" vertical="center"/>
    </xf>
    <xf numFmtId="165" fontId="0" fillId="0" borderId="4" xfId="0" applyNumberFormat="1" applyBorder="1" applyAlignment="1">
      <alignment horizontal="center" vertical="center" wrapText="1"/>
    </xf>
    <xf numFmtId="165" fontId="0" fillId="4" borderId="2" xfId="0" applyNumberFormat="1" applyFill="1" applyBorder="1" applyAlignment="1">
      <alignment horizontal="center" vertical="center"/>
    </xf>
    <xf numFmtId="165" fontId="0" fillId="0" borderId="4" xfId="0" applyNumberFormat="1" applyBorder="1" applyAlignment="1">
      <alignment horizontal="center" wrapText="1"/>
    </xf>
    <xf numFmtId="0" fontId="0" fillId="0" borderId="24" xfId="0" applyBorder="1" applyAlignment="1">
      <alignment vertical="center"/>
    </xf>
    <xf numFmtId="0" fontId="6" fillId="0" borderId="2" xfId="0" applyFont="1" applyBorder="1" applyAlignment="1">
      <alignment horizontal="center" vertical="center" wrapText="1"/>
    </xf>
    <xf numFmtId="164" fontId="22" fillId="0" borderId="2" xfId="0" applyNumberFormat="1" applyFont="1" applyBorder="1" applyAlignment="1">
      <alignment horizontal="center" vertical="center" wrapText="1"/>
    </xf>
    <xf numFmtId="0" fontId="7" fillId="20" borderId="2" xfId="0" applyFont="1" applyFill="1" applyBorder="1" applyAlignment="1">
      <alignment wrapText="1"/>
    </xf>
    <xf numFmtId="0" fontId="0" fillId="10" borderId="24" xfId="0" applyFill="1" applyBorder="1" applyAlignment="1">
      <alignment horizontal="center" vertical="center"/>
    </xf>
    <xf numFmtId="0" fontId="0" fillId="10" borderId="2" xfId="0" applyFill="1" applyBorder="1" applyAlignment="1">
      <alignment horizontal="center" vertical="center"/>
    </xf>
    <xf numFmtId="14" fontId="0" fillId="0" borderId="4" xfId="0" applyNumberFormat="1" applyBorder="1" applyAlignment="1">
      <alignment horizontal="center" wrapText="1"/>
    </xf>
    <xf numFmtId="165" fontId="17" fillId="0" borderId="4" xfId="0" applyNumberFormat="1" applyFont="1" applyBorder="1" applyAlignment="1">
      <alignment horizontal="center" wrapText="1"/>
    </xf>
    <xf numFmtId="0" fontId="32" fillId="0" borderId="4" xfId="0" applyFont="1" applyBorder="1" applyAlignment="1">
      <alignment vertical="center"/>
    </xf>
    <xf numFmtId="0" fontId="32" fillId="0" borderId="4" xfId="0" applyFont="1" applyBorder="1" applyAlignment="1">
      <alignment vertical="center" wrapText="1"/>
    </xf>
    <xf numFmtId="0" fontId="32" fillId="0" borderId="2" xfId="0" applyFont="1" applyBorder="1" applyAlignment="1">
      <alignment vertical="center"/>
    </xf>
    <xf numFmtId="0" fontId="32" fillId="0" borderId="2" xfId="0" applyFont="1" applyBorder="1" applyAlignment="1">
      <alignment vertical="center" wrapText="1"/>
    </xf>
    <xf numFmtId="0" fontId="32" fillId="0" borderId="2" xfId="0" applyFont="1" applyBorder="1" applyAlignment="1">
      <alignment wrapText="1"/>
    </xf>
    <xf numFmtId="0" fontId="32" fillId="0" borderId="0" xfId="0" applyFont="1" applyAlignment="1">
      <alignment vertical="center"/>
    </xf>
    <xf numFmtId="0" fontId="32" fillId="0" borderId="4" xfId="0" applyFont="1" applyBorder="1" applyAlignment="1">
      <alignment horizontal="center" vertical="center" wrapText="1"/>
    </xf>
    <xf numFmtId="0" fontId="32" fillId="0" borderId="2" xfId="0" applyFont="1" applyBorder="1" applyAlignment="1">
      <alignment horizontal="center" vertical="center"/>
    </xf>
    <xf numFmtId="0" fontId="32" fillId="0" borderId="4" xfId="0" applyFont="1" applyBorder="1" applyAlignment="1">
      <alignment horizontal="center" vertical="center"/>
    </xf>
    <xf numFmtId="0" fontId="32" fillId="0" borderId="2" xfId="0" applyFont="1" applyBorder="1" applyAlignment="1">
      <alignment horizontal="center" vertical="center" wrapText="1"/>
    </xf>
    <xf numFmtId="0" fontId="35" fillId="0" borderId="4" xfId="0" applyFont="1" applyBorder="1" applyAlignment="1">
      <alignment vertical="center"/>
    </xf>
    <xf numFmtId="0" fontId="13" fillId="0" borderId="4" xfId="0" applyFont="1" applyBorder="1" applyAlignment="1">
      <alignment horizontal="center" vertical="center" wrapText="1"/>
    </xf>
    <xf numFmtId="0" fontId="0" fillId="4" borderId="2" xfId="0" applyFill="1" applyBorder="1" applyAlignment="1">
      <alignment horizontal="center" vertical="center"/>
    </xf>
    <xf numFmtId="0" fontId="0" fillId="0" borderId="4" xfId="0" applyBorder="1" applyAlignment="1">
      <alignment horizontal="center" vertical="center"/>
    </xf>
    <xf numFmtId="17" fontId="32" fillId="0" borderId="2" xfId="0" applyNumberFormat="1" applyFont="1" applyBorder="1" applyAlignment="1">
      <alignment vertical="center"/>
    </xf>
    <xf numFmtId="17" fontId="0" fillId="0" borderId="2" xfId="0" applyNumberFormat="1" applyBorder="1" applyAlignment="1">
      <alignment horizontal="center" vertical="center"/>
    </xf>
    <xf numFmtId="0" fontId="6" fillId="19" borderId="0" xfId="0" applyFont="1" applyFill="1" applyAlignment="1">
      <alignment vertical="center"/>
    </xf>
    <xf numFmtId="0" fontId="6" fillId="0" borderId="0" xfId="0" applyFont="1" applyAlignment="1">
      <alignment vertical="center" wrapText="1"/>
    </xf>
    <xf numFmtId="0" fontId="11" fillId="19" borderId="0" xfId="0" applyFont="1" applyFill="1" applyAlignment="1">
      <alignment horizontal="right" vertical="center"/>
    </xf>
    <xf numFmtId="0" fontId="16" fillId="0" borderId="0" xfId="0" applyFont="1" applyAlignment="1">
      <alignment vertical="center" wrapText="1"/>
    </xf>
    <xf numFmtId="0" fontId="15" fillId="0" borderId="0" xfId="0" applyFont="1" applyAlignment="1">
      <alignment vertical="center"/>
    </xf>
    <xf numFmtId="14" fontId="6" fillId="0" borderId="4" xfId="0" applyNumberFormat="1" applyFont="1" applyBorder="1" applyAlignment="1">
      <alignment horizontal="center" vertical="center"/>
    </xf>
    <xf numFmtId="165" fontId="6" fillId="0" borderId="4" xfId="0" applyNumberFormat="1" applyFont="1" applyBorder="1" applyAlignment="1">
      <alignment horizontal="center" vertical="center"/>
    </xf>
    <xf numFmtId="4" fontId="6" fillId="0" borderId="4" xfId="0" applyNumberFormat="1" applyFont="1" applyBorder="1" applyAlignment="1">
      <alignment horizontal="center" vertical="center"/>
    </xf>
    <xf numFmtId="0" fontId="6" fillId="0" borderId="4" xfId="0" applyFont="1" applyBorder="1" applyAlignment="1">
      <alignment vertical="center"/>
    </xf>
    <xf numFmtId="0" fontId="6" fillId="0" borderId="4" xfId="0" applyFont="1" applyBorder="1" applyAlignment="1" applyProtection="1">
      <alignment vertical="center"/>
      <protection locked="0"/>
    </xf>
    <xf numFmtId="0" fontId="6" fillId="0" borderId="4" xfId="0" applyFont="1" applyBorder="1" applyAlignment="1">
      <alignment vertical="center" wrapText="1"/>
    </xf>
    <xf numFmtId="0" fontId="6" fillId="0" borderId="24" xfId="0" applyFont="1" applyBorder="1" applyAlignment="1">
      <alignment horizontal="center" vertical="center" wrapText="1"/>
    </xf>
    <xf numFmtId="4" fontId="6" fillId="0" borderId="2" xfId="0" applyNumberFormat="1" applyFont="1" applyBorder="1" applyAlignment="1">
      <alignment horizontal="center" vertical="center"/>
    </xf>
    <xf numFmtId="0" fontId="6" fillId="0" borderId="2" xfId="0" applyFont="1" applyBorder="1" applyAlignment="1">
      <alignment vertical="center"/>
    </xf>
    <xf numFmtId="165" fontId="6" fillId="0" borderId="2" xfId="0" applyNumberFormat="1" applyFont="1" applyBorder="1" applyAlignment="1">
      <alignment horizontal="center" vertical="center" wrapText="1"/>
    </xf>
    <xf numFmtId="0" fontId="6" fillId="0" borderId="2" xfId="0" applyFont="1" applyBorder="1" applyAlignment="1">
      <alignment wrapText="1"/>
    </xf>
    <xf numFmtId="0" fontId="6" fillId="13" borderId="2" xfId="0" applyFont="1" applyFill="1" applyBorder="1" applyAlignment="1">
      <alignment horizontal="center" vertical="center"/>
    </xf>
    <xf numFmtId="14" fontId="6" fillId="0" borderId="2" xfId="0" applyNumberFormat="1" applyFont="1" applyBorder="1" applyAlignment="1">
      <alignment horizontal="center" vertical="center"/>
    </xf>
    <xf numFmtId="165" fontId="6" fillId="0" borderId="2" xfId="0" applyNumberFormat="1" applyFont="1" applyBorder="1" applyAlignment="1">
      <alignment horizontal="center" vertical="center"/>
    </xf>
    <xf numFmtId="0" fontId="6" fillId="0" borderId="2" xfId="0" applyFont="1" applyBorder="1" applyAlignment="1">
      <alignment horizontal="center" wrapText="1"/>
    </xf>
    <xf numFmtId="0" fontId="16" fillId="0" borderId="2" xfId="0" applyFont="1" applyBorder="1" applyAlignment="1">
      <alignment horizontal="center" vertical="center" wrapText="1"/>
    </xf>
    <xf numFmtId="0" fontId="6" fillId="0" borderId="2" xfId="0" applyFont="1" applyBorder="1" applyAlignment="1">
      <alignment vertical="center" wrapText="1"/>
    </xf>
    <xf numFmtId="165" fontId="16" fillId="4" borderId="2" xfId="0" applyNumberFormat="1" applyFont="1" applyFill="1" applyBorder="1" applyAlignment="1">
      <alignment horizontal="center" vertical="center"/>
    </xf>
    <xf numFmtId="2" fontId="6" fillId="0" borderId="2" xfId="0" applyNumberFormat="1" applyFont="1" applyBorder="1" applyAlignment="1">
      <alignment horizontal="center" vertical="center"/>
    </xf>
    <xf numFmtId="0" fontId="6" fillId="0" borderId="6" xfId="0" applyFont="1" applyBorder="1" applyAlignment="1">
      <alignment horizontal="center" vertical="center" wrapText="1"/>
    </xf>
    <xf numFmtId="17" fontId="6" fillId="0" borderId="2" xfId="0" applyNumberFormat="1" applyFont="1" applyBorder="1" applyAlignment="1">
      <alignment horizontal="center" vertical="center"/>
    </xf>
    <xf numFmtId="165" fontId="16" fillId="0" borderId="2" xfId="0" applyNumberFormat="1" applyFont="1" applyBorder="1" applyAlignment="1">
      <alignment horizontal="center" vertical="center"/>
    </xf>
    <xf numFmtId="165" fontId="6" fillId="0" borderId="4" xfId="0" applyNumberFormat="1" applyFont="1" applyBorder="1" applyAlignment="1">
      <alignment horizontal="center" vertical="center" wrapText="1"/>
    </xf>
    <xf numFmtId="14" fontId="6" fillId="0" borderId="4" xfId="0" applyNumberFormat="1" applyFont="1" applyBorder="1" applyAlignment="1">
      <alignment horizontal="center" vertical="center" wrapText="1"/>
    </xf>
    <xf numFmtId="165" fontId="16" fillId="0" borderId="4" xfId="0" applyNumberFormat="1" applyFont="1" applyBorder="1" applyAlignment="1">
      <alignment horizontal="center" wrapText="1"/>
    </xf>
    <xf numFmtId="0" fontId="6" fillId="10" borderId="2" xfId="0" applyFont="1" applyFill="1" applyBorder="1" applyAlignment="1">
      <alignment horizontal="center" vertical="center"/>
    </xf>
    <xf numFmtId="0" fontId="6" fillId="4" borderId="2" xfId="0" applyFont="1" applyFill="1" applyBorder="1" applyAlignment="1">
      <alignment wrapText="1"/>
    </xf>
    <xf numFmtId="165" fontId="6" fillId="4" borderId="2" xfId="0" applyNumberFormat="1" applyFont="1" applyFill="1" applyBorder="1" applyAlignment="1">
      <alignment horizontal="center" vertical="center"/>
    </xf>
    <xf numFmtId="165" fontId="6" fillId="0" borderId="4" xfId="0" applyNumberFormat="1" applyFont="1" applyBorder="1" applyAlignment="1">
      <alignment horizontal="center" wrapText="1"/>
    </xf>
    <xf numFmtId="0" fontId="6" fillId="10" borderId="24" xfId="0" applyFont="1" applyFill="1" applyBorder="1" applyAlignment="1">
      <alignment horizontal="center" vertical="center"/>
    </xf>
    <xf numFmtId="0" fontId="6" fillId="4" borderId="2" xfId="0" applyFont="1" applyFill="1" applyBorder="1" applyAlignment="1">
      <alignment horizontal="center" wrapText="1"/>
    </xf>
    <xf numFmtId="0" fontId="6" fillId="4" borderId="2" xfId="0" applyFont="1" applyFill="1" applyBorder="1" applyAlignment="1">
      <alignment horizontal="center" vertical="center"/>
    </xf>
    <xf numFmtId="0" fontId="6" fillId="0" borderId="24" xfId="0" applyFont="1" applyBorder="1" applyAlignment="1">
      <alignment vertical="center"/>
    </xf>
    <xf numFmtId="0" fontId="6" fillId="0" borderId="0" xfId="0" applyFont="1" applyAlignment="1">
      <alignment horizontal="center" vertical="center"/>
    </xf>
    <xf numFmtId="0" fontId="6" fillId="0" borderId="29" xfId="0" applyFont="1" applyBorder="1" applyAlignment="1">
      <alignment vertical="center"/>
    </xf>
    <xf numFmtId="0" fontId="8" fillId="16" borderId="8" xfId="0" applyFont="1" applyFill="1" applyBorder="1" applyAlignment="1">
      <alignment vertical="center"/>
    </xf>
    <xf numFmtId="0" fontId="8" fillId="16" borderId="9" xfId="0" applyFont="1" applyFill="1" applyBorder="1" applyAlignment="1">
      <alignment vertical="center"/>
    </xf>
    <xf numFmtId="0" fontId="8" fillId="16" borderId="29" xfId="0" applyFont="1" applyFill="1" applyBorder="1" applyAlignment="1">
      <alignment vertical="center"/>
    </xf>
    <xf numFmtId="0" fontId="8" fillId="16" borderId="10" xfId="0" applyFont="1" applyFill="1" applyBorder="1" applyAlignment="1">
      <alignment vertical="center"/>
    </xf>
    <xf numFmtId="0" fontId="8" fillId="0" borderId="30" xfId="0" applyFont="1" applyBorder="1" applyAlignment="1">
      <alignment horizontal="left" vertical="center"/>
    </xf>
    <xf numFmtId="0" fontId="8" fillId="0" borderId="29" xfId="0" applyFont="1" applyBorder="1" applyAlignment="1">
      <alignment horizontal="left" vertical="center"/>
    </xf>
    <xf numFmtId="0" fontId="8" fillId="0" borderId="0" xfId="0" applyFont="1" applyAlignment="1">
      <alignment horizontal="left" vertical="center"/>
    </xf>
    <xf numFmtId="0" fontId="8" fillId="16" borderId="28" xfId="0" applyFont="1" applyFill="1" applyBorder="1" applyAlignment="1">
      <alignment horizontal="center" vertical="center"/>
    </xf>
    <xf numFmtId="0" fontId="8" fillId="0" borderId="29" xfId="0" applyFont="1" applyBorder="1" applyAlignment="1">
      <alignment horizontal="center" vertical="center"/>
    </xf>
    <xf numFmtId="0" fontId="8" fillId="0" borderId="22" xfId="0" applyFont="1" applyBorder="1" applyAlignment="1">
      <alignment horizontal="center" vertical="center"/>
    </xf>
    <xf numFmtId="0" fontId="6" fillId="19" borderId="0" xfId="0" applyFont="1" applyFill="1" applyAlignment="1">
      <alignment vertical="center" wrapText="1"/>
    </xf>
    <xf numFmtId="0" fontId="6" fillId="0" borderId="2" xfId="0" applyFont="1" applyBorder="1" applyAlignment="1">
      <alignment vertical="top" wrapText="1"/>
    </xf>
    <xf numFmtId="0" fontId="6" fillId="0" borderId="4" xfId="0" applyFont="1" applyBorder="1" applyAlignment="1">
      <alignment horizontal="center" vertical="center" wrapText="1"/>
    </xf>
    <xf numFmtId="164" fontId="26" fillId="6" borderId="14" xfId="0" applyNumberFormat="1" applyFont="1" applyFill="1" applyBorder="1" applyAlignment="1">
      <alignment horizontal="center" vertical="center" wrapText="1"/>
    </xf>
    <xf numFmtId="0" fontId="41" fillId="0" borderId="4" xfId="0" applyFont="1" applyBorder="1" applyAlignment="1">
      <alignment horizontal="center" vertical="center" wrapText="1"/>
    </xf>
    <xf numFmtId="14" fontId="41" fillId="0" borderId="4" xfId="0" applyNumberFormat="1" applyFont="1" applyBorder="1" applyAlignment="1">
      <alignment horizontal="center" vertical="center"/>
    </xf>
    <xf numFmtId="165" fontId="41" fillId="0" borderId="4" xfId="0" applyNumberFormat="1" applyFont="1" applyBorder="1" applyAlignment="1">
      <alignment horizontal="center" vertical="center"/>
    </xf>
    <xf numFmtId="4" fontId="41" fillId="0" borderId="4" xfId="0" applyNumberFormat="1" applyFont="1" applyBorder="1" applyAlignment="1">
      <alignment horizontal="center" vertical="center"/>
    </xf>
    <xf numFmtId="0" fontId="41" fillId="0" borderId="2" xfId="0" applyFont="1" applyBorder="1" applyAlignment="1">
      <alignment horizontal="center" vertical="center"/>
    </xf>
    <xf numFmtId="0" fontId="41" fillId="0" borderId="24" xfId="0" applyFont="1" applyBorder="1" applyAlignment="1">
      <alignment horizontal="center" vertical="center" wrapText="1"/>
    </xf>
    <xf numFmtId="0" fontId="41" fillId="0" borderId="2" xfId="0" applyFont="1" applyBorder="1" applyAlignment="1">
      <alignment horizontal="center" vertical="center" wrapText="1"/>
    </xf>
    <xf numFmtId="4" fontId="41" fillId="0" borderId="2" xfId="0" applyNumberFormat="1" applyFont="1" applyBorder="1" applyAlignment="1">
      <alignment horizontal="center" vertical="center"/>
    </xf>
    <xf numFmtId="165" fontId="41" fillId="0" borderId="2" xfId="0" applyNumberFormat="1" applyFont="1" applyBorder="1" applyAlignment="1">
      <alignment horizontal="center" vertical="center" wrapText="1"/>
    </xf>
    <xf numFmtId="14" fontId="41" fillId="0" borderId="2" xfId="0" applyNumberFormat="1" applyFont="1" applyBorder="1" applyAlignment="1">
      <alignment horizontal="center" vertical="center"/>
    </xf>
    <xf numFmtId="165" fontId="41" fillId="0" borderId="2" xfId="0" applyNumberFormat="1" applyFont="1" applyBorder="1" applyAlignment="1">
      <alignment horizontal="center" vertical="center"/>
    </xf>
    <xf numFmtId="0" fontId="41" fillId="0" borderId="2" xfId="0" applyFont="1" applyBorder="1" applyAlignment="1">
      <alignment horizontal="center" wrapText="1"/>
    </xf>
    <xf numFmtId="0" fontId="26" fillId="0" borderId="2" xfId="0" applyFont="1" applyBorder="1" applyAlignment="1">
      <alignment horizontal="center" vertical="center" wrapText="1"/>
    </xf>
    <xf numFmtId="0" fontId="41" fillId="0" borderId="0" xfId="0" applyFont="1" applyAlignment="1">
      <alignment vertical="center"/>
    </xf>
    <xf numFmtId="0" fontId="41" fillId="0" borderId="2" xfId="0" applyFont="1" applyBorder="1" applyAlignment="1">
      <alignment vertical="center"/>
    </xf>
    <xf numFmtId="165" fontId="26" fillId="4" borderId="2" xfId="0" applyNumberFormat="1" applyFont="1" applyFill="1" applyBorder="1" applyAlignment="1">
      <alignment horizontal="center" vertical="center"/>
    </xf>
    <xf numFmtId="0" fontId="41" fillId="0" borderId="4" xfId="0" applyFont="1" applyBorder="1" applyAlignment="1">
      <alignment horizontal="center" vertical="center"/>
    </xf>
    <xf numFmtId="2" fontId="41" fillId="0" borderId="2" xfId="0" applyNumberFormat="1" applyFont="1" applyBorder="1" applyAlignment="1">
      <alignment horizontal="center" vertical="center"/>
    </xf>
    <xf numFmtId="0" fontId="41" fillId="0" borderId="4" xfId="0" applyFont="1" applyBorder="1" applyAlignment="1">
      <alignment vertical="center"/>
    </xf>
    <xf numFmtId="0" fontId="41" fillId="0" borderId="2" xfId="0" applyFont="1" applyBorder="1" applyAlignment="1">
      <alignment vertical="top" wrapText="1"/>
    </xf>
    <xf numFmtId="0" fontId="41" fillId="0" borderId="4" xfId="0" applyFont="1" applyBorder="1" applyAlignment="1">
      <alignment vertical="center" wrapText="1"/>
    </xf>
    <xf numFmtId="17" fontId="41" fillId="0" borderId="2" xfId="0" applyNumberFormat="1" applyFont="1" applyBorder="1" applyAlignment="1">
      <alignment horizontal="center" vertical="center"/>
    </xf>
    <xf numFmtId="165" fontId="26" fillId="0" borderId="2" xfId="0" applyNumberFormat="1" applyFont="1" applyBorder="1" applyAlignment="1">
      <alignment horizontal="center" vertical="center"/>
    </xf>
    <xf numFmtId="165" fontId="41" fillId="0" borderId="4" xfId="0" applyNumberFormat="1" applyFont="1" applyBorder="1" applyAlignment="1">
      <alignment horizontal="center" vertical="center" wrapText="1"/>
    </xf>
    <xf numFmtId="14" fontId="41" fillId="0" borderId="4" xfId="0" applyNumberFormat="1" applyFont="1" applyBorder="1" applyAlignment="1">
      <alignment horizontal="center" vertical="center" wrapText="1"/>
    </xf>
    <xf numFmtId="165" fontId="26" fillId="0" borderId="4" xfId="0" applyNumberFormat="1" applyFont="1" applyBorder="1" applyAlignment="1">
      <alignment horizontal="center" wrapText="1"/>
    </xf>
    <xf numFmtId="165" fontId="41" fillId="4" borderId="2" xfId="0" applyNumberFormat="1" applyFont="1" applyFill="1" applyBorder="1" applyAlignment="1">
      <alignment horizontal="center" vertical="center"/>
    </xf>
    <xf numFmtId="0" fontId="41" fillId="4" borderId="2" xfId="0" applyFont="1" applyFill="1" applyBorder="1" applyAlignment="1">
      <alignment horizontal="center" vertical="center"/>
    </xf>
    <xf numFmtId="0" fontId="41" fillId="19" borderId="0" xfId="0" applyFont="1" applyFill="1" applyAlignment="1">
      <alignment vertical="center" wrapText="1"/>
    </xf>
    <xf numFmtId="0" fontId="41" fillId="19" borderId="0" xfId="0" applyFont="1" applyFill="1" applyAlignment="1">
      <alignment vertical="center"/>
    </xf>
    <xf numFmtId="0" fontId="41" fillId="0" borderId="0" xfId="0" applyFont="1" applyAlignment="1">
      <alignment vertical="center" wrapText="1"/>
    </xf>
    <xf numFmtId="0" fontId="40" fillId="19" borderId="0" xfId="0" applyFont="1" applyFill="1" applyAlignment="1">
      <alignment horizontal="right" vertical="center"/>
    </xf>
    <xf numFmtId="0" fontId="26" fillId="0" borderId="0" xfId="0" applyFont="1" applyAlignment="1">
      <alignment vertical="center" wrapText="1"/>
    </xf>
    <xf numFmtId="0" fontId="45" fillId="0" borderId="0" xfId="0" applyFont="1" applyAlignment="1">
      <alignment vertical="center"/>
    </xf>
    <xf numFmtId="0" fontId="41" fillId="0" borderId="4" xfId="0" applyFont="1" applyBorder="1" applyAlignment="1" applyProtection="1">
      <alignment vertical="center"/>
      <protection locked="0"/>
    </xf>
    <xf numFmtId="0" fontId="41" fillId="0" borderId="52" xfId="0" applyFont="1" applyBorder="1" applyAlignment="1">
      <alignment vertical="center"/>
    </xf>
    <xf numFmtId="0" fontId="41" fillId="6" borderId="14" xfId="0" applyFont="1" applyFill="1" applyBorder="1" applyAlignment="1">
      <alignment horizontal="center" vertical="center"/>
    </xf>
    <xf numFmtId="0" fontId="41" fillId="6" borderId="14" xfId="0" applyFont="1" applyFill="1" applyBorder="1" applyAlignment="1">
      <alignment horizontal="center" vertical="center" wrapText="1"/>
    </xf>
    <xf numFmtId="0" fontId="41" fillId="14" borderId="14" xfId="0" applyFont="1" applyFill="1" applyBorder="1" applyAlignment="1">
      <alignment horizontal="center" vertical="center" wrapText="1"/>
    </xf>
    <xf numFmtId="0" fontId="39" fillId="18" borderId="14" xfId="0" applyFont="1" applyFill="1" applyBorder="1" applyAlignment="1">
      <alignment horizontal="center" vertical="center" wrapText="1"/>
    </xf>
    <xf numFmtId="0" fontId="39" fillId="10" borderId="14" xfId="0" applyFont="1" applyFill="1" applyBorder="1" applyAlignment="1">
      <alignment horizontal="center" vertical="center" wrapText="1"/>
    </xf>
    <xf numFmtId="0" fontId="39" fillId="7" borderId="14" xfId="0" applyFont="1" applyFill="1" applyBorder="1" applyAlignment="1">
      <alignment horizontal="center" vertical="center" wrapText="1"/>
    </xf>
    <xf numFmtId="0" fontId="41" fillId="0" borderId="4" xfId="0" applyFont="1" applyBorder="1" applyAlignment="1">
      <alignment horizontal="left" vertical="top" wrapText="1"/>
    </xf>
    <xf numFmtId="0" fontId="41" fillId="0" borderId="2" xfId="0" applyFont="1" applyBorder="1" applyAlignment="1">
      <alignment horizontal="left" vertical="top" wrapText="1"/>
    </xf>
    <xf numFmtId="0" fontId="41" fillId="0" borderId="0" xfId="0" applyFont="1" applyAlignment="1">
      <alignment horizontal="left" vertical="top" wrapText="1"/>
    </xf>
    <xf numFmtId="0" fontId="41" fillId="0" borderId="0" xfId="0" applyFont="1" applyAlignment="1">
      <alignment horizontal="center" vertical="center"/>
    </xf>
    <xf numFmtId="0" fontId="41" fillId="19" borderId="0" xfId="0" applyFont="1" applyFill="1" applyAlignment="1">
      <alignment horizontal="center" vertical="center"/>
    </xf>
    <xf numFmtId="0" fontId="41" fillId="0" borderId="5" xfId="0" applyFont="1" applyBorder="1" applyAlignment="1">
      <alignment horizontal="left" vertical="top" wrapText="1"/>
    </xf>
    <xf numFmtId="0" fontId="41" fillId="6" borderId="16" xfId="0" applyFont="1" applyFill="1" applyBorder="1" applyAlignment="1">
      <alignment vertical="center"/>
    </xf>
    <xf numFmtId="0" fontId="41" fillId="6" borderId="4" xfId="0" applyFont="1" applyFill="1" applyBorder="1" applyAlignment="1">
      <alignment vertical="center"/>
    </xf>
    <xf numFmtId="0" fontId="41" fillId="6" borderId="4" xfId="0" applyFont="1" applyFill="1" applyBorder="1" applyAlignment="1">
      <alignment vertical="center" wrapText="1"/>
    </xf>
    <xf numFmtId="0" fontId="26" fillId="6" borderId="34" xfId="0" applyFont="1" applyFill="1" applyBorder="1" applyAlignment="1">
      <alignment vertical="center"/>
    </xf>
    <xf numFmtId="0" fontId="26" fillId="6" borderId="35" xfId="0" applyFont="1" applyFill="1" applyBorder="1" applyAlignment="1">
      <alignment vertical="center"/>
    </xf>
    <xf numFmtId="0" fontId="39" fillId="7" borderId="31" xfId="0" applyFont="1" applyFill="1" applyBorder="1" applyAlignment="1">
      <alignment vertical="center" wrapText="1"/>
    </xf>
    <xf numFmtId="0" fontId="40" fillId="18" borderId="31" xfId="0" applyFont="1" applyFill="1" applyBorder="1" applyAlignment="1">
      <alignment vertical="center" wrapText="1"/>
    </xf>
    <xf numFmtId="0" fontId="39" fillId="10" borderId="31" xfId="0" applyFont="1" applyFill="1" applyBorder="1" applyAlignment="1">
      <alignment vertical="center" wrapText="1"/>
    </xf>
    <xf numFmtId="0" fontId="41" fillId="14" borderId="31" xfId="0" applyFont="1" applyFill="1" applyBorder="1" applyAlignment="1">
      <alignment vertical="center" wrapText="1"/>
    </xf>
    <xf numFmtId="0" fontId="41" fillId="0" borderId="4" xfId="0" applyFont="1" applyBorder="1" applyAlignment="1">
      <alignment horizontal="center" vertical="top" wrapText="1"/>
    </xf>
    <xf numFmtId="0" fontId="41" fillId="0" borderId="2" xfId="0" applyFont="1" applyBorder="1" applyAlignment="1">
      <alignment horizontal="center" vertical="top" wrapText="1"/>
    </xf>
    <xf numFmtId="0" fontId="41" fillId="4" borderId="2" xfId="0" applyFont="1" applyFill="1" applyBorder="1" applyAlignment="1">
      <alignment vertical="top" wrapText="1"/>
    </xf>
    <xf numFmtId="0" fontId="41" fillId="4" borderId="2" xfId="0" applyFont="1" applyFill="1" applyBorder="1" applyAlignment="1">
      <alignment horizontal="center" vertical="top" wrapText="1"/>
    </xf>
    <xf numFmtId="0" fontId="26" fillId="0" borderId="2" xfId="0" applyFont="1" applyBorder="1" applyAlignment="1">
      <alignment horizontal="center" vertical="top" wrapText="1"/>
    </xf>
    <xf numFmtId="0" fontId="41" fillId="4" borderId="2" xfId="0" applyFont="1" applyFill="1" applyBorder="1" applyAlignment="1">
      <alignment horizontal="center" vertical="center" wrapText="1"/>
    </xf>
    <xf numFmtId="0" fontId="46" fillId="0" borderId="4" xfId="0" applyFont="1" applyBorder="1" applyAlignment="1">
      <alignment horizontal="left" vertical="top" wrapText="1"/>
    </xf>
    <xf numFmtId="0" fontId="46" fillId="0" borderId="5" xfId="0" applyFont="1" applyBorder="1" applyAlignment="1">
      <alignment horizontal="left" vertical="top" wrapText="1"/>
    </xf>
    <xf numFmtId="0" fontId="46" fillId="0" borderId="2" xfId="0" applyFont="1" applyBorder="1" applyAlignment="1">
      <alignment horizontal="left" vertical="top" wrapText="1"/>
    </xf>
    <xf numFmtId="165" fontId="41" fillId="0" borderId="4" xfId="0" applyNumberFormat="1" applyFont="1" applyBorder="1" applyAlignment="1">
      <alignment horizontal="center" wrapText="1"/>
    </xf>
    <xf numFmtId="0" fontId="45" fillId="4" borderId="4" xfId="0" applyFont="1" applyFill="1" applyBorder="1" applyAlignment="1">
      <alignment vertical="center"/>
    </xf>
    <xf numFmtId="0" fontId="26" fillId="0" borderId="4" xfId="0" applyFont="1" applyBorder="1" applyAlignment="1">
      <alignment horizontal="left" vertical="top" wrapText="1"/>
    </xf>
    <xf numFmtId="0" fontId="26" fillId="0" borderId="2" xfId="0" applyFont="1" applyBorder="1" applyAlignment="1">
      <alignment horizontal="left" vertical="top" wrapText="1"/>
    </xf>
    <xf numFmtId="0" fontId="41" fillId="0" borderId="24" xfId="0" applyFont="1" applyBorder="1" applyAlignment="1">
      <alignment horizontal="center" vertical="center"/>
    </xf>
    <xf numFmtId="0" fontId="41" fillId="6" borderId="13" xfId="0" applyFont="1" applyFill="1" applyBorder="1" applyAlignment="1">
      <alignment horizontal="center" vertical="center" wrapText="1"/>
    </xf>
    <xf numFmtId="0" fontId="47" fillId="0" borderId="0" xfId="0" applyFont="1" applyAlignment="1">
      <alignment wrapText="1"/>
    </xf>
    <xf numFmtId="0" fontId="41" fillId="0" borderId="2" xfId="0" applyFont="1" applyBorder="1" applyAlignment="1">
      <alignment horizontal="center" vertical="top"/>
    </xf>
    <xf numFmtId="0" fontId="48" fillId="0" borderId="2" xfId="0" applyFont="1" applyBorder="1" applyAlignment="1">
      <alignment horizontal="left" vertical="top" wrapText="1"/>
    </xf>
    <xf numFmtId="0" fontId="48" fillId="0" borderId="2" xfId="0" applyFont="1" applyBorder="1" applyAlignment="1">
      <alignment horizontal="center" vertical="center"/>
    </xf>
    <xf numFmtId="0" fontId="48" fillId="0" borderId="2" xfId="0" applyFont="1" applyBorder="1" applyAlignment="1">
      <alignment horizontal="center" vertical="center" wrapText="1"/>
    </xf>
    <xf numFmtId="0" fontId="48" fillId="0" borderId="4" xfId="0" applyFont="1" applyBorder="1" applyAlignment="1">
      <alignment wrapText="1"/>
    </xf>
    <xf numFmtId="0" fontId="48" fillId="0" borderId="0" xfId="0" applyFont="1" applyAlignment="1">
      <alignment horizontal="left" vertical="top" wrapText="1"/>
    </xf>
    <xf numFmtId="0" fontId="48" fillId="0" borderId="4" xfId="0" applyFont="1" applyBorder="1" applyAlignment="1">
      <alignment horizontal="left" vertical="top" wrapText="1"/>
    </xf>
    <xf numFmtId="0" fontId="48" fillId="0" borderId="4" xfId="0" applyFont="1" applyBorder="1" applyAlignment="1">
      <alignment horizontal="center" vertical="center"/>
    </xf>
    <xf numFmtId="0" fontId="48" fillId="0" borderId="2" xfId="0" applyFont="1" applyBorder="1" applyAlignment="1">
      <alignment wrapText="1"/>
    </xf>
    <xf numFmtId="0" fontId="48" fillId="0" borderId="5" xfId="0" applyFont="1" applyBorder="1" applyAlignment="1">
      <alignment horizontal="left" vertical="top" wrapText="1"/>
    </xf>
    <xf numFmtId="0" fontId="48" fillId="0" borderId="5" xfId="0" applyFont="1" applyBorder="1" applyAlignment="1">
      <alignment horizontal="center" vertical="center" wrapText="1"/>
    </xf>
    <xf numFmtId="0" fontId="0" fillId="0" borderId="4" xfId="0" applyBorder="1" applyAlignment="1">
      <alignment horizontal="center" vertical="center" wrapText="1"/>
    </xf>
    <xf numFmtId="0" fontId="6" fillId="6" borderId="2" xfId="0" applyFont="1" applyFill="1" applyBorder="1" applyAlignment="1">
      <alignment horizontal="center" vertical="center"/>
    </xf>
    <xf numFmtId="0" fontId="6" fillId="6" borderId="14" xfId="0" applyFont="1" applyFill="1" applyBorder="1" applyAlignment="1">
      <alignment horizontal="center" vertical="center"/>
    </xf>
    <xf numFmtId="0" fontId="14" fillId="0" borderId="0" xfId="0" applyFont="1" applyAlignment="1">
      <alignment horizontal="center"/>
    </xf>
    <xf numFmtId="0" fontId="0" fillId="0" borderId="2" xfId="0" applyBorder="1" applyAlignment="1">
      <alignment horizontal="center" vertical="center" wrapText="1"/>
    </xf>
    <xf numFmtId="0" fontId="48" fillId="0" borderId="0" xfId="0" applyFont="1" applyAlignment="1">
      <alignment vertical="center" wrapText="1"/>
    </xf>
    <xf numFmtId="0" fontId="6" fillId="6" borderId="2" xfId="0" applyFont="1" applyFill="1" applyBorder="1" applyAlignment="1">
      <alignment horizontal="center" vertical="center"/>
    </xf>
    <xf numFmtId="0" fontId="16" fillId="6" borderId="2"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wrapText="1"/>
    </xf>
    <xf numFmtId="0" fontId="18" fillId="19" borderId="0" xfId="0" applyFont="1" applyFill="1" applyAlignment="1">
      <alignment horizontal="left" vertical="center"/>
    </xf>
    <xf numFmtId="0" fontId="12" fillId="0" borderId="1" xfId="0" applyFont="1" applyBorder="1" applyAlignment="1">
      <alignment horizontal="left" vertical="center"/>
    </xf>
    <xf numFmtId="0" fontId="9" fillId="11" borderId="39" xfId="0" applyFont="1" applyFill="1" applyBorder="1" applyAlignment="1">
      <alignment horizontal="center" vertical="center"/>
    </xf>
    <xf numFmtId="0" fontId="9" fillId="11" borderId="41" xfId="0" applyFont="1" applyFill="1" applyBorder="1" applyAlignment="1">
      <alignment horizontal="center" vertical="center"/>
    </xf>
    <xf numFmtId="0" fontId="9" fillId="11" borderId="38"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32"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7" fillId="0" borderId="23" xfId="0" applyFont="1" applyBorder="1" applyAlignment="1">
      <alignment horizontal="left" vertical="center"/>
    </xf>
    <xf numFmtId="0" fontId="7" fillId="0" borderId="6" xfId="0" applyFont="1" applyBorder="1" applyAlignment="1">
      <alignment horizontal="left" vertical="center"/>
    </xf>
    <xf numFmtId="14" fontId="20" fillId="0" borderId="23" xfId="0" applyNumberFormat="1" applyFont="1" applyBorder="1" applyAlignment="1">
      <alignment horizontal="left" vertical="center"/>
    </xf>
    <xf numFmtId="0" fontId="20" fillId="0" borderId="6" xfId="0" applyFont="1" applyBorder="1" applyAlignment="1">
      <alignment horizontal="left" vertical="center"/>
    </xf>
    <xf numFmtId="0" fontId="6" fillId="12" borderId="34" xfId="0" applyFont="1" applyFill="1" applyBorder="1" applyAlignment="1">
      <alignment horizontal="center" vertical="center" wrapText="1"/>
    </xf>
    <xf numFmtId="0" fontId="6" fillId="12" borderId="40" xfId="0" applyFont="1" applyFill="1" applyBorder="1" applyAlignment="1">
      <alignment horizontal="center" vertical="center" wrapText="1"/>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0" fillId="0" borderId="36"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xf>
    <xf numFmtId="0" fontId="16" fillId="6" borderId="34" xfId="0" applyFont="1" applyFill="1" applyBorder="1" applyAlignment="1">
      <alignment horizontal="center" vertical="center"/>
    </xf>
    <xf numFmtId="0" fontId="16" fillId="6" borderId="35" xfId="0" applyFont="1" applyFill="1" applyBorder="1" applyAlignment="1">
      <alignment horizontal="center" vertical="center"/>
    </xf>
    <xf numFmtId="0" fontId="0" fillId="0" borderId="4" xfId="0" applyBorder="1" applyAlignment="1">
      <alignment horizontal="center" vertical="center" wrapText="1"/>
    </xf>
    <xf numFmtId="0" fontId="6" fillId="12" borderId="31"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6" fillId="12" borderId="36" xfId="0" applyFont="1" applyFill="1" applyBorder="1" applyAlignment="1">
      <alignment horizontal="center" vertical="center" wrapText="1"/>
    </xf>
    <xf numFmtId="0" fontId="6" fillId="12" borderId="48" xfId="0" applyFont="1" applyFill="1" applyBorder="1" applyAlignment="1">
      <alignment horizontal="center" vertical="center" wrapText="1"/>
    </xf>
    <xf numFmtId="0" fontId="9" fillId="10" borderId="31"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1"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6" fillId="14" borderId="31"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3" xfId="0" applyFont="1" applyFill="1" applyBorder="1" applyAlignment="1">
      <alignment horizontal="center" vertical="center"/>
    </xf>
    <xf numFmtId="0" fontId="6" fillId="14" borderId="34" xfId="0" applyFont="1" applyFill="1" applyBorder="1" applyAlignment="1">
      <alignment horizontal="center" vertical="center" wrapText="1"/>
    </xf>
    <xf numFmtId="0" fontId="6" fillId="14" borderId="40" xfId="0" applyFont="1" applyFill="1" applyBorder="1" applyAlignment="1">
      <alignment horizontal="center" vertical="center" wrapText="1"/>
    </xf>
    <xf numFmtId="0" fontId="6" fillId="12" borderId="37"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3" borderId="31"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7" borderId="31"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1"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1"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18" fillId="19" borderId="0" xfId="0" applyFont="1" applyFill="1" applyAlignment="1">
      <alignment horizontal="center" vertical="center"/>
    </xf>
    <xf numFmtId="0" fontId="6" fillId="0" borderId="23" xfId="0" applyFont="1" applyBorder="1" applyAlignment="1">
      <alignment horizontal="center" vertical="center"/>
    </xf>
    <xf numFmtId="0" fontId="6"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9" fillId="0" borderId="23" xfId="0" applyFont="1" applyBorder="1" applyAlignment="1">
      <alignment horizontal="center"/>
    </xf>
    <xf numFmtId="14" fontId="6" fillId="0" borderId="23" xfId="0" applyNumberFormat="1" applyFont="1" applyBorder="1" applyAlignment="1">
      <alignment horizontal="center" vertical="center"/>
    </xf>
    <xf numFmtId="14" fontId="6" fillId="0" borderId="6" xfId="0" applyNumberFormat="1" applyFont="1" applyBorder="1" applyAlignment="1">
      <alignment horizontal="center" vertical="center"/>
    </xf>
    <xf numFmtId="0" fontId="14" fillId="0" borderId="0" xfId="0" applyFont="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2" fillId="19" borderId="0" xfId="0" applyFont="1" applyFill="1" applyAlignment="1">
      <alignment horizontal="center" vertical="center"/>
    </xf>
    <xf numFmtId="0" fontId="7" fillId="0" borderId="23" xfId="0" applyFont="1" applyBorder="1" applyAlignment="1">
      <alignment horizontal="left" vertical="center" wrapText="1"/>
    </xf>
    <xf numFmtId="0" fontId="7" fillId="0" borderId="6" xfId="0" applyFont="1" applyBorder="1" applyAlignment="1">
      <alignment horizontal="left" vertical="center" wrapText="1"/>
    </xf>
    <xf numFmtId="0" fontId="9" fillId="13" borderId="32" xfId="0" applyFont="1" applyFill="1" applyBorder="1" applyAlignment="1">
      <alignment horizontal="center" vertical="center" wrapText="1"/>
    </xf>
    <xf numFmtId="0" fontId="9" fillId="13" borderId="15" xfId="0" applyFont="1" applyFill="1" applyBorder="1" applyAlignment="1">
      <alignment horizontal="center" vertical="center" wrapText="1"/>
    </xf>
    <xf numFmtId="0" fontId="6" fillId="14" borderId="35" xfId="0" applyFont="1" applyFill="1" applyBorder="1" applyAlignment="1">
      <alignment horizontal="center" vertical="center" wrapText="1"/>
    </xf>
    <xf numFmtId="0" fontId="6" fillId="14" borderId="25" xfId="0" applyFont="1" applyFill="1" applyBorder="1" applyAlignment="1">
      <alignment horizontal="center" vertical="center" wrapText="1"/>
    </xf>
    <xf numFmtId="0" fontId="9" fillId="3" borderId="37"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6" fillId="6" borderId="52" xfId="0" applyFont="1" applyFill="1" applyBorder="1" applyAlignment="1">
      <alignment horizontal="center" vertical="center"/>
    </xf>
    <xf numFmtId="0" fontId="6" fillId="6" borderId="40" xfId="0" applyFont="1" applyFill="1" applyBorder="1" applyAlignment="1">
      <alignment horizontal="center" vertical="center"/>
    </xf>
    <xf numFmtId="0" fontId="20" fillId="0" borderId="23" xfId="0" applyFont="1" applyBorder="1" applyAlignment="1">
      <alignment horizontal="left" vertical="center"/>
    </xf>
    <xf numFmtId="0" fontId="9" fillId="5" borderId="50" xfId="0" applyFont="1" applyFill="1" applyBorder="1" applyAlignment="1">
      <alignment horizontal="center" vertical="center"/>
    </xf>
    <xf numFmtId="0" fontId="9" fillId="5" borderId="41" xfId="0" applyFont="1" applyFill="1" applyBorder="1" applyAlignment="1">
      <alignment horizontal="center" vertical="center"/>
    </xf>
    <xf numFmtId="0" fontId="9" fillId="11" borderId="51" xfId="0" applyFont="1" applyFill="1" applyBorder="1" applyAlignment="1">
      <alignment horizontal="center" vertical="center"/>
    </xf>
    <xf numFmtId="0" fontId="9" fillId="11" borderId="9" xfId="0" applyFont="1" applyFill="1" applyBorder="1" applyAlignment="1">
      <alignment horizontal="center" vertical="center"/>
    </xf>
    <xf numFmtId="0" fontId="9" fillId="11" borderId="10" xfId="0" applyFont="1" applyFill="1" applyBorder="1" applyAlignment="1">
      <alignment horizontal="center" vertical="center"/>
    </xf>
    <xf numFmtId="0" fontId="8" fillId="6" borderId="2" xfId="0" applyFont="1" applyFill="1" applyBorder="1" applyAlignment="1">
      <alignment horizontal="center" vertical="center"/>
    </xf>
    <xf numFmtId="0" fontId="0" fillId="0" borderId="2" xfId="0" applyBorder="1" applyAlignment="1">
      <alignment horizontal="center" vertical="center" wrapText="1"/>
    </xf>
    <xf numFmtId="0" fontId="11" fillId="19" borderId="0" xfId="0" applyFont="1" applyFill="1" applyAlignment="1">
      <alignment horizontal="left" vertical="center"/>
    </xf>
    <xf numFmtId="0" fontId="9" fillId="0" borderId="1" xfId="0" applyFont="1" applyBorder="1" applyAlignment="1">
      <alignment horizontal="left" vertical="center"/>
    </xf>
    <xf numFmtId="0" fontId="16" fillId="0" borderId="23" xfId="0" applyFont="1" applyBorder="1" applyAlignment="1">
      <alignment horizontal="left" vertical="center"/>
    </xf>
    <xf numFmtId="0" fontId="16" fillId="0" borderId="6" xfId="0" applyFont="1" applyBorder="1" applyAlignment="1">
      <alignment horizontal="left" vertical="center"/>
    </xf>
    <xf numFmtId="0" fontId="6" fillId="0" borderId="23" xfId="0" applyFont="1" applyBorder="1" applyAlignment="1">
      <alignment horizontal="left" vertical="center"/>
    </xf>
    <xf numFmtId="0" fontId="6" fillId="0" borderId="6" xfId="0" applyFont="1" applyBorder="1" applyAlignment="1">
      <alignment horizontal="left" vertical="center"/>
    </xf>
    <xf numFmtId="0" fontId="6" fillId="0" borderId="5"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3" xfId="0" applyFont="1" applyBorder="1" applyAlignment="1">
      <alignment horizontal="center" vertical="center"/>
    </xf>
    <xf numFmtId="0" fontId="40" fillId="19" borderId="0" xfId="0" applyFont="1" applyFill="1" applyAlignment="1">
      <alignment horizontal="left" vertical="center"/>
    </xf>
    <xf numFmtId="0" fontId="26" fillId="0" borderId="23" xfId="0" applyFont="1" applyBorder="1" applyAlignment="1">
      <alignment horizontal="left" vertical="center"/>
    </xf>
    <xf numFmtId="0" fontId="26" fillId="0" borderId="6" xfId="0" applyFont="1" applyBorder="1" applyAlignment="1">
      <alignment horizontal="left" vertical="center"/>
    </xf>
    <xf numFmtId="0" fontId="40" fillId="19" borderId="8" xfId="0" applyFont="1" applyFill="1" applyBorder="1" applyAlignment="1">
      <alignment horizontal="center" vertical="center"/>
    </xf>
    <xf numFmtId="0" fontId="40" fillId="19" borderId="9" xfId="0" applyFont="1" applyFill="1" applyBorder="1" applyAlignment="1">
      <alignment horizontal="center" vertical="center"/>
    </xf>
    <xf numFmtId="0" fontId="40" fillId="19" borderId="10" xfId="0" applyFont="1" applyFill="1" applyBorder="1" applyAlignment="1">
      <alignment horizontal="center" vertical="center"/>
    </xf>
    <xf numFmtId="0" fontId="39" fillId="5" borderId="8" xfId="0" applyFont="1" applyFill="1" applyBorder="1" applyAlignment="1">
      <alignment horizontal="center" vertical="center"/>
    </xf>
    <xf numFmtId="0" fontId="39" fillId="5" borderId="9" xfId="0" applyFont="1" applyFill="1" applyBorder="1" applyAlignment="1">
      <alignment horizontal="center" vertical="center"/>
    </xf>
    <xf numFmtId="0" fontId="39" fillId="5" borderId="33" xfId="0" applyFont="1" applyFill="1" applyBorder="1" applyAlignment="1">
      <alignment horizontal="center" vertical="center"/>
    </xf>
    <xf numFmtId="0" fontId="41" fillId="0" borderId="5"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4" xfId="0" applyFont="1" applyBorder="1" applyAlignment="1">
      <alignment horizontal="center" vertical="center" wrapText="1"/>
    </xf>
    <xf numFmtId="0" fontId="39" fillId="0" borderId="1" xfId="0" applyFont="1" applyBorder="1" applyAlignment="1">
      <alignment horizontal="left" vertical="center"/>
    </xf>
    <xf numFmtId="0" fontId="41" fillId="0" borderId="36" xfId="0" applyFont="1" applyBorder="1" applyAlignment="1">
      <alignment horizontal="center" vertical="top" wrapText="1"/>
    </xf>
    <xf numFmtId="0" fontId="41" fillId="0" borderId="3" xfId="0" applyFont="1" applyBorder="1" applyAlignment="1">
      <alignment horizontal="center" vertical="top" wrapText="1"/>
    </xf>
    <xf numFmtId="0" fontId="41" fillId="0" borderId="4" xfId="0" applyFont="1" applyBorder="1" applyAlignment="1">
      <alignment horizontal="center" vertical="top" wrapText="1"/>
    </xf>
    <xf numFmtId="0" fontId="41" fillId="0" borderId="3" xfId="0" applyFont="1" applyBorder="1" applyAlignment="1">
      <alignment horizontal="center" vertical="center"/>
    </xf>
    <xf numFmtId="0" fontId="41" fillId="0" borderId="4" xfId="0" applyFont="1" applyBorder="1" applyAlignment="1">
      <alignment horizontal="center" vertical="center"/>
    </xf>
    <xf numFmtId="0" fontId="41" fillId="6" borderId="34" xfId="0" applyFont="1" applyFill="1" applyBorder="1" applyAlignment="1">
      <alignment horizontal="center" vertical="center"/>
    </xf>
    <xf numFmtId="0" fontId="41" fillId="6" borderId="35" xfId="0" applyFont="1" applyFill="1" applyBorder="1" applyAlignment="1">
      <alignment horizontal="center" vertical="center"/>
    </xf>
    <xf numFmtId="14" fontId="41" fillId="0" borderId="23" xfId="0" applyNumberFormat="1" applyFont="1" applyBorder="1" applyAlignment="1">
      <alignment horizontal="center" vertical="center"/>
    </xf>
    <xf numFmtId="14" fontId="41" fillId="0" borderId="6" xfId="0" applyNumberFormat="1" applyFont="1" applyBorder="1" applyAlignment="1">
      <alignment horizontal="center" vertical="center"/>
    </xf>
    <xf numFmtId="164" fontId="6" fillId="0" borderId="23" xfId="0" applyNumberFormat="1" applyFont="1" applyBorder="1" applyAlignment="1">
      <alignment horizontal="left" vertical="center"/>
    </xf>
    <xf numFmtId="164" fontId="6" fillId="0" borderId="6" xfId="0" applyNumberFormat="1" applyFont="1" applyBorder="1" applyAlignment="1">
      <alignment horizontal="left" vertical="center"/>
    </xf>
  </cellXfs>
  <cellStyles count="3">
    <cellStyle name="Normal" xfId="0" builtinId="0"/>
    <cellStyle name="Normal 2" xfId="2" xr:uid="{00000000-0005-0000-0000-000001000000}"/>
    <cellStyle name="Porcentagem" xfId="1" builtinId="5"/>
  </cellStyles>
  <dxfs count="70">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C000"/>
      </font>
      <fill>
        <patternFill>
          <bgColor rgb="FFFFC000"/>
        </patternFill>
      </fill>
    </dxf>
    <dxf>
      <font>
        <color rgb="FFFF0000"/>
      </font>
      <fill>
        <patternFill>
          <bgColor rgb="FFFF0000"/>
        </patternFill>
      </fill>
    </dxf>
    <dxf>
      <font>
        <color rgb="FFFF0000"/>
      </font>
      <fill>
        <patternFill>
          <bgColor rgb="FFFF0000"/>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69"/>
      <tableStyleElement type="headerRow" dxfId="68"/>
    </tableStyle>
  </tableStyles>
  <colors>
    <mruColors>
      <color rgb="FFB15407"/>
      <color rgb="FFFFFF99"/>
      <color rgb="FF006600"/>
      <color rgb="FFFF99CC"/>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1</c:v>
                </c:pt>
                <c:pt idx="1">
                  <c:v>0</c:v>
                </c:pt>
                <c:pt idx="2">
                  <c:v>2</c:v>
                </c:pt>
                <c:pt idx="3">
                  <c:v>0</c:v>
                </c:pt>
                <c:pt idx="4">
                  <c:v>0</c:v>
                </c:pt>
                <c:pt idx="5">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0</c:v>
                </c:pt>
                <c:pt idx="1">
                  <c:v>0</c:v>
                </c:pt>
                <c:pt idx="2">
                  <c:v>0</c:v>
                </c:pt>
                <c:pt idx="3">
                  <c:v>0</c:v>
                </c:pt>
                <c:pt idx="4">
                  <c:v>2</c:v>
                </c:pt>
                <c:pt idx="5">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6</c:v>
                </c:pt>
                <c:pt idx="1">
                  <c:v>1</c:v>
                </c:pt>
                <c:pt idx="2">
                  <c:v>3</c:v>
                </c:pt>
                <c:pt idx="3">
                  <c:v>2</c:v>
                </c:pt>
                <c:pt idx="4">
                  <c:v>0</c:v>
                </c:pt>
                <c:pt idx="5">
                  <c:v>3</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3</c:v>
                </c:pt>
                <c:pt idx="1">
                  <c:v>1</c:v>
                </c:pt>
                <c:pt idx="2">
                  <c:v>1</c:v>
                </c:pt>
                <c:pt idx="3">
                  <c:v>0</c:v>
                </c:pt>
                <c:pt idx="4">
                  <c:v>0</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3</c:v>
                </c:pt>
                <c:pt idx="1">
                  <c:v>3</c:v>
                </c:pt>
                <c:pt idx="2">
                  <c:v>3</c:v>
                </c:pt>
                <c:pt idx="3">
                  <c:v>3</c:v>
                </c:pt>
                <c:pt idx="4">
                  <c:v>4</c:v>
                </c:pt>
                <c:pt idx="5">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25524528"/>
        <c:axId val="225526096"/>
      </c:barChart>
      <c:catAx>
        <c:axId val="225524528"/>
        <c:scaling>
          <c:orientation val="maxMin"/>
        </c:scaling>
        <c:delete val="0"/>
        <c:axPos val="l"/>
        <c:numFmt formatCode="ge\r\a\l" sourceLinked="0"/>
        <c:majorTickMark val="out"/>
        <c:minorTickMark val="none"/>
        <c:tickLblPos val="nextTo"/>
        <c:txPr>
          <a:bodyPr/>
          <a:lstStyle/>
          <a:p>
            <a:pPr>
              <a:defRPr sz="1100"/>
            </a:pPr>
            <a:endParaRPr lang="pt-BR"/>
          </a:p>
        </c:txPr>
        <c:crossAx val="225526096"/>
        <c:crosses val="autoZero"/>
        <c:auto val="1"/>
        <c:lblAlgn val="ctr"/>
        <c:lblOffset val="100"/>
        <c:noMultiLvlLbl val="0"/>
      </c:catAx>
      <c:valAx>
        <c:axId val="225526096"/>
        <c:scaling>
          <c:orientation val="minMax"/>
        </c:scaling>
        <c:delete val="0"/>
        <c:axPos val="t"/>
        <c:majorGridlines/>
        <c:numFmt formatCode="General" sourceLinked="1"/>
        <c:majorTickMark val="out"/>
        <c:minorTickMark val="none"/>
        <c:tickLblPos val="nextTo"/>
        <c:crossAx val="22552452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- 4'!$E$32:$E$37</c:f>
              <c:numCache>
                <c:formatCode>General</c:formatCode>
                <c:ptCount val="6"/>
                <c:pt idx="0">
                  <c:v>0</c:v>
                </c:pt>
                <c:pt idx="1">
                  <c:v>0</c:v>
                </c:pt>
                <c:pt idx="2">
                  <c:v>1</c:v>
                </c:pt>
                <c:pt idx="3">
                  <c:v>0</c:v>
                </c:pt>
                <c:pt idx="4">
                  <c:v>0</c:v>
                </c:pt>
                <c:pt idx="5">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- 4'!$F$32:$F$37</c:f>
              <c:numCache>
                <c:formatCode>General</c:formatCode>
                <c:ptCount val="6"/>
                <c:pt idx="0">
                  <c:v>1</c:v>
                </c:pt>
                <c:pt idx="1">
                  <c:v>0</c:v>
                </c:pt>
                <c:pt idx="2">
                  <c:v>0</c:v>
                </c:pt>
                <c:pt idx="3">
                  <c:v>2</c:v>
                </c:pt>
                <c:pt idx="4">
                  <c:v>2</c:v>
                </c:pt>
                <c:pt idx="5">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- 4'!$G$32:$G$37</c:f>
              <c:numCache>
                <c:formatCode>General</c:formatCode>
                <c:ptCount val="6"/>
                <c:pt idx="0">
                  <c:v>2</c:v>
                </c:pt>
                <c:pt idx="1">
                  <c:v>3</c:v>
                </c:pt>
                <c:pt idx="2">
                  <c:v>1</c:v>
                </c:pt>
                <c:pt idx="3">
                  <c:v>1</c:v>
                </c:pt>
                <c:pt idx="4">
                  <c:v>3</c:v>
                </c:pt>
                <c:pt idx="5">
                  <c:v>3</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- 4'!$H$32:$H$37</c:f>
              <c:numCache>
                <c:formatCode>General</c:formatCode>
                <c:ptCount val="6"/>
                <c:pt idx="0">
                  <c:v>3</c:v>
                </c:pt>
                <c:pt idx="1">
                  <c:v>0</c:v>
                </c:pt>
                <c:pt idx="2">
                  <c:v>2</c:v>
                </c:pt>
                <c:pt idx="3">
                  <c:v>2</c:v>
                </c:pt>
                <c:pt idx="4">
                  <c:v>1</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- 4'!$I$32:$I$37</c:f>
              <c:numCache>
                <c:formatCode>General</c:formatCode>
                <c:ptCount val="6"/>
                <c:pt idx="0">
                  <c:v>5</c:v>
                </c:pt>
                <c:pt idx="1">
                  <c:v>1</c:v>
                </c:pt>
                <c:pt idx="2">
                  <c:v>3</c:v>
                </c:pt>
                <c:pt idx="3">
                  <c:v>1</c:v>
                </c:pt>
                <c:pt idx="4">
                  <c:v>0</c:v>
                </c:pt>
                <c:pt idx="5">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- 4'!$J$32:$J$37</c:f>
              <c:numCache>
                <c:formatCode>General</c:formatCode>
                <c:ptCount val="6"/>
                <c:pt idx="0">
                  <c:v>0</c:v>
                </c:pt>
                <c:pt idx="1">
                  <c:v>0</c:v>
                </c:pt>
                <c:pt idx="2">
                  <c:v>0</c:v>
                </c:pt>
                <c:pt idx="3">
                  <c:v>0</c:v>
                </c:pt>
                <c:pt idx="4">
                  <c:v>1</c:v>
                </c:pt>
                <c:pt idx="5">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28727656"/>
        <c:axId val="228731576"/>
      </c:barChart>
      <c:catAx>
        <c:axId val="228727656"/>
        <c:scaling>
          <c:orientation val="maxMin"/>
        </c:scaling>
        <c:delete val="0"/>
        <c:axPos val="l"/>
        <c:numFmt formatCode="ge\r\a\l" sourceLinked="0"/>
        <c:majorTickMark val="out"/>
        <c:minorTickMark val="none"/>
        <c:tickLblPos val="nextTo"/>
        <c:txPr>
          <a:bodyPr/>
          <a:lstStyle/>
          <a:p>
            <a:pPr>
              <a:defRPr sz="1100"/>
            </a:pPr>
            <a:endParaRPr lang="pt-BR"/>
          </a:p>
        </c:txPr>
        <c:crossAx val="228731576"/>
        <c:crosses val="autoZero"/>
        <c:auto val="1"/>
        <c:lblAlgn val="ctr"/>
        <c:lblOffset val="100"/>
        <c:noMultiLvlLbl val="0"/>
      </c:catAx>
      <c:valAx>
        <c:axId val="228731576"/>
        <c:scaling>
          <c:orientation val="minMax"/>
        </c:scaling>
        <c:delete val="0"/>
        <c:axPos val="t"/>
        <c:majorGridlines/>
        <c:numFmt formatCode="General" sourceLinked="1"/>
        <c:majorTickMark val="out"/>
        <c:minorTickMark val="none"/>
        <c:tickLblPos val="nextTo"/>
        <c:crossAx val="22872765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- 4'!$E$16:$E$20</c:f>
              <c:numCache>
                <c:formatCode>0%</c:formatCode>
                <c:ptCount val="5"/>
                <c:pt idx="0">
                  <c:v>0.14634146341463414</c:v>
                </c:pt>
                <c:pt idx="1">
                  <c:v>0.31707317073170732</c:v>
                </c:pt>
                <c:pt idx="2">
                  <c:v>0.21951219512195122</c:v>
                </c:pt>
                <c:pt idx="3">
                  <c:v>0.26829268292682928</c:v>
                </c:pt>
                <c:pt idx="4">
                  <c:v>4.878048780487805E-2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5"/>
              <c:delete val="1"/>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0.15384615384615385</c:v>
                </c:pt>
                <c:pt idx="1">
                  <c:v>0.28205128205128205</c:v>
                </c:pt>
                <c:pt idx="2">
                  <c:v>0.23076923076923078</c:v>
                </c:pt>
                <c:pt idx="3">
                  <c:v>0.28205128205128205</c:v>
                </c:pt>
                <c:pt idx="4">
                  <c:v>5.128205128205128E-2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- 5'!$C$32:$C$37</c:f>
              <c:strCache>
                <c:ptCount val="6"/>
                <c:pt idx="0">
                  <c:v>OBJETIVO 1</c:v>
                </c:pt>
                <c:pt idx="1">
                  <c:v>OBJETIVO 2</c:v>
                </c:pt>
                <c:pt idx="2">
                  <c:v>OBJETIVO 3</c:v>
                </c:pt>
                <c:pt idx="3">
                  <c:v>OBJETIVO 4</c:v>
                </c:pt>
                <c:pt idx="4">
                  <c:v>OBJETIVO 5</c:v>
                </c:pt>
                <c:pt idx="5">
                  <c:v>OBJETIVO 6</c:v>
                </c:pt>
              </c:strCache>
            </c:strRef>
          </c:cat>
          <c:val>
            <c:numRef>
              <c:f>'Painel de Gestão - 5'!$E$32:$E$37</c:f>
              <c:numCache>
                <c:formatCode>General</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- 5'!$C$32:$C$37</c:f>
              <c:strCache>
                <c:ptCount val="6"/>
                <c:pt idx="0">
                  <c:v>OBJETIVO 1</c:v>
                </c:pt>
                <c:pt idx="1">
                  <c:v>OBJETIVO 2</c:v>
                </c:pt>
                <c:pt idx="2">
                  <c:v>OBJETIVO 3</c:v>
                </c:pt>
                <c:pt idx="3">
                  <c:v>OBJETIVO 4</c:v>
                </c:pt>
                <c:pt idx="4">
                  <c:v>OBJETIVO 5</c:v>
                </c:pt>
                <c:pt idx="5">
                  <c:v>OBJETIVO 6</c:v>
                </c:pt>
              </c:strCache>
            </c:strRef>
          </c:cat>
          <c:val>
            <c:numRef>
              <c:f>'Painel de Gestão - 5'!$F$32:$F$37</c:f>
              <c:numCache>
                <c:formatCode>General</c:formatCode>
                <c:ptCount val="6"/>
                <c:pt idx="0">
                  <c:v>0</c:v>
                </c:pt>
                <c:pt idx="1">
                  <c:v>0</c:v>
                </c:pt>
                <c:pt idx="2">
                  <c:v>0</c:v>
                </c:pt>
                <c:pt idx="3">
                  <c:v>1</c:v>
                </c:pt>
                <c:pt idx="4">
                  <c:v>2</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- 5'!$C$32:$C$37</c:f>
              <c:strCache>
                <c:ptCount val="6"/>
                <c:pt idx="0">
                  <c:v>OBJETIVO 1</c:v>
                </c:pt>
                <c:pt idx="1">
                  <c:v>OBJETIVO 2</c:v>
                </c:pt>
                <c:pt idx="2">
                  <c:v>OBJETIVO 3</c:v>
                </c:pt>
                <c:pt idx="3">
                  <c:v>OBJETIVO 4</c:v>
                </c:pt>
                <c:pt idx="4">
                  <c:v>OBJETIVO 5</c:v>
                </c:pt>
                <c:pt idx="5">
                  <c:v>OBJETIVO 6</c:v>
                </c:pt>
              </c:strCache>
            </c:strRef>
          </c:cat>
          <c:val>
            <c:numRef>
              <c:f>'Painel de Gestão - 5'!$G$32:$G$37</c:f>
              <c:numCache>
                <c:formatCode>General</c:formatCode>
                <c:ptCount val="6"/>
                <c:pt idx="0">
                  <c:v>3</c:v>
                </c:pt>
                <c:pt idx="1">
                  <c:v>0</c:v>
                </c:pt>
                <c:pt idx="2">
                  <c:v>1</c:v>
                </c:pt>
                <c:pt idx="3">
                  <c:v>2</c:v>
                </c:pt>
                <c:pt idx="4">
                  <c:v>1</c:v>
                </c:pt>
                <c:pt idx="5">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- 5'!$C$32:$C$37</c:f>
              <c:strCache>
                <c:ptCount val="6"/>
                <c:pt idx="0">
                  <c:v>OBJETIVO 1</c:v>
                </c:pt>
                <c:pt idx="1">
                  <c:v>OBJETIVO 2</c:v>
                </c:pt>
                <c:pt idx="2">
                  <c:v>OBJETIVO 3</c:v>
                </c:pt>
                <c:pt idx="3">
                  <c:v>OBJETIVO 4</c:v>
                </c:pt>
                <c:pt idx="4">
                  <c:v>OBJETIVO 5</c:v>
                </c:pt>
                <c:pt idx="5">
                  <c:v>OBJETIVO 6</c:v>
                </c:pt>
              </c:strCache>
            </c:strRef>
          </c:cat>
          <c:val>
            <c:numRef>
              <c:f>'Painel de Gestão - 5'!$H$32:$H$37</c:f>
              <c:numCache>
                <c:formatCode>General</c:formatCode>
                <c:ptCount val="6"/>
                <c:pt idx="0">
                  <c:v>3</c:v>
                </c:pt>
                <c:pt idx="1">
                  <c:v>0</c:v>
                </c:pt>
                <c:pt idx="2">
                  <c:v>1</c:v>
                </c:pt>
                <c:pt idx="3">
                  <c:v>0</c:v>
                </c:pt>
                <c:pt idx="4">
                  <c:v>2</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- 5'!$C$32:$C$37</c:f>
              <c:strCache>
                <c:ptCount val="6"/>
                <c:pt idx="0">
                  <c:v>OBJETIVO 1</c:v>
                </c:pt>
                <c:pt idx="1">
                  <c:v>OBJETIVO 2</c:v>
                </c:pt>
                <c:pt idx="2">
                  <c:v>OBJETIVO 3</c:v>
                </c:pt>
                <c:pt idx="3">
                  <c:v>OBJETIVO 4</c:v>
                </c:pt>
                <c:pt idx="4">
                  <c:v>OBJETIVO 5</c:v>
                </c:pt>
                <c:pt idx="5">
                  <c:v>OBJETIVO 6</c:v>
                </c:pt>
              </c:strCache>
            </c:strRef>
          </c:cat>
          <c:val>
            <c:numRef>
              <c:f>'Painel de Gestão - 5'!$I$32:$I$37</c:f>
              <c:numCache>
                <c:formatCode>General</c:formatCode>
                <c:ptCount val="6"/>
                <c:pt idx="0">
                  <c:v>4</c:v>
                </c:pt>
                <c:pt idx="1">
                  <c:v>4</c:v>
                </c:pt>
                <c:pt idx="2">
                  <c:v>3</c:v>
                </c:pt>
                <c:pt idx="3">
                  <c:v>3</c:v>
                </c:pt>
                <c:pt idx="4">
                  <c:v>1</c:v>
                </c:pt>
                <c:pt idx="5">
                  <c:v>3</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- 5'!$C$32:$C$37</c:f>
              <c:strCache>
                <c:ptCount val="6"/>
                <c:pt idx="0">
                  <c:v>OBJETIVO 1</c:v>
                </c:pt>
                <c:pt idx="1">
                  <c:v>OBJETIVO 2</c:v>
                </c:pt>
                <c:pt idx="2">
                  <c:v>OBJETIVO 3</c:v>
                </c:pt>
                <c:pt idx="3">
                  <c:v>OBJETIVO 4</c:v>
                </c:pt>
                <c:pt idx="4">
                  <c:v>OBJETIVO 5</c:v>
                </c:pt>
                <c:pt idx="5">
                  <c:v>OBJETIVO 6</c:v>
                </c:pt>
              </c:strCache>
            </c:strRef>
          </c:cat>
          <c:val>
            <c:numRef>
              <c:f>'Painel de Gestão - 5'!$J$32:$J$37</c:f>
              <c:numCache>
                <c:formatCode>General</c:formatCode>
                <c:ptCount val="6"/>
                <c:pt idx="0">
                  <c:v>0</c:v>
                </c:pt>
                <c:pt idx="1">
                  <c:v>0</c:v>
                </c:pt>
                <c:pt idx="2">
                  <c:v>0</c:v>
                </c:pt>
                <c:pt idx="3">
                  <c:v>0</c:v>
                </c:pt>
                <c:pt idx="4">
                  <c:v>1</c:v>
                </c:pt>
                <c:pt idx="5">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28729616"/>
        <c:axId val="228726872"/>
      </c:barChart>
      <c:catAx>
        <c:axId val="228729616"/>
        <c:scaling>
          <c:orientation val="maxMin"/>
        </c:scaling>
        <c:delete val="0"/>
        <c:axPos val="l"/>
        <c:numFmt formatCode="ge\r\a\l" sourceLinked="0"/>
        <c:majorTickMark val="out"/>
        <c:minorTickMark val="none"/>
        <c:tickLblPos val="nextTo"/>
        <c:txPr>
          <a:bodyPr/>
          <a:lstStyle/>
          <a:p>
            <a:pPr>
              <a:defRPr sz="1100"/>
            </a:pPr>
            <a:endParaRPr lang="pt-BR"/>
          </a:p>
        </c:txPr>
        <c:crossAx val="228726872"/>
        <c:crosses val="autoZero"/>
        <c:auto val="1"/>
        <c:lblAlgn val="ctr"/>
        <c:lblOffset val="100"/>
        <c:noMultiLvlLbl val="0"/>
      </c:catAx>
      <c:valAx>
        <c:axId val="228726872"/>
        <c:scaling>
          <c:orientation val="minMax"/>
        </c:scaling>
        <c:delete val="0"/>
        <c:axPos val="t"/>
        <c:majorGridlines/>
        <c:numFmt formatCode="General" sourceLinked="1"/>
        <c:majorTickMark val="out"/>
        <c:minorTickMark val="none"/>
        <c:tickLblPos val="nextTo"/>
        <c:crossAx val="228729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- 5'!$C$16:$C$20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- 5'!$E$16:$E$20</c:f>
              <c:numCache>
                <c:formatCode>0%</c:formatCode>
                <c:ptCount val="5"/>
                <c:pt idx="0">
                  <c:v>7.8947368421052627E-2</c:v>
                </c:pt>
                <c:pt idx="1">
                  <c:v>0.21052631578947367</c:v>
                </c:pt>
                <c:pt idx="2">
                  <c:v>0.18421052631578946</c:v>
                </c:pt>
                <c:pt idx="3">
                  <c:v>0.47368421052631576</c:v>
                </c:pt>
                <c:pt idx="4">
                  <c:v>5.2631578947368418E-2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- 5'!$C$16:$C$21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- 5'!$G$16:$G$21</c:f>
              <c:numCache>
                <c:formatCode>0%</c:formatCode>
                <c:ptCount val="6"/>
                <c:pt idx="0">
                  <c:v>7.8947368421052627E-2</c:v>
                </c:pt>
                <c:pt idx="1">
                  <c:v>0.21052631578947367</c:v>
                </c:pt>
                <c:pt idx="2">
                  <c:v>0.18421052631578946</c:v>
                </c:pt>
                <c:pt idx="3">
                  <c:v>0.44736842105263158</c:v>
                </c:pt>
                <c:pt idx="4">
                  <c:v>5.2631578947368418E-2</c:v>
                </c:pt>
                <c:pt idx="5">
                  <c:v>2.6315789473684209E-2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- 6'!$C$32:$C$37</c:f>
              <c:strCache>
                <c:ptCount val="6"/>
                <c:pt idx="0">
                  <c:v>OBJETIVO 1</c:v>
                </c:pt>
                <c:pt idx="1">
                  <c:v>OBJETIVO 2</c:v>
                </c:pt>
                <c:pt idx="2">
                  <c:v>OBJETIVO 3</c:v>
                </c:pt>
                <c:pt idx="3">
                  <c:v>OBJETIVO 4</c:v>
                </c:pt>
                <c:pt idx="4">
                  <c:v>OBJETIVO 5</c:v>
                </c:pt>
                <c:pt idx="5">
                  <c:v>OBJETIVO 6</c:v>
                </c:pt>
              </c:strCache>
            </c:strRef>
          </c:cat>
          <c:val>
            <c:numRef>
              <c:f>'Painel de Gestão - 6'!$E$32:$E$37</c:f>
              <c:numCache>
                <c:formatCode>General</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- 6'!$C$32:$C$37</c:f>
              <c:strCache>
                <c:ptCount val="6"/>
                <c:pt idx="0">
                  <c:v>OBJETIVO 1</c:v>
                </c:pt>
                <c:pt idx="1">
                  <c:v>OBJETIVO 2</c:v>
                </c:pt>
                <c:pt idx="2">
                  <c:v>OBJETIVO 3</c:v>
                </c:pt>
                <c:pt idx="3">
                  <c:v>OBJETIVO 4</c:v>
                </c:pt>
                <c:pt idx="4">
                  <c:v>OBJETIVO 5</c:v>
                </c:pt>
                <c:pt idx="5">
                  <c:v>OBJETIVO 6</c:v>
                </c:pt>
              </c:strCache>
            </c:strRef>
          </c:cat>
          <c:val>
            <c:numRef>
              <c:f>'Painel de Gestão - 6'!$F$32:$F$37</c:f>
              <c:numCache>
                <c:formatCode>General</c:formatCode>
                <c:ptCount val="6"/>
                <c:pt idx="0">
                  <c:v>0</c:v>
                </c:pt>
                <c:pt idx="1">
                  <c:v>0</c:v>
                </c:pt>
                <c:pt idx="2">
                  <c:v>0</c:v>
                </c:pt>
                <c:pt idx="3">
                  <c:v>1</c:v>
                </c:pt>
                <c:pt idx="4">
                  <c:v>1</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- 6'!$C$32:$C$37</c:f>
              <c:strCache>
                <c:ptCount val="6"/>
                <c:pt idx="0">
                  <c:v>OBJETIVO 1</c:v>
                </c:pt>
                <c:pt idx="1">
                  <c:v>OBJETIVO 2</c:v>
                </c:pt>
                <c:pt idx="2">
                  <c:v>OBJETIVO 3</c:v>
                </c:pt>
                <c:pt idx="3">
                  <c:v>OBJETIVO 4</c:v>
                </c:pt>
                <c:pt idx="4">
                  <c:v>OBJETIVO 5</c:v>
                </c:pt>
                <c:pt idx="5">
                  <c:v>OBJETIVO 6</c:v>
                </c:pt>
              </c:strCache>
            </c:strRef>
          </c:cat>
          <c:val>
            <c:numRef>
              <c:f>'Painel de Gestão - 6'!$G$32:$G$37</c:f>
              <c:numCache>
                <c:formatCode>General</c:formatCode>
                <c:ptCount val="6"/>
                <c:pt idx="0">
                  <c:v>3</c:v>
                </c:pt>
                <c:pt idx="1">
                  <c:v>2</c:v>
                </c:pt>
                <c:pt idx="2">
                  <c:v>1</c:v>
                </c:pt>
                <c:pt idx="3">
                  <c:v>1</c:v>
                </c:pt>
                <c:pt idx="4">
                  <c:v>0</c:v>
                </c:pt>
                <c:pt idx="5">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- 6'!$C$32:$C$37</c:f>
              <c:strCache>
                <c:ptCount val="6"/>
                <c:pt idx="0">
                  <c:v>OBJETIVO 1</c:v>
                </c:pt>
                <c:pt idx="1">
                  <c:v>OBJETIVO 2</c:v>
                </c:pt>
                <c:pt idx="2">
                  <c:v>OBJETIVO 3</c:v>
                </c:pt>
                <c:pt idx="3">
                  <c:v>OBJETIVO 4</c:v>
                </c:pt>
                <c:pt idx="4">
                  <c:v>OBJETIVO 5</c:v>
                </c:pt>
                <c:pt idx="5">
                  <c:v>OBJETIVO 6</c:v>
                </c:pt>
              </c:strCache>
            </c:strRef>
          </c:cat>
          <c:val>
            <c:numRef>
              <c:f>'Painel de Gestão - 6'!$H$32:$H$37</c:f>
              <c:numCache>
                <c:formatCode>General</c:formatCode>
                <c:ptCount val="6"/>
                <c:pt idx="0">
                  <c:v>3</c:v>
                </c:pt>
                <c:pt idx="1">
                  <c:v>1</c:v>
                </c:pt>
                <c:pt idx="2">
                  <c:v>2</c:v>
                </c:pt>
                <c:pt idx="3">
                  <c:v>1</c:v>
                </c:pt>
                <c:pt idx="4">
                  <c:v>4</c:v>
                </c:pt>
                <c:pt idx="5">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- 6'!$C$32:$C$37</c:f>
              <c:strCache>
                <c:ptCount val="6"/>
                <c:pt idx="0">
                  <c:v>OBJETIVO 1</c:v>
                </c:pt>
                <c:pt idx="1">
                  <c:v>OBJETIVO 2</c:v>
                </c:pt>
                <c:pt idx="2">
                  <c:v>OBJETIVO 3</c:v>
                </c:pt>
                <c:pt idx="3">
                  <c:v>OBJETIVO 4</c:v>
                </c:pt>
                <c:pt idx="4">
                  <c:v>OBJETIVO 5</c:v>
                </c:pt>
                <c:pt idx="5">
                  <c:v>OBJETIVO 6</c:v>
                </c:pt>
              </c:strCache>
            </c:strRef>
          </c:cat>
          <c:val>
            <c:numRef>
              <c:f>'Painel de Gestão - 6'!$I$32:$I$37</c:f>
              <c:numCache>
                <c:formatCode>General</c:formatCode>
                <c:ptCount val="6"/>
                <c:pt idx="0">
                  <c:v>3</c:v>
                </c:pt>
                <c:pt idx="1">
                  <c:v>1</c:v>
                </c:pt>
                <c:pt idx="2">
                  <c:v>2</c:v>
                </c:pt>
                <c:pt idx="3">
                  <c:v>3</c:v>
                </c:pt>
                <c:pt idx="4">
                  <c:v>1</c:v>
                </c:pt>
                <c:pt idx="5">
                  <c:v>3</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- 6'!$C$32:$C$37</c:f>
              <c:strCache>
                <c:ptCount val="6"/>
                <c:pt idx="0">
                  <c:v>OBJETIVO 1</c:v>
                </c:pt>
                <c:pt idx="1">
                  <c:v>OBJETIVO 2</c:v>
                </c:pt>
                <c:pt idx="2">
                  <c:v>OBJETIVO 3</c:v>
                </c:pt>
                <c:pt idx="3">
                  <c:v>OBJETIVO 4</c:v>
                </c:pt>
                <c:pt idx="4">
                  <c:v>OBJETIVO 5</c:v>
                </c:pt>
                <c:pt idx="5">
                  <c:v>OBJETIVO 6</c:v>
                </c:pt>
              </c:strCache>
            </c:strRef>
          </c:cat>
          <c:val>
            <c:numRef>
              <c:f>'Painel de Gestão - 6'!$J$32:$J$37</c:f>
              <c:numCache>
                <c:formatCode>General</c:formatCode>
                <c:ptCount val="6"/>
                <c:pt idx="0">
                  <c:v>0</c:v>
                </c:pt>
                <c:pt idx="1">
                  <c:v>0</c:v>
                </c:pt>
                <c:pt idx="2">
                  <c:v>0</c:v>
                </c:pt>
                <c:pt idx="3">
                  <c:v>0</c:v>
                </c:pt>
                <c:pt idx="4">
                  <c:v>1</c:v>
                </c:pt>
                <c:pt idx="5">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28730400"/>
        <c:axId val="228724520"/>
      </c:barChart>
      <c:catAx>
        <c:axId val="228730400"/>
        <c:scaling>
          <c:orientation val="maxMin"/>
        </c:scaling>
        <c:delete val="0"/>
        <c:axPos val="l"/>
        <c:numFmt formatCode="ge\r\a\l" sourceLinked="0"/>
        <c:majorTickMark val="out"/>
        <c:minorTickMark val="none"/>
        <c:tickLblPos val="nextTo"/>
        <c:txPr>
          <a:bodyPr/>
          <a:lstStyle/>
          <a:p>
            <a:pPr>
              <a:defRPr sz="1100"/>
            </a:pPr>
            <a:endParaRPr lang="pt-BR"/>
          </a:p>
        </c:txPr>
        <c:crossAx val="228724520"/>
        <c:crosses val="autoZero"/>
        <c:auto val="1"/>
        <c:lblAlgn val="ctr"/>
        <c:lblOffset val="100"/>
        <c:noMultiLvlLbl val="0"/>
      </c:catAx>
      <c:valAx>
        <c:axId val="228724520"/>
        <c:scaling>
          <c:orientation val="minMax"/>
        </c:scaling>
        <c:delete val="0"/>
        <c:axPos val="t"/>
        <c:majorGridlines/>
        <c:numFmt formatCode="General" sourceLinked="1"/>
        <c:majorTickMark val="out"/>
        <c:minorTickMark val="none"/>
        <c:tickLblPos val="nextTo"/>
        <c:crossAx val="228730400"/>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rtl="0">
              <a:defRPr lang="pt-BR" sz="1600" b="1" i="0" u="none" strike="noStrike" kern="1200" baseline="0">
                <a:solidFill>
                  <a:sysClr val="windowText" lastClr="000000"/>
                </a:solidFill>
                <a:latin typeface="+mn-lt"/>
                <a:ea typeface="+mn-ea"/>
                <a:cs typeface="+mn-cs"/>
              </a:defRPr>
            </a:pPr>
            <a:r>
              <a:rPr lang="pt-BR" sz="1600" b="1" i="0" u="none" strike="noStrike" kern="1200" baseline="0">
                <a:solidFill>
                  <a:sysClr val="windowText" lastClr="000000"/>
                </a:solidFill>
                <a:latin typeface="+mn-lt"/>
                <a:ea typeface="+mn-ea"/>
                <a:cs typeface="+mn-cs"/>
              </a:rPr>
              <a:t>Situação do PAN </a:t>
            </a:r>
          </a:p>
          <a:p>
            <a:pPr algn="l" rtl="0">
              <a:defRPr lang="pt-BR" sz="1600" b="1" i="0" u="none" strike="noStrike" kern="1200" baseline="0">
                <a:solidFill>
                  <a:sysClr val="windowText" lastClr="000000"/>
                </a:solidFill>
                <a:latin typeface="+mn-lt"/>
                <a:ea typeface="+mn-ea"/>
                <a:cs typeface="+mn-cs"/>
              </a:defRPr>
            </a:pPr>
            <a:r>
              <a:rPr lang="pt-BR" sz="1600" b="1" i="0" u="none" strike="noStrike" kern="1200" baseline="0">
                <a:solidFill>
                  <a:sysClr val="windowText" lastClr="000000"/>
                </a:solidFill>
                <a:latin typeface="+mn-lt"/>
                <a:ea typeface="+mn-ea"/>
                <a:cs typeface="+mn-cs"/>
              </a:rPr>
              <a:t>Pós Monitoria </a:t>
            </a:r>
          </a:p>
        </c:rich>
      </c:tx>
      <c:layout>
        <c:manualLayout>
          <c:xMode val="edge"/>
          <c:yMode val="edge"/>
          <c:x val="5.1908880424486629E-3"/>
          <c:y val="3.5355571859970324E-3"/>
        </c:manualLayout>
      </c:layout>
      <c:overlay val="0"/>
      <c:spPr>
        <a:noFill/>
      </c:spPr>
    </c:title>
    <c:autoTitleDeleted val="0"/>
    <c:plotArea>
      <c:layout>
        <c:manualLayout>
          <c:layoutTarget val="inner"/>
          <c:xMode val="edge"/>
          <c:yMode val="edge"/>
          <c:x val="6.3320818676431356E-2"/>
          <c:y val="0.24096817190060194"/>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5"/>
              <c:delete val="1"/>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- 6'!$C$16:$C$21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- 6'!$G$16:$G$21</c:f>
              <c:numCache>
                <c:formatCode>0%</c:formatCode>
                <c:ptCount val="6"/>
                <c:pt idx="0">
                  <c:v>5.5555555555555552E-2</c:v>
                </c:pt>
                <c:pt idx="1">
                  <c:v>0.16666666666666666</c:v>
                </c:pt>
                <c:pt idx="2">
                  <c:v>0.3611111111111111</c:v>
                </c:pt>
                <c:pt idx="3">
                  <c:v>0.3611111111111111</c:v>
                </c:pt>
                <c:pt idx="4">
                  <c:v>5.5555555555555552E-2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1"/>
        </c:dLbls>
        <c:firstSliceAng val="0"/>
        <c:holeSize val="50"/>
      </c:doughnutChart>
      <c:spPr>
        <a:noFill/>
        <a:ln w="25400">
          <a:noFill/>
        </a:ln>
      </c:spPr>
    </c:plotArea>
    <c:legend>
      <c:legendPos val="r"/>
      <c:layout>
        <c:manualLayout>
          <c:xMode val="edge"/>
          <c:yMode val="edge"/>
          <c:x val="0.56884177164536465"/>
          <c:y val="0.10904706891123606"/>
          <c:w val="0.38477668980593727"/>
          <c:h val="0.81849175118189244"/>
        </c:manualLayout>
      </c:layout>
      <c:overlay val="0"/>
    </c:legend>
    <c:plotVisOnly val="1"/>
    <c:dispBlanksAs val="zero"/>
    <c:showDLblsOverMax val="0"/>
  </c:chart>
  <c:txPr>
    <a:bodyPr/>
    <a:lstStyle/>
    <a:p>
      <a:pPr>
        <a:defRPr lang="pt-BR" sz="1000" b="0" i="0" u="none" strike="noStrike" kern="1200" baseline="0">
          <a:solidFill>
            <a:schemeClr val="tx1"/>
          </a:solidFill>
          <a:latin typeface="+mn-lt"/>
          <a:ea typeface="+mn-ea"/>
          <a:cs typeface="+mn-cs"/>
        </a:defRPr>
      </a:pPr>
      <a:endParaRPr lang="pt-BR"/>
    </a:p>
  </c:txPr>
  <c:printSettings>
    <c:headerFooter/>
    <c:pageMargins b="0.78740157499999996" l="0.511811024" r="0.511811024" t="0.78740157499999996" header="0.31496062000000064" footer="0.3149606200000006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rtl="0">
              <a:defRPr lang="pt-BR" sz="1600" b="1" i="0" u="none" strike="noStrike" kern="1200" baseline="0">
                <a:solidFill>
                  <a:sysClr val="windowText" lastClr="000000"/>
                </a:solidFill>
                <a:latin typeface="+mn-lt"/>
                <a:ea typeface="+mn-ea"/>
                <a:cs typeface="+mn-cs"/>
              </a:defRPr>
            </a:pPr>
            <a:r>
              <a:rPr lang="pt-BR" sz="1600" b="1" i="0" u="none" strike="noStrike" kern="1200" baseline="0">
                <a:solidFill>
                  <a:sysClr val="windowText" lastClr="000000"/>
                </a:solidFill>
                <a:latin typeface="+mn-lt"/>
                <a:ea typeface="+mn-ea"/>
                <a:cs typeface="+mn-cs"/>
              </a:rPr>
              <a:t>Situação atual do PAN </a:t>
            </a:r>
          </a:p>
          <a:p>
            <a:pPr algn="l" rtl="0">
              <a:defRPr lang="pt-BR" sz="1600" b="1" i="0" u="none" strike="noStrike" kern="1200" baseline="0">
                <a:solidFill>
                  <a:sysClr val="windowText" lastClr="000000"/>
                </a:solidFill>
                <a:latin typeface="+mn-lt"/>
                <a:ea typeface="+mn-ea"/>
                <a:cs typeface="+mn-cs"/>
              </a:defRPr>
            </a:pPr>
            <a:r>
              <a:rPr lang="pt-BR" sz="1600" b="1" i="0" u="none" strike="noStrike" kern="1200" baseline="0">
                <a:solidFill>
                  <a:sysClr val="windowText" lastClr="000000"/>
                </a:solidFill>
                <a:latin typeface="+mn-lt"/>
                <a:ea typeface="+mn-ea"/>
                <a:cs typeface="+mn-cs"/>
              </a:rPr>
              <a:t>Monitoria atual</a:t>
            </a:r>
          </a:p>
        </c:rich>
      </c:tx>
      <c:layout>
        <c:manualLayout>
          <c:xMode val="edge"/>
          <c:yMode val="edge"/>
          <c:x val="1.6381664478437235E-2"/>
          <c:y val="2.0753758399335406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- 6'!$C$16:$C$20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- 6'!$E$16:$E$20</c:f>
              <c:numCache>
                <c:formatCode>0%</c:formatCode>
                <c:ptCount val="5"/>
                <c:pt idx="0">
                  <c:v>5.2631578947368418E-2</c:v>
                </c:pt>
                <c:pt idx="1">
                  <c:v>0.21052631578947367</c:v>
                </c:pt>
                <c:pt idx="2">
                  <c:v>0.34210526315789475</c:v>
                </c:pt>
                <c:pt idx="3">
                  <c:v>0.34210526315789475</c:v>
                </c:pt>
                <c:pt idx="4">
                  <c:v>5.2631578947368418E-2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rtl="0">
            <a:defRPr/>
          </a:pPr>
          <a:endParaRPr lang="pt-BR"/>
        </a:p>
      </c:txPr>
    </c:legend>
    <c:plotVisOnly val="1"/>
    <c:dispBlanksAs val="zero"/>
    <c:showDLblsOverMax val="0"/>
  </c:chart>
  <c:txPr>
    <a:bodyPr/>
    <a:lstStyle/>
    <a:p>
      <a:pPr>
        <a:defRPr lang="pt-BR" sz="1000" b="0" i="0" u="none" strike="noStrike" kern="1200" baseline="0">
          <a:solidFill>
            <a:schemeClr val="tx1"/>
          </a:solidFill>
          <a:latin typeface="+mn-lt"/>
          <a:ea typeface="+mn-ea"/>
          <a:cs typeface="+mn-cs"/>
        </a:defRPr>
      </a:pPr>
      <a:endParaRPr lang="pt-BR"/>
    </a:p>
  </c:txPr>
  <c:printSettings>
    <c:headerFooter/>
    <c:pageMargins b="0.78740157499999996" l="0.511811024" r="0.511811024" t="0.78740157499999996" header="0.31496062000000064" footer="0.3149606200000006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Final'!$E$25:$E$30</c:f>
              <c:numCache>
                <c:formatCode>General</c:formatCode>
                <c:ptCount val="6"/>
                <c:pt idx="0">
                  <c:v>6</c:v>
                </c:pt>
                <c:pt idx="1">
                  <c:v>1</c:v>
                </c:pt>
                <c:pt idx="2">
                  <c:v>2</c:v>
                </c:pt>
                <c:pt idx="3">
                  <c:v>3</c:v>
                </c:pt>
                <c:pt idx="4">
                  <c:v>5</c:v>
                </c:pt>
                <c:pt idx="5">
                  <c:v>4</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Final'!$F$25:$F$30</c:f>
              <c:numCache>
                <c:formatCode>General</c:formatCode>
                <c:ptCount val="6"/>
                <c:pt idx="0">
                  <c:v>1</c:v>
                </c:pt>
                <c:pt idx="1">
                  <c:v>2</c:v>
                </c:pt>
                <c:pt idx="2">
                  <c:v>1</c:v>
                </c:pt>
                <c:pt idx="3">
                  <c:v>1</c:v>
                </c:pt>
                <c:pt idx="4">
                  <c:v>0</c:v>
                </c:pt>
                <c:pt idx="5">
                  <c:v>2</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Final'!$G$25:$G$30</c:f>
              <c:numCache>
                <c:formatCode>General</c:formatCode>
                <c:ptCount val="6"/>
                <c:pt idx="0">
                  <c:v>1</c:v>
                </c:pt>
                <c:pt idx="1">
                  <c:v>1</c:v>
                </c:pt>
                <c:pt idx="2">
                  <c:v>2</c:v>
                </c:pt>
                <c:pt idx="3">
                  <c:v>2</c:v>
                </c:pt>
                <c:pt idx="4">
                  <c:v>2</c:v>
                </c:pt>
                <c:pt idx="5">
                  <c:v>0</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230563760"/>
        <c:axId val="230568856"/>
      </c:barChart>
      <c:catAx>
        <c:axId val="230563760"/>
        <c:scaling>
          <c:orientation val="maxMin"/>
        </c:scaling>
        <c:delete val="0"/>
        <c:axPos val="l"/>
        <c:numFmt formatCode="ge\r\a\l" sourceLinked="0"/>
        <c:majorTickMark val="out"/>
        <c:minorTickMark val="none"/>
        <c:tickLblPos val="nextTo"/>
        <c:crossAx val="230568856"/>
        <c:crosses val="autoZero"/>
        <c:auto val="1"/>
        <c:lblAlgn val="ctr"/>
        <c:lblOffset val="100"/>
        <c:noMultiLvlLbl val="0"/>
      </c:catAx>
      <c:valAx>
        <c:axId val="230568856"/>
        <c:scaling>
          <c:orientation val="minMax"/>
        </c:scaling>
        <c:delete val="0"/>
        <c:axPos val="t"/>
        <c:majorGridlines/>
        <c:numFmt formatCode="General" sourceLinked="1"/>
        <c:majorTickMark val="out"/>
        <c:minorTickMark val="none"/>
        <c:tickLblPos val="nextTo"/>
        <c:crossAx val="23056376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dLbl>
              <c:idx val="4"/>
              <c:delete val="1"/>
              <c:extLst>
                <c:ext xmlns:c15="http://schemas.microsoft.com/office/drawing/2012/chart" uri="{CE6537A1-D6FC-4f65-9D91-7224C49458BB}"/>
                <c:ext xmlns:c16="http://schemas.microsoft.com/office/drawing/2014/chart" uri="{C3380CC4-5D6E-409C-BE32-E72D297353CC}">
                  <c16:uniqueId val="{00000007-9FE0-4D9F-B8DC-8B9C8E37DCB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- 1'!$E$16:$E$20</c:f>
              <c:numCache>
                <c:formatCode>0%</c:formatCode>
                <c:ptCount val="5"/>
                <c:pt idx="0">
                  <c:v>7.1428571428571425E-2</c:v>
                </c:pt>
                <c:pt idx="1">
                  <c:v>0.35714285714285715</c:v>
                </c:pt>
                <c:pt idx="2">
                  <c:v>0.14285714285714285</c:v>
                </c:pt>
                <c:pt idx="3">
                  <c:v>0.42857142857142855</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no período previsto</c:v>
                </c:pt>
                <c:pt idx="1">
                  <c:v>Iniciada e não concluída no período previsto</c:v>
                </c:pt>
                <c:pt idx="2">
                  <c:v>Concluída</c:v>
                </c:pt>
              </c:strCache>
            </c:strRef>
          </c:cat>
          <c:val>
            <c:numRef>
              <c:f>'Painel de Gestão Final'!$E$15:$E$17</c:f>
              <c:numCache>
                <c:formatCode>0%</c:formatCode>
                <c:ptCount val="3"/>
                <c:pt idx="0">
                  <c:v>0.58333333333333337</c:v>
                </c:pt>
                <c:pt idx="1">
                  <c:v>0.19444444444444445</c:v>
                </c:pt>
                <c:pt idx="2">
                  <c:v>0.22222222222222221</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4"/>
              <c:delete val="1"/>
              <c:extLst>
                <c:ext xmlns:c15="http://schemas.microsoft.com/office/drawing/2012/chart" uri="{CE6537A1-D6FC-4f65-9D91-7224C49458BB}"/>
                <c:ext xmlns:c16="http://schemas.microsoft.com/office/drawing/2014/chart" uri="{C3380CC4-5D6E-409C-BE32-E72D297353CC}">
                  <c16:uniqueId val="{00000009-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7.1428571428571425E-2</c:v>
                </c:pt>
                <c:pt idx="1">
                  <c:v>0.2857142857142857</c:v>
                </c:pt>
                <c:pt idx="2">
                  <c:v>9.5238095238095233E-2</c:v>
                </c:pt>
                <c:pt idx="3">
                  <c:v>0.42857142857142855</c:v>
                </c:pt>
                <c:pt idx="4">
                  <c:v>0</c:v>
                </c:pt>
                <c:pt idx="5">
                  <c:v>0.11904761904761904</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3</c:v>
                </c:pt>
                <c:pt idx="1">
                  <c:v>1</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2</c:v>
                </c:pt>
                <c:pt idx="1">
                  <c:v>0</c:v>
                </c:pt>
                <c:pt idx="2">
                  <c:v>0</c:v>
                </c:pt>
                <c:pt idx="3">
                  <c:v>3</c:v>
                </c:pt>
                <c:pt idx="4">
                  <c:v>2</c:v>
                </c:pt>
                <c:pt idx="5">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7</c:v>
                </c:pt>
                <c:pt idx="1">
                  <c:v>3</c:v>
                </c:pt>
                <c:pt idx="2">
                  <c:v>1</c:v>
                </c:pt>
                <c:pt idx="3">
                  <c:v>1</c:v>
                </c:pt>
                <c:pt idx="4">
                  <c:v>2</c:v>
                </c:pt>
                <c:pt idx="5">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3</c:v>
                </c:pt>
                <c:pt idx="1">
                  <c:v>0</c:v>
                </c:pt>
                <c:pt idx="2">
                  <c:v>2</c:v>
                </c:pt>
                <c:pt idx="3">
                  <c:v>0</c:v>
                </c:pt>
                <c:pt idx="4">
                  <c:v>0</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1</c:v>
                </c:pt>
                <c:pt idx="1">
                  <c:v>2</c:v>
                </c:pt>
                <c:pt idx="2">
                  <c:v>3</c:v>
                </c:pt>
                <c:pt idx="3">
                  <c:v>2</c:v>
                </c:pt>
                <c:pt idx="4">
                  <c:v>2</c:v>
                </c:pt>
                <c:pt idx="5">
                  <c:v>3</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25523744"/>
        <c:axId val="225524136"/>
      </c:barChart>
      <c:catAx>
        <c:axId val="225523744"/>
        <c:scaling>
          <c:orientation val="maxMin"/>
        </c:scaling>
        <c:delete val="0"/>
        <c:axPos val="l"/>
        <c:numFmt formatCode="ge\r\a\l" sourceLinked="0"/>
        <c:majorTickMark val="out"/>
        <c:minorTickMark val="none"/>
        <c:tickLblPos val="nextTo"/>
        <c:txPr>
          <a:bodyPr/>
          <a:lstStyle/>
          <a:p>
            <a:pPr>
              <a:defRPr sz="1100"/>
            </a:pPr>
            <a:endParaRPr lang="pt-BR"/>
          </a:p>
        </c:txPr>
        <c:crossAx val="225524136"/>
        <c:crosses val="autoZero"/>
        <c:auto val="1"/>
        <c:lblAlgn val="ctr"/>
        <c:lblOffset val="100"/>
        <c:noMultiLvlLbl val="0"/>
      </c:catAx>
      <c:valAx>
        <c:axId val="225524136"/>
        <c:scaling>
          <c:orientation val="minMax"/>
        </c:scaling>
        <c:delete val="0"/>
        <c:axPos val="t"/>
        <c:majorGridlines/>
        <c:numFmt formatCode="General" sourceLinked="1"/>
        <c:majorTickMark val="out"/>
        <c:minorTickMark val="none"/>
        <c:tickLblPos val="nextTo"/>
        <c:crossAx val="22552374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- 2'!$E$16:$E$20</c:f>
              <c:numCache>
                <c:formatCode>0%</c:formatCode>
                <c:ptCount val="5"/>
                <c:pt idx="0">
                  <c:v>0.19047619047619047</c:v>
                </c:pt>
                <c:pt idx="1">
                  <c:v>0.35714285714285715</c:v>
                </c:pt>
                <c:pt idx="2">
                  <c:v>0.14285714285714285</c:v>
                </c:pt>
                <c:pt idx="3">
                  <c:v>0.30952380952380953</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0.18421052631578946</c:v>
                </c:pt>
                <c:pt idx="1">
                  <c:v>0.31578947368421051</c:v>
                </c:pt>
                <c:pt idx="2">
                  <c:v>0.15789473684210525</c:v>
                </c:pt>
                <c:pt idx="3">
                  <c:v>0.34210526315789475</c:v>
                </c:pt>
                <c:pt idx="4">
                  <c:v>0</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- 3'!$E$32:$E$37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- 3'!$F$32:$F$37</c:f>
              <c:numCache>
                <c:formatCode>General</c:formatCode>
                <c:ptCount val="6"/>
                <c:pt idx="0">
                  <c:v>1</c:v>
                </c:pt>
                <c:pt idx="1">
                  <c:v>0</c:v>
                </c:pt>
                <c:pt idx="2">
                  <c:v>0</c:v>
                </c:pt>
                <c:pt idx="3">
                  <c:v>3</c:v>
                </c:pt>
                <c:pt idx="4">
                  <c:v>3</c:v>
                </c:pt>
                <c:pt idx="5">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- 3'!$G$32:$G$37</c:f>
              <c:numCache>
                <c:formatCode>General</c:formatCode>
                <c:ptCount val="6"/>
                <c:pt idx="0">
                  <c:v>5</c:v>
                </c:pt>
                <c:pt idx="1">
                  <c:v>2</c:v>
                </c:pt>
                <c:pt idx="2">
                  <c:v>1</c:v>
                </c:pt>
                <c:pt idx="3">
                  <c:v>0</c:v>
                </c:pt>
                <c:pt idx="4">
                  <c:v>3</c:v>
                </c:pt>
                <c:pt idx="5">
                  <c:v>5</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- 3'!$H$32:$H$37</c:f>
              <c:numCache>
                <c:formatCode>General</c:formatCode>
                <c:ptCount val="6"/>
                <c:pt idx="0">
                  <c:v>3</c:v>
                </c:pt>
                <c:pt idx="1">
                  <c:v>1</c:v>
                </c:pt>
                <c:pt idx="2">
                  <c:v>2</c:v>
                </c:pt>
                <c:pt idx="3">
                  <c:v>3</c:v>
                </c:pt>
                <c:pt idx="4">
                  <c:v>0</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- 3'!$I$32:$I$37</c:f>
              <c:numCache>
                <c:formatCode>General</c:formatCode>
                <c:ptCount val="6"/>
                <c:pt idx="0">
                  <c:v>1</c:v>
                </c:pt>
                <c:pt idx="1">
                  <c:v>1</c:v>
                </c:pt>
                <c:pt idx="2">
                  <c:v>3</c:v>
                </c:pt>
                <c:pt idx="3">
                  <c:v>0</c:v>
                </c:pt>
                <c:pt idx="4">
                  <c:v>0</c:v>
                </c:pt>
                <c:pt idx="5">
                  <c:v>0</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- 3'!$J$32:$J$37</c:f>
              <c:numCache>
                <c:formatCode>General</c:formatCode>
                <c:ptCount val="6"/>
                <c:pt idx="0">
                  <c:v>0</c:v>
                </c:pt>
                <c:pt idx="1">
                  <c:v>0</c:v>
                </c:pt>
                <c:pt idx="2">
                  <c:v>0</c:v>
                </c:pt>
                <c:pt idx="3">
                  <c:v>0</c:v>
                </c:pt>
                <c:pt idx="4">
                  <c:v>1</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28725304"/>
        <c:axId val="228726088"/>
      </c:barChart>
      <c:catAx>
        <c:axId val="228725304"/>
        <c:scaling>
          <c:orientation val="maxMin"/>
        </c:scaling>
        <c:delete val="0"/>
        <c:axPos val="l"/>
        <c:numFmt formatCode="ge\r\a\l" sourceLinked="0"/>
        <c:majorTickMark val="out"/>
        <c:minorTickMark val="none"/>
        <c:tickLblPos val="nextTo"/>
        <c:txPr>
          <a:bodyPr/>
          <a:lstStyle/>
          <a:p>
            <a:pPr>
              <a:defRPr sz="1100"/>
            </a:pPr>
            <a:endParaRPr lang="pt-BR"/>
          </a:p>
        </c:txPr>
        <c:crossAx val="228726088"/>
        <c:crosses val="autoZero"/>
        <c:auto val="1"/>
        <c:lblAlgn val="ctr"/>
        <c:lblOffset val="100"/>
        <c:noMultiLvlLbl val="0"/>
      </c:catAx>
      <c:valAx>
        <c:axId val="228726088"/>
        <c:scaling>
          <c:orientation val="minMax"/>
        </c:scaling>
        <c:delete val="0"/>
        <c:axPos val="t"/>
        <c:majorGridlines/>
        <c:numFmt formatCode="General" sourceLinked="1"/>
        <c:majorTickMark val="out"/>
        <c:minorTickMark val="none"/>
        <c:tickLblPos val="nextTo"/>
        <c:crossAx val="22872530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- 3'!$E$16:$E$20</c:f>
              <c:numCache>
                <c:formatCode>0%</c:formatCode>
                <c:ptCount val="5"/>
                <c:pt idx="0">
                  <c:v>0.2</c:v>
                </c:pt>
                <c:pt idx="1">
                  <c:v>0.4</c:v>
                </c:pt>
                <c:pt idx="2">
                  <c:v>0.25</c:v>
                </c:pt>
                <c:pt idx="3">
                  <c:v>0.125</c:v>
                </c:pt>
                <c:pt idx="4">
                  <c:v>2.5000000000000001E-2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0.2</c:v>
                </c:pt>
                <c:pt idx="1">
                  <c:v>0.4</c:v>
                </c:pt>
                <c:pt idx="2">
                  <c:v>0.25</c:v>
                </c:pt>
                <c:pt idx="3">
                  <c:v>0.125</c:v>
                </c:pt>
                <c:pt idx="4">
                  <c:v>2.5000000000000001E-2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10.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_rels/drawing1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12.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1" Type="http://schemas.openxmlformats.org/officeDocument/2006/relationships/hyperlink" Target="#SUM&#193;RIO!A1"/></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A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417848</xdr:colOff>
      <xdr:row>11</xdr:row>
      <xdr:rowOff>192463</xdr:rowOff>
    </xdr:from>
    <xdr:to>
      <xdr:col>22</xdr:col>
      <xdr:colOff>204380</xdr:colOff>
      <xdr:row>24</xdr:row>
      <xdr:rowOff>51088</xdr:rowOff>
    </xdr:to>
    <xdr:graphicFrame macro="">
      <xdr:nvGraphicFramePr>
        <xdr:cNvPr id="4" name="Gráfico 3">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59531</xdr:colOff>
      <xdr:row>11</xdr:row>
      <xdr:rowOff>178595</xdr:rowOff>
    </xdr:from>
    <xdr:to>
      <xdr:col>14</xdr:col>
      <xdr:colOff>317210</xdr:colOff>
      <xdr:row>24</xdr:row>
      <xdr:rowOff>37220</xdr:rowOff>
    </xdr:to>
    <xdr:graphicFrame macro="">
      <xdr:nvGraphicFramePr>
        <xdr:cNvPr id="5" name="Gráfico 4">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6</xdr:col>
      <xdr:colOff>443252</xdr:colOff>
      <xdr:row>33</xdr:row>
      <xdr:rowOff>52389</xdr:rowOff>
    </xdr:from>
    <xdr:to>
      <xdr:col>15</xdr:col>
      <xdr:colOff>493600</xdr:colOff>
      <xdr:row>41</xdr:row>
      <xdr:rowOff>158524</xdr:rowOff>
    </xdr:to>
    <xdr:graphicFrame macro="">
      <xdr:nvGraphicFramePr>
        <xdr:cNvPr id="2" name="Gráfico 1">
          <a:extLst>
            <a:ext uri="{FF2B5EF4-FFF2-40B4-BE49-F238E27FC236}">
              <a16:creationId xmlns:a16="http://schemas.microsoft.com/office/drawing/2014/main" id="{00000000-0008-0000-0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F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twoCellAnchor>
    <xdr:from>
      <xdr:col>31</xdr:col>
      <xdr:colOff>1234440</xdr:colOff>
      <xdr:row>3</xdr:row>
      <xdr:rowOff>60960</xdr:rowOff>
    </xdr:from>
    <xdr:to>
      <xdr:col>34</xdr:col>
      <xdr:colOff>1435417</xdr:colOff>
      <xdr:row>5</xdr:row>
      <xdr:rowOff>133612</xdr:rowOff>
    </xdr:to>
    <xdr:sp macro="" textlink="">
      <xdr:nvSpPr>
        <xdr:cNvPr id="3" name="Retângulo de cantos arredondados 2">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80"/>
  <sheetViews>
    <sheetView showGridLines="0" topLeftCell="A58" zoomScale="60" zoomScaleNormal="60" workbookViewId="0">
      <selection activeCell="B11" sqref="B11:B52"/>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9" width="26.7109375" style="57" customWidth="1"/>
    <col min="20" max="20" width="37.85546875" style="2" customWidth="1"/>
    <col min="21" max="21" width="28.7109375" style="2" customWidth="1"/>
    <col min="22" max="22" width="40" style="2" customWidth="1"/>
    <col min="23" max="24" width="26.7109375" style="2" customWidth="1"/>
    <col min="25" max="27" width="28.85546875" style="2" customWidth="1"/>
    <col min="28" max="29" width="18.7109375" style="2" customWidth="1"/>
    <col min="30" max="30" width="21.85546875" style="2" customWidth="1"/>
    <col min="31"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375" t="s">
        <v>0</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18"/>
    </row>
    <row r="2" spans="1:40" ht="33.75" customHeight="1" thickBot="1" x14ac:dyDescent="0.3">
      <c r="A2" s="376" t="s">
        <v>1</v>
      </c>
      <c r="B2" s="376"/>
      <c r="C2" s="376"/>
      <c r="D2" s="376"/>
      <c r="E2" s="376"/>
      <c r="F2" s="376"/>
      <c r="G2" s="376"/>
      <c r="H2" s="376"/>
      <c r="I2" s="376"/>
      <c r="J2" s="376"/>
      <c r="K2" s="376"/>
      <c r="L2" s="376"/>
      <c r="M2" s="376"/>
      <c r="N2" s="376"/>
      <c r="O2" s="376"/>
      <c r="P2" s="376"/>
      <c r="Q2" s="376"/>
      <c r="R2" s="376"/>
      <c r="S2" s="376"/>
      <c r="T2" s="376"/>
      <c r="U2" s="376"/>
      <c r="V2" s="376"/>
      <c r="W2" s="376"/>
      <c r="X2" s="376"/>
      <c r="Y2" s="376"/>
      <c r="Z2" s="376"/>
      <c r="AA2" s="376"/>
      <c r="AB2" s="376"/>
      <c r="AC2" s="376"/>
      <c r="AD2" s="376"/>
      <c r="AE2" s="376"/>
      <c r="AF2" s="376"/>
      <c r="AG2" s="376"/>
      <c r="AH2" s="376"/>
      <c r="AI2" s="376"/>
      <c r="AJ2" s="18"/>
    </row>
    <row r="3" spans="1:40" ht="15.75" thickTop="1" x14ac:dyDescent="0.25">
      <c r="AJ3" s="18"/>
    </row>
    <row r="4" spans="1:40" ht="45" customHeight="1" x14ac:dyDescent="0.25">
      <c r="A4" s="52" t="s">
        <v>2</v>
      </c>
      <c r="B4" s="388" t="s">
        <v>3</v>
      </c>
      <c r="C4" s="388"/>
      <c r="D4" s="388"/>
      <c r="E4" s="388"/>
      <c r="F4" s="388"/>
      <c r="G4" s="389"/>
      <c r="H4" s="13"/>
      <c r="I4" s="13"/>
      <c r="J4" s="13"/>
      <c r="K4" s="13"/>
      <c r="L4" s="13"/>
      <c r="M4" s="13"/>
      <c r="N4" s="13"/>
      <c r="O4" s="13"/>
      <c r="P4" s="13"/>
      <c r="Q4" s="13"/>
      <c r="R4" s="13"/>
      <c r="S4" s="2"/>
      <c r="AJ4" s="18"/>
    </row>
    <row r="5" spans="1:40" x14ac:dyDescent="0.25">
      <c r="AJ5" s="18"/>
    </row>
    <row r="6" spans="1:40" ht="27" customHeight="1" x14ac:dyDescent="0.25">
      <c r="A6" s="52" t="s">
        <v>4</v>
      </c>
      <c r="B6" s="390">
        <v>41543</v>
      </c>
      <c r="C6" s="391"/>
      <c r="M6" s="57"/>
      <c r="AJ6" s="18"/>
      <c r="AN6" s="2" t="s">
        <v>5</v>
      </c>
    </row>
    <row r="7" spans="1:40" ht="15.75" thickBot="1" x14ac:dyDescent="0.3">
      <c r="AJ7" s="18"/>
      <c r="AN7" s="58" t="s">
        <v>6</v>
      </c>
    </row>
    <row r="8" spans="1:40" ht="27" customHeight="1" thickBot="1" x14ac:dyDescent="0.3">
      <c r="A8" s="394" t="s">
        <v>7</v>
      </c>
      <c r="B8" s="395"/>
      <c r="C8" s="395"/>
      <c r="D8" s="395"/>
      <c r="E8" s="395"/>
      <c r="F8" s="395"/>
      <c r="G8" s="395"/>
      <c r="H8" s="395"/>
      <c r="I8" s="395"/>
      <c r="J8" s="395"/>
      <c r="K8" s="395"/>
      <c r="L8" s="395"/>
      <c r="M8" s="396"/>
      <c r="N8" s="414" t="s">
        <v>8</v>
      </c>
      <c r="O8" s="415"/>
      <c r="P8" s="415"/>
      <c r="Q8" s="415"/>
      <c r="R8" s="415"/>
      <c r="S8" s="415"/>
      <c r="T8" s="415"/>
      <c r="U8" s="415"/>
      <c r="V8" s="415"/>
      <c r="W8" s="415"/>
      <c r="X8" s="416"/>
      <c r="Y8" s="377" t="s">
        <v>9</v>
      </c>
      <c r="Z8" s="378"/>
      <c r="AA8" s="378"/>
      <c r="AB8" s="378"/>
      <c r="AC8" s="378"/>
      <c r="AD8" s="378"/>
      <c r="AE8" s="378"/>
      <c r="AF8" s="378"/>
      <c r="AG8" s="378"/>
      <c r="AH8" s="378"/>
      <c r="AI8" s="379"/>
      <c r="AJ8" s="18"/>
    </row>
    <row r="9" spans="1:40" ht="64.5" customHeight="1" x14ac:dyDescent="0.25">
      <c r="A9" s="382" t="s">
        <v>10</v>
      </c>
      <c r="B9" s="380" t="s">
        <v>11</v>
      </c>
      <c r="C9" s="380" t="s">
        <v>12</v>
      </c>
      <c r="D9" s="380" t="s">
        <v>13</v>
      </c>
      <c r="E9" s="384" t="s">
        <v>14</v>
      </c>
      <c r="F9" s="380" t="s">
        <v>15</v>
      </c>
      <c r="G9" s="380"/>
      <c r="H9" s="380" t="s">
        <v>16</v>
      </c>
      <c r="I9" s="380" t="s">
        <v>17</v>
      </c>
      <c r="J9" s="380" t="s">
        <v>18</v>
      </c>
      <c r="K9" s="401" t="s">
        <v>19</v>
      </c>
      <c r="L9" s="402"/>
      <c r="M9" s="380" t="s">
        <v>20</v>
      </c>
      <c r="N9" s="421" t="s">
        <v>21</v>
      </c>
      <c r="O9" s="423" t="s">
        <v>22</v>
      </c>
      <c r="P9" s="425" t="s">
        <v>23</v>
      </c>
      <c r="Q9" s="427" t="s">
        <v>24</v>
      </c>
      <c r="R9" s="408" t="s">
        <v>25</v>
      </c>
      <c r="S9" s="410" t="s">
        <v>26</v>
      </c>
      <c r="T9" s="412" t="s">
        <v>27</v>
      </c>
      <c r="U9" s="412" t="s">
        <v>28</v>
      </c>
      <c r="V9" s="412" t="s">
        <v>29</v>
      </c>
      <c r="W9" s="412" t="s">
        <v>30</v>
      </c>
      <c r="X9" s="417" t="s">
        <v>31</v>
      </c>
      <c r="Y9" s="419" t="s">
        <v>32</v>
      </c>
      <c r="Z9" s="404" t="s">
        <v>33</v>
      </c>
      <c r="AA9" s="406" t="s">
        <v>34</v>
      </c>
      <c r="AB9" s="404" t="s">
        <v>35</v>
      </c>
      <c r="AC9" s="404" t="s">
        <v>36</v>
      </c>
      <c r="AD9" s="404" t="s">
        <v>37</v>
      </c>
      <c r="AE9" s="404" t="s">
        <v>38</v>
      </c>
      <c r="AF9" s="392" t="s">
        <v>39</v>
      </c>
      <c r="AG9" s="404" t="s">
        <v>40</v>
      </c>
      <c r="AH9" s="404" t="s">
        <v>41</v>
      </c>
      <c r="AI9" s="386" t="s">
        <v>42</v>
      </c>
      <c r="AJ9" s="18"/>
    </row>
    <row r="10" spans="1:40" ht="45.75" customHeight="1" thickBot="1" x14ac:dyDescent="0.3">
      <c r="A10" s="383"/>
      <c r="B10" s="381"/>
      <c r="C10" s="381"/>
      <c r="D10" s="381"/>
      <c r="E10" s="385"/>
      <c r="F10" s="51" t="s">
        <v>43</v>
      </c>
      <c r="G10" s="51" t="s">
        <v>44</v>
      </c>
      <c r="H10" s="381"/>
      <c r="I10" s="381"/>
      <c r="J10" s="381"/>
      <c r="K10" s="96" t="s">
        <v>45</v>
      </c>
      <c r="L10" s="96" t="s">
        <v>46</v>
      </c>
      <c r="M10" s="381"/>
      <c r="N10" s="422"/>
      <c r="O10" s="424"/>
      <c r="P10" s="426"/>
      <c r="Q10" s="428"/>
      <c r="R10" s="409"/>
      <c r="S10" s="411"/>
      <c r="T10" s="413"/>
      <c r="U10" s="413"/>
      <c r="V10" s="413"/>
      <c r="W10" s="413"/>
      <c r="X10" s="418"/>
      <c r="Y10" s="420"/>
      <c r="Z10" s="405"/>
      <c r="AA10" s="407"/>
      <c r="AB10" s="405"/>
      <c r="AC10" s="405"/>
      <c r="AD10" s="405"/>
      <c r="AE10" s="405"/>
      <c r="AF10" s="393"/>
      <c r="AG10" s="405"/>
      <c r="AH10" s="405"/>
      <c r="AI10" s="387"/>
      <c r="AJ10" s="18"/>
    </row>
    <row r="11" spans="1:40" ht="86.25" customHeight="1" x14ac:dyDescent="0.25">
      <c r="A11" s="397" t="s">
        <v>47</v>
      </c>
      <c r="B11" s="223" t="s">
        <v>48</v>
      </c>
      <c r="C11" s="364" t="s">
        <v>49</v>
      </c>
      <c r="D11" s="364" t="s">
        <v>50</v>
      </c>
      <c r="E11" s="98"/>
      <c r="F11" s="98">
        <v>40956</v>
      </c>
      <c r="G11" s="98">
        <v>42052</v>
      </c>
      <c r="H11" s="364" t="s">
        <v>51</v>
      </c>
      <c r="I11" s="99">
        <v>50000</v>
      </c>
      <c r="J11" s="364" t="s">
        <v>52</v>
      </c>
      <c r="K11" s="100"/>
      <c r="L11" s="59"/>
      <c r="M11" s="59"/>
      <c r="N11" s="59"/>
      <c r="O11" s="60"/>
      <c r="P11" s="59"/>
      <c r="Q11" s="59" t="s">
        <v>53</v>
      </c>
      <c r="R11" s="59"/>
      <c r="S11" s="61"/>
      <c r="T11" s="101" t="s">
        <v>54</v>
      </c>
      <c r="U11" s="101" t="s">
        <v>55</v>
      </c>
      <c r="V11" s="101"/>
      <c r="W11" s="101" t="s">
        <v>51</v>
      </c>
      <c r="X11" s="101" t="s">
        <v>56</v>
      </c>
      <c r="Y11" s="102"/>
      <c r="Z11" s="102"/>
      <c r="AA11" s="62"/>
      <c r="AB11" s="102"/>
      <c r="AC11" s="102"/>
      <c r="AD11" s="103" t="s">
        <v>57</v>
      </c>
      <c r="AE11" s="102"/>
      <c r="AF11" s="102"/>
      <c r="AG11" s="62"/>
      <c r="AH11" s="59"/>
      <c r="AI11" s="103" t="s">
        <v>58</v>
      </c>
      <c r="AJ11" s="18"/>
    </row>
    <row r="12" spans="1:40" ht="66.75" customHeight="1" x14ac:dyDescent="0.25">
      <c r="A12" s="398"/>
      <c r="B12" s="45" t="s">
        <v>59</v>
      </c>
      <c r="C12" s="104" t="s">
        <v>60</v>
      </c>
      <c r="D12" s="368" t="s">
        <v>61</v>
      </c>
      <c r="E12" s="98"/>
      <c r="F12" s="98">
        <v>40956</v>
      </c>
      <c r="G12" s="98">
        <v>42052</v>
      </c>
      <c r="H12" s="368" t="s">
        <v>62</v>
      </c>
      <c r="I12" s="105">
        <v>800000</v>
      </c>
      <c r="J12" s="368" t="s">
        <v>63</v>
      </c>
      <c r="K12" s="106"/>
      <c r="L12" s="62"/>
      <c r="M12" s="62"/>
      <c r="N12" s="59"/>
      <c r="O12" s="59"/>
      <c r="P12" s="59"/>
      <c r="Q12" s="59" t="s">
        <v>53</v>
      </c>
      <c r="R12" s="59"/>
      <c r="S12" s="61"/>
      <c r="T12" s="107" t="s">
        <v>64</v>
      </c>
      <c r="U12" s="107" t="s">
        <v>65</v>
      </c>
      <c r="V12" s="107" t="s">
        <v>66</v>
      </c>
      <c r="W12" s="368" t="s">
        <v>62</v>
      </c>
      <c r="X12" s="107"/>
      <c r="Y12" s="108"/>
      <c r="Z12" s="108"/>
      <c r="AA12" s="62"/>
      <c r="AB12" s="108"/>
      <c r="AC12" s="108"/>
      <c r="AD12" s="108"/>
      <c r="AE12" s="108"/>
      <c r="AF12" s="108"/>
      <c r="AG12" s="62"/>
      <c r="AH12" s="62"/>
      <c r="AI12" s="108"/>
      <c r="AJ12" s="18"/>
    </row>
    <row r="13" spans="1:40" ht="75" customHeight="1" x14ac:dyDescent="0.25">
      <c r="A13" s="398"/>
      <c r="B13" s="45" t="s">
        <v>67</v>
      </c>
      <c r="C13" s="104" t="s">
        <v>68</v>
      </c>
      <c r="D13" s="368" t="s">
        <v>69</v>
      </c>
      <c r="E13" s="98"/>
      <c r="F13" s="98">
        <v>40956</v>
      </c>
      <c r="G13" s="109" t="s">
        <v>70</v>
      </c>
      <c r="H13" s="368" t="s">
        <v>71</v>
      </c>
      <c r="I13" s="45" t="s">
        <v>72</v>
      </c>
      <c r="J13" s="368" t="s">
        <v>73</v>
      </c>
      <c r="K13" s="106"/>
      <c r="L13" s="62"/>
      <c r="M13" s="62"/>
      <c r="N13" s="59"/>
      <c r="O13" s="59"/>
      <c r="P13" s="59" t="s">
        <v>53</v>
      </c>
      <c r="Q13" s="59"/>
      <c r="R13" s="59"/>
      <c r="S13" s="61"/>
      <c r="T13" s="103" t="s">
        <v>74</v>
      </c>
      <c r="U13" s="107"/>
      <c r="V13" s="107" t="s">
        <v>75</v>
      </c>
      <c r="W13" s="107" t="s">
        <v>76</v>
      </c>
      <c r="X13" s="107"/>
      <c r="Y13" s="108"/>
      <c r="Z13" s="108"/>
      <c r="AA13" s="62"/>
      <c r="AB13" s="108"/>
      <c r="AC13" s="108"/>
      <c r="AD13" s="108"/>
      <c r="AE13" s="108"/>
      <c r="AF13" s="108"/>
      <c r="AG13" s="62"/>
      <c r="AH13" s="62"/>
      <c r="AI13" s="108"/>
      <c r="AJ13" s="18"/>
    </row>
    <row r="14" spans="1:40" ht="65.25" customHeight="1" x14ac:dyDescent="0.25">
      <c r="A14" s="398"/>
      <c r="B14" s="45" t="s">
        <v>77</v>
      </c>
      <c r="C14" s="104" t="s">
        <v>78</v>
      </c>
      <c r="D14" s="368" t="s">
        <v>79</v>
      </c>
      <c r="E14" s="110"/>
      <c r="F14" s="110">
        <v>41322</v>
      </c>
      <c r="G14" s="110">
        <v>43148</v>
      </c>
      <c r="H14" s="368" t="s">
        <v>71</v>
      </c>
      <c r="I14" s="45" t="s">
        <v>80</v>
      </c>
      <c r="J14" s="368" t="s">
        <v>81</v>
      </c>
      <c r="K14" s="106"/>
      <c r="L14" s="62"/>
      <c r="M14" s="62"/>
      <c r="N14" s="59"/>
      <c r="O14" s="59"/>
      <c r="P14" s="59" t="s">
        <v>53</v>
      </c>
      <c r="Q14" s="59"/>
      <c r="R14" s="59"/>
      <c r="S14" s="61"/>
      <c r="T14" s="103" t="s">
        <v>82</v>
      </c>
      <c r="U14" s="107"/>
      <c r="V14" s="107" t="s">
        <v>75</v>
      </c>
      <c r="W14" s="107" t="s">
        <v>83</v>
      </c>
      <c r="X14" s="107"/>
      <c r="Y14" s="111" t="s">
        <v>84</v>
      </c>
      <c r="Z14" s="108"/>
      <c r="AA14" s="62"/>
      <c r="AB14" s="108"/>
      <c r="AC14" s="108"/>
      <c r="AD14" s="108"/>
      <c r="AE14" s="108"/>
      <c r="AF14" s="108"/>
      <c r="AG14" s="62"/>
      <c r="AH14" s="62"/>
      <c r="AI14" s="107" t="s">
        <v>85</v>
      </c>
      <c r="AJ14" s="18"/>
    </row>
    <row r="15" spans="1:40" ht="66" customHeight="1" x14ac:dyDescent="0.25">
      <c r="A15" s="398"/>
      <c r="B15" s="45" t="s">
        <v>86</v>
      </c>
      <c r="C15" s="104" t="s">
        <v>87</v>
      </c>
      <c r="D15" s="368" t="s">
        <v>88</v>
      </c>
      <c r="E15" s="98"/>
      <c r="F15" s="98">
        <v>40956</v>
      </c>
      <c r="G15" s="98">
        <v>42783</v>
      </c>
      <c r="H15" s="368" t="s">
        <v>89</v>
      </c>
      <c r="I15" s="45" t="s">
        <v>90</v>
      </c>
      <c r="J15" s="368" t="s">
        <v>91</v>
      </c>
      <c r="K15" s="106"/>
      <c r="L15" s="62"/>
      <c r="M15" s="62"/>
      <c r="N15" s="59"/>
      <c r="O15" s="59" t="s">
        <v>53</v>
      </c>
      <c r="P15" s="59"/>
      <c r="Q15" s="59"/>
      <c r="R15" s="59"/>
      <c r="S15" s="61"/>
      <c r="T15" s="103" t="s">
        <v>92</v>
      </c>
      <c r="U15" s="107"/>
      <c r="V15" s="107"/>
      <c r="W15" s="107"/>
      <c r="X15" s="107"/>
      <c r="Y15" s="108"/>
      <c r="Z15" s="108"/>
      <c r="AA15" s="62"/>
      <c r="AB15" s="108"/>
      <c r="AC15" s="108"/>
      <c r="AD15" s="111" t="s">
        <v>93</v>
      </c>
      <c r="AE15" s="108"/>
      <c r="AF15" s="111" t="s">
        <v>94</v>
      </c>
      <c r="AG15" s="62"/>
      <c r="AH15" s="62"/>
      <c r="AI15" s="108"/>
      <c r="AJ15" s="18"/>
    </row>
    <row r="16" spans="1:40" ht="75.75" customHeight="1" x14ac:dyDescent="0.25">
      <c r="A16" s="398"/>
      <c r="B16" s="45" t="s">
        <v>95</v>
      </c>
      <c r="C16" s="104" t="s">
        <v>96</v>
      </c>
      <c r="D16" s="368" t="s">
        <v>97</v>
      </c>
      <c r="E16" s="98"/>
      <c r="F16" s="98">
        <v>40956</v>
      </c>
      <c r="G16" s="98">
        <v>43878</v>
      </c>
      <c r="H16" s="368" t="s">
        <v>71</v>
      </c>
      <c r="I16" s="45" t="s">
        <v>80</v>
      </c>
      <c r="J16" s="368" t="s">
        <v>98</v>
      </c>
      <c r="K16" s="106"/>
      <c r="L16" s="62"/>
      <c r="M16" s="62"/>
      <c r="N16" s="59"/>
      <c r="O16" s="59" t="s">
        <v>53</v>
      </c>
      <c r="P16" s="59"/>
      <c r="Q16" s="59"/>
      <c r="R16" s="59"/>
      <c r="S16" s="61"/>
      <c r="T16" s="103" t="s">
        <v>99</v>
      </c>
      <c r="U16" s="107"/>
      <c r="V16" s="107"/>
      <c r="W16" s="107"/>
      <c r="X16" s="107"/>
      <c r="Y16" s="108"/>
      <c r="Z16" s="108"/>
      <c r="AA16" s="62"/>
      <c r="AB16" s="108"/>
      <c r="AC16" s="108"/>
      <c r="AD16" s="108"/>
      <c r="AE16" s="108"/>
      <c r="AF16" s="108"/>
      <c r="AG16" s="62"/>
      <c r="AH16" s="62"/>
      <c r="AI16" s="108"/>
      <c r="AJ16" s="18"/>
    </row>
    <row r="17" spans="1:36" ht="79.5" customHeight="1" x14ac:dyDescent="0.25">
      <c r="A17" s="398"/>
      <c r="B17" s="45" t="s">
        <v>100</v>
      </c>
      <c r="C17" s="104" t="s">
        <v>101</v>
      </c>
      <c r="D17" s="368" t="s">
        <v>102</v>
      </c>
      <c r="E17" s="98"/>
      <c r="F17" s="98">
        <v>40956</v>
      </c>
      <c r="G17" s="98">
        <v>43878</v>
      </c>
      <c r="H17" s="368" t="s">
        <v>103</v>
      </c>
      <c r="I17" s="45" t="s">
        <v>80</v>
      </c>
      <c r="J17" s="368" t="s">
        <v>104</v>
      </c>
      <c r="K17" s="106"/>
      <c r="L17" s="62"/>
      <c r="M17" s="62"/>
      <c r="N17" s="59"/>
      <c r="O17" s="59" t="s">
        <v>53</v>
      </c>
      <c r="P17" s="59"/>
      <c r="Q17" s="59"/>
      <c r="R17" s="59"/>
      <c r="S17" s="61"/>
      <c r="T17" s="103" t="s">
        <v>105</v>
      </c>
      <c r="U17" s="107"/>
      <c r="V17" s="107"/>
      <c r="W17" s="107"/>
      <c r="X17" s="107"/>
      <c r="Y17" s="111" t="s">
        <v>106</v>
      </c>
      <c r="Z17" s="108"/>
      <c r="AA17" s="62"/>
      <c r="AB17" s="108"/>
      <c r="AC17" s="108"/>
      <c r="AD17" s="111"/>
      <c r="AE17" s="108"/>
      <c r="AF17" s="108"/>
      <c r="AG17" s="62"/>
      <c r="AH17" s="62"/>
      <c r="AI17" s="111" t="s">
        <v>107</v>
      </c>
      <c r="AJ17" s="18"/>
    </row>
    <row r="18" spans="1:36" ht="69.75" customHeight="1" x14ac:dyDescent="0.25">
      <c r="A18" s="398"/>
      <c r="B18" s="45" t="s">
        <v>108</v>
      </c>
      <c r="C18" s="104" t="s">
        <v>109</v>
      </c>
      <c r="D18" s="368" t="s">
        <v>110</v>
      </c>
      <c r="E18" s="98"/>
      <c r="F18" s="98">
        <v>40956</v>
      </c>
      <c r="G18" s="98">
        <v>43878</v>
      </c>
      <c r="H18" s="368" t="s">
        <v>103</v>
      </c>
      <c r="I18" s="45" t="s">
        <v>80</v>
      </c>
      <c r="J18" s="368" t="s">
        <v>111</v>
      </c>
      <c r="K18" s="106"/>
      <c r="L18" s="62"/>
      <c r="M18" s="62"/>
      <c r="N18" s="59"/>
      <c r="O18" s="59" t="s">
        <v>53</v>
      </c>
      <c r="P18" s="59"/>
      <c r="Q18" s="59"/>
      <c r="R18" s="59"/>
      <c r="S18" s="61" t="s">
        <v>6</v>
      </c>
      <c r="T18" s="103"/>
      <c r="U18" s="107"/>
      <c r="V18" s="107"/>
      <c r="W18" s="107"/>
      <c r="X18" s="107"/>
      <c r="Y18" s="111" t="s">
        <v>112</v>
      </c>
      <c r="Z18" s="108"/>
      <c r="AA18" s="62"/>
      <c r="AB18" s="108"/>
      <c r="AC18" s="108"/>
      <c r="AD18" s="108"/>
      <c r="AE18" s="108"/>
      <c r="AF18" s="108"/>
      <c r="AG18" s="62"/>
      <c r="AH18" s="62"/>
      <c r="AI18" s="111" t="s">
        <v>113</v>
      </c>
      <c r="AJ18" s="18"/>
    </row>
    <row r="19" spans="1:36" ht="61.5" customHeight="1" x14ac:dyDescent="0.25">
      <c r="A19" s="398"/>
      <c r="B19" s="45" t="s">
        <v>114</v>
      </c>
      <c r="C19" s="104" t="s">
        <v>115</v>
      </c>
      <c r="D19" s="368" t="s">
        <v>116</v>
      </c>
      <c r="E19" s="98"/>
      <c r="F19" s="98">
        <v>40956</v>
      </c>
      <c r="G19" s="98">
        <v>43878</v>
      </c>
      <c r="H19" s="368" t="s">
        <v>89</v>
      </c>
      <c r="I19" s="105">
        <v>300000</v>
      </c>
      <c r="J19" s="368" t="s">
        <v>117</v>
      </c>
      <c r="K19" s="106"/>
      <c r="L19" s="62"/>
      <c r="M19" s="62"/>
      <c r="N19" s="59"/>
      <c r="O19" s="59" t="s">
        <v>53</v>
      </c>
      <c r="P19" s="59"/>
      <c r="Q19" s="59"/>
      <c r="R19" s="59"/>
      <c r="S19" s="61"/>
      <c r="T19" s="103" t="s">
        <v>118</v>
      </c>
      <c r="U19" s="107"/>
      <c r="V19" s="107" t="s">
        <v>119</v>
      </c>
      <c r="W19" s="107"/>
      <c r="X19" s="107"/>
      <c r="Y19" s="104" t="s">
        <v>120</v>
      </c>
      <c r="Z19" s="108"/>
      <c r="AA19" s="62"/>
      <c r="AB19" s="108"/>
      <c r="AC19" s="108"/>
      <c r="AD19" s="111" t="s">
        <v>62</v>
      </c>
      <c r="AE19" s="108"/>
      <c r="AF19" s="108"/>
      <c r="AG19" s="62"/>
      <c r="AH19" s="62"/>
      <c r="AI19" s="111" t="s">
        <v>121</v>
      </c>
      <c r="AJ19" s="18"/>
    </row>
    <row r="20" spans="1:36" ht="72" customHeight="1" x14ac:dyDescent="0.25">
      <c r="A20" s="398"/>
      <c r="B20" s="45" t="s">
        <v>122</v>
      </c>
      <c r="C20" s="104" t="s">
        <v>123</v>
      </c>
      <c r="D20" s="368" t="s">
        <v>124</v>
      </c>
      <c r="E20" s="98"/>
      <c r="F20" s="98">
        <v>40956</v>
      </c>
      <c r="G20" s="98">
        <v>43878</v>
      </c>
      <c r="H20" s="368" t="s">
        <v>62</v>
      </c>
      <c r="I20" s="105">
        <v>600000</v>
      </c>
      <c r="J20" s="368" t="s">
        <v>125</v>
      </c>
      <c r="K20" s="106"/>
      <c r="L20" s="62"/>
      <c r="M20" s="62"/>
      <c r="N20" s="59"/>
      <c r="O20" s="59"/>
      <c r="P20" s="59" t="s">
        <v>53</v>
      </c>
      <c r="Q20" s="59"/>
      <c r="R20" s="59"/>
      <c r="S20" s="61"/>
      <c r="T20" s="107" t="s">
        <v>126</v>
      </c>
      <c r="U20" s="107" t="s">
        <v>127</v>
      </c>
      <c r="V20" s="107" t="s">
        <v>128</v>
      </c>
      <c r="W20" s="107" t="s">
        <v>62</v>
      </c>
      <c r="X20" s="107" t="s">
        <v>129</v>
      </c>
      <c r="Y20" s="108"/>
      <c r="Z20" s="108"/>
      <c r="AA20" s="62"/>
      <c r="AB20" s="108"/>
      <c r="AC20" s="108"/>
      <c r="AD20" s="108"/>
      <c r="AE20" s="108"/>
      <c r="AF20" s="108"/>
      <c r="AG20" s="62"/>
      <c r="AH20" s="62"/>
      <c r="AI20" s="111" t="s">
        <v>130</v>
      </c>
      <c r="AJ20" s="18"/>
    </row>
    <row r="21" spans="1:36" ht="87" customHeight="1" x14ac:dyDescent="0.25">
      <c r="A21" s="398"/>
      <c r="B21" s="45" t="s">
        <v>131</v>
      </c>
      <c r="C21" s="104" t="s">
        <v>132</v>
      </c>
      <c r="D21" s="368" t="s">
        <v>133</v>
      </c>
      <c r="E21" s="98"/>
      <c r="F21" s="98">
        <v>40956</v>
      </c>
      <c r="G21" s="98">
        <v>43878</v>
      </c>
      <c r="H21" s="368" t="s">
        <v>103</v>
      </c>
      <c r="I21" s="45" t="s">
        <v>134</v>
      </c>
      <c r="J21" s="368" t="s">
        <v>135</v>
      </c>
      <c r="K21" s="106"/>
      <c r="L21" s="62"/>
      <c r="M21" s="62"/>
      <c r="N21" s="59"/>
      <c r="O21" s="59" t="s">
        <v>53</v>
      </c>
      <c r="P21" s="59"/>
      <c r="Q21" s="59"/>
      <c r="R21" s="59"/>
      <c r="S21" s="61"/>
      <c r="T21" s="107"/>
      <c r="U21" s="107"/>
      <c r="V21" s="107"/>
      <c r="W21" s="107"/>
      <c r="X21" s="107"/>
      <c r="Y21" s="104" t="s">
        <v>136</v>
      </c>
      <c r="Z21" s="111" t="s">
        <v>137</v>
      </c>
      <c r="AA21" s="62"/>
      <c r="AB21" s="108"/>
      <c r="AC21" s="108"/>
      <c r="AD21" s="111" t="s">
        <v>138</v>
      </c>
      <c r="AE21" s="108"/>
      <c r="AF21" s="108"/>
      <c r="AG21" s="62"/>
      <c r="AH21" s="62"/>
      <c r="AI21" s="108"/>
      <c r="AJ21" s="18"/>
    </row>
    <row r="22" spans="1:36" ht="65.25" customHeight="1" x14ac:dyDescent="0.25">
      <c r="A22" s="398"/>
      <c r="B22" s="45" t="s">
        <v>139</v>
      </c>
      <c r="C22" s="104" t="s">
        <v>140</v>
      </c>
      <c r="D22" s="368" t="s">
        <v>141</v>
      </c>
      <c r="E22" s="98"/>
      <c r="F22" s="98">
        <v>40956</v>
      </c>
      <c r="G22" s="98">
        <v>43878</v>
      </c>
      <c r="H22" s="368" t="s">
        <v>142</v>
      </c>
      <c r="I22" s="45" t="s">
        <v>134</v>
      </c>
      <c r="J22" s="368" t="s">
        <v>143</v>
      </c>
      <c r="K22" s="112"/>
      <c r="L22" s="62"/>
      <c r="M22" s="62"/>
      <c r="N22" s="59"/>
      <c r="O22" s="59"/>
      <c r="P22" s="59"/>
      <c r="Q22" s="59" t="s">
        <v>53</v>
      </c>
      <c r="R22" s="59"/>
      <c r="S22" s="61"/>
      <c r="T22" s="101" t="s">
        <v>144</v>
      </c>
      <c r="U22" s="101" t="s">
        <v>145</v>
      </c>
      <c r="V22" s="101"/>
      <c r="W22" s="101" t="s">
        <v>142</v>
      </c>
      <c r="X22" s="101" t="s">
        <v>146</v>
      </c>
      <c r="Y22" s="108"/>
      <c r="Z22" s="108"/>
      <c r="AA22" s="62"/>
      <c r="AB22" s="108"/>
      <c r="AC22" s="108"/>
      <c r="AD22" s="108"/>
      <c r="AE22" s="108"/>
      <c r="AF22" s="108"/>
      <c r="AG22" s="62"/>
      <c r="AH22" s="62"/>
      <c r="AI22" s="108"/>
      <c r="AJ22" s="18"/>
    </row>
    <row r="23" spans="1:36" ht="60" customHeight="1" x14ac:dyDescent="0.25">
      <c r="A23" s="399" t="s">
        <v>147</v>
      </c>
      <c r="B23" s="45" t="s">
        <v>148</v>
      </c>
      <c r="C23" s="104" t="s">
        <v>149</v>
      </c>
      <c r="D23" s="368" t="s">
        <v>150</v>
      </c>
      <c r="E23" s="98"/>
      <c r="F23" s="98">
        <v>40956</v>
      </c>
      <c r="G23" s="98">
        <v>43878</v>
      </c>
      <c r="H23" s="368" t="s">
        <v>151</v>
      </c>
      <c r="I23" s="105">
        <v>600000</v>
      </c>
      <c r="J23" s="368" t="s">
        <v>152</v>
      </c>
      <c r="K23" s="113"/>
      <c r="L23" s="62"/>
      <c r="M23" s="62"/>
      <c r="N23" s="59"/>
      <c r="O23" s="59"/>
      <c r="P23" s="59"/>
      <c r="Q23" s="59" t="s">
        <v>53</v>
      </c>
      <c r="R23" s="59"/>
      <c r="S23" s="61"/>
      <c r="T23" s="107" t="s">
        <v>153</v>
      </c>
      <c r="U23" s="107" t="s">
        <v>154</v>
      </c>
      <c r="V23" s="107"/>
      <c r="W23" s="107" t="s">
        <v>155</v>
      </c>
      <c r="X23" s="107"/>
      <c r="Y23" s="108"/>
      <c r="Z23" s="108"/>
      <c r="AA23" s="108"/>
      <c r="AB23" s="108"/>
      <c r="AC23" s="108"/>
      <c r="AD23" s="108"/>
      <c r="AE23" s="108"/>
      <c r="AF23" s="111" t="s">
        <v>156</v>
      </c>
      <c r="AG23" s="62"/>
      <c r="AH23" s="62"/>
      <c r="AI23" s="62"/>
      <c r="AJ23" s="18"/>
    </row>
    <row r="24" spans="1:36" ht="57.75" customHeight="1" x14ac:dyDescent="0.25">
      <c r="A24" s="398"/>
      <c r="B24" s="45" t="s">
        <v>157</v>
      </c>
      <c r="C24" s="104" t="s">
        <v>158</v>
      </c>
      <c r="D24" s="368" t="s">
        <v>159</v>
      </c>
      <c r="E24" s="98"/>
      <c r="F24" s="98">
        <v>40956</v>
      </c>
      <c r="G24" s="98">
        <v>41687</v>
      </c>
      <c r="H24" s="368" t="s">
        <v>160</v>
      </c>
      <c r="I24" s="114">
        <v>80000</v>
      </c>
      <c r="J24" s="368" t="s">
        <v>161</v>
      </c>
      <c r="K24" s="115"/>
      <c r="L24" s="62"/>
      <c r="M24" s="62"/>
      <c r="N24" s="59"/>
      <c r="O24" s="59"/>
      <c r="P24" s="59"/>
      <c r="Q24" s="59" t="s">
        <v>53</v>
      </c>
      <c r="R24" s="59"/>
      <c r="S24" s="61"/>
      <c r="T24" s="103" t="s">
        <v>162</v>
      </c>
      <c r="U24" s="107"/>
      <c r="V24" s="107"/>
      <c r="W24" s="107"/>
      <c r="X24" s="107"/>
      <c r="Y24" s="108"/>
      <c r="Z24" s="108"/>
      <c r="AA24" s="108"/>
      <c r="AB24" s="62"/>
      <c r="AC24" s="116">
        <v>42401</v>
      </c>
      <c r="AD24" s="111" t="s">
        <v>163</v>
      </c>
      <c r="AE24" s="108"/>
      <c r="AF24" s="111" t="s">
        <v>164</v>
      </c>
      <c r="AG24" s="62"/>
      <c r="AH24" s="62"/>
      <c r="AI24" s="111" t="s">
        <v>165</v>
      </c>
      <c r="AJ24" s="18"/>
    </row>
    <row r="25" spans="1:36" ht="54.75" customHeight="1" x14ac:dyDescent="0.25">
      <c r="A25" s="398"/>
      <c r="B25" s="45" t="s">
        <v>166</v>
      </c>
      <c r="C25" s="117" t="s">
        <v>167</v>
      </c>
      <c r="D25" s="364" t="s">
        <v>168</v>
      </c>
      <c r="E25" s="98"/>
      <c r="F25" s="98">
        <v>40956</v>
      </c>
      <c r="G25" s="98">
        <v>43878</v>
      </c>
      <c r="H25" s="364" t="s">
        <v>169</v>
      </c>
      <c r="I25" s="99" t="s">
        <v>170</v>
      </c>
      <c r="J25" s="364" t="s">
        <v>171</v>
      </c>
      <c r="K25" s="113"/>
      <c r="L25" s="59"/>
      <c r="M25" s="59"/>
      <c r="N25" s="59"/>
      <c r="O25" s="59"/>
      <c r="P25" s="59" t="s">
        <v>53</v>
      </c>
      <c r="Q25" s="59"/>
      <c r="R25" s="59"/>
      <c r="S25" s="61"/>
      <c r="T25" s="101" t="s">
        <v>172</v>
      </c>
      <c r="U25" s="101"/>
      <c r="V25" s="101"/>
      <c r="W25" s="101" t="s">
        <v>173</v>
      </c>
      <c r="X25" s="101" t="s">
        <v>174</v>
      </c>
      <c r="Y25" s="102"/>
      <c r="Z25" s="102"/>
      <c r="AA25" s="102"/>
      <c r="AB25" s="102"/>
      <c r="AC25" s="102"/>
      <c r="AD25" s="102"/>
      <c r="AE25" s="102"/>
      <c r="AF25" s="102"/>
      <c r="AG25" s="59"/>
      <c r="AH25" s="59"/>
      <c r="AI25" s="59"/>
      <c r="AJ25" s="18"/>
    </row>
    <row r="26" spans="1:36" ht="61.5" customHeight="1" x14ac:dyDescent="0.25">
      <c r="A26" s="398"/>
      <c r="B26" s="45" t="s">
        <v>175</v>
      </c>
      <c r="C26" s="117" t="s">
        <v>176</v>
      </c>
      <c r="D26" s="364" t="s">
        <v>177</v>
      </c>
      <c r="E26" s="98"/>
      <c r="F26" s="98">
        <v>40956</v>
      </c>
      <c r="G26" s="98">
        <v>43878</v>
      </c>
      <c r="H26" s="364" t="s">
        <v>169</v>
      </c>
      <c r="I26" s="99">
        <v>20000</v>
      </c>
      <c r="J26" s="364" t="s">
        <v>178</v>
      </c>
      <c r="K26" s="113"/>
      <c r="L26" s="59"/>
      <c r="M26" s="59"/>
      <c r="N26" s="59"/>
      <c r="O26" s="59"/>
      <c r="P26" s="59"/>
      <c r="Q26" s="59" t="s">
        <v>53</v>
      </c>
      <c r="R26" s="59"/>
      <c r="S26" s="61"/>
      <c r="T26" s="101" t="s">
        <v>179</v>
      </c>
      <c r="U26" s="101"/>
      <c r="V26" s="101"/>
      <c r="W26" s="101" t="s">
        <v>173</v>
      </c>
      <c r="X26" s="101"/>
      <c r="Y26" s="102"/>
      <c r="Z26" s="102"/>
      <c r="AA26" s="102"/>
      <c r="AB26" s="102"/>
      <c r="AC26" s="102"/>
      <c r="AD26" s="102"/>
      <c r="AE26" s="102"/>
      <c r="AF26" s="62"/>
      <c r="AG26" s="59"/>
      <c r="AH26" s="59"/>
      <c r="AI26" s="103" t="s">
        <v>180</v>
      </c>
      <c r="AJ26" s="18"/>
    </row>
    <row r="27" spans="1:36" ht="58.5" customHeight="1" x14ac:dyDescent="0.25">
      <c r="A27" s="398"/>
      <c r="B27" s="45" t="s">
        <v>181</v>
      </c>
      <c r="C27" s="117" t="s">
        <v>182</v>
      </c>
      <c r="D27" s="364" t="s">
        <v>183</v>
      </c>
      <c r="E27" s="98"/>
      <c r="F27" s="98">
        <v>40956</v>
      </c>
      <c r="G27" s="98">
        <v>43878</v>
      </c>
      <c r="H27" s="364" t="s">
        <v>169</v>
      </c>
      <c r="I27" s="223" t="s">
        <v>90</v>
      </c>
      <c r="J27" s="364" t="s">
        <v>184</v>
      </c>
      <c r="K27" s="118"/>
      <c r="L27" s="59"/>
      <c r="M27" s="59"/>
      <c r="N27" s="59"/>
      <c r="O27" s="59" t="s">
        <v>53</v>
      </c>
      <c r="P27" s="59"/>
      <c r="Q27" s="59"/>
      <c r="R27" s="59"/>
      <c r="S27" s="61"/>
      <c r="T27" s="101" t="s">
        <v>185</v>
      </c>
      <c r="U27" s="101"/>
      <c r="V27" s="101"/>
      <c r="W27" s="101" t="s">
        <v>173</v>
      </c>
      <c r="X27" s="101"/>
      <c r="Y27" s="102"/>
      <c r="Z27" s="102"/>
      <c r="AA27" s="102"/>
      <c r="AB27" s="102"/>
      <c r="AC27" s="102"/>
      <c r="AD27" s="102"/>
      <c r="AE27" s="102"/>
      <c r="AG27" s="59"/>
      <c r="AH27" s="59"/>
      <c r="AI27" s="103" t="s">
        <v>186</v>
      </c>
      <c r="AJ27" s="18"/>
    </row>
    <row r="28" spans="1:36" ht="50.25" customHeight="1" x14ac:dyDescent="0.25">
      <c r="A28" s="399" t="s">
        <v>187</v>
      </c>
      <c r="B28" s="45" t="s">
        <v>188</v>
      </c>
      <c r="C28" s="368" t="s">
        <v>189</v>
      </c>
      <c r="D28" s="368" t="s">
        <v>190</v>
      </c>
      <c r="E28" s="98"/>
      <c r="F28" s="98">
        <v>40956</v>
      </c>
      <c r="G28" s="98">
        <v>43878</v>
      </c>
      <c r="H28" s="368" t="s">
        <v>164</v>
      </c>
      <c r="I28" s="105">
        <v>30000</v>
      </c>
      <c r="J28" s="368" t="s">
        <v>191</v>
      </c>
      <c r="K28" s="119"/>
      <c r="L28" s="62"/>
      <c r="M28" s="62"/>
      <c r="N28" s="59"/>
      <c r="O28" s="59"/>
      <c r="P28" s="59"/>
      <c r="Q28" s="59" t="s">
        <v>53</v>
      </c>
      <c r="R28" s="59"/>
      <c r="S28" s="61"/>
      <c r="T28" s="103" t="s">
        <v>192</v>
      </c>
      <c r="U28" s="107"/>
      <c r="V28" s="107"/>
      <c r="W28" s="107"/>
      <c r="X28" s="107"/>
      <c r="Y28" s="108"/>
      <c r="Z28" s="108"/>
      <c r="AA28" s="108"/>
      <c r="AB28" s="108"/>
      <c r="AC28" s="108"/>
      <c r="AD28" s="108"/>
      <c r="AE28" s="108"/>
      <c r="AF28" s="108"/>
      <c r="AG28" s="108"/>
      <c r="AH28" s="62"/>
      <c r="AI28" s="62"/>
      <c r="AJ28" s="18"/>
    </row>
    <row r="29" spans="1:36" ht="80.25" customHeight="1" x14ac:dyDescent="0.25">
      <c r="A29" s="398"/>
      <c r="B29" s="45" t="s">
        <v>193</v>
      </c>
      <c r="C29" s="368" t="s">
        <v>194</v>
      </c>
      <c r="D29" s="368" t="s">
        <v>195</v>
      </c>
      <c r="E29" s="98"/>
      <c r="F29" s="98">
        <v>40956</v>
      </c>
      <c r="G29" s="98">
        <v>43878</v>
      </c>
      <c r="H29" s="368" t="s">
        <v>196</v>
      </c>
      <c r="I29" s="45" t="s">
        <v>197</v>
      </c>
      <c r="J29" s="368" t="s">
        <v>198</v>
      </c>
      <c r="K29" s="120"/>
      <c r="L29" s="62"/>
      <c r="M29" s="62"/>
      <c r="N29" s="59"/>
      <c r="O29" s="59"/>
      <c r="P29" s="59"/>
      <c r="Q29" s="59" t="s">
        <v>53</v>
      </c>
      <c r="R29" s="59"/>
      <c r="S29" s="61"/>
      <c r="T29" s="107" t="s">
        <v>199</v>
      </c>
      <c r="U29" s="107" t="s">
        <v>200</v>
      </c>
      <c r="V29" s="107" t="s">
        <v>201</v>
      </c>
      <c r="W29" s="107" t="s">
        <v>196</v>
      </c>
      <c r="X29" s="107" t="s">
        <v>202</v>
      </c>
      <c r="Y29" s="108"/>
      <c r="Z29" s="108"/>
      <c r="AA29" s="108"/>
      <c r="AB29" s="108"/>
      <c r="AC29" s="108"/>
      <c r="AD29" s="108"/>
      <c r="AE29" s="108"/>
      <c r="AF29" s="108"/>
      <c r="AG29" s="111"/>
      <c r="AH29" s="62"/>
      <c r="AI29" s="111" t="s">
        <v>203</v>
      </c>
      <c r="AJ29" s="18"/>
    </row>
    <row r="30" spans="1:36" ht="71.25" customHeight="1" x14ac:dyDescent="0.25">
      <c r="A30" s="398"/>
      <c r="B30" s="45" t="s">
        <v>204</v>
      </c>
      <c r="C30" s="368" t="s">
        <v>205</v>
      </c>
      <c r="D30" s="368" t="s">
        <v>206</v>
      </c>
      <c r="E30" s="98"/>
      <c r="F30" s="98">
        <v>40956</v>
      </c>
      <c r="G30" s="98">
        <v>43878</v>
      </c>
      <c r="H30" s="368" t="s">
        <v>207</v>
      </c>
      <c r="I30" s="45" t="s">
        <v>134</v>
      </c>
      <c r="J30" s="368" t="s">
        <v>208</v>
      </c>
      <c r="K30" s="120"/>
      <c r="L30" s="62"/>
      <c r="M30" s="62"/>
      <c r="N30" s="59"/>
      <c r="O30" s="59" t="s">
        <v>53</v>
      </c>
      <c r="P30" s="59"/>
      <c r="Q30" s="59"/>
      <c r="R30" s="59"/>
      <c r="S30" s="61"/>
      <c r="T30" s="107" t="s">
        <v>209</v>
      </c>
      <c r="U30" s="107"/>
      <c r="V30" s="107"/>
      <c r="W30" s="107" t="s">
        <v>210</v>
      </c>
      <c r="X30" s="107"/>
      <c r="Y30" s="368" t="s">
        <v>211</v>
      </c>
      <c r="Z30" s="111" t="s">
        <v>212</v>
      </c>
      <c r="AA30" s="108"/>
      <c r="AB30" s="108"/>
      <c r="AC30" s="108"/>
      <c r="AD30" s="108"/>
      <c r="AE30" s="108"/>
      <c r="AF30" s="108"/>
      <c r="AG30" s="108"/>
      <c r="AH30" s="62"/>
      <c r="AI30" s="62"/>
      <c r="AJ30" s="18"/>
    </row>
    <row r="31" spans="1:36" ht="62.25" customHeight="1" x14ac:dyDescent="0.25">
      <c r="A31" s="398"/>
      <c r="B31" s="45" t="s">
        <v>213</v>
      </c>
      <c r="C31" s="368" t="s">
        <v>214</v>
      </c>
      <c r="D31" s="364" t="s">
        <v>215</v>
      </c>
      <c r="E31" s="98"/>
      <c r="F31" s="98">
        <v>40956</v>
      </c>
      <c r="G31" s="98">
        <v>43878</v>
      </c>
      <c r="H31" s="364" t="s">
        <v>207</v>
      </c>
      <c r="I31" s="223" t="s">
        <v>90</v>
      </c>
      <c r="J31" s="364" t="s">
        <v>216</v>
      </c>
      <c r="K31" s="113"/>
      <c r="L31" s="59"/>
      <c r="M31" s="59"/>
      <c r="N31" s="59"/>
      <c r="O31" s="59"/>
      <c r="P31" s="59" t="s">
        <v>53</v>
      </c>
      <c r="Q31" s="59"/>
      <c r="R31" s="59"/>
      <c r="S31" s="61" t="s">
        <v>6</v>
      </c>
      <c r="T31" s="101" t="s">
        <v>217</v>
      </c>
      <c r="U31" s="101"/>
      <c r="V31" s="101"/>
      <c r="W31" s="101" t="s">
        <v>207</v>
      </c>
      <c r="X31" s="101"/>
      <c r="Y31" s="368" t="s">
        <v>218</v>
      </c>
      <c r="Z31" s="102"/>
      <c r="AA31" s="102"/>
      <c r="AB31" s="102"/>
      <c r="AC31" s="111"/>
      <c r="AD31" s="111" t="s">
        <v>93</v>
      </c>
      <c r="AE31" s="103" t="s">
        <v>219</v>
      </c>
      <c r="AF31" s="102"/>
      <c r="AG31" s="62"/>
      <c r="AH31" s="59"/>
      <c r="AI31" s="103" t="s">
        <v>220</v>
      </c>
      <c r="AJ31" s="18"/>
    </row>
    <row r="32" spans="1:36" ht="47.25" customHeight="1" x14ac:dyDescent="0.25">
      <c r="A32" s="398"/>
      <c r="B32" s="45" t="s">
        <v>221</v>
      </c>
      <c r="C32" s="368" t="s">
        <v>222</v>
      </c>
      <c r="D32" s="364" t="s">
        <v>223</v>
      </c>
      <c r="E32" s="98"/>
      <c r="F32" s="98">
        <v>40956</v>
      </c>
      <c r="G32" s="98">
        <v>41687</v>
      </c>
      <c r="H32" s="364" t="s">
        <v>224</v>
      </c>
      <c r="I32" s="99">
        <v>100000</v>
      </c>
      <c r="J32" s="364" t="s">
        <v>225</v>
      </c>
      <c r="K32" s="113"/>
      <c r="L32" s="59"/>
      <c r="M32" s="59"/>
      <c r="N32" s="59"/>
      <c r="O32" s="59" t="s">
        <v>53</v>
      </c>
      <c r="P32" s="59"/>
      <c r="Q32" s="59"/>
      <c r="R32" s="59"/>
      <c r="S32" s="61" t="s">
        <v>6</v>
      </c>
      <c r="T32" s="101"/>
      <c r="U32" s="101"/>
      <c r="V32" s="101"/>
      <c r="W32" s="101"/>
      <c r="X32" s="101"/>
      <c r="Y32" s="102"/>
      <c r="Z32" s="102"/>
      <c r="AA32" s="102"/>
      <c r="AB32" s="102"/>
      <c r="AC32" s="102"/>
      <c r="AD32" s="102"/>
      <c r="AE32" s="102"/>
      <c r="AF32" s="102"/>
      <c r="AG32" s="102"/>
      <c r="AH32" s="59"/>
      <c r="AI32" s="102" t="s">
        <v>226</v>
      </c>
      <c r="AJ32" s="18"/>
    </row>
    <row r="33" spans="1:36" ht="76.5" customHeight="1" x14ac:dyDescent="0.25">
      <c r="A33" s="398"/>
      <c r="B33" s="45" t="s">
        <v>227</v>
      </c>
      <c r="C33" s="368" t="s">
        <v>228</v>
      </c>
      <c r="D33" s="364" t="s">
        <v>229</v>
      </c>
      <c r="E33" s="98"/>
      <c r="F33" s="98">
        <v>40956</v>
      </c>
      <c r="G33" s="98">
        <v>43878</v>
      </c>
      <c r="H33" s="364" t="s">
        <v>163</v>
      </c>
      <c r="I33" s="99">
        <v>400000</v>
      </c>
      <c r="J33" s="364" t="s">
        <v>230</v>
      </c>
      <c r="K33" s="113"/>
      <c r="L33" s="59"/>
      <c r="M33" s="59"/>
      <c r="N33" s="59"/>
      <c r="O33" s="59"/>
      <c r="P33" s="59"/>
      <c r="Q33" s="59" t="s">
        <v>53</v>
      </c>
      <c r="R33" s="59"/>
      <c r="S33" s="61"/>
      <c r="T33" s="111" t="s">
        <v>231</v>
      </c>
      <c r="U33" s="101"/>
      <c r="V33" s="101" t="s">
        <v>232</v>
      </c>
      <c r="W33" s="101"/>
      <c r="X33" s="101"/>
      <c r="Y33" s="102"/>
      <c r="Z33" s="102"/>
      <c r="AA33" s="102"/>
      <c r="AB33" s="102"/>
      <c r="AC33" s="102"/>
      <c r="AD33" s="102"/>
      <c r="AE33" s="102"/>
      <c r="AF33" s="102"/>
      <c r="AG33" s="102"/>
      <c r="AH33" s="59"/>
      <c r="AI33" s="102"/>
      <c r="AJ33" s="18"/>
    </row>
    <row r="34" spans="1:36" ht="78.75" customHeight="1" x14ac:dyDescent="0.25">
      <c r="A34" s="398"/>
      <c r="B34" s="45" t="s">
        <v>233</v>
      </c>
      <c r="C34" s="368" t="s">
        <v>234</v>
      </c>
      <c r="D34" s="364" t="s">
        <v>235</v>
      </c>
      <c r="E34" s="98"/>
      <c r="F34" s="98">
        <v>40956</v>
      </c>
      <c r="G34" s="98">
        <v>43878</v>
      </c>
      <c r="H34" s="364" t="s">
        <v>236</v>
      </c>
      <c r="I34" s="99">
        <v>10000</v>
      </c>
      <c r="J34" s="364" t="s">
        <v>237</v>
      </c>
      <c r="K34" s="121"/>
      <c r="L34" s="59"/>
      <c r="M34" s="59"/>
      <c r="N34" s="59"/>
      <c r="O34" s="59" t="s">
        <v>53</v>
      </c>
      <c r="P34" s="59"/>
      <c r="Q34" s="59"/>
      <c r="R34" s="59"/>
      <c r="S34" s="61"/>
      <c r="T34" s="101"/>
      <c r="U34" s="101"/>
      <c r="V34" s="101"/>
      <c r="W34" s="101"/>
      <c r="X34" s="101"/>
      <c r="Y34" s="102"/>
      <c r="Z34" s="102"/>
      <c r="AA34" s="102"/>
      <c r="AB34" s="102"/>
      <c r="AC34" s="103"/>
      <c r="AD34" s="103" t="s">
        <v>238</v>
      </c>
      <c r="AE34" s="102"/>
      <c r="AF34" s="103" t="s">
        <v>239</v>
      </c>
      <c r="AG34" s="103"/>
      <c r="AH34" s="59"/>
      <c r="AI34" s="103" t="s">
        <v>240</v>
      </c>
      <c r="AJ34" s="18"/>
    </row>
    <row r="35" spans="1:36" ht="49.5" customHeight="1" x14ac:dyDescent="0.25">
      <c r="A35" s="399" t="s">
        <v>241</v>
      </c>
      <c r="B35" s="45" t="s">
        <v>242</v>
      </c>
      <c r="C35" s="368" t="s">
        <v>243</v>
      </c>
      <c r="D35" s="368" t="s">
        <v>244</v>
      </c>
      <c r="E35" s="98"/>
      <c r="F35" s="98">
        <v>40956</v>
      </c>
      <c r="G35" s="98">
        <v>43878</v>
      </c>
      <c r="H35" s="368" t="s">
        <v>245</v>
      </c>
      <c r="I35" s="105">
        <v>400000</v>
      </c>
      <c r="J35" s="368" t="s">
        <v>246</v>
      </c>
      <c r="K35" s="113"/>
      <c r="L35" s="62"/>
      <c r="M35" s="62"/>
      <c r="N35" s="59"/>
      <c r="O35" s="59"/>
      <c r="P35" s="59"/>
      <c r="Q35" s="59" t="s">
        <v>53</v>
      </c>
      <c r="R35" s="59"/>
      <c r="S35" s="61"/>
      <c r="T35" s="368" t="s">
        <v>247</v>
      </c>
      <c r="U35" s="368" t="s">
        <v>248</v>
      </c>
      <c r="V35" s="122"/>
      <c r="W35" s="368" t="s">
        <v>245</v>
      </c>
      <c r="X35" s="122"/>
      <c r="Y35" s="108"/>
      <c r="Z35" s="108"/>
      <c r="AA35" s="108"/>
      <c r="AB35" s="108"/>
      <c r="AC35" s="108"/>
      <c r="AD35" s="108"/>
      <c r="AE35" s="108"/>
      <c r="AG35" s="62"/>
      <c r="AH35" s="62"/>
      <c r="AI35" s="111" t="s">
        <v>249</v>
      </c>
      <c r="AJ35" s="18"/>
    </row>
    <row r="36" spans="1:36" ht="57.75" customHeight="1" x14ac:dyDescent="0.25">
      <c r="A36" s="400"/>
      <c r="B36" s="45" t="s">
        <v>250</v>
      </c>
      <c r="C36" s="368" t="s">
        <v>251</v>
      </c>
      <c r="D36" s="368" t="s">
        <v>252</v>
      </c>
      <c r="E36" s="98"/>
      <c r="F36" s="98">
        <v>40956</v>
      </c>
      <c r="G36" s="98">
        <v>43878</v>
      </c>
      <c r="H36" s="368" t="s">
        <v>245</v>
      </c>
      <c r="I36" s="105">
        <v>200000</v>
      </c>
      <c r="J36" s="368" t="s">
        <v>253</v>
      </c>
      <c r="K36" s="119"/>
      <c r="L36" s="62"/>
      <c r="M36" s="62"/>
      <c r="N36" s="59"/>
      <c r="O36" s="59" t="s">
        <v>53</v>
      </c>
      <c r="P36" s="59"/>
      <c r="Q36" s="59"/>
      <c r="R36" s="59"/>
      <c r="S36" s="61"/>
      <c r="T36" s="368" t="s">
        <v>254</v>
      </c>
      <c r="U36" s="122"/>
      <c r="V36" s="122"/>
      <c r="W36" s="368" t="s">
        <v>245</v>
      </c>
      <c r="X36" s="122"/>
      <c r="Y36" s="108"/>
      <c r="Z36" s="108"/>
      <c r="AA36" s="108"/>
      <c r="AB36" s="108"/>
      <c r="AC36" s="108"/>
      <c r="AD36" s="108"/>
      <c r="AE36" s="108"/>
      <c r="AF36" s="108"/>
      <c r="AG36" s="62"/>
      <c r="AH36" s="62"/>
      <c r="AI36" s="62"/>
      <c r="AJ36" s="18"/>
    </row>
    <row r="37" spans="1:36" ht="52.5" customHeight="1" x14ac:dyDescent="0.25">
      <c r="A37" s="400"/>
      <c r="B37" s="45" t="s">
        <v>255</v>
      </c>
      <c r="C37" s="368" t="s">
        <v>256</v>
      </c>
      <c r="D37" s="368" t="s">
        <v>257</v>
      </c>
      <c r="E37" s="98"/>
      <c r="F37" s="98">
        <v>40956</v>
      </c>
      <c r="G37" s="98">
        <v>43878</v>
      </c>
      <c r="H37" s="368" t="s">
        <v>236</v>
      </c>
      <c r="I37" s="105">
        <v>20000</v>
      </c>
      <c r="J37" s="368" t="s">
        <v>258</v>
      </c>
      <c r="K37" s="119"/>
      <c r="L37" s="62"/>
      <c r="M37" s="62"/>
      <c r="N37" s="59"/>
      <c r="O37" s="59" t="s">
        <v>53</v>
      </c>
      <c r="P37" s="59"/>
      <c r="Q37" s="59"/>
      <c r="R37" s="59"/>
      <c r="S37" s="61"/>
      <c r="T37" s="107"/>
      <c r="U37" s="107"/>
      <c r="V37" s="107"/>
      <c r="W37" s="107"/>
      <c r="X37" s="107"/>
      <c r="Y37" s="368" t="s">
        <v>259</v>
      </c>
      <c r="Z37" s="111" t="s">
        <v>260</v>
      </c>
      <c r="AA37" s="108"/>
      <c r="AB37" s="108"/>
      <c r="AD37" s="111" t="s">
        <v>261</v>
      </c>
      <c r="AE37" s="108"/>
      <c r="AF37" s="111" t="s">
        <v>262</v>
      </c>
      <c r="AG37" s="62"/>
      <c r="AH37" s="62"/>
      <c r="AI37" s="62"/>
      <c r="AJ37" s="18"/>
    </row>
    <row r="38" spans="1:36" ht="60" customHeight="1" x14ac:dyDescent="0.25">
      <c r="A38" s="400"/>
      <c r="B38" s="45" t="s">
        <v>263</v>
      </c>
      <c r="C38" s="368" t="s">
        <v>264</v>
      </c>
      <c r="D38" s="368" t="s">
        <v>190</v>
      </c>
      <c r="E38" s="98"/>
      <c r="F38" s="98">
        <v>40956</v>
      </c>
      <c r="G38" s="98">
        <v>43878</v>
      </c>
      <c r="H38" s="368" t="s">
        <v>164</v>
      </c>
      <c r="I38" s="45" t="s">
        <v>134</v>
      </c>
      <c r="J38" s="368" t="s">
        <v>265</v>
      </c>
      <c r="K38" s="120"/>
      <c r="L38" s="62"/>
      <c r="M38" s="62"/>
      <c r="N38" s="59"/>
      <c r="O38" s="59"/>
      <c r="P38" s="59"/>
      <c r="Q38" s="59" t="s">
        <v>53</v>
      </c>
      <c r="R38" s="59"/>
      <c r="S38" s="61"/>
      <c r="T38" s="103" t="s">
        <v>266</v>
      </c>
      <c r="U38" s="107"/>
      <c r="V38" s="107"/>
      <c r="W38" s="107"/>
      <c r="X38" s="107"/>
      <c r="Y38" s="108"/>
      <c r="Z38" s="108"/>
      <c r="AA38" s="108"/>
      <c r="AB38" s="108"/>
      <c r="AC38" s="108"/>
      <c r="AD38" s="108"/>
      <c r="AE38" s="108"/>
      <c r="AG38" s="62"/>
      <c r="AH38" s="62"/>
      <c r="AI38" s="111" t="s">
        <v>267</v>
      </c>
      <c r="AJ38" s="18"/>
    </row>
    <row r="39" spans="1:36" ht="52.5" customHeight="1" x14ac:dyDescent="0.25">
      <c r="A39" s="400"/>
      <c r="B39" s="45" t="s">
        <v>268</v>
      </c>
      <c r="C39" s="368" t="s">
        <v>269</v>
      </c>
      <c r="D39" s="368" t="s">
        <v>270</v>
      </c>
      <c r="E39" s="98"/>
      <c r="F39" s="98">
        <v>40956</v>
      </c>
      <c r="G39" s="98">
        <v>43878</v>
      </c>
      <c r="H39" s="368" t="s">
        <v>151</v>
      </c>
      <c r="I39" s="45" t="s">
        <v>134</v>
      </c>
      <c r="J39" s="368" t="s">
        <v>271</v>
      </c>
      <c r="K39" s="120"/>
      <c r="L39" s="62"/>
      <c r="M39" s="62"/>
      <c r="N39" s="59"/>
      <c r="O39" s="59"/>
      <c r="P39" s="59"/>
      <c r="Q39" s="59" t="s">
        <v>53</v>
      </c>
      <c r="R39" s="59"/>
      <c r="S39" s="61"/>
      <c r="T39" s="107" t="s">
        <v>272</v>
      </c>
      <c r="U39" s="107"/>
      <c r="V39" s="107"/>
      <c r="W39" s="107" t="s">
        <v>273</v>
      </c>
      <c r="X39" s="107" t="s">
        <v>274</v>
      </c>
      <c r="Y39" s="108"/>
      <c r="Z39" s="108"/>
      <c r="AA39" s="108"/>
      <c r="AB39" s="108"/>
      <c r="AC39" s="108"/>
      <c r="AD39" s="108"/>
      <c r="AE39" s="108"/>
      <c r="AF39" s="108"/>
      <c r="AG39" s="62"/>
      <c r="AH39" s="62"/>
      <c r="AI39" s="62"/>
      <c r="AJ39" s="18"/>
    </row>
    <row r="40" spans="1:36" ht="54" customHeight="1" x14ac:dyDescent="0.25">
      <c r="A40" s="399" t="s">
        <v>275</v>
      </c>
      <c r="B40" s="45" t="s">
        <v>276</v>
      </c>
      <c r="C40" s="368" t="s">
        <v>277</v>
      </c>
      <c r="D40" s="368" t="s">
        <v>278</v>
      </c>
      <c r="E40" s="98"/>
      <c r="F40" s="98">
        <v>40956</v>
      </c>
      <c r="G40" s="98">
        <v>41687</v>
      </c>
      <c r="H40" s="368" t="s">
        <v>62</v>
      </c>
      <c r="I40" s="105">
        <v>200000</v>
      </c>
      <c r="J40" s="368" t="s">
        <v>279</v>
      </c>
      <c r="K40" s="119"/>
      <c r="L40" s="62"/>
      <c r="M40" s="62"/>
      <c r="N40" s="59"/>
      <c r="O40" s="59"/>
      <c r="P40" s="59"/>
      <c r="Q40" s="59" t="s">
        <v>53</v>
      </c>
      <c r="R40" s="59"/>
      <c r="S40" s="61"/>
      <c r="T40" s="107" t="s">
        <v>280</v>
      </c>
      <c r="U40" s="107" t="s">
        <v>281</v>
      </c>
      <c r="V40" s="107" t="s">
        <v>282</v>
      </c>
      <c r="W40" s="107" t="s">
        <v>283</v>
      </c>
      <c r="X40" s="107"/>
      <c r="Y40" s="108"/>
      <c r="Z40" s="108"/>
      <c r="AA40" s="108"/>
      <c r="AB40" s="62"/>
      <c r="AC40" s="116">
        <v>42401</v>
      </c>
      <c r="AD40" s="108"/>
      <c r="AE40" s="62"/>
      <c r="AF40" s="111" t="s">
        <v>284</v>
      </c>
      <c r="AG40" s="62"/>
      <c r="AH40" s="62"/>
      <c r="AI40" s="111" t="s">
        <v>285</v>
      </c>
      <c r="AJ40" s="18"/>
    </row>
    <row r="41" spans="1:36" ht="67.5" customHeight="1" x14ac:dyDescent="0.25">
      <c r="A41" s="398"/>
      <c r="B41" s="45" t="s">
        <v>286</v>
      </c>
      <c r="C41" s="368" t="s">
        <v>287</v>
      </c>
      <c r="D41" s="368" t="s">
        <v>288</v>
      </c>
      <c r="E41" s="123"/>
      <c r="F41" s="123" t="s">
        <v>289</v>
      </c>
      <c r="G41" s="98">
        <v>42052</v>
      </c>
      <c r="H41" s="368" t="s">
        <v>164</v>
      </c>
      <c r="I41" s="105">
        <v>70000</v>
      </c>
      <c r="J41" s="368" t="s">
        <v>290</v>
      </c>
      <c r="K41" s="119"/>
      <c r="L41" s="62"/>
      <c r="M41" s="62"/>
      <c r="N41" s="59" t="s">
        <v>53</v>
      </c>
      <c r="O41" s="59"/>
      <c r="P41" s="59"/>
      <c r="Q41" s="59"/>
      <c r="R41" s="59"/>
      <c r="S41" s="61"/>
      <c r="T41" s="107"/>
      <c r="U41" s="107"/>
      <c r="V41" s="107"/>
      <c r="W41" s="107"/>
      <c r="X41" s="107"/>
      <c r="Y41" s="108"/>
      <c r="Z41" s="111" t="s">
        <v>291</v>
      </c>
      <c r="AA41" s="108"/>
      <c r="AC41" s="116">
        <v>42401</v>
      </c>
      <c r="AD41" s="108"/>
      <c r="AE41" s="62"/>
      <c r="AF41" s="111" t="s">
        <v>284</v>
      </c>
      <c r="AG41" s="62"/>
      <c r="AH41" s="62"/>
      <c r="AI41" s="111" t="s">
        <v>292</v>
      </c>
      <c r="AJ41" s="18"/>
    </row>
    <row r="42" spans="1:36" ht="56.25" customHeight="1" x14ac:dyDescent="0.25">
      <c r="A42" s="398"/>
      <c r="B42" s="45" t="s">
        <v>293</v>
      </c>
      <c r="C42" s="368" t="s">
        <v>294</v>
      </c>
      <c r="D42" s="368" t="s">
        <v>295</v>
      </c>
      <c r="E42" s="123"/>
      <c r="F42" s="123" t="s">
        <v>289</v>
      </c>
      <c r="G42" s="123" t="s">
        <v>296</v>
      </c>
      <c r="H42" s="368" t="s">
        <v>297</v>
      </c>
      <c r="I42" s="105">
        <v>1000000</v>
      </c>
      <c r="J42" s="368" t="s">
        <v>298</v>
      </c>
      <c r="K42" s="119"/>
      <c r="L42" s="62"/>
      <c r="M42" s="62"/>
      <c r="N42" s="59" t="s">
        <v>53</v>
      </c>
      <c r="O42" s="59"/>
      <c r="P42" s="59"/>
      <c r="Q42" s="59"/>
      <c r="R42" s="59"/>
      <c r="S42" s="61"/>
      <c r="T42" s="124" t="s">
        <v>299</v>
      </c>
      <c r="U42" s="107"/>
      <c r="V42" s="107"/>
      <c r="W42" s="368" t="s">
        <v>297</v>
      </c>
      <c r="X42" s="107"/>
      <c r="Y42" s="108"/>
      <c r="Z42" s="108"/>
      <c r="AA42" s="108"/>
      <c r="AB42" s="108"/>
      <c r="AC42" s="108"/>
      <c r="AD42" s="108"/>
      <c r="AE42" s="62"/>
      <c r="AF42" s="111" t="s">
        <v>284</v>
      </c>
      <c r="AG42" s="62"/>
      <c r="AH42" s="62"/>
      <c r="AI42" s="108"/>
      <c r="AJ42" s="18"/>
    </row>
    <row r="43" spans="1:36" ht="60.75" customHeight="1" x14ac:dyDescent="0.25">
      <c r="A43" s="398"/>
      <c r="B43" s="45" t="s">
        <v>300</v>
      </c>
      <c r="C43" s="368" t="s">
        <v>301</v>
      </c>
      <c r="D43" s="368" t="s">
        <v>302</v>
      </c>
      <c r="E43" s="98"/>
      <c r="F43" s="98">
        <v>40956</v>
      </c>
      <c r="G43" s="98">
        <v>43148</v>
      </c>
      <c r="H43" s="368" t="s">
        <v>164</v>
      </c>
      <c r="I43" s="105">
        <v>100000</v>
      </c>
      <c r="J43" s="368" t="s">
        <v>303</v>
      </c>
      <c r="K43" s="119"/>
      <c r="L43" s="62"/>
      <c r="M43" s="62"/>
      <c r="N43" s="59"/>
      <c r="O43" s="59"/>
      <c r="P43" s="59"/>
      <c r="Q43" s="59" t="s">
        <v>53</v>
      </c>
      <c r="R43" s="59"/>
      <c r="S43" s="61"/>
      <c r="T43" s="364" t="s">
        <v>304</v>
      </c>
      <c r="U43" s="107"/>
      <c r="V43" s="107"/>
      <c r="W43" s="107" t="s">
        <v>305</v>
      </c>
      <c r="X43" s="107"/>
      <c r="Y43" s="108"/>
      <c r="Z43" s="108"/>
      <c r="AA43" s="108"/>
      <c r="AB43" s="108"/>
      <c r="AC43" s="108"/>
      <c r="AD43" s="108"/>
      <c r="AE43" s="62"/>
      <c r="AF43" s="111" t="s">
        <v>284</v>
      </c>
      <c r="AG43" s="62"/>
      <c r="AH43" s="62"/>
      <c r="AI43" s="111" t="s">
        <v>306</v>
      </c>
      <c r="AJ43" s="18"/>
    </row>
    <row r="44" spans="1:36" ht="75" customHeight="1" x14ac:dyDescent="0.25">
      <c r="A44" s="398"/>
      <c r="B44" s="45" t="s">
        <v>307</v>
      </c>
      <c r="C44" s="368" t="s">
        <v>308</v>
      </c>
      <c r="D44" s="368" t="s">
        <v>309</v>
      </c>
      <c r="E44" s="123"/>
      <c r="F44" s="123" t="s">
        <v>289</v>
      </c>
      <c r="G44" s="123">
        <v>43878</v>
      </c>
      <c r="H44" s="368" t="s">
        <v>297</v>
      </c>
      <c r="I44" s="105">
        <v>120000</v>
      </c>
      <c r="J44" s="368" t="s">
        <v>310</v>
      </c>
      <c r="K44" s="119"/>
      <c r="L44" s="62"/>
      <c r="M44" s="62"/>
      <c r="N44" s="59"/>
      <c r="O44" s="59"/>
      <c r="P44" s="59"/>
      <c r="Q44" s="59" t="s">
        <v>53</v>
      </c>
      <c r="R44" s="59"/>
      <c r="S44" s="61"/>
      <c r="T44" s="124" t="s">
        <v>311</v>
      </c>
      <c r="U44" s="107"/>
      <c r="V44" s="107"/>
      <c r="W44" s="368" t="s">
        <v>297</v>
      </c>
      <c r="X44" s="107"/>
      <c r="Y44" s="108"/>
      <c r="Z44" s="108"/>
      <c r="AB44" s="108">
        <v>2012</v>
      </c>
      <c r="AC44" s="108"/>
      <c r="AD44" s="108"/>
      <c r="AE44" s="62"/>
      <c r="AF44" s="111" t="s">
        <v>305</v>
      </c>
      <c r="AG44" s="62"/>
      <c r="AH44" s="62"/>
      <c r="AI44" s="108"/>
      <c r="AJ44" s="18"/>
    </row>
    <row r="45" spans="1:36" ht="74.25" customHeight="1" x14ac:dyDescent="0.25">
      <c r="A45" s="398"/>
      <c r="B45" s="45" t="s">
        <v>312</v>
      </c>
      <c r="C45" s="368" t="s">
        <v>313</v>
      </c>
      <c r="D45" s="368" t="s">
        <v>314</v>
      </c>
      <c r="E45" s="123"/>
      <c r="F45" s="123" t="s">
        <v>289</v>
      </c>
      <c r="G45" s="123">
        <v>43878</v>
      </c>
      <c r="H45" s="368" t="s">
        <v>164</v>
      </c>
      <c r="I45" s="105">
        <v>30000</v>
      </c>
      <c r="J45" s="368" t="s">
        <v>315</v>
      </c>
      <c r="K45" s="119"/>
      <c r="L45" s="62"/>
      <c r="M45" s="62"/>
      <c r="N45" s="59"/>
      <c r="O45" s="59"/>
      <c r="P45" s="59"/>
      <c r="Q45" s="59" t="s">
        <v>53</v>
      </c>
      <c r="R45" s="59"/>
      <c r="S45" s="61"/>
      <c r="T45" s="101" t="s">
        <v>316</v>
      </c>
      <c r="U45" s="107"/>
      <c r="V45" s="107"/>
      <c r="W45" s="107"/>
      <c r="X45" s="107"/>
      <c r="Y45" s="108"/>
      <c r="Z45" s="108"/>
      <c r="AA45" s="108"/>
      <c r="AB45" s="108"/>
      <c r="AC45" s="108"/>
      <c r="AD45" s="108"/>
      <c r="AF45" s="111" t="s">
        <v>317</v>
      </c>
      <c r="AG45" s="62"/>
      <c r="AH45" s="62"/>
      <c r="AI45" s="107" t="s">
        <v>318</v>
      </c>
      <c r="AJ45" s="18"/>
    </row>
    <row r="46" spans="1:36" ht="91.5" customHeight="1" x14ac:dyDescent="0.25">
      <c r="A46" s="399" t="s">
        <v>319</v>
      </c>
      <c r="B46" s="45" t="s">
        <v>320</v>
      </c>
      <c r="C46" s="368" t="s">
        <v>321</v>
      </c>
      <c r="D46" s="368" t="s">
        <v>322</v>
      </c>
      <c r="E46" s="98"/>
      <c r="F46" s="98">
        <v>40956</v>
      </c>
      <c r="G46" s="98">
        <v>43878</v>
      </c>
      <c r="H46" s="368" t="s">
        <v>51</v>
      </c>
      <c r="I46" s="105">
        <v>50000</v>
      </c>
      <c r="J46" s="368" t="s">
        <v>323</v>
      </c>
      <c r="K46" s="119"/>
      <c r="L46" s="62"/>
      <c r="M46" s="62"/>
      <c r="N46" s="59"/>
      <c r="O46" s="59"/>
      <c r="P46" s="59"/>
      <c r="Q46" s="59" t="s">
        <v>53</v>
      </c>
      <c r="R46" s="59"/>
      <c r="S46" s="61"/>
      <c r="T46" s="107" t="s">
        <v>324</v>
      </c>
      <c r="U46" s="107"/>
      <c r="V46" s="107"/>
      <c r="W46" s="107"/>
      <c r="X46" s="107"/>
      <c r="Y46" s="368" t="s">
        <v>325</v>
      </c>
      <c r="Z46" s="108"/>
      <c r="AA46" s="108"/>
      <c r="AB46" s="108"/>
      <c r="AC46" s="108"/>
      <c r="AD46" s="108"/>
      <c r="AE46" s="108"/>
      <c r="AG46" s="62"/>
      <c r="AH46" s="62"/>
      <c r="AI46" s="107" t="s">
        <v>326</v>
      </c>
      <c r="AJ46" s="18"/>
    </row>
    <row r="47" spans="1:36" ht="84" customHeight="1" x14ac:dyDescent="0.25">
      <c r="A47" s="398"/>
      <c r="B47" s="45" t="s">
        <v>327</v>
      </c>
      <c r="C47" s="368" t="s">
        <v>328</v>
      </c>
      <c r="D47" s="368" t="s">
        <v>329</v>
      </c>
      <c r="E47" s="98"/>
      <c r="F47" s="98">
        <v>40956</v>
      </c>
      <c r="G47" s="98">
        <v>41687</v>
      </c>
      <c r="H47" s="368" t="s">
        <v>330</v>
      </c>
      <c r="I47" s="105">
        <v>200000</v>
      </c>
      <c r="J47" s="368" t="s">
        <v>331</v>
      </c>
      <c r="K47" s="119"/>
      <c r="L47" s="62"/>
      <c r="M47" s="62"/>
      <c r="N47" s="59"/>
      <c r="O47" s="59" t="s">
        <v>53</v>
      </c>
      <c r="P47" s="59"/>
      <c r="Q47" s="59"/>
      <c r="R47" s="59"/>
      <c r="S47" s="61"/>
      <c r="T47" s="107" t="s">
        <v>332</v>
      </c>
      <c r="U47" s="107"/>
      <c r="V47" s="107"/>
      <c r="W47" s="107"/>
      <c r="X47" s="107"/>
      <c r="Y47" s="108"/>
      <c r="Z47" s="108"/>
      <c r="AA47" s="108"/>
      <c r="AB47" s="62"/>
      <c r="AC47" s="116">
        <v>42401</v>
      </c>
      <c r="AD47" s="111" t="s">
        <v>333</v>
      </c>
      <c r="AE47" s="108"/>
      <c r="AF47" s="107" t="s">
        <v>334</v>
      </c>
      <c r="AG47" s="108"/>
      <c r="AH47" s="62"/>
      <c r="AI47" s="62"/>
      <c r="AJ47" s="18"/>
    </row>
    <row r="48" spans="1:36" ht="72" customHeight="1" x14ac:dyDescent="0.25">
      <c r="A48" s="398"/>
      <c r="B48" s="45" t="s">
        <v>335</v>
      </c>
      <c r="C48" s="368" t="s">
        <v>336</v>
      </c>
      <c r="D48" s="368" t="s">
        <v>337</v>
      </c>
      <c r="E48" s="123"/>
      <c r="F48" s="123" t="s">
        <v>338</v>
      </c>
      <c r="G48" s="123">
        <v>43878</v>
      </c>
      <c r="H48" s="368" t="s">
        <v>51</v>
      </c>
      <c r="I48" s="105">
        <v>100000</v>
      </c>
      <c r="J48" s="368" t="s">
        <v>339</v>
      </c>
      <c r="K48" s="119"/>
      <c r="L48" s="62"/>
      <c r="M48" s="62"/>
      <c r="N48" s="59" t="s">
        <v>53</v>
      </c>
      <c r="O48" s="59"/>
      <c r="P48" s="59"/>
      <c r="Q48" s="59"/>
      <c r="R48" s="59"/>
      <c r="S48" s="61"/>
      <c r="T48" s="107"/>
      <c r="U48" s="107"/>
      <c r="V48" s="107" t="s">
        <v>340</v>
      </c>
      <c r="W48" s="368" t="s">
        <v>51</v>
      </c>
      <c r="X48" s="107" t="s">
        <v>274</v>
      </c>
      <c r="Y48" s="368" t="s">
        <v>341</v>
      </c>
      <c r="Z48" s="368" t="s">
        <v>342</v>
      </c>
      <c r="AA48" s="108"/>
      <c r="AB48" s="62"/>
      <c r="AC48" s="108"/>
      <c r="AD48" s="108"/>
      <c r="AE48" s="108"/>
      <c r="AF48" s="108"/>
      <c r="AH48" s="62"/>
      <c r="AI48" s="107" t="s">
        <v>343</v>
      </c>
      <c r="AJ48" s="18"/>
    </row>
    <row r="49" spans="1:36" ht="45" customHeight="1" x14ac:dyDescent="0.25">
      <c r="A49" s="398"/>
      <c r="B49" s="45" t="s">
        <v>344</v>
      </c>
      <c r="C49" s="368" t="s">
        <v>345</v>
      </c>
      <c r="D49" s="368" t="s">
        <v>346</v>
      </c>
      <c r="E49" s="98"/>
      <c r="F49" s="98">
        <v>40956</v>
      </c>
      <c r="G49" s="123">
        <v>43878</v>
      </c>
      <c r="H49" s="368" t="s">
        <v>330</v>
      </c>
      <c r="I49" s="105">
        <v>400000</v>
      </c>
      <c r="J49" s="368" t="s">
        <v>347</v>
      </c>
      <c r="K49" s="119"/>
      <c r="L49" s="62"/>
      <c r="M49" s="62"/>
      <c r="N49" s="59"/>
      <c r="O49" s="59"/>
      <c r="P49" s="59"/>
      <c r="Q49" s="59" t="s">
        <v>53</v>
      </c>
      <c r="R49" s="59"/>
      <c r="S49" s="61"/>
      <c r="T49" s="107" t="s">
        <v>348</v>
      </c>
      <c r="U49" s="107"/>
      <c r="V49" s="107"/>
      <c r="W49" s="107"/>
      <c r="X49" s="107"/>
      <c r="Y49" s="108"/>
      <c r="Z49" s="108"/>
      <c r="AA49" s="108"/>
      <c r="AB49" s="62"/>
      <c r="AC49" s="108"/>
      <c r="AD49" s="111" t="s">
        <v>333</v>
      </c>
      <c r="AE49" s="108"/>
      <c r="AF49" s="125" t="s">
        <v>349</v>
      </c>
      <c r="AG49" s="108"/>
      <c r="AH49" s="62"/>
      <c r="AI49" s="62"/>
      <c r="AJ49" s="18"/>
    </row>
    <row r="50" spans="1:36" ht="69.75" customHeight="1" x14ac:dyDescent="0.25">
      <c r="A50" s="398"/>
      <c r="B50" s="45" t="s">
        <v>350</v>
      </c>
      <c r="C50" s="368" t="s">
        <v>351</v>
      </c>
      <c r="D50" s="368" t="s">
        <v>352</v>
      </c>
      <c r="E50" s="98"/>
      <c r="F50" s="98">
        <v>40956</v>
      </c>
      <c r="G50" s="98">
        <v>43878</v>
      </c>
      <c r="H50" s="368" t="s">
        <v>51</v>
      </c>
      <c r="I50" s="105">
        <v>60000</v>
      </c>
      <c r="J50" s="368" t="s">
        <v>353</v>
      </c>
      <c r="K50" s="119"/>
      <c r="L50" s="62"/>
      <c r="M50" s="62"/>
      <c r="N50" s="59"/>
      <c r="O50" s="59"/>
      <c r="P50" s="59" t="s">
        <v>53</v>
      </c>
      <c r="Q50" s="59"/>
      <c r="R50" s="59"/>
      <c r="S50" s="61" t="s">
        <v>6</v>
      </c>
      <c r="T50" s="107" t="s">
        <v>354</v>
      </c>
      <c r="U50" s="107" t="s">
        <v>355</v>
      </c>
      <c r="V50" s="107" t="s">
        <v>356</v>
      </c>
      <c r="W50" s="368" t="s">
        <v>51</v>
      </c>
      <c r="X50" s="107" t="s">
        <v>357</v>
      </c>
      <c r="Y50" s="108"/>
      <c r="Z50" s="108"/>
      <c r="AA50" s="108"/>
      <c r="AB50" s="62"/>
      <c r="AC50" s="108"/>
      <c r="AD50" s="108"/>
      <c r="AE50" s="108"/>
      <c r="AF50" s="108"/>
      <c r="AG50" s="108"/>
      <c r="AH50" s="62"/>
      <c r="AI50" s="62"/>
      <c r="AJ50" s="18"/>
    </row>
    <row r="51" spans="1:36" ht="51" customHeight="1" x14ac:dyDescent="0.25">
      <c r="A51" s="398"/>
      <c r="B51" s="45" t="s">
        <v>358</v>
      </c>
      <c r="C51" s="368" t="s">
        <v>359</v>
      </c>
      <c r="D51" s="368" t="s">
        <v>360</v>
      </c>
      <c r="E51" s="98"/>
      <c r="F51" s="98">
        <v>40956</v>
      </c>
      <c r="G51" s="109" t="s">
        <v>361</v>
      </c>
      <c r="H51" s="368" t="s">
        <v>160</v>
      </c>
      <c r="I51" s="105">
        <v>240000</v>
      </c>
      <c r="J51" s="368" t="s">
        <v>362</v>
      </c>
      <c r="K51" s="113"/>
      <c r="L51" s="62"/>
      <c r="M51" s="62"/>
      <c r="N51" s="59"/>
      <c r="O51" s="59" t="s">
        <v>53</v>
      </c>
      <c r="P51" s="59"/>
      <c r="Q51" s="59"/>
      <c r="R51" s="59"/>
      <c r="S51" s="61"/>
      <c r="T51" s="101" t="s">
        <v>363</v>
      </c>
      <c r="U51" s="107"/>
      <c r="V51" s="107"/>
      <c r="W51" s="107"/>
      <c r="X51" s="107"/>
      <c r="Y51" s="108"/>
      <c r="Z51" s="126" t="s">
        <v>364</v>
      </c>
      <c r="AA51" s="108"/>
      <c r="AB51" s="62"/>
      <c r="AC51" s="107"/>
      <c r="AD51" s="108"/>
      <c r="AF51" s="111" t="s">
        <v>365</v>
      </c>
      <c r="AH51" s="62"/>
      <c r="AI51" s="107" t="s">
        <v>366</v>
      </c>
      <c r="AJ51" s="18"/>
    </row>
    <row r="52" spans="1:36" ht="39" customHeight="1" x14ac:dyDescent="0.25">
      <c r="A52" s="403"/>
      <c r="B52" s="45" t="s">
        <v>367</v>
      </c>
      <c r="C52" s="368" t="s">
        <v>368</v>
      </c>
      <c r="D52" s="368" t="s">
        <v>369</v>
      </c>
      <c r="E52" s="98"/>
      <c r="F52" s="98">
        <v>40956</v>
      </c>
      <c r="G52" s="109" t="s">
        <v>361</v>
      </c>
      <c r="H52" s="368" t="s">
        <v>245</v>
      </c>
      <c r="I52" s="105">
        <v>240000</v>
      </c>
      <c r="J52" s="368" t="s">
        <v>370</v>
      </c>
      <c r="K52" s="100"/>
      <c r="L52" s="62"/>
      <c r="M52" s="62"/>
      <c r="N52" s="59"/>
      <c r="O52" s="59" t="s">
        <v>53</v>
      </c>
      <c r="P52" s="59"/>
      <c r="Q52" s="59"/>
      <c r="R52" s="59"/>
      <c r="S52" s="61" t="s">
        <v>5</v>
      </c>
      <c r="T52" s="107"/>
      <c r="U52" s="107"/>
      <c r="V52" s="107"/>
      <c r="W52" s="107"/>
      <c r="X52" s="107"/>
      <c r="Y52" s="108"/>
      <c r="Z52" s="108"/>
      <c r="AA52" s="108"/>
      <c r="AB52" s="62"/>
      <c r="AC52" s="108"/>
      <c r="AD52" s="108"/>
      <c r="AE52" s="108"/>
      <c r="AF52" s="108"/>
      <c r="AG52" s="62"/>
      <c r="AH52" s="62"/>
      <c r="AI52" s="111" t="s">
        <v>371</v>
      </c>
      <c r="AJ52" s="18"/>
    </row>
    <row r="53" spans="1:36" x14ac:dyDescent="0.25">
      <c r="AJ53" s="18"/>
    </row>
    <row r="54" spans="1:36" x14ac:dyDescent="0.25">
      <c r="B54" s="63"/>
      <c r="AJ54" s="18"/>
    </row>
    <row r="55" spans="1:36" ht="15.75" thickBot="1" x14ac:dyDescent="0.3">
      <c r="L55" s="71"/>
      <c r="AJ55" s="18"/>
    </row>
    <row r="56" spans="1:36" ht="26.25" customHeight="1" thickBot="1" x14ac:dyDescent="0.3">
      <c r="A56" s="67" t="s">
        <v>372</v>
      </c>
      <c r="B56" s="68"/>
      <c r="C56" s="68"/>
      <c r="D56" s="68"/>
      <c r="E56" s="68"/>
      <c r="F56" s="68"/>
      <c r="G56" s="68"/>
      <c r="H56" s="68"/>
      <c r="I56" s="68"/>
      <c r="J56" s="68"/>
      <c r="K56" s="68"/>
      <c r="L56" s="70"/>
      <c r="M56" s="69"/>
      <c r="AJ56" s="18"/>
    </row>
    <row r="57" spans="1:36" ht="26.25" customHeight="1" thickBot="1" x14ac:dyDescent="0.3">
      <c r="A57" s="47"/>
      <c r="B57" s="48"/>
      <c r="C57" s="48"/>
      <c r="D57" s="49"/>
      <c r="E57" s="49"/>
      <c r="F57" s="49"/>
      <c r="G57" s="49"/>
      <c r="H57" s="49"/>
      <c r="I57" s="49"/>
      <c r="J57" s="49"/>
      <c r="K57" s="49"/>
      <c r="L57" s="49"/>
      <c r="M57" s="49"/>
      <c r="N57" s="49"/>
      <c r="AJ57" s="18"/>
    </row>
    <row r="58" spans="1:36" ht="43.5" customHeight="1" thickBot="1" x14ac:dyDescent="0.3">
      <c r="A58" s="53" t="s">
        <v>373</v>
      </c>
      <c r="B58" s="54"/>
      <c r="C58" s="55">
        <f>COUNTA(C62:C63,C67:C68,C72:C76,C78:C78)</f>
        <v>5</v>
      </c>
      <c r="AJ58" s="18"/>
    </row>
    <row r="59" spans="1:36" x14ac:dyDescent="0.25">
      <c r="AJ59" s="18"/>
    </row>
    <row r="60" spans="1:36" ht="15.75" x14ac:dyDescent="0.25">
      <c r="A60" s="372" t="s">
        <v>374</v>
      </c>
      <c r="B60" s="370" t="s">
        <v>11</v>
      </c>
      <c r="C60" s="370" t="s">
        <v>12</v>
      </c>
      <c r="D60" s="370" t="s">
        <v>13</v>
      </c>
      <c r="E60" s="374" t="s">
        <v>14</v>
      </c>
      <c r="F60" s="370" t="s">
        <v>15</v>
      </c>
      <c r="G60" s="370"/>
      <c r="H60" s="370" t="s">
        <v>16</v>
      </c>
      <c r="I60" s="370" t="s">
        <v>17</v>
      </c>
      <c r="J60" s="371" t="s">
        <v>18</v>
      </c>
      <c r="K60" s="371" t="s">
        <v>19</v>
      </c>
      <c r="L60" s="371"/>
      <c r="M60" s="371" t="s">
        <v>20</v>
      </c>
      <c r="N60" s="46"/>
      <c r="AJ60" s="18"/>
    </row>
    <row r="61" spans="1:36" ht="15.75" x14ac:dyDescent="0.25">
      <c r="A61" s="373"/>
      <c r="B61" s="370"/>
      <c r="C61" s="370"/>
      <c r="D61" s="370"/>
      <c r="E61" s="374"/>
      <c r="F61" s="50" t="s">
        <v>43</v>
      </c>
      <c r="G61" s="50" t="s">
        <v>44</v>
      </c>
      <c r="H61" s="370"/>
      <c r="I61" s="370"/>
      <c r="J61" s="371"/>
      <c r="K61" s="95" t="s">
        <v>45</v>
      </c>
      <c r="L61" s="95" t="s">
        <v>46</v>
      </c>
      <c r="M61" s="371"/>
      <c r="N61" s="2"/>
      <c r="AJ61" s="18"/>
    </row>
    <row r="62" spans="1:36" ht="120" x14ac:dyDescent="0.25">
      <c r="A62" s="368" t="s">
        <v>375</v>
      </c>
      <c r="B62" s="45" t="s">
        <v>376</v>
      </c>
      <c r="C62" s="107" t="s">
        <v>377</v>
      </c>
      <c r="D62" s="107" t="s">
        <v>378</v>
      </c>
      <c r="E62" s="62"/>
      <c r="F62" s="127">
        <v>41543</v>
      </c>
      <c r="G62" s="128">
        <v>42036</v>
      </c>
      <c r="H62" s="107" t="s">
        <v>51</v>
      </c>
      <c r="I62" s="62" t="s">
        <v>379</v>
      </c>
      <c r="J62" s="107" t="s">
        <v>380</v>
      </c>
      <c r="K62" s="59"/>
      <c r="L62" s="59"/>
      <c r="M62" s="59"/>
      <c r="N62" s="2"/>
      <c r="AJ62" s="18"/>
    </row>
    <row r="63" spans="1:36" ht="45" x14ac:dyDescent="0.25">
      <c r="A63" s="368" t="s">
        <v>375</v>
      </c>
      <c r="B63" s="45" t="s">
        <v>381</v>
      </c>
      <c r="C63" s="107" t="s">
        <v>382</v>
      </c>
      <c r="D63" s="107" t="s">
        <v>383</v>
      </c>
      <c r="E63" s="62"/>
      <c r="F63" s="129">
        <v>41543</v>
      </c>
      <c r="G63" s="129">
        <v>43878</v>
      </c>
      <c r="H63" s="107" t="s">
        <v>384</v>
      </c>
      <c r="I63" s="62" t="s">
        <v>134</v>
      </c>
      <c r="J63" s="107" t="s">
        <v>385</v>
      </c>
      <c r="K63" s="62"/>
      <c r="L63" s="62"/>
      <c r="M63" s="62"/>
      <c r="N63" s="2"/>
      <c r="AJ63" s="18"/>
    </row>
    <row r="64" spans="1:36" x14ac:dyDescent="0.25">
      <c r="AJ64" s="18"/>
    </row>
    <row r="65" spans="1:36" ht="15.75" x14ac:dyDescent="0.25">
      <c r="A65" s="372" t="s">
        <v>374</v>
      </c>
      <c r="B65" s="370" t="s">
        <v>11</v>
      </c>
      <c r="C65" s="370" t="s">
        <v>12</v>
      </c>
      <c r="D65" s="370" t="s">
        <v>13</v>
      </c>
      <c r="E65" s="374" t="s">
        <v>14</v>
      </c>
      <c r="F65" s="370" t="s">
        <v>15</v>
      </c>
      <c r="G65" s="370"/>
      <c r="H65" s="370" t="s">
        <v>16</v>
      </c>
      <c r="I65" s="370" t="s">
        <v>17</v>
      </c>
      <c r="J65" s="370" t="s">
        <v>18</v>
      </c>
      <c r="K65" s="371" t="s">
        <v>19</v>
      </c>
      <c r="L65" s="371"/>
      <c r="M65" s="370" t="s">
        <v>20</v>
      </c>
      <c r="N65" s="46"/>
      <c r="AJ65" s="18"/>
    </row>
    <row r="66" spans="1:36" ht="15" customHeight="1" x14ac:dyDescent="0.25">
      <c r="A66" s="373"/>
      <c r="B66" s="370"/>
      <c r="C66" s="370"/>
      <c r="D66" s="370"/>
      <c r="E66" s="374"/>
      <c r="F66" s="50" t="s">
        <v>43</v>
      </c>
      <c r="G66" s="50" t="s">
        <v>44</v>
      </c>
      <c r="H66" s="370"/>
      <c r="I66" s="370"/>
      <c r="J66" s="370"/>
      <c r="K66" s="95" t="s">
        <v>45</v>
      </c>
      <c r="L66" s="95" t="s">
        <v>46</v>
      </c>
      <c r="M66" s="370"/>
      <c r="N66" s="2"/>
      <c r="AJ66" s="18"/>
    </row>
    <row r="67" spans="1:36" ht="75" x14ac:dyDescent="0.25">
      <c r="A67" s="368" t="s">
        <v>187</v>
      </c>
      <c r="B67" s="45" t="s">
        <v>386</v>
      </c>
      <c r="C67" s="107" t="s">
        <v>387</v>
      </c>
      <c r="D67" s="107" t="s">
        <v>388</v>
      </c>
      <c r="E67" s="62"/>
      <c r="F67" s="130">
        <v>41543</v>
      </c>
      <c r="G67" s="130">
        <v>43878</v>
      </c>
      <c r="H67" s="107" t="s">
        <v>389</v>
      </c>
      <c r="I67" s="62" t="s">
        <v>379</v>
      </c>
      <c r="J67" s="101" t="s">
        <v>390</v>
      </c>
      <c r="K67" s="59"/>
      <c r="L67" s="59"/>
      <c r="M67" s="59"/>
      <c r="N67" s="2"/>
      <c r="AJ67" s="18"/>
    </row>
    <row r="68" spans="1:36" x14ac:dyDescent="0.25">
      <c r="A68" s="45"/>
      <c r="B68" s="45"/>
      <c r="C68" s="62"/>
      <c r="D68" s="62"/>
      <c r="E68" s="62"/>
      <c r="F68" s="62"/>
      <c r="G68" s="62"/>
      <c r="H68" s="62"/>
      <c r="I68" s="62"/>
      <c r="J68" s="62"/>
      <c r="K68" s="62"/>
      <c r="L68" s="62"/>
      <c r="M68" s="62"/>
      <c r="N68" s="2"/>
      <c r="AJ68" s="18"/>
    </row>
    <row r="69" spans="1:36" x14ac:dyDescent="0.25">
      <c r="AJ69" s="18"/>
    </row>
    <row r="70" spans="1:36" ht="15.75" x14ac:dyDescent="0.25">
      <c r="A70" s="372" t="s">
        <v>374</v>
      </c>
      <c r="B70" s="370" t="s">
        <v>11</v>
      </c>
      <c r="C70" s="370" t="s">
        <v>12</v>
      </c>
      <c r="D70" s="370" t="s">
        <v>13</v>
      </c>
      <c r="E70" s="374" t="s">
        <v>14</v>
      </c>
      <c r="F70" s="370" t="s">
        <v>15</v>
      </c>
      <c r="G70" s="370"/>
      <c r="H70" s="370" t="s">
        <v>16</v>
      </c>
      <c r="I70" s="370" t="s">
        <v>17</v>
      </c>
      <c r="J70" s="370" t="s">
        <v>18</v>
      </c>
      <c r="K70" s="371" t="s">
        <v>19</v>
      </c>
      <c r="L70" s="371"/>
      <c r="M70" s="370" t="s">
        <v>20</v>
      </c>
      <c r="N70" s="46"/>
      <c r="AJ70" s="18"/>
    </row>
    <row r="71" spans="1:36" ht="15" customHeight="1" x14ac:dyDescent="0.25">
      <c r="A71" s="373"/>
      <c r="B71" s="370"/>
      <c r="C71" s="370"/>
      <c r="D71" s="370"/>
      <c r="E71" s="374"/>
      <c r="F71" s="50" t="s">
        <v>43</v>
      </c>
      <c r="G71" s="50" t="s">
        <v>44</v>
      </c>
      <c r="H71" s="370"/>
      <c r="I71" s="370"/>
      <c r="J71" s="370"/>
      <c r="K71" s="95" t="s">
        <v>45</v>
      </c>
      <c r="L71" s="95" t="s">
        <v>46</v>
      </c>
      <c r="M71" s="370"/>
      <c r="N71" s="2"/>
      <c r="AJ71" s="18"/>
    </row>
    <row r="72" spans="1:36" ht="90" x14ac:dyDescent="0.25">
      <c r="A72" s="368" t="s">
        <v>391</v>
      </c>
      <c r="B72" s="45" t="s">
        <v>392</v>
      </c>
      <c r="C72" s="107" t="s">
        <v>393</v>
      </c>
      <c r="D72" s="107" t="s">
        <v>394</v>
      </c>
      <c r="E72" s="62"/>
      <c r="F72" s="127">
        <v>41543</v>
      </c>
      <c r="G72" s="127">
        <v>43878</v>
      </c>
      <c r="H72" s="107" t="s">
        <v>395</v>
      </c>
      <c r="I72" s="62" t="s">
        <v>134</v>
      </c>
      <c r="J72" s="101" t="s">
        <v>151</v>
      </c>
      <c r="K72" s="59"/>
      <c r="L72" s="59"/>
      <c r="M72" s="59"/>
      <c r="N72" s="2"/>
      <c r="AJ72" s="18"/>
    </row>
    <row r="73" spans="1:36" x14ac:dyDescent="0.25">
      <c r="A73" s="368"/>
      <c r="B73" s="45"/>
      <c r="C73" s="107"/>
      <c r="D73" s="107"/>
      <c r="E73" s="62"/>
      <c r="F73" s="127"/>
      <c r="G73" s="127"/>
      <c r="H73" s="107"/>
      <c r="I73" s="62"/>
      <c r="J73" s="107"/>
      <c r="K73" s="62"/>
      <c r="L73" s="62"/>
      <c r="M73" s="62"/>
      <c r="N73" s="2"/>
      <c r="AJ73" s="18"/>
    </row>
    <row r="74" spans="1:36" x14ac:dyDescent="0.25">
      <c r="A74" s="181"/>
      <c r="B74" s="63"/>
      <c r="C74" s="57"/>
      <c r="D74" s="57"/>
      <c r="F74" s="128"/>
      <c r="G74" s="128"/>
      <c r="H74" s="57"/>
      <c r="J74" s="57"/>
      <c r="N74" s="2"/>
      <c r="AJ74" s="18"/>
    </row>
    <row r="75" spans="1:36" ht="15.75" x14ac:dyDescent="0.25">
      <c r="A75" s="372" t="s">
        <v>374</v>
      </c>
      <c r="B75" s="370" t="s">
        <v>11</v>
      </c>
      <c r="C75" s="370" t="s">
        <v>12</v>
      </c>
      <c r="D75" s="370" t="s">
        <v>13</v>
      </c>
      <c r="E75" s="374" t="s">
        <v>14</v>
      </c>
      <c r="F75" s="370" t="s">
        <v>15</v>
      </c>
      <c r="G75" s="370"/>
      <c r="H75" s="370" t="s">
        <v>16</v>
      </c>
      <c r="I75" s="370" t="s">
        <v>17</v>
      </c>
      <c r="J75" s="370" t="s">
        <v>18</v>
      </c>
      <c r="K75" s="371" t="s">
        <v>19</v>
      </c>
      <c r="L75" s="371"/>
      <c r="M75" s="370" t="s">
        <v>20</v>
      </c>
      <c r="N75" s="2"/>
      <c r="AJ75" s="18"/>
    </row>
    <row r="76" spans="1:36" ht="15.75" x14ac:dyDescent="0.25">
      <c r="A76" s="373"/>
      <c r="B76" s="370"/>
      <c r="C76" s="370"/>
      <c r="D76" s="370"/>
      <c r="E76" s="374"/>
      <c r="F76" s="50" t="s">
        <v>43</v>
      </c>
      <c r="G76" s="50" t="s">
        <v>44</v>
      </c>
      <c r="H76" s="370"/>
      <c r="I76" s="370"/>
      <c r="J76" s="370"/>
      <c r="K76" s="95" t="s">
        <v>45</v>
      </c>
      <c r="L76" s="95" t="s">
        <v>46</v>
      </c>
      <c r="M76" s="370"/>
      <c r="N76" s="2"/>
      <c r="AJ76" s="18"/>
    </row>
    <row r="77" spans="1:36" ht="45" x14ac:dyDescent="0.25">
      <c r="A77" s="368" t="s">
        <v>319</v>
      </c>
      <c r="B77" s="177" t="s">
        <v>396</v>
      </c>
      <c r="C77" s="368" t="s">
        <v>397</v>
      </c>
      <c r="D77" s="364" t="s">
        <v>215</v>
      </c>
      <c r="E77" s="203"/>
      <c r="F77" s="98">
        <v>40956</v>
      </c>
      <c r="G77" s="98">
        <v>43878</v>
      </c>
      <c r="H77" s="147" t="s">
        <v>93</v>
      </c>
      <c r="I77" s="223" t="s">
        <v>90</v>
      </c>
      <c r="J77" s="364" t="s">
        <v>216</v>
      </c>
      <c r="K77" s="204"/>
      <c r="L77" s="204"/>
      <c r="M77" s="177"/>
      <c r="N77" s="2"/>
      <c r="AJ77" s="18"/>
    </row>
    <row r="78" spans="1:36" x14ac:dyDescent="0.25">
      <c r="A78" s="63"/>
      <c r="B78" s="63"/>
      <c r="N78" s="2"/>
      <c r="AJ78" s="18"/>
    </row>
    <row r="79" spans="1:36" x14ac:dyDescent="0.25">
      <c r="A79" s="18"/>
      <c r="B79" s="18"/>
      <c r="C79" s="18"/>
      <c r="D79" s="18"/>
      <c r="E79" s="18"/>
      <c r="F79" s="18"/>
      <c r="G79" s="18"/>
      <c r="H79" s="18"/>
      <c r="I79" s="18"/>
      <c r="J79" s="18"/>
      <c r="K79" s="18"/>
      <c r="L79" s="18"/>
      <c r="M79" s="18"/>
      <c r="N79" s="56"/>
      <c r="O79" s="56"/>
      <c r="P79" s="56"/>
      <c r="Q79" s="56"/>
      <c r="R79" s="56"/>
      <c r="S79" s="56"/>
      <c r="T79" s="56"/>
      <c r="U79" s="56"/>
      <c r="V79" s="56"/>
      <c r="W79" s="56"/>
      <c r="X79" s="56"/>
      <c r="Y79" s="56"/>
      <c r="Z79" s="56"/>
      <c r="AA79" s="56"/>
      <c r="AB79" s="56"/>
      <c r="AC79" s="56"/>
      <c r="AD79" s="56"/>
      <c r="AE79" s="56"/>
      <c r="AF79" s="56"/>
      <c r="AG79" s="56"/>
      <c r="AH79" s="56"/>
      <c r="AI79" s="56"/>
      <c r="AJ79" s="18"/>
    </row>
    <row r="80" spans="1:36" x14ac:dyDescent="0.25">
      <c r="A80" s="18"/>
      <c r="B80" s="18"/>
      <c r="C80" s="18"/>
      <c r="D80" s="18"/>
      <c r="E80" s="18"/>
      <c r="F80" s="18"/>
      <c r="G80" s="18"/>
      <c r="H80" s="18"/>
      <c r="I80" s="18"/>
      <c r="J80" s="18"/>
      <c r="K80" s="18"/>
      <c r="L80" s="18"/>
      <c r="M80" s="18"/>
      <c r="N80" s="56"/>
      <c r="O80" s="56"/>
      <c r="P80" s="56"/>
      <c r="Q80" s="56"/>
      <c r="R80" s="56"/>
      <c r="S80" s="56"/>
      <c r="T80" s="56"/>
      <c r="U80" s="56"/>
      <c r="V80" s="56"/>
      <c r="W80" s="56"/>
      <c r="X80" s="56"/>
      <c r="Y80" s="56"/>
      <c r="Z80" s="56"/>
      <c r="AA80" s="56"/>
      <c r="AB80" s="56"/>
      <c r="AC80" s="56"/>
      <c r="AD80" s="56"/>
      <c r="AE80" s="56"/>
      <c r="AF80" s="56"/>
      <c r="AG80" s="56"/>
      <c r="AH80" s="56"/>
      <c r="AI80" s="56"/>
      <c r="AJ80" s="18"/>
    </row>
  </sheetData>
  <sheetProtection algorithmName="SHA-512" hashValue="/K/j4dgIP6PyBmdIikNeiE7/6TmwByRnHhZ7Gsn+FJF02ei7PpekwbDold3ep5iL1zO6Bd0eYvuZnD3lM84XKw==" saltValue="uTlg3lW+ECPOkcW7gTO26Q==" spinCount="100000" sheet="1" objects="1" scenarios="1"/>
  <mergeCells count="90">
    <mergeCell ref="N8:X8"/>
    <mergeCell ref="AB9:AB10"/>
    <mergeCell ref="X9:X10"/>
    <mergeCell ref="Y9:Y10"/>
    <mergeCell ref="Z9:Z10"/>
    <mergeCell ref="N9:N10"/>
    <mergeCell ref="O9:O10"/>
    <mergeCell ref="P9:P10"/>
    <mergeCell ref="Q9:Q10"/>
    <mergeCell ref="A46:A52"/>
    <mergeCell ref="AG9:AG10"/>
    <mergeCell ref="AH9:AH10"/>
    <mergeCell ref="AA9:AA10"/>
    <mergeCell ref="AC9:AC10"/>
    <mergeCell ref="AD9:AD10"/>
    <mergeCell ref="AE9:AE10"/>
    <mergeCell ref="R9:R10"/>
    <mergeCell ref="S9:S10"/>
    <mergeCell ref="T9:T10"/>
    <mergeCell ref="U9:U10"/>
    <mergeCell ref="V9:V10"/>
    <mergeCell ref="W9:W10"/>
    <mergeCell ref="H60:H61"/>
    <mergeCell ref="A8:M8"/>
    <mergeCell ref="I60:I61"/>
    <mergeCell ref="J60:J61"/>
    <mergeCell ref="M60:M61"/>
    <mergeCell ref="K60:L60"/>
    <mergeCell ref="A60:A61"/>
    <mergeCell ref="E60:E61"/>
    <mergeCell ref="F60:G60"/>
    <mergeCell ref="A11:A22"/>
    <mergeCell ref="A23:A27"/>
    <mergeCell ref="A28:A34"/>
    <mergeCell ref="A35:A39"/>
    <mergeCell ref="B9:B10"/>
    <mergeCell ref="K9:L9"/>
    <mergeCell ref="A40:A45"/>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A65:A66"/>
    <mergeCell ref="B65:B66"/>
    <mergeCell ref="C65:C66"/>
    <mergeCell ref="D65:D66"/>
    <mergeCell ref="B60:B61"/>
    <mergeCell ref="C60:C61"/>
    <mergeCell ref="D60:D61"/>
    <mergeCell ref="I70:I71"/>
    <mergeCell ref="E65:E66"/>
    <mergeCell ref="J70:J71"/>
    <mergeCell ref="M70:M71"/>
    <mergeCell ref="F65:G65"/>
    <mergeCell ref="H65:H66"/>
    <mergeCell ref="I65:I66"/>
    <mergeCell ref="J65:J66"/>
    <mergeCell ref="K65:L65"/>
    <mergeCell ref="K70:L70"/>
    <mergeCell ref="M65:M66"/>
    <mergeCell ref="F70:G70"/>
    <mergeCell ref="H70:H71"/>
    <mergeCell ref="A70:A71"/>
    <mergeCell ref="B70:B71"/>
    <mergeCell ref="C70:C71"/>
    <mergeCell ref="D70:D71"/>
    <mergeCell ref="E70:E71"/>
    <mergeCell ref="A75:A76"/>
    <mergeCell ref="B75:B76"/>
    <mergeCell ref="C75:C76"/>
    <mergeCell ref="D75:D76"/>
    <mergeCell ref="E75:E76"/>
    <mergeCell ref="M75:M76"/>
    <mergeCell ref="F75:G75"/>
    <mergeCell ref="H75:H76"/>
    <mergeCell ref="I75:I76"/>
    <mergeCell ref="J75:J76"/>
    <mergeCell ref="K75:L75"/>
  </mergeCells>
  <conditionalFormatting sqref="N11:N52">
    <cfRule type="cellIs" dxfId="67" priority="13" stopIfTrue="1" operator="equal">
      <formula>"x"</formula>
    </cfRule>
  </conditionalFormatting>
  <conditionalFormatting sqref="O11:O52">
    <cfRule type="cellIs" dxfId="66" priority="12" operator="equal">
      <formula>"x"</formula>
    </cfRule>
  </conditionalFormatting>
  <conditionalFormatting sqref="P11:P52">
    <cfRule type="cellIs" dxfId="65" priority="11" operator="equal">
      <formula>"x"</formula>
    </cfRule>
  </conditionalFormatting>
  <conditionalFormatting sqref="Q11:Q52">
    <cfRule type="cellIs" dxfId="64" priority="10" stopIfTrue="1" operator="equal">
      <formula>"x"</formula>
    </cfRule>
  </conditionalFormatting>
  <conditionalFormatting sqref="R11:R52">
    <cfRule type="cellIs" dxfId="63" priority="9" operator="equal">
      <formula>"x"</formula>
    </cfRule>
  </conditionalFormatting>
  <conditionalFormatting sqref="S11:S52">
    <cfRule type="cellIs" dxfId="62" priority="7" stopIfTrue="1" operator="equal">
      <formula>$AN$7</formula>
    </cfRule>
    <cfRule type="cellIs" dxfId="61" priority="8" stopIfTrue="1" operator="equal">
      <formula>$AN$6</formula>
    </cfRule>
  </conditionalFormatting>
  <conditionalFormatting sqref="T13:T19">
    <cfRule type="cellIs" dxfId="60" priority="6" stopIfTrue="1" operator="equal">
      <formula>"x"</formula>
    </cfRule>
  </conditionalFormatting>
  <conditionalFormatting sqref="T24">
    <cfRule type="cellIs" dxfId="59" priority="5" stopIfTrue="1" operator="equal">
      <formula>"x"</formula>
    </cfRule>
  </conditionalFormatting>
  <conditionalFormatting sqref="T28 T33">
    <cfRule type="cellIs" dxfId="58" priority="4" stopIfTrue="1" operator="equal">
      <formula>"x"</formula>
    </cfRule>
  </conditionalFormatting>
  <conditionalFormatting sqref="T38">
    <cfRule type="cellIs" dxfId="57" priority="3" stopIfTrue="1" operator="equal">
      <formula>"x"</formula>
    </cfRule>
  </conditionalFormatting>
  <conditionalFormatting sqref="T43">
    <cfRule type="cellIs" dxfId="56" priority="2" stopIfTrue="1" operator="equal">
      <formula>"x"</formula>
    </cfRule>
  </conditionalFormatting>
  <conditionalFormatting sqref="T45:T47 T49 T51">
    <cfRule type="cellIs" dxfId="55" priority="1" stopIfTrue="1" operator="equal">
      <formula>"x"</formula>
    </cfRule>
  </conditionalFormatting>
  <conditionalFormatting sqref="AN6:AN7">
    <cfRule type="cellIs" dxfId="54" priority="378" stopIfTrue="1" operator="equal">
      <formula>$AN$6</formula>
    </cfRule>
  </conditionalFormatting>
  <dataValidations count="1">
    <dataValidation type="list" allowBlank="1" showInputMessage="1" showErrorMessage="1" sqref="S11:S52"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B39"/>
  <sheetViews>
    <sheetView showGridLines="0" topLeftCell="A29" zoomScaleNormal="100" zoomScalePageLayoutView="70" workbookViewId="0">
      <selection activeCell="U42" sqref="U42"/>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429" t="s">
        <v>0</v>
      </c>
      <c r="C1" s="429"/>
      <c r="D1" s="429"/>
      <c r="E1" s="429"/>
      <c r="F1" s="429"/>
      <c r="G1" s="429"/>
      <c r="H1" s="429"/>
      <c r="I1" s="429"/>
      <c r="J1" s="429"/>
      <c r="K1" s="429"/>
      <c r="L1" s="429"/>
      <c r="M1" s="429"/>
      <c r="N1" s="429"/>
      <c r="O1" s="429"/>
      <c r="P1" s="429"/>
      <c r="Q1" s="429"/>
      <c r="R1" s="429"/>
      <c r="S1" s="429"/>
      <c r="T1" s="429"/>
      <c r="U1" s="429"/>
      <c r="V1" s="429"/>
      <c r="W1" s="429"/>
      <c r="X1" s="11"/>
    </row>
    <row r="2" spans="1:28" s="15" customFormat="1" ht="21" customHeight="1" x14ac:dyDescent="0.25">
      <c r="A2" s="16"/>
      <c r="B2" s="429"/>
      <c r="C2" s="429"/>
      <c r="D2" s="429"/>
      <c r="E2" s="429"/>
      <c r="F2" s="429"/>
      <c r="G2" s="429"/>
      <c r="H2" s="429"/>
      <c r="I2" s="429"/>
      <c r="J2" s="429"/>
      <c r="K2" s="429"/>
      <c r="L2" s="429"/>
      <c r="M2" s="429"/>
      <c r="N2" s="429"/>
      <c r="O2" s="429"/>
      <c r="P2" s="429"/>
      <c r="Q2" s="429"/>
      <c r="R2" s="429"/>
      <c r="S2" s="429"/>
      <c r="T2" s="429"/>
      <c r="U2" s="429"/>
      <c r="V2" s="429"/>
      <c r="W2" s="429"/>
      <c r="X2" s="16"/>
    </row>
    <row r="3" spans="1:28" ht="33.75" customHeight="1" x14ac:dyDescent="0.35">
      <c r="A3" s="11"/>
      <c r="B3" s="435" t="str">
        <f>'Monitoria Anual - 5'!A2</f>
        <v>PLANO DE AÇÃO NACIONAL PARA A CONSERVAÇÃO DAS ESPÉCIES AMEAÇADAS DA FAUNA AQUÁTICA DO ECOSSISTEMA MOGI/PARDO/SAPUCAI-MIRIM/GRANDE - PAN MPSG.</v>
      </c>
      <c r="C3" s="435"/>
      <c r="D3" s="435"/>
      <c r="E3" s="435"/>
      <c r="F3" s="435"/>
      <c r="G3" s="435"/>
      <c r="H3" s="435"/>
      <c r="I3" s="435"/>
      <c r="J3" s="435"/>
      <c r="K3" s="435"/>
      <c r="L3" s="435"/>
      <c r="M3" s="435"/>
      <c r="N3" s="435"/>
      <c r="O3" s="435"/>
      <c r="P3" s="435"/>
      <c r="Q3" s="435"/>
      <c r="R3" s="435"/>
      <c r="S3" s="435"/>
      <c r="T3" s="435"/>
      <c r="U3" s="435"/>
      <c r="V3" s="435"/>
      <c r="W3" s="435"/>
      <c r="X3" s="11"/>
    </row>
    <row r="4" spans="1:28" x14ac:dyDescent="0.25">
      <c r="A4" s="11"/>
      <c r="J4" s="12"/>
      <c r="K4" s="12"/>
      <c r="L4" s="12"/>
      <c r="M4" s="12"/>
      <c r="N4" s="12"/>
      <c r="O4" s="12"/>
      <c r="X4" s="11"/>
    </row>
    <row r="5" spans="1:28" s="2" customFormat="1" ht="45" customHeight="1" x14ac:dyDescent="0.25">
      <c r="A5" s="18"/>
      <c r="B5" s="442" t="s">
        <v>398</v>
      </c>
      <c r="C5" s="442"/>
      <c r="D5" s="443" t="str">
        <f>'Monitoria Anual - 5'!B4</f>
        <v>Recuperar as espécies da fauna aquática, com ênfase nos peixes ameaçados de extinção, do ecossistema dos rios Mogi-Guaçu, Pardo e Grande em 8 anos.</v>
      </c>
      <c r="E5" s="443"/>
      <c r="F5" s="443"/>
      <c r="G5" s="443"/>
      <c r="H5" s="443"/>
      <c r="I5" s="443"/>
      <c r="J5" s="443"/>
      <c r="K5" s="443"/>
      <c r="L5" s="443"/>
      <c r="M5" s="444"/>
      <c r="N5" s="13"/>
      <c r="O5" s="13"/>
      <c r="P5" s="13"/>
      <c r="Q5" s="13"/>
      <c r="R5" s="13"/>
      <c r="X5" s="18"/>
    </row>
    <row r="6" spans="1:28" x14ac:dyDescent="0.25">
      <c r="A6" s="11"/>
      <c r="J6" s="12"/>
      <c r="K6" s="12"/>
      <c r="L6" s="12"/>
      <c r="M6" s="12"/>
      <c r="N6" s="12"/>
      <c r="O6" s="12"/>
      <c r="X6" s="11"/>
    </row>
    <row r="7" spans="1:28" ht="26.25" customHeight="1" x14ac:dyDescent="0.25">
      <c r="A7" s="11"/>
      <c r="B7" s="442" t="s">
        <v>4</v>
      </c>
      <c r="C7" s="442"/>
      <c r="D7" s="430" t="s">
        <v>744</v>
      </c>
      <c r="E7" s="430"/>
      <c r="F7" s="430"/>
      <c r="G7" s="431"/>
      <c r="H7" s="2"/>
      <c r="I7" s="14"/>
      <c r="J7" s="12"/>
      <c r="K7" s="12"/>
      <c r="L7" s="12"/>
      <c r="M7" s="12"/>
      <c r="N7" s="12"/>
      <c r="O7" s="12"/>
      <c r="X7" s="11"/>
    </row>
    <row r="8" spans="1:28" x14ac:dyDescent="0.25">
      <c r="A8" s="11"/>
      <c r="X8" s="11"/>
    </row>
    <row r="9" spans="1:28" ht="31.5" customHeight="1" x14ac:dyDescent="0.25">
      <c r="A9" s="11"/>
      <c r="B9" s="429" t="s">
        <v>399</v>
      </c>
      <c r="C9" s="429"/>
      <c r="D9" s="429"/>
      <c r="E9" s="429"/>
      <c r="F9" s="429"/>
      <c r="G9" s="429"/>
      <c r="H9" s="429"/>
      <c r="I9" s="429"/>
      <c r="J9" s="429"/>
      <c r="K9" s="429"/>
      <c r="L9" s="429"/>
      <c r="M9" s="429"/>
      <c r="N9" s="429"/>
      <c r="O9" s="429"/>
      <c r="P9" s="429"/>
      <c r="Q9" s="429"/>
      <c r="R9" s="429"/>
      <c r="S9" s="429"/>
      <c r="T9" s="429"/>
      <c r="U9" s="429"/>
      <c r="V9" s="429"/>
      <c r="W9" s="429"/>
      <c r="X9" s="11"/>
    </row>
    <row r="10" spans="1:28" x14ac:dyDescent="0.25">
      <c r="A10" s="11"/>
      <c r="G10" s="10"/>
      <c r="H10" s="10"/>
      <c r="I10" s="10"/>
      <c r="X10" s="11"/>
    </row>
    <row r="11" spans="1:28" ht="15.75" x14ac:dyDescent="0.25">
      <c r="A11" s="11"/>
      <c r="B11" s="430" t="s">
        <v>400</v>
      </c>
      <c r="C11" s="431"/>
      <c r="D11" s="42"/>
      <c r="E11" s="42"/>
      <c r="F11" s="42"/>
      <c r="G11" s="42"/>
      <c r="H11" s="42"/>
      <c r="I11" s="42"/>
      <c r="J11" s="42"/>
      <c r="K11" s="42"/>
      <c r="L11" s="42"/>
      <c r="M11" s="42"/>
      <c r="N11" s="42"/>
      <c r="O11" s="42"/>
      <c r="P11" s="42"/>
      <c r="Q11" s="42"/>
      <c r="R11" s="42"/>
      <c r="S11" s="42"/>
      <c r="T11" s="42"/>
      <c r="U11" s="42"/>
      <c r="V11" s="42"/>
      <c r="W11" s="42"/>
      <c r="X11" s="11"/>
    </row>
    <row r="12" spans="1:28" ht="15.75" thickBot="1" x14ac:dyDescent="0.3">
      <c r="A12" s="11"/>
      <c r="F12" s="438"/>
      <c r="G12" s="438"/>
      <c r="H12" s="367"/>
      <c r="X12" s="11"/>
    </row>
    <row r="13" spans="1:28" ht="33.75" customHeight="1" thickBot="1" x14ac:dyDescent="0.3">
      <c r="A13" s="11"/>
      <c r="C13" s="439" t="s">
        <v>837</v>
      </c>
      <c r="D13" s="440"/>
      <c r="E13" s="440"/>
      <c r="F13" s="440"/>
      <c r="G13" s="441"/>
      <c r="H13" s="3"/>
      <c r="X13" s="11"/>
    </row>
    <row r="14" spans="1:28" s="2" customFormat="1" ht="34.5" customHeight="1" thickBot="1" x14ac:dyDescent="0.3">
      <c r="A14" s="18"/>
      <c r="C14" s="26" t="s">
        <v>402</v>
      </c>
      <c r="D14" s="7" t="s">
        <v>403</v>
      </c>
      <c r="E14" s="8" t="s">
        <v>404</v>
      </c>
      <c r="F14" s="7" t="s">
        <v>405</v>
      </c>
      <c r="G14" s="9" t="s">
        <v>404</v>
      </c>
      <c r="H14" s="6"/>
      <c r="X14" s="18"/>
    </row>
    <row r="15" spans="1:28" ht="15.75" x14ac:dyDescent="0.25">
      <c r="A15" s="11"/>
      <c r="C15" s="77" t="s">
        <v>406</v>
      </c>
      <c r="D15" s="87"/>
      <c r="E15" s="88"/>
      <c r="F15" s="84">
        <v>1</v>
      </c>
      <c r="G15" s="27">
        <f t="shared" ref="G15:G21" si="0">F15/$F$22</f>
        <v>2.6315789473684209E-2</v>
      </c>
      <c r="H15" s="4"/>
      <c r="X15" s="11"/>
    </row>
    <row r="16" spans="1:28" ht="15.75" x14ac:dyDescent="0.25">
      <c r="A16" s="11"/>
      <c r="C16" s="78" t="s">
        <v>407</v>
      </c>
      <c r="D16" s="89">
        <f>COUNTA('Monitoria Anual - 5'!N11:N898)</f>
        <v>3</v>
      </c>
      <c r="E16" s="29">
        <f>D16/$D$22</f>
        <v>7.8947368421052627E-2</v>
      </c>
      <c r="F16" s="85">
        <f>D16-AB16</f>
        <v>3</v>
      </c>
      <c r="G16" s="29">
        <f t="shared" si="0"/>
        <v>7.8947368421052627E-2</v>
      </c>
      <c r="H16" s="4"/>
      <c r="X16" s="11"/>
      <c r="Z16">
        <f>COUNTIFS('Monitoria Anual - 5'!N:N,"x",'Monitoria Anual - 5'!S:S,"Excluída")</f>
        <v>0</v>
      </c>
      <c r="AA16">
        <f>COUNTIFS('Monitoria Anual - 5'!N:N,"x",'Monitoria Anual - 5'!S:S,"Agrupada")</f>
        <v>0</v>
      </c>
      <c r="AB16">
        <f>Z16+AA16</f>
        <v>0</v>
      </c>
    </row>
    <row r="17" spans="1:28" ht="15.75" x14ac:dyDescent="0.25">
      <c r="A17" s="11"/>
      <c r="C17" s="79" t="s">
        <v>408</v>
      </c>
      <c r="D17" s="89">
        <f>COUNTA('Monitoria Anual - 5'!O11:O898)</f>
        <v>8</v>
      </c>
      <c r="E17" s="29">
        <f>D17/$D$22</f>
        <v>0.21052631578947367</v>
      </c>
      <c r="F17" s="85">
        <f>D17-AB17</f>
        <v>8</v>
      </c>
      <c r="G17" s="29">
        <f t="shared" si="0"/>
        <v>0.21052631578947367</v>
      </c>
      <c r="H17" s="4"/>
      <c r="X17" s="11"/>
      <c r="Z17">
        <f t="array" ref="Z17">COUNTIFS('Monitoria Anual - 5'!O:O,"x",'Monitoria Anual - 5'!S:S,"Excluída")</f>
        <v>0</v>
      </c>
      <c r="AA17">
        <f t="array" ref="AA17">COUNTIFS('Monitoria Anual - 5'!O:O,"x",'Monitoria Anual - 5'!S:S,"Agrupada")</f>
        <v>0</v>
      </c>
      <c r="AB17">
        <f>Z17+AA17</f>
        <v>0</v>
      </c>
    </row>
    <row r="18" spans="1:28" ht="15.75" x14ac:dyDescent="0.25">
      <c r="A18" s="11"/>
      <c r="C18" s="80" t="s">
        <v>409</v>
      </c>
      <c r="D18" s="89">
        <f>COUNTA('Monitoria Anual - 5'!P11:P898)</f>
        <v>7</v>
      </c>
      <c r="E18" s="29">
        <f>D18/$D$22</f>
        <v>0.18421052631578946</v>
      </c>
      <c r="F18" s="85">
        <f>D18-AB18</f>
        <v>7</v>
      </c>
      <c r="G18" s="29">
        <f t="shared" si="0"/>
        <v>0.18421052631578946</v>
      </c>
      <c r="H18" s="4"/>
      <c r="X18" s="11"/>
      <c r="Z18">
        <f t="array" ref="Z18">COUNTIFS('Monitoria Anual - 5'!P:P,"x",'Monitoria Anual - 5'!S:S,"Excluída")</f>
        <v>0</v>
      </c>
      <c r="AA18">
        <f t="array" ref="AA18">COUNTIFS('Monitoria Anual - 5'!P:P,"x",'Monitoria Anual - 5'!S:S,"Agrupada")</f>
        <v>0</v>
      </c>
      <c r="AB18">
        <f>Z18+AA18</f>
        <v>0</v>
      </c>
    </row>
    <row r="19" spans="1:28" ht="15.75" x14ac:dyDescent="0.25">
      <c r="A19" s="11"/>
      <c r="C19" s="81" t="s">
        <v>410</v>
      </c>
      <c r="D19" s="89">
        <f>COUNTA('Monitoria Anual - 5'!Q11:Q898)</f>
        <v>18</v>
      </c>
      <c r="E19" s="29">
        <f>D19/$D$22</f>
        <v>0.47368421052631576</v>
      </c>
      <c r="F19" s="85">
        <f t="shared" ref="F19:F20" si="1">D19-AB19</f>
        <v>17</v>
      </c>
      <c r="G19" s="29">
        <f t="shared" si="0"/>
        <v>0.44736842105263158</v>
      </c>
      <c r="H19" s="4"/>
      <c r="X19" s="11"/>
      <c r="Z19">
        <f t="array" ref="Z19">COUNTIFS('Monitoria Anual - 5'!Q:Q,"x",'Monitoria Anual - 5'!S:S,"Excluída")</f>
        <v>1</v>
      </c>
      <c r="AA19">
        <f t="array" ref="AA19">COUNTIFS('Monitoria Anual - 5'!Q:Q,"x",'Monitoria Anual - 5'!S:S,"Agrupada")</f>
        <v>0</v>
      </c>
      <c r="AB19">
        <f>Z19+AA19</f>
        <v>1</v>
      </c>
    </row>
    <row r="20" spans="1:28" ht="15.75" x14ac:dyDescent="0.25">
      <c r="A20" s="11"/>
      <c r="C20" s="82" t="s">
        <v>411</v>
      </c>
      <c r="D20" s="89">
        <f>COUNTA('Monitoria Anual - 5'!R11:R898)</f>
        <v>2</v>
      </c>
      <c r="E20" s="29">
        <f>D20/$D$22</f>
        <v>5.2631578947368418E-2</v>
      </c>
      <c r="F20" s="85">
        <f t="shared" si="1"/>
        <v>2</v>
      </c>
      <c r="G20" s="29">
        <f t="shared" si="0"/>
        <v>5.2631578947368418E-2</v>
      </c>
      <c r="H20" s="4"/>
      <c r="X20" s="11"/>
      <c r="Z20">
        <f t="array" ref="Z20">COUNTIFS('Monitoria Anual - 5'!R:R,"x",'Monitoria Anual - 5'!S:S,"Excluída")</f>
        <v>0</v>
      </c>
      <c r="AA20">
        <f t="array" ref="AA20">COUNTIFS('Monitoria Anual - 5'!R:R,"x",'Monitoria Anual - 5'!S:S,"Agrupada")</f>
        <v>0</v>
      </c>
      <c r="AB20">
        <f>Z20+AA20</f>
        <v>0</v>
      </c>
    </row>
    <row r="21" spans="1:28" ht="16.5" thickBot="1" x14ac:dyDescent="0.3">
      <c r="A21" s="11"/>
      <c r="C21" s="83" t="s">
        <v>412</v>
      </c>
      <c r="D21" s="90"/>
      <c r="E21" s="91"/>
      <c r="F21" s="86">
        <f>'Monitoria Anual - 5'!C65</f>
        <v>1</v>
      </c>
      <c r="G21" s="30">
        <f t="shared" si="0"/>
        <v>2.6315789473684209E-2</v>
      </c>
      <c r="H21" s="4"/>
      <c r="X21" s="11"/>
    </row>
    <row r="22" spans="1:28" ht="16.5" thickBot="1" x14ac:dyDescent="0.3">
      <c r="A22" s="11"/>
      <c r="C22" s="92" t="s">
        <v>413</v>
      </c>
      <c r="D22" s="94">
        <f>SUM(D16:D20)</f>
        <v>38</v>
      </c>
      <c r="E22" s="32">
        <f>SUM(E15:E21)</f>
        <v>1</v>
      </c>
      <c r="F22" s="93">
        <f>SUM(F16:F21)</f>
        <v>38</v>
      </c>
      <c r="G22" s="32">
        <f>SUM(G16:G21)</f>
        <v>0.99999999999999989</v>
      </c>
      <c r="H22" s="4"/>
      <c r="X22" s="11"/>
    </row>
    <row r="23" spans="1:28" ht="15.75" thickBot="1" x14ac:dyDescent="0.3">
      <c r="A23" s="11"/>
      <c r="C23" s="73" t="s">
        <v>414</v>
      </c>
      <c r="D23" s="432">
        <f>COUNTIF('Monitoria Anual - 5'!S11:S898,"Agrupada")</f>
        <v>0</v>
      </c>
      <c r="E23" s="433"/>
      <c r="F23" s="433"/>
      <c r="G23" s="434"/>
      <c r="H23" s="5"/>
      <c r="X23" s="11"/>
    </row>
    <row r="24" spans="1:28" ht="15.75" thickBot="1" x14ac:dyDescent="0.3">
      <c r="A24" s="11"/>
      <c r="C24" s="72" t="s">
        <v>415</v>
      </c>
      <c r="D24" s="432">
        <f>COUNTIF('Monitoria Anual - 5'!S11:S60,"Excluída")</f>
        <v>1</v>
      </c>
      <c r="E24" s="433"/>
      <c r="F24" s="433"/>
      <c r="G24" s="434"/>
      <c r="X24" s="11"/>
    </row>
    <row r="25" spans="1:28" x14ac:dyDescent="0.25">
      <c r="A25" s="11"/>
      <c r="X25" s="11"/>
    </row>
    <row r="26" spans="1:28" x14ac:dyDescent="0.25">
      <c r="A26" s="11"/>
      <c r="X26" s="11"/>
    </row>
    <row r="27" spans="1:28" ht="15.75" x14ac:dyDescent="0.25">
      <c r="A27" s="11"/>
      <c r="B27" s="430" t="s">
        <v>416</v>
      </c>
      <c r="C27" s="431"/>
      <c r="D27" s="42"/>
      <c r="E27" s="42"/>
      <c r="F27" s="42"/>
      <c r="G27" s="42"/>
      <c r="X27" s="11"/>
    </row>
    <row r="28" spans="1:28" ht="16.5" thickBot="1" x14ac:dyDescent="0.3">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x14ac:dyDescent="0.3">
      <c r="A29" s="11"/>
      <c r="B29" s="17"/>
      <c r="C29" s="33" t="s">
        <v>417</v>
      </c>
      <c r="D29" s="66">
        <f>COUNTA('Monitoria Anual - 5'!A11:A59)</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76" t="s">
        <v>418</v>
      </c>
      <c r="D31" s="76" t="s">
        <v>419</v>
      </c>
      <c r="E31" s="19"/>
      <c r="F31" s="20"/>
      <c r="G31" s="21"/>
      <c r="H31" s="23"/>
      <c r="I31" s="24"/>
      <c r="J31" s="25"/>
      <c r="W31" s="1"/>
      <c r="X31" s="11"/>
    </row>
    <row r="32" spans="1:28" x14ac:dyDescent="0.25">
      <c r="A32" s="11"/>
      <c r="C32" s="74" t="s">
        <v>420</v>
      </c>
      <c r="D32" s="97">
        <f>SUM(F32:J32)</f>
        <v>10</v>
      </c>
      <c r="E32" s="34">
        <f>COUNTA('Monitoria Anual - 5'!S11:S24)</f>
        <v>1</v>
      </c>
      <c r="F32" s="64">
        <f>COUNTA('Monitoria Anual - 5'!N11:N24)</f>
        <v>0</v>
      </c>
      <c r="G32" s="64">
        <f>COUNTA('Monitoria Anual - 5'!O11:O24)</f>
        <v>3</v>
      </c>
      <c r="H32" s="64">
        <f>COUNTA('Monitoria Anual - 5'!P11:P24)</f>
        <v>3</v>
      </c>
      <c r="I32" s="64">
        <f>COUNTA('Monitoria Anual - 5'!Q11:Q24)</f>
        <v>4</v>
      </c>
      <c r="J32" s="65">
        <f>COUNTA('Monitoria Anual - 5'!R11:R24)</f>
        <v>0</v>
      </c>
      <c r="W32" s="1"/>
      <c r="X32" s="11"/>
    </row>
    <row r="33" spans="1:24" x14ac:dyDescent="0.25">
      <c r="A33" s="11"/>
      <c r="C33" s="75" t="s">
        <v>421</v>
      </c>
      <c r="D33" s="74">
        <f>SUM(F33:J33)</f>
        <v>4</v>
      </c>
      <c r="E33" s="35">
        <f>COUNTA('Monitoria Anual - 5'!S25:S29)</f>
        <v>0</v>
      </c>
      <c r="F33" s="36">
        <f>COUNTA('Monitoria Anual - 5'!N25:N29)</f>
        <v>0</v>
      </c>
      <c r="G33" s="36">
        <f>COUNTA('Monitoria Anual - 5'!O25:O29)</f>
        <v>0</v>
      </c>
      <c r="H33" s="36">
        <f>COUNTA('Monitoria Anual - 5'!P25:P29)</f>
        <v>0</v>
      </c>
      <c r="I33" s="36">
        <f>COUNTA('Monitoria Anual - 5'!Q25:Q29)</f>
        <v>4</v>
      </c>
      <c r="J33" s="37">
        <f>COUNTA('Monitoria Anual - 5'!R25:R29)</f>
        <v>0</v>
      </c>
      <c r="W33" s="1"/>
      <c r="X33" s="11"/>
    </row>
    <row r="34" spans="1:24" x14ac:dyDescent="0.25">
      <c r="A34" s="11"/>
      <c r="C34" s="75" t="s">
        <v>422</v>
      </c>
      <c r="D34" s="74">
        <f t="shared" ref="D34:D37" si="2">SUM(F34:J34)</f>
        <v>5</v>
      </c>
      <c r="E34" s="35">
        <f>COUNTA('Monitoria Anual - 5'!S30:S37)</f>
        <v>0</v>
      </c>
      <c r="F34" s="36">
        <f>COUNTA('Monitoria Anual - 5'!N30:N37)</f>
        <v>0</v>
      </c>
      <c r="G34" s="36">
        <f>COUNTA('Monitoria Anual - 5'!O30:O37)</f>
        <v>1</v>
      </c>
      <c r="H34" s="36">
        <f>COUNTA('Monitoria Anual - 5'!P30:P37)</f>
        <v>1</v>
      </c>
      <c r="I34" s="36">
        <f>COUNTA('Monitoria Anual - 5'!Q30:Q37)</f>
        <v>3</v>
      </c>
      <c r="J34" s="37">
        <f>COUNTA('Monitoria Anual - 5'!R30:R37)</f>
        <v>0</v>
      </c>
      <c r="W34" s="1"/>
      <c r="X34" s="11"/>
    </row>
    <row r="35" spans="1:24" x14ac:dyDescent="0.25">
      <c r="A35" s="11"/>
      <c r="C35" s="75" t="s">
        <v>423</v>
      </c>
      <c r="D35" s="74">
        <f t="shared" si="2"/>
        <v>6</v>
      </c>
      <c r="E35" s="35">
        <f>COUNTA('Monitoria Anual - 5'!S38:S43)</f>
        <v>0</v>
      </c>
      <c r="F35" s="36">
        <f>COUNTA('Monitoria Anual - 5'!N38:N43)</f>
        <v>1</v>
      </c>
      <c r="G35" s="36">
        <f>COUNTA('Monitoria Anual - 5'!O38:O43)</f>
        <v>2</v>
      </c>
      <c r="H35" s="36">
        <f>COUNTA('Monitoria Anual - 5'!P38:P43)</f>
        <v>0</v>
      </c>
      <c r="I35" s="36">
        <f>COUNTA('Monitoria Anual - 5'!Q38:Q43)</f>
        <v>3</v>
      </c>
      <c r="J35" s="37">
        <f>COUNTA('Monitoria Anual - 5'!R38:R43)</f>
        <v>0</v>
      </c>
      <c r="W35" s="1"/>
      <c r="X35" s="11"/>
    </row>
    <row r="36" spans="1:24" x14ac:dyDescent="0.25">
      <c r="A36" s="11"/>
      <c r="C36" s="75" t="s">
        <v>424</v>
      </c>
      <c r="D36" s="74">
        <f t="shared" si="2"/>
        <v>7</v>
      </c>
      <c r="E36" s="35">
        <f>COUNTA('Monitoria Anual - 5'!S44:S50)</f>
        <v>0</v>
      </c>
      <c r="F36" s="36">
        <f>COUNTA('Monitoria Anual - 5'!N44:N50)</f>
        <v>2</v>
      </c>
      <c r="G36" s="36">
        <f>COUNTA('Monitoria Anual - 5'!O44:O50)</f>
        <v>1</v>
      </c>
      <c r="H36" s="36">
        <f>COUNTA('Monitoria Anual - 5'!P44:P50)</f>
        <v>2</v>
      </c>
      <c r="I36" s="36">
        <f>COUNTA('Monitoria Anual - 5'!Q44:Q50)</f>
        <v>1</v>
      </c>
      <c r="J36" s="37">
        <f>COUNTA('Monitoria Anual - 5'!R44:R50)</f>
        <v>1</v>
      </c>
      <c r="W36" s="1"/>
      <c r="X36" s="11"/>
    </row>
    <row r="37" spans="1:24" x14ac:dyDescent="0.25">
      <c r="A37" s="11"/>
      <c r="C37" s="75" t="s">
        <v>425</v>
      </c>
      <c r="D37" s="74">
        <f t="shared" si="2"/>
        <v>6</v>
      </c>
      <c r="E37" s="35">
        <f>COUNTA('Monitoria Anual - 5'!S51:S59)</f>
        <v>0</v>
      </c>
      <c r="F37" s="36">
        <f>COUNTA('Monitoria Anual - 5'!N51:N59)</f>
        <v>0</v>
      </c>
      <c r="G37" s="36">
        <f>COUNTA('Monitoria Anual - 5'!O51:O59)</f>
        <v>1</v>
      </c>
      <c r="H37" s="36">
        <f>COUNTA('Monitoria Anual - 5'!P51:P59)</f>
        <v>1</v>
      </c>
      <c r="I37" s="36">
        <f>COUNTA('Monitoria Anual - 5'!Q51:Q59)</f>
        <v>3</v>
      </c>
      <c r="J37" s="37">
        <f>COUNTA('Monitoria Anual - 5'!R51:R59)</f>
        <v>1</v>
      </c>
      <c r="W37" s="1"/>
      <c r="X37" s="11"/>
    </row>
    <row r="38" spans="1:24" x14ac:dyDescent="0.25">
      <c r="A38" s="11"/>
      <c r="X38" s="11"/>
    </row>
    <row r="39" spans="1:24"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UfxvU/U0w9ru836M7bvKRX9U6Q3pQ1HopPah4CViTDPssQ9idYgCFYFxjSQeHEPtm/UOjBijviKytTdQIoMAIg==" saltValue="L1WsQOzpkPzfkT9Q2jd5Cg=="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37 F33:F37">
    <cfRule type="cellIs" dxfId="1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N116"/>
  <sheetViews>
    <sheetView showGridLines="0" topLeftCell="C56" zoomScale="70" zoomScaleNormal="70" workbookViewId="0">
      <selection activeCell="H61" sqref="H61"/>
    </sheetView>
  </sheetViews>
  <sheetFormatPr defaultColWidth="8.85546875" defaultRowHeight="15.75" x14ac:dyDescent="0.25"/>
  <cols>
    <col min="1" max="1" width="72.5703125" style="42" customWidth="1"/>
    <col min="2" max="2" width="7.28515625" style="42" customWidth="1"/>
    <col min="3" max="3" width="73.5703125" style="42" customWidth="1"/>
    <col min="4" max="4" width="18.7109375" style="42" customWidth="1"/>
    <col min="5" max="5" width="19.42578125" style="42" customWidth="1"/>
    <col min="6" max="6" width="25.7109375" style="42" customWidth="1"/>
    <col min="7" max="7" width="27.5703125" style="42" customWidth="1"/>
    <col min="8" max="12" width="25.140625" style="42" customWidth="1"/>
    <col min="13" max="13" width="27.7109375" style="42" bestFit="1" customWidth="1"/>
    <col min="14" max="19" width="26.7109375" style="227" customWidth="1"/>
    <col min="20" max="20" width="37.85546875" style="42" customWidth="1"/>
    <col min="21" max="21" width="28.7109375" style="42" customWidth="1"/>
    <col min="22" max="22" width="40" style="42" customWidth="1"/>
    <col min="23" max="24" width="26.7109375" style="42" customWidth="1"/>
    <col min="25" max="27" width="28.85546875" style="42" customWidth="1"/>
    <col min="28" max="32" width="18.7109375" style="42" customWidth="1"/>
    <col min="33" max="33" width="23" style="42" bestFit="1" customWidth="1"/>
    <col min="34" max="34" width="18.7109375" style="42" customWidth="1"/>
    <col min="35" max="35" width="22.7109375" style="42" customWidth="1"/>
    <col min="36" max="36" width="7" style="42" customWidth="1"/>
    <col min="37" max="39" width="8.85546875" style="42"/>
    <col min="40" max="40" width="8.85546875" style="42" hidden="1" customWidth="1"/>
    <col min="41" max="16384" width="8.85546875" style="42"/>
  </cols>
  <sheetData>
    <row r="1" spans="1:40" ht="33.75" customHeight="1" x14ac:dyDescent="0.25">
      <c r="A1" s="461" t="s">
        <v>0</v>
      </c>
      <c r="B1" s="461"/>
      <c r="C1" s="461"/>
      <c r="D1" s="461"/>
      <c r="E1" s="461"/>
      <c r="F1" s="461"/>
      <c r="G1" s="461"/>
      <c r="H1" s="461"/>
      <c r="I1" s="461"/>
      <c r="J1" s="461"/>
      <c r="K1" s="461"/>
      <c r="L1" s="461"/>
      <c r="M1" s="461"/>
      <c r="N1" s="461"/>
      <c r="O1" s="461"/>
      <c r="P1" s="461"/>
      <c r="Q1" s="461"/>
      <c r="R1" s="461"/>
      <c r="S1" s="461"/>
      <c r="T1" s="461"/>
      <c r="U1" s="461"/>
      <c r="V1" s="461"/>
      <c r="W1" s="461"/>
      <c r="X1" s="461"/>
      <c r="Y1" s="461"/>
      <c r="Z1" s="461"/>
      <c r="AA1" s="461"/>
      <c r="AB1" s="461"/>
      <c r="AC1" s="461"/>
      <c r="AD1" s="461"/>
      <c r="AE1" s="461"/>
      <c r="AF1" s="461"/>
      <c r="AG1" s="461"/>
      <c r="AH1" s="461"/>
      <c r="AI1" s="461"/>
      <c r="AJ1" s="226"/>
    </row>
    <row r="2" spans="1:40" ht="33.75" customHeight="1" thickBot="1" x14ac:dyDescent="0.3">
      <c r="A2" s="462" t="s">
        <v>1</v>
      </c>
      <c r="B2" s="462"/>
      <c r="C2" s="462"/>
      <c r="D2" s="462"/>
      <c r="E2" s="462"/>
      <c r="F2" s="462"/>
      <c r="G2" s="462"/>
      <c r="H2" s="462"/>
      <c r="I2" s="462"/>
      <c r="J2" s="462"/>
      <c r="K2" s="462"/>
      <c r="L2" s="462"/>
      <c r="M2" s="462"/>
      <c r="N2" s="462"/>
      <c r="O2" s="462"/>
      <c r="P2" s="462"/>
      <c r="Q2" s="462"/>
      <c r="R2" s="462"/>
      <c r="S2" s="462"/>
      <c r="T2" s="462"/>
      <c r="U2" s="462"/>
      <c r="V2" s="462"/>
      <c r="W2" s="462"/>
      <c r="X2" s="462"/>
      <c r="Y2" s="462"/>
      <c r="Z2" s="462"/>
      <c r="AA2" s="462"/>
      <c r="AB2" s="462"/>
      <c r="AC2" s="462"/>
      <c r="AD2" s="462"/>
      <c r="AE2" s="462"/>
      <c r="AF2" s="462"/>
      <c r="AG2" s="462"/>
      <c r="AH2" s="462"/>
      <c r="AI2" s="462"/>
      <c r="AJ2" s="226"/>
    </row>
    <row r="3" spans="1:40" ht="16.5" thickTop="1" x14ac:dyDescent="0.25">
      <c r="AJ3" s="226"/>
    </row>
    <row r="4" spans="1:40" ht="45" customHeight="1" x14ac:dyDescent="0.25">
      <c r="A4" s="228" t="s">
        <v>2</v>
      </c>
      <c r="B4" s="463" t="s">
        <v>3</v>
      </c>
      <c r="C4" s="463"/>
      <c r="D4" s="463"/>
      <c r="E4" s="463"/>
      <c r="F4" s="463"/>
      <c r="G4" s="464"/>
      <c r="H4" s="229"/>
      <c r="I4" s="229"/>
      <c r="J4" s="229"/>
      <c r="K4" s="229"/>
      <c r="L4" s="229"/>
      <c r="M4" s="229"/>
      <c r="N4" s="229"/>
      <c r="O4" s="229"/>
      <c r="P4" s="229"/>
      <c r="Q4" s="229"/>
      <c r="R4" s="229"/>
      <c r="S4" s="42"/>
      <c r="AJ4" s="226"/>
    </row>
    <row r="5" spans="1:40" x14ac:dyDescent="0.25">
      <c r="AJ5" s="226"/>
    </row>
    <row r="6" spans="1:40" ht="27" customHeight="1" x14ac:dyDescent="0.25">
      <c r="A6" s="228" t="s">
        <v>4</v>
      </c>
      <c r="B6" s="465" t="s">
        <v>838</v>
      </c>
      <c r="C6" s="466"/>
      <c r="M6" s="227"/>
      <c r="AJ6" s="226"/>
      <c r="AN6" s="42" t="s">
        <v>5</v>
      </c>
    </row>
    <row r="7" spans="1:40" ht="16.5" thickBot="1" x14ac:dyDescent="0.3">
      <c r="AJ7" s="226"/>
      <c r="AN7" s="230" t="s">
        <v>6</v>
      </c>
    </row>
    <row r="8" spans="1:40" ht="27" customHeight="1" thickBot="1" x14ac:dyDescent="0.3">
      <c r="A8" s="394" t="s">
        <v>7</v>
      </c>
      <c r="B8" s="395"/>
      <c r="C8" s="395"/>
      <c r="D8" s="395"/>
      <c r="E8" s="395"/>
      <c r="F8" s="395"/>
      <c r="G8" s="395"/>
      <c r="H8" s="395"/>
      <c r="I8" s="395"/>
      <c r="J8" s="395"/>
      <c r="K8" s="395"/>
      <c r="L8" s="395"/>
      <c r="M8" s="396"/>
      <c r="N8" s="414" t="s">
        <v>8</v>
      </c>
      <c r="O8" s="415"/>
      <c r="P8" s="415"/>
      <c r="Q8" s="415"/>
      <c r="R8" s="415"/>
      <c r="S8" s="415"/>
      <c r="T8" s="415"/>
      <c r="U8" s="415"/>
      <c r="V8" s="415"/>
      <c r="W8" s="415"/>
      <c r="X8" s="416"/>
      <c r="Y8" s="377" t="s">
        <v>9</v>
      </c>
      <c r="Z8" s="378"/>
      <c r="AA8" s="378"/>
      <c r="AB8" s="378"/>
      <c r="AC8" s="378"/>
      <c r="AD8" s="378"/>
      <c r="AE8" s="378"/>
      <c r="AF8" s="378"/>
      <c r="AG8" s="378"/>
      <c r="AH8" s="378"/>
      <c r="AI8" s="379"/>
      <c r="AJ8" s="226"/>
    </row>
    <row r="9" spans="1:40" ht="64.5" customHeight="1" x14ac:dyDescent="0.25">
      <c r="A9" s="382" t="s">
        <v>10</v>
      </c>
      <c r="B9" s="380" t="s">
        <v>11</v>
      </c>
      <c r="C9" s="380" t="s">
        <v>12</v>
      </c>
      <c r="D9" s="380" t="s">
        <v>13</v>
      </c>
      <c r="E9" s="384" t="s">
        <v>14</v>
      </c>
      <c r="F9" s="380" t="s">
        <v>15</v>
      </c>
      <c r="G9" s="380"/>
      <c r="H9" s="380" t="s">
        <v>16</v>
      </c>
      <c r="I9" s="380" t="s">
        <v>17</v>
      </c>
      <c r="J9" s="380" t="s">
        <v>18</v>
      </c>
      <c r="K9" s="401" t="s">
        <v>19</v>
      </c>
      <c r="L9" s="402"/>
      <c r="M9" s="380" t="s">
        <v>20</v>
      </c>
      <c r="N9" s="421" t="s">
        <v>21</v>
      </c>
      <c r="O9" s="423" t="s">
        <v>22</v>
      </c>
      <c r="P9" s="425" t="s">
        <v>23</v>
      </c>
      <c r="Q9" s="427" t="s">
        <v>24</v>
      </c>
      <c r="R9" s="408" t="s">
        <v>25</v>
      </c>
      <c r="S9" s="410" t="s">
        <v>26</v>
      </c>
      <c r="T9" s="412" t="s">
        <v>27</v>
      </c>
      <c r="U9" s="412" t="s">
        <v>28</v>
      </c>
      <c r="V9" s="412" t="s">
        <v>29</v>
      </c>
      <c r="W9" s="412" t="s">
        <v>30</v>
      </c>
      <c r="X9" s="417" t="s">
        <v>31</v>
      </c>
      <c r="Y9" s="419" t="s">
        <v>32</v>
      </c>
      <c r="Z9" s="404" t="s">
        <v>33</v>
      </c>
      <c r="AA9" s="406" t="s">
        <v>34</v>
      </c>
      <c r="AB9" s="404" t="s">
        <v>35</v>
      </c>
      <c r="AC9" s="404" t="s">
        <v>36</v>
      </c>
      <c r="AD9" s="404" t="s">
        <v>37</v>
      </c>
      <c r="AE9" s="404" t="s">
        <v>38</v>
      </c>
      <c r="AF9" s="392" t="s">
        <v>39</v>
      </c>
      <c r="AG9" s="404" t="s">
        <v>40</v>
      </c>
      <c r="AH9" s="404" t="s">
        <v>41</v>
      </c>
      <c r="AI9" s="386" t="s">
        <v>42</v>
      </c>
      <c r="AJ9" s="226"/>
    </row>
    <row r="10" spans="1:40" ht="45.75" customHeight="1" thickBot="1" x14ac:dyDescent="0.3">
      <c r="A10" s="383"/>
      <c r="B10" s="381"/>
      <c r="C10" s="381"/>
      <c r="D10" s="381"/>
      <c r="E10" s="385"/>
      <c r="F10" s="366" t="s">
        <v>43</v>
      </c>
      <c r="G10" s="366" t="s">
        <v>44</v>
      </c>
      <c r="H10" s="381"/>
      <c r="I10" s="381"/>
      <c r="J10" s="381"/>
      <c r="K10" s="96" t="s">
        <v>45</v>
      </c>
      <c r="L10" s="96" t="s">
        <v>46</v>
      </c>
      <c r="M10" s="381"/>
      <c r="N10" s="422"/>
      <c r="O10" s="424"/>
      <c r="P10" s="426"/>
      <c r="Q10" s="428"/>
      <c r="R10" s="409"/>
      <c r="S10" s="411"/>
      <c r="T10" s="413"/>
      <c r="U10" s="413"/>
      <c r="V10" s="413"/>
      <c r="W10" s="413"/>
      <c r="X10" s="418"/>
      <c r="Y10" s="420"/>
      <c r="Z10" s="405"/>
      <c r="AA10" s="407"/>
      <c r="AB10" s="405"/>
      <c r="AC10" s="405"/>
      <c r="AD10" s="405"/>
      <c r="AE10" s="405"/>
      <c r="AF10" s="393"/>
      <c r="AG10" s="405"/>
      <c r="AH10" s="405"/>
      <c r="AI10" s="387"/>
      <c r="AJ10" s="226"/>
    </row>
    <row r="11" spans="1:40" ht="108.75" customHeight="1" x14ac:dyDescent="0.25">
      <c r="A11" s="470" t="s">
        <v>47</v>
      </c>
      <c r="B11" s="61" t="s">
        <v>48</v>
      </c>
      <c r="C11" s="278" t="s">
        <v>49</v>
      </c>
      <c r="D11" s="278" t="s">
        <v>745</v>
      </c>
      <c r="E11" s="231"/>
      <c r="F11" s="232">
        <v>40956</v>
      </c>
      <c r="G11" s="232">
        <v>43878</v>
      </c>
      <c r="H11" s="278" t="s">
        <v>746</v>
      </c>
      <c r="I11" s="233">
        <v>50000</v>
      </c>
      <c r="J11" s="278" t="s">
        <v>52</v>
      </c>
      <c r="K11" s="234"/>
      <c r="L11" s="61"/>
      <c r="M11" s="234"/>
      <c r="N11" s="234"/>
      <c r="O11" s="235"/>
      <c r="P11" s="234"/>
      <c r="Q11" s="234" t="s">
        <v>53</v>
      </c>
      <c r="R11" s="234"/>
      <c r="S11" s="61"/>
      <c r="T11" s="236" t="s">
        <v>839</v>
      </c>
      <c r="U11" s="236" t="s">
        <v>840</v>
      </c>
      <c r="V11" s="234"/>
      <c r="W11" s="278" t="s">
        <v>841</v>
      </c>
      <c r="X11" s="234"/>
      <c r="Y11" s="234"/>
      <c r="Z11" s="234"/>
      <c r="AA11" s="234"/>
      <c r="AB11" s="234"/>
      <c r="AC11" s="234"/>
      <c r="AD11" s="234"/>
      <c r="AE11" s="234"/>
      <c r="AF11" s="234"/>
      <c r="AG11" s="234"/>
      <c r="AH11" s="234"/>
      <c r="AI11" s="234"/>
      <c r="AJ11" s="226"/>
    </row>
    <row r="12" spans="1:40" ht="87.75" customHeight="1" x14ac:dyDescent="0.25">
      <c r="A12" s="468"/>
      <c r="B12" s="177" t="s">
        <v>59</v>
      </c>
      <c r="C12" s="237" t="s">
        <v>60</v>
      </c>
      <c r="D12" s="203" t="s">
        <v>61</v>
      </c>
      <c r="E12" s="231"/>
      <c r="F12" s="232">
        <v>40956</v>
      </c>
      <c r="G12" s="232">
        <v>43878</v>
      </c>
      <c r="H12" s="203" t="s">
        <v>657</v>
      </c>
      <c r="I12" s="238">
        <v>800000</v>
      </c>
      <c r="J12" s="203" t="s">
        <v>63</v>
      </c>
      <c r="K12" s="239"/>
      <c r="L12" s="61"/>
      <c r="M12" s="239"/>
      <c r="N12" s="234"/>
      <c r="O12" s="234"/>
      <c r="P12" s="234" t="s">
        <v>53</v>
      </c>
      <c r="Q12" s="234"/>
      <c r="R12" s="234"/>
      <c r="S12" s="61"/>
      <c r="T12" s="247" t="s">
        <v>842</v>
      </c>
      <c r="U12" s="239"/>
      <c r="V12" s="239"/>
      <c r="W12" s="203" t="s">
        <v>163</v>
      </c>
      <c r="X12" s="239"/>
      <c r="Y12" s="239"/>
      <c r="Z12" s="239"/>
      <c r="AA12" s="239"/>
      <c r="AB12" s="239"/>
      <c r="AC12" s="239"/>
      <c r="AD12" s="239"/>
      <c r="AE12" s="239"/>
      <c r="AF12" s="239"/>
      <c r="AG12" s="239"/>
      <c r="AH12" s="239"/>
      <c r="AI12" s="239"/>
      <c r="AJ12" s="226"/>
    </row>
    <row r="13" spans="1:40" ht="73.5" customHeight="1" x14ac:dyDescent="0.25">
      <c r="A13" s="468"/>
      <c r="B13" s="177" t="s">
        <v>67</v>
      </c>
      <c r="C13" s="237" t="s">
        <v>755</v>
      </c>
      <c r="D13" s="203" t="s">
        <v>69</v>
      </c>
      <c r="E13" s="231"/>
      <c r="F13" s="232">
        <v>40956</v>
      </c>
      <c r="G13" s="240" t="s">
        <v>752</v>
      </c>
      <c r="H13" s="278" t="s">
        <v>746</v>
      </c>
      <c r="I13" s="177" t="s">
        <v>72</v>
      </c>
      <c r="J13" s="241" t="s">
        <v>661</v>
      </c>
      <c r="K13" s="239"/>
      <c r="L13" s="61"/>
      <c r="M13" s="239"/>
      <c r="N13" s="234"/>
      <c r="O13" s="234"/>
      <c r="P13" s="234"/>
      <c r="Q13" s="234" t="s">
        <v>53</v>
      </c>
      <c r="R13" s="234"/>
      <c r="S13" s="61"/>
      <c r="T13" s="247" t="s">
        <v>843</v>
      </c>
      <c r="U13" s="247" t="s">
        <v>844</v>
      </c>
      <c r="V13" s="239"/>
      <c r="W13" s="278" t="s">
        <v>746</v>
      </c>
      <c r="X13" s="239"/>
      <c r="Y13" s="239"/>
      <c r="Z13" s="239"/>
      <c r="AA13" s="239"/>
      <c r="AB13" s="239"/>
      <c r="AC13" s="239"/>
      <c r="AD13" s="239"/>
      <c r="AE13" s="239"/>
      <c r="AF13" s="239"/>
      <c r="AG13" s="239"/>
      <c r="AH13" s="239"/>
      <c r="AI13" s="239"/>
      <c r="AJ13" s="226"/>
    </row>
    <row r="14" spans="1:40" ht="67.5" customHeight="1" x14ac:dyDescent="0.25">
      <c r="A14" s="468"/>
      <c r="B14" s="242" t="s">
        <v>77</v>
      </c>
      <c r="C14" s="237" t="s">
        <v>845</v>
      </c>
      <c r="D14" s="203" t="s">
        <v>79</v>
      </c>
      <c r="E14" s="243"/>
      <c r="F14" s="244">
        <v>41322</v>
      </c>
      <c r="G14" s="244">
        <v>43148</v>
      </c>
      <c r="H14" s="203" t="s">
        <v>71</v>
      </c>
      <c r="I14" s="177" t="s">
        <v>80</v>
      </c>
      <c r="J14" s="203" t="s">
        <v>81</v>
      </c>
      <c r="K14" s="239"/>
      <c r="L14" s="239"/>
      <c r="M14" s="239"/>
      <c r="N14" s="234"/>
      <c r="O14" s="234"/>
      <c r="P14" s="234"/>
      <c r="Q14" s="234"/>
      <c r="R14" s="234"/>
      <c r="S14" s="61"/>
      <c r="T14" s="239"/>
      <c r="U14" s="239"/>
      <c r="V14" s="239"/>
      <c r="W14" s="203"/>
      <c r="X14" s="239"/>
      <c r="Y14" s="239"/>
      <c r="Z14" s="239"/>
      <c r="AA14" s="239"/>
      <c r="AB14" s="239"/>
      <c r="AC14" s="239"/>
      <c r="AD14" s="239"/>
      <c r="AE14" s="239"/>
      <c r="AF14" s="239"/>
      <c r="AG14" s="239"/>
      <c r="AH14" s="239"/>
      <c r="AI14" s="239"/>
      <c r="AJ14" s="226"/>
    </row>
    <row r="15" spans="1:40" ht="78.75" customHeight="1" x14ac:dyDescent="0.25">
      <c r="A15" s="468"/>
      <c r="B15" s="242" t="s">
        <v>86</v>
      </c>
      <c r="C15" s="237" t="s">
        <v>846</v>
      </c>
      <c r="D15" s="203" t="s">
        <v>88</v>
      </c>
      <c r="E15" s="231"/>
      <c r="F15" s="232">
        <v>40956</v>
      </c>
      <c r="G15" s="232">
        <v>42783</v>
      </c>
      <c r="H15" s="203" t="s">
        <v>93</v>
      </c>
      <c r="I15" s="177" t="s">
        <v>90</v>
      </c>
      <c r="J15" s="203" t="s">
        <v>94</v>
      </c>
      <c r="K15" s="239"/>
      <c r="L15" s="61"/>
      <c r="M15" s="239"/>
      <c r="N15" s="234"/>
      <c r="O15" s="234"/>
      <c r="P15" s="234"/>
      <c r="Q15" s="234"/>
      <c r="R15" s="234"/>
      <c r="S15" s="61"/>
      <c r="T15" s="239"/>
      <c r="U15" s="239"/>
      <c r="V15" s="239"/>
      <c r="W15" s="203"/>
      <c r="X15" s="239"/>
      <c r="Y15" s="239"/>
      <c r="Z15" s="239"/>
      <c r="AA15" s="239"/>
      <c r="AB15" s="239"/>
      <c r="AC15" s="239"/>
      <c r="AD15" s="239"/>
      <c r="AE15" s="239"/>
      <c r="AF15" s="239"/>
      <c r="AG15" s="239"/>
      <c r="AH15" s="239"/>
      <c r="AI15" s="239"/>
      <c r="AJ15" s="226"/>
    </row>
    <row r="16" spans="1:40" ht="84" customHeight="1" x14ac:dyDescent="0.25">
      <c r="A16" s="468"/>
      <c r="B16" s="242" t="s">
        <v>95</v>
      </c>
      <c r="C16" s="237" t="s">
        <v>845</v>
      </c>
      <c r="D16" s="203" t="s">
        <v>97</v>
      </c>
      <c r="E16" s="231"/>
      <c r="F16" s="232">
        <v>40956</v>
      </c>
      <c r="G16" s="232">
        <v>43878</v>
      </c>
      <c r="H16" s="203" t="s">
        <v>71</v>
      </c>
      <c r="I16" s="177" t="s">
        <v>80</v>
      </c>
      <c r="J16" s="203" t="s">
        <v>98</v>
      </c>
      <c r="K16" s="239"/>
      <c r="L16" s="239"/>
      <c r="M16" s="239"/>
      <c r="N16" s="234"/>
      <c r="O16" s="234"/>
      <c r="P16" s="234"/>
      <c r="Q16" s="234"/>
      <c r="R16" s="234"/>
      <c r="S16" s="61"/>
      <c r="T16" s="239"/>
      <c r="U16" s="239"/>
      <c r="V16" s="239"/>
      <c r="W16" s="203"/>
      <c r="X16" s="239"/>
      <c r="Y16" s="239"/>
      <c r="Z16" s="239"/>
      <c r="AA16" s="239"/>
      <c r="AB16" s="239"/>
      <c r="AC16" s="239"/>
      <c r="AD16" s="239"/>
      <c r="AE16" s="239"/>
      <c r="AF16" s="239"/>
      <c r="AG16" s="239"/>
      <c r="AH16" s="239"/>
      <c r="AI16" s="239"/>
      <c r="AJ16" s="226"/>
    </row>
    <row r="17" spans="1:36" ht="80.25" customHeight="1" x14ac:dyDescent="0.25">
      <c r="A17" s="468"/>
      <c r="B17" s="177" t="s">
        <v>100</v>
      </c>
      <c r="C17" s="237" t="s">
        <v>662</v>
      </c>
      <c r="D17" s="203" t="s">
        <v>102</v>
      </c>
      <c r="E17" s="231"/>
      <c r="F17" s="232">
        <v>40956</v>
      </c>
      <c r="G17" s="232">
        <v>43878</v>
      </c>
      <c r="H17" s="203" t="s">
        <v>163</v>
      </c>
      <c r="I17" s="177" t="s">
        <v>80</v>
      </c>
      <c r="J17" s="203" t="s">
        <v>666</v>
      </c>
      <c r="K17" s="239"/>
      <c r="L17" s="61"/>
      <c r="M17" s="239"/>
      <c r="N17" s="234"/>
      <c r="O17" s="234" t="s">
        <v>53</v>
      </c>
      <c r="P17" s="234"/>
      <c r="Q17" s="234"/>
      <c r="R17" s="234"/>
      <c r="S17" s="61"/>
      <c r="T17" s="247" t="s">
        <v>847</v>
      </c>
      <c r="U17" s="239"/>
      <c r="V17" s="239"/>
      <c r="W17" s="203" t="s">
        <v>841</v>
      </c>
      <c r="X17" s="239"/>
      <c r="Y17" s="239"/>
      <c r="Z17" s="239"/>
      <c r="AA17" s="239"/>
      <c r="AB17" s="239"/>
      <c r="AC17" s="239"/>
      <c r="AD17" s="239"/>
      <c r="AE17" s="239"/>
      <c r="AF17" s="239"/>
      <c r="AG17" s="239"/>
      <c r="AH17" s="239"/>
      <c r="AI17" s="239"/>
      <c r="AJ17" s="226"/>
    </row>
    <row r="18" spans="1:36" ht="69.75" customHeight="1" x14ac:dyDescent="0.25">
      <c r="A18" s="468"/>
      <c r="B18" s="242" t="s">
        <v>108</v>
      </c>
      <c r="C18" s="237" t="s">
        <v>848</v>
      </c>
      <c r="D18" s="203" t="s">
        <v>110</v>
      </c>
      <c r="E18" s="231"/>
      <c r="F18" s="232">
        <v>40956</v>
      </c>
      <c r="G18" s="232">
        <v>43878</v>
      </c>
      <c r="H18" s="203" t="s">
        <v>103</v>
      </c>
      <c r="I18" s="177" t="s">
        <v>80</v>
      </c>
      <c r="J18" s="203" t="s">
        <v>111</v>
      </c>
      <c r="K18" s="239"/>
      <c r="L18" s="61"/>
      <c r="M18" s="239"/>
      <c r="N18" s="234"/>
      <c r="O18" s="234"/>
      <c r="P18" s="234"/>
      <c r="Q18" s="234"/>
      <c r="R18" s="234"/>
      <c r="S18" s="61"/>
      <c r="T18" s="239"/>
      <c r="U18" s="239"/>
      <c r="V18" s="239"/>
      <c r="W18" s="203"/>
      <c r="X18" s="239"/>
      <c r="Y18" s="239"/>
      <c r="Z18" s="239"/>
      <c r="AA18" s="239"/>
      <c r="AB18" s="239"/>
      <c r="AC18" s="239"/>
      <c r="AD18" s="239"/>
      <c r="AE18" s="239"/>
      <c r="AF18" s="239"/>
      <c r="AG18" s="239"/>
      <c r="AH18" s="239"/>
      <c r="AI18" s="239"/>
      <c r="AJ18" s="226"/>
    </row>
    <row r="19" spans="1:36" ht="64.5" customHeight="1" x14ac:dyDescent="0.25">
      <c r="A19" s="468"/>
      <c r="B19" s="177" t="s">
        <v>114</v>
      </c>
      <c r="C19" s="237" t="s">
        <v>120</v>
      </c>
      <c r="D19" s="203" t="s">
        <v>116</v>
      </c>
      <c r="E19" s="231"/>
      <c r="F19" s="232">
        <v>40956</v>
      </c>
      <c r="G19" s="232">
        <v>43878</v>
      </c>
      <c r="H19" s="219" t="s">
        <v>746</v>
      </c>
      <c r="I19" s="238">
        <v>300000</v>
      </c>
      <c r="J19" s="203" t="s">
        <v>849</v>
      </c>
      <c r="K19" s="239"/>
      <c r="L19" s="61"/>
      <c r="M19" s="239"/>
      <c r="N19" s="234"/>
      <c r="O19" s="234" t="s">
        <v>53</v>
      </c>
      <c r="P19" s="234"/>
      <c r="Q19" s="234"/>
      <c r="R19" s="234"/>
      <c r="S19" s="61"/>
      <c r="T19" s="247" t="s">
        <v>850</v>
      </c>
      <c r="U19" s="239"/>
      <c r="V19" s="239" t="s">
        <v>851</v>
      </c>
      <c r="W19" s="203" t="s">
        <v>841</v>
      </c>
      <c r="X19" s="239"/>
      <c r="Y19" s="239"/>
      <c r="Z19" s="239"/>
      <c r="AA19" s="239"/>
      <c r="AB19" s="239"/>
      <c r="AC19" s="239"/>
      <c r="AD19" s="239"/>
      <c r="AE19" s="239"/>
      <c r="AF19" s="239"/>
      <c r="AG19" s="239"/>
      <c r="AH19" s="239"/>
      <c r="AI19" s="239"/>
      <c r="AJ19" s="226"/>
    </row>
    <row r="20" spans="1:36" ht="54.75" customHeight="1" x14ac:dyDescent="0.25">
      <c r="A20" s="468"/>
      <c r="B20" s="177" t="s">
        <v>122</v>
      </c>
      <c r="C20" s="203" t="s">
        <v>667</v>
      </c>
      <c r="D20" s="245" t="s">
        <v>668</v>
      </c>
      <c r="E20" s="231"/>
      <c r="F20" s="232">
        <v>40956</v>
      </c>
      <c r="G20" s="232">
        <v>42878</v>
      </c>
      <c r="H20" s="203" t="s">
        <v>657</v>
      </c>
      <c r="I20" s="238">
        <v>600000</v>
      </c>
      <c r="J20" s="203" t="s">
        <v>125</v>
      </c>
      <c r="K20" s="239"/>
      <c r="L20" s="61"/>
      <c r="M20" s="239"/>
      <c r="N20" s="234"/>
      <c r="O20" s="234" t="s">
        <v>53</v>
      </c>
      <c r="P20" s="234"/>
      <c r="Q20" s="234"/>
      <c r="R20" s="234"/>
      <c r="S20" s="61" t="s">
        <v>6</v>
      </c>
      <c r="T20" s="247" t="s">
        <v>852</v>
      </c>
      <c r="U20" s="239"/>
      <c r="V20" s="247" t="s">
        <v>853</v>
      </c>
      <c r="W20" s="203" t="s">
        <v>841</v>
      </c>
      <c r="X20" s="247" t="s">
        <v>854</v>
      </c>
      <c r="Y20" s="239"/>
      <c r="Z20" s="239"/>
      <c r="AA20" s="239"/>
      <c r="AB20" s="239"/>
      <c r="AC20" s="239"/>
      <c r="AD20" s="239"/>
      <c r="AE20" s="239"/>
      <c r="AF20" s="239"/>
      <c r="AG20" s="239"/>
      <c r="AH20" s="239"/>
      <c r="AI20" s="239"/>
      <c r="AJ20" s="226"/>
    </row>
    <row r="21" spans="1:36" ht="99" customHeight="1" x14ac:dyDescent="0.25">
      <c r="A21" s="468"/>
      <c r="B21" s="177" t="s">
        <v>131</v>
      </c>
      <c r="C21" s="203" t="s">
        <v>763</v>
      </c>
      <c r="D21" s="245" t="s">
        <v>670</v>
      </c>
      <c r="E21" s="231"/>
      <c r="F21" s="232">
        <v>40956</v>
      </c>
      <c r="G21" s="232">
        <v>43878</v>
      </c>
      <c r="H21" s="203" t="s">
        <v>761</v>
      </c>
      <c r="I21" s="177" t="s">
        <v>134</v>
      </c>
      <c r="J21" s="241" t="s">
        <v>672</v>
      </c>
      <c r="K21" s="239"/>
      <c r="L21" s="61"/>
      <c r="M21" s="239"/>
      <c r="N21" s="234"/>
      <c r="O21" s="234"/>
      <c r="P21" s="234"/>
      <c r="Q21" s="234" t="s">
        <v>53</v>
      </c>
      <c r="R21" s="234"/>
      <c r="S21" s="61"/>
      <c r="T21" s="247" t="s">
        <v>855</v>
      </c>
      <c r="U21" s="239"/>
      <c r="V21" s="239"/>
      <c r="W21" s="203" t="s">
        <v>841</v>
      </c>
      <c r="X21" s="247" t="s">
        <v>856</v>
      </c>
      <c r="Y21" s="239"/>
      <c r="Z21" s="239"/>
      <c r="AA21" s="239"/>
      <c r="AB21" s="239"/>
      <c r="AC21" s="239"/>
      <c r="AD21" s="239"/>
      <c r="AE21" s="239"/>
      <c r="AF21" s="239"/>
      <c r="AG21" s="239"/>
      <c r="AH21" s="239"/>
      <c r="AI21" s="239"/>
      <c r="AJ21" s="226"/>
    </row>
    <row r="22" spans="1:36" ht="62.25" customHeight="1" x14ac:dyDescent="0.25">
      <c r="A22" s="468"/>
      <c r="B22" s="177" t="s">
        <v>139</v>
      </c>
      <c r="C22" s="203" t="s">
        <v>673</v>
      </c>
      <c r="D22" s="245" t="s">
        <v>674</v>
      </c>
      <c r="E22" s="231"/>
      <c r="F22" s="232">
        <v>40956</v>
      </c>
      <c r="G22" s="232">
        <v>43878</v>
      </c>
      <c r="H22" s="203" t="s">
        <v>142</v>
      </c>
      <c r="I22" s="177" t="s">
        <v>134</v>
      </c>
      <c r="J22" s="203" t="s">
        <v>143</v>
      </c>
      <c r="K22" s="239"/>
      <c r="L22" s="61"/>
      <c r="M22" s="239"/>
      <c r="N22" s="234"/>
      <c r="O22" s="234"/>
      <c r="P22" s="234" t="s">
        <v>53</v>
      </c>
      <c r="Q22" s="234"/>
      <c r="R22" s="234"/>
      <c r="S22" s="61"/>
      <c r="T22" s="247" t="s">
        <v>857</v>
      </c>
      <c r="U22" s="239"/>
      <c r="V22" s="239" t="s">
        <v>858</v>
      </c>
      <c r="W22" s="203" t="s">
        <v>841</v>
      </c>
      <c r="X22" s="239"/>
      <c r="Y22" s="239"/>
      <c r="Z22" s="239"/>
      <c r="AA22" s="239"/>
      <c r="AB22" s="239"/>
      <c r="AC22" s="239"/>
      <c r="AD22" s="239"/>
      <c r="AE22" s="239"/>
      <c r="AF22" s="239"/>
      <c r="AG22" s="239"/>
      <c r="AH22" s="239"/>
      <c r="AI22" s="239"/>
      <c r="AJ22" s="226"/>
    </row>
    <row r="23" spans="1:36" ht="62.25" customHeight="1" x14ac:dyDescent="0.25">
      <c r="A23" s="468"/>
      <c r="B23" s="177" t="s">
        <v>376</v>
      </c>
      <c r="C23" s="246" t="s">
        <v>464</v>
      </c>
      <c r="D23" s="247" t="s">
        <v>766</v>
      </c>
      <c r="F23" s="244">
        <v>41543</v>
      </c>
      <c r="G23" s="231">
        <v>43878</v>
      </c>
      <c r="H23" s="278" t="s">
        <v>746</v>
      </c>
      <c r="I23" s="177" t="s">
        <v>379</v>
      </c>
      <c r="J23" s="247" t="s">
        <v>380</v>
      </c>
      <c r="K23" s="239"/>
      <c r="L23" s="239"/>
      <c r="M23" s="239"/>
      <c r="N23" s="234"/>
      <c r="O23" s="234"/>
      <c r="P23" s="234" t="s">
        <v>53</v>
      </c>
      <c r="Q23" s="234"/>
      <c r="R23" s="234"/>
      <c r="S23" s="61"/>
      <c r="T23" s="247" t="s">
        <v>859</v>
      </c>
      <c r="U23" s="239"/>
      <c r="V23" s="239"/>
      <c r="W23" s="203" t="s">
        <v>841</v>
      </c>
      <c r="X23" s="247" t="s">
        <v>860</v>
      </c>
      <c r="Y23" s="239"/>
      <c r="Z23" s="239"/>
      <c r="AA23" s="239"/>
      <c r="AB23" s="239"/>
      <c r="AC23" s="239"/>
      <c r="AD23" s="239"/>
      <c r="AE23" s="239"/>
      <c r="AF23" s="239"/>
      <c r="AG23" s="239"/>
      <c r="AH23" s="239"/>
      <c r="AI23" s="239"/>
      <c r="AJ23" s="226"/>
    </row>
    <row r="24" spans="1:36" ht="54" customHeight="1" x14ac:dyDescent="0.25">
      <c r="A24" s="468"/>
      <c r="B24" s="242" t="s">
        <v>381</v>
      </c>
      <c r="C24" s="237" t="s">
        <v>861</v>
      </c>
      <c r="D24" s="247" t="s">
        <v>383</v>
      </c>
      <c r="E24" s="239"/>
      <c r="F24" s="248">
        <v>41543</v>
      </c>
      <c r="G24" s="248">
        <v>43878</v>
      </c>
      <c r="H24" s="203" t="s">
        <v>769</v>
      </c>
      <c r="I24" s="239" t="s">
        <v>134</v>
      </c>
      <c r="J24" s="247" t="s">
        <v>385</v>
      </c>
      <c r="L24" s="61"/>
      <c r="M24" s="234"/>
      <c r="N24" s="234"/>
      <c r="O24" s="234"/>
      <c r="P24" s="234"/>
      <c r="Q24" s="234"/>
      <c r="R24" s="234"/>
      <c r="S24" s="61"/>
      <c r="T24" s="239"/>
      <c r="U24" s="239"/>
      <c r="V24" s="239"/>
      <c r="W24" s="203"/>
      <c r="X24" s="239"/>
      <c r="Y24" s="239"/>
      <c r="Z24" s="239"/>
      <c r="AA24" s="239"/>
      <c r="AB24" s="239"/>
      <c r="AC24" s="239"/>
      <c r="AD24" s="239"/>
      <c r="AE24" s="239"/>
      <c r="AF24" s="239"/>
      <c r="AG24" s="239"/>
      <c r="AH24" s="239"/>
      <c r="AI24" s="239"/>
      <c r="AJ24" s="226"/>
    </row>
    <row r="25" spans="1:36" ht="69" customHeight="1" x14ac:dyDescent="0.25">
      <c r="A25" s="467" t="s">
        <v>147</v>
      </c>
      <c r="B25" s="177" t="s">
        <v>148</v>
      </c>
      <c r="C25" s="203" t="s">
        <v>862</v>
      </c>
      <c r="D25" s="203" t="s">
        <v>681</v>
      </c>
      <c r="E25" s="231"/>
      <c r="F25" s="232">
        <v>40956</v>
      </c>
      <c r="G25" s="232">
        <v>43878</v>
      </c>
      <c r="H25" s="219" t="s">
        <v>746</v>
      </c>
      <c r="I25" s="238">
        <v>600000</v>
      </c>
      <c r="J25" s="203" t="s">
        <v>152</v>
      </c>
      <c r="K25" s="239"/>
      <c r="L25" s="61"/>
      <c r="M25" s="239"/>
      <c r="N25" s="234"/>
      <c r="O25" s="234"/>
      <c r="P25" s="234"/>
      <c r="Q25" s="234" t="s">
        <v>53</v>
      </c>
      <c r="R25" s="234"/>
      <c r="S25" s="61"/>
      <c r="T25" s="247" t="s">
        <v>863</v>
      </c>
      <c r="U25" s="239"/>
      <c r="V25" s="239"/>
      <c r="W25" s="219" t="s">
        <v>746</v>
      </c>
      <c r="X25" s="247" t="s">
        <v>864</v>
      </c>
      <c r="Y25" s="239"/>
      <c r="Z25" s="239"/>
      <c r="AA25" s="239"/>
      <c r="AB25" s="239"/>
      <c r="AC25" s="239"/>
      <c r="AD25" s="239"/>
      <c r="AE25" s="239"/>
      <c r="AF25" s="239"/>
      <c r="AG25" s="239"/>
      <c r="AH25" s="239"/>
      <c r="AI25" s="239"/>
      <c r="AJ25" s="226"/>
    </row>
    <row r="26" spans="1:36" ht="57.75" customHeight="1" x14ac:dyDescent="0.25">
      <c r="A26" s="468"/>
      <c r="B26" s="177" t="s">
        <v>157</v>
      </c>
      <c r="C26" s="237" t="s">
        <v>158</v>
      </c>
      <c r="D26" s="203" t="s">
        <v>159</v>
      </c>
      <c r="E26" s="231"/>
      <c r="F26" s="232">
        <v>40956</v>
      </c>
      <c r="G26" s="244">
        <v>43862</v>
      </c>
      <c r="H26" s="203" t="s">
        <v>163</v>
      </c>
      <c r="I26" s="249">
        <v>80000</v>
      </c>
      <c r="J26" s="246" t="s">
        <v>684</v>
      </c>
      <c r="K26" s="234"/>
      <c r="L26" s="61"/>
      <c r="M26" s="234"/>
      <c r="N26" s="234"/>
      <c r="O26" s="234"/>
      <c r="P26" s="234" t="s">
        <v>53</v>
      </c>
      <c r="Q26" s="234"/>
      <c r="R26" s="234"/>
      <c r="S26" s="61"/>
      <c r="T26" s="247" t="s">
        <v>865</v>
      </c>
      <c r="U26" s="203"/>
      <c r="V26" s="239"/>
      <c r="W26" s="203" t="s">
        <v>779</v>
      </c>
      <c r="X26" s="239"/>
      <c r="Y26" s="239"/>
      <c r="Z26" s="239"/>
      <c r="AA26" s="239"/>
      <c r="AB26" s="239"/>
      <c r="AC26" s="239"/>
      <c r="AD26" s="239"/>
      <c r="AE26" s="239"/>
      <c r="AF26" s="239"/>
      <c r="AG26" s="239"/>
      <c r="AH26" s="239"/>
      <c r="AI26" s="239"/>
      <c r="AJ26" s="226"/>
    </row>
    <row r="27" spans="1:36" ht="54.75" customHeight="1" x14ac:dyDescent="0.25">
      <c r="A27" s="468"/>
      <c r="B27" s="177" t="s">
        <v>166</v>
      </c>
      <c r="C27" s="250" t="s">
        <v>167</v>
      </c>
      <c r="D27" s="277" t="s">
        <v>685</v>
      </c>
      <c r="E27" s="231"/>
      <c r="F27" s="232">
        <v>41687</v>
      </c>
      <c r="G27" s="232">
        <v>43878</v>
      </c>
      <c r="H27" s="278" t="s">
        <v>746</v>
      </c>
      <c r="I27" s="233" t="s">
        <v>170</v>
      </c>
      <c r="J27" s="278" t="s">
        <v>611</v>
      </c>
      <c r="K27" s="234"/>
      <c r="L27" s="61"/>
      <c r="M27" s="234"/>
      <c r="N27" s="234"/>
      <c r="O27" s="234" t="s">
        <v>53</v>
      </c>
      <c r="P27" s="234"/>
      <c r="Q27" s="234"/>
      <c r="R27" s="234"/>
      <c r="S27" s="61" t="s">
        <v>6</v>
      </c>
      <c r="T27" s="236" t="s">
        <v>866</v>
      </c>
      <c r="U27" s="234"/>
      <c r="V27" s="236" t="s">
        <v>867</v>
      </c>
      <c r="W27" s="278" t="s">
        <v>841</v>
      </c>
      <c r="X27" s="236" t="s">
        <v>868</v>
      </c>
      <c r="Y27" s="234"/>
      <c r="Z27" s="234"/>
      <c r="AA27" s="234"/>
      <c r="AB27" s="234"/>
      <c r="AC27" s="234"/>
      <c r="AD27" s="234"/>
      <c r="AE27" s="234"/>
      <c r="AF27" s="234"/>
      <c r="AG27" s="234"/>
      <c r="AH27" s="234"/>
      <c r="AI27" s="234"/>
      <c r="AJ27" s="226"/>
    </row>
    <row r="28" spans="1:36" ht="96" customHeight="1" x14ac:dyDescent="0.25">
      <c r="A28" s="468"/>
      <c r="B28" s="177" t="s">
        <v>175</v>
      </c>
      <c r="C28" s="203" t="s">
        <v>687</v>
      </c>
      <c r="D28" s="277" t="s">
        <v>688</v>
      </c>
      <c r="E28" s="231"/>
      <c r="F28" s="232">
        <v>40956</v>
      </c>
      <c r="G28" s="232">
        <v>43878</v>
      </c>
      <c r="H28" s="278" t="s">
        <v>777</v>
      </c>
      <c r="I28" s="233">
        <v>20000</v>
      </c>
      <c r="J28" s="241" t="s">
        <v>690</v>
      </c>
      <c r="K28" s="234"/>
      <c r="L28" s="234"/>
      <c r="M28" s="234"/>
      <c r="N28" s="234"/>
      <c r="O28" s="234" t="s">
        <v>53</v>
      </c>
      <c r="P28" s="234"/>
      <c r="Q28" s="234"/>
      <c r="R28" s="234"/>
      <c r="S28" s="61"/>
      <c r="T28" s="236" t="s">
        <v>869</v>
      </c>
      <c r="U28" s="234"/>
      <c r="V28" s="234" t="s">
        <v>870</v>
      </c>
      <c r="W28" s="278" t="s">
        <v>871</v>
      </c>
      <c r="X28" s="234"/>
      <c r="Y28" s="234"/>
      <c r="Z28" s="277" t="s">
        <v>872</v>
      </c>
      <c r="AA28" s="234"/>
      <c r="AB28" s="234"/>
      <c r="AC28" s="234"/>
      <c r="AD28" s="234"/>
      <c r="AE28" s="234"/>
      <c r="AF28" s="234"/>
      <c r="AG28" s="234"/>
      <c r="AH28" s="234"/>
      <c r="AI28" s="234"/>
      <c r="AJ28" s="226"/>
    </row>
    <row r="29" spans="1:36" ht="60" customHeight="1" x14ac:dyDescent="0.25">
      <c r="A29" s="468"/>
      <c r="B29" s="242" t="s">
        <v>181</v>
      </c>
      <c r="C29" s="237" t="s">
        <v>845</v>
      </c>
      <c r="D29" s="278" t="s">
        <v>183</v>
      </c>
      <c r="E29" s="231"/>
      <c r="F29" s="232">
        <v>40956</v>
      </c>
      <c r="G29" s="232">
        <v>43878</v>
      </c>
      <c r="H29" s="278" t="s">
        <v>781</v>
      </c>
      <c r="I29" s="61" t="s">
        <v>90</v>
      </c>
      <c r="J29" s="278" t="s">
        <v>184</v>
      </c>
      <c r="K29" s="239"/>
      <c r="L29" s="61"/>
      <c r="M29" s="239"/>
      <c r="N29" s="234"/>
      <c r="O29" s="234"/>
      <c r="P29" s="234"/>
      <c r="Q29" s="234"/>
      <c r="R29" s="234"/>
      <c r="S29" s="61"/>
      <c r="T29" s="234"/>
      <c r="U29" s="234"/>
      <c r="V29" s="234"/>
      <c r="W29" s="278"/>
      <c r="X29" s="234"/>
      <c r="Y29" s="234"/>
      <c r="Z29" s="234"/>
      <c r="AA29" s="234"/>
      <c r="AB29" s="234"/>
      <c r="AC29" s="234"/>
      <c r="AD29" s="234"/>
      <c r="AE29" s="234"/>
      <c r="AF29" s="234"/>
      <c r="AG29" s="234"/>
      <c r="AH29" s="234"/>
      <c r="AI29" s="234"/>
      <c r="AJ29" s="226"/>
    </row>
    <row r="30" spans="1:36" ht="62.25" customHeight="1" x14ac:dyDescent="0.25">
      <c r="A30" s="469"/>
      <c r="B30" s="177" t="s">
        <v>831</v>
      </c>
      <c r="C30" s="203" t="s">
        <v>832</v>
      </c>
      <c r="D30" s="203" t="s">
        <v>833</v>
      </c>
      <c r="E30" s="177"/>
      <c r="F30" s="251">
        <v>43221</v>
      </c>
      <c r="G30" s="251">
        <v>43862</v>
      </c>
      <c r="H30" s="203" t="s">
        <v>779</v>
      </c>
      <c r="I30" s="249">
        <v>5000</v>
      </c>
      <c r="J30" s="203" t="s">
        <v>834</v>
      </c>
      <c r="K30" s="234"/>
      <c r="L30" s="61" t="s">
        <v>835</v>
      </c>
      <c r="M30" s="236" t="s">
        <v>836</v>
      </c>
      <c r="N30" s="234"/>
      <c r="O30" s="234" t="s">
        <v>53</v>
      </c>
      <c r="P30" s="234"/>
      <c r="Q30" s="234"/>
      <c r="R30" s="234"/>
      <c r="S30" s="61"/>
      <c r="T30" s="236" t="s">
        <v>873</v>
      </c>
      <c r="U30" s="234"/>
      <c r="V30" s="234" t="s">
        <v>874</v>
      </c>
      <c r="W30" s="278" t="s">
        <v>841</v>
      </c>
      <c r="X30" s="234"/>
      <c r="Y30" s="203" t="s">
        <v>875</v>
      </c>
      <c r="Z30" s="203" t="s">
        <v>876</v>
      </c>
      <c r="AA30" s="234"/>
      <c r="AB30" s="234"/>
      <c r="AC30" s="234"/>
      <c r="AD30" s="234"/>
      <c r="AE30" s="234"/>
      <c r="AF30" s="234"/>
      <c r="AG30" s="234"/>
      <c r="AH30" s="234"/>
      <c r="AI30" s="234"/>
      <c r="AJ30" s="226"/>
    </row>
    <row r="31" spans="1:36" ht="54.75" customHeight="1" x14ac:dyDescent="0.25">
      <c r="A31" s="467" t="s">
        <v>187</v>
      </c>
      <c r="B31" s="177" t="s">
        <v>188</v>
      </c>
      <c r="C31" s="203" t="s">
        <v>189</v>
      </c>
      <c r="D31" s="203" t="s">
        <v>190</v>
      </c>
      <c r="E31" s="231"/>
      <c r="F31" s="232">
        <v>40956</v>
      </c>
      <c r="G31" s="232">
        <v>43878</v>
      </c>
      <c r="H31" s="203" t="s">
        <v>779</v>
      </c>
      <c r="I31" s="238">
        <v>30000</v>
      </c>
      <c r="J31" s="246" t="s">
        <v>693</v>
      </c>
      <c r="K31" s="239"/>
      <c r="L31" s="61"/>
      <c r="M31" s="239"/>
      <c r="N31" s="234"/>
      <c r="O31" s="234"/>
      <c r="P31" s="234"/>
      <c r="Q31" s="234" t="s">
        <v>53</v>
      </c>
      <c r="R31" s="234"/>
      <c r="S31" s="61"/>
      <c r="T31" s="247" t="s">
        <v>877</v>
      </c>
      <c r="U31" s="239"/>
      <c r="V31" s="239"/>
      <c r="W31" s="203" t="s">
        <v>841</v>
      </c>
      <c r="X31" s="239"/>
      <c r="Y31" s="239"/>
      <c r="Z31" s="239"/>
      <c r="AA31" s="239"/>
      <c r="AB31" s="239"/>
      <c r="AC31" s="239"/>
      <c r="AD31" s="239"/>
      <c r="AE31" s="239"/>
      <c r="AF31" s="239"/>
      <c r="AG31" s="239"/>
      <c r="AH31" s="239"/>
      <c r="AI31" s="239"/>
      <c r="AJ31" s="226"/>
    </row>
    <row r="32" spans="1:36" ht="72.75" customHeight="1" x14ac:dyDescent="0.25">
      <c r="A32" s="468"/>
      <c r="B32" s="177" t="s">
        <v>193</v>
      </c>
      <c r="C32" s="203" t="s">
        <v>194</v>
      </c>
      <c r="D32" s="203" t="s">
        <v>195</v>
      </c>
      <c r="E32" s="231"/>
      <c r="F32" s="232">
        <v>40956</v>
      </c>
      <c r="G32" s="232">
        <v>43878</v>
      </c>
      <c r="H32" s="203" t="s">
        <v>784</v>
      </c>
      <c r="I32" s="177" t="s">
        <v>197</v>
      </c>
      <c r="J32" s="203" t="s">
        <v>785</v>
      </c>
      <c r="K32" s="239"/>
      <c r="L32" s="61"/>
      <c r="M32" s="239"/>
      <c r="N32" s="234"/>
      <c r="O32" s="234"/>
      <c r="P32" s="234"/>
      <c r="Q32" s="234" t="s">
        <v>53</v>
      </c>
      <c r="R32" s="234"/>
      <c r="S32" s="61"/>
      <c r="T32" s="247" t="s">
        <v>878</v>
      </c>
      <c r="U32" s="239"/>
      <c r="V32" s="239"/>
      <c r="W32" s="203" t="s">
        <v>841</v>
      </c>
      <c r="X32" s="239"/>
      <c r="Y32" s="239"/>
      <c r="Z32" s="239"/>
      <c r="AA32" s="239"/>
      <c r="AB32" s="239"/>
      <c r="AC32" s="239"/>
      <c r="AD32" s="239"/>
      <c r="AE32" s="239"/>
      <c r="AF32" s="239"/>
      <c r="AG32" s="239"/>
      <c r="AH32" s="239"/>
      <c r="AI32" s="239"/>
      <c r="AJ32" s="226"/>
    </row>
    <row r="33" spans="1:36" ht="58.5" customHeight="1" x14ac:dyDescent="0.25">
      <c r="A33" s="468"/>
      <c r="B33" s="177" t="s">
        <v>204</v>
      </c>
      <c r="C33" s="203" t="s">
        <v>211</v>
      </c>
      <c r="D33" s="241" t="s">
        <v>697</v>
      </c>
      <c r="E33" s="231"/>
      <c r="F33" s="232">
        <v>40956</v>
      </c>
      <c r="G33" s="232">
        <v>43878</v>
      </c>
      <c r="H33" s="203" t="s">
        <v>784</v>
      </c>
      <c r="I33" s="177" t="s">
        <v>134</v>
      </c>
      <c r="J33" s="241" t="s">
        <v>699</v>
      </c>
      <c r="K33" s="234"/>
      <c r="L33" s="61"/>
      <c r="M33" s="234"/>
      <c r="N33" s="234"/>
      <c r="O33" s="234"/>
      <c r="P33" s="234" t="s">
        <v>53</v>
      </c>
      <c r="Q33" s="234"/>
      <c r="R33" s="234"/>
      <c r="S33" s="61"/>
      <c r="T33" s="247" t="s">
        <v>879</v>
      </c>
      <c r="U33" s="239"/>
      <c r="V33" s="247" t="s">
        <v>880</v>
      </c>
      <c r="W33" s="203" t="s">
        <v>784</v>
      </c>
      <c r="X33" s="239"/>
      <c r="Y33" s="239"/>
      <c r="Z33" s="239"/>
      <c r="AA33" s="239"/>
      <c r="AB33" s="239"/>
      <c r="AC33" s="239"/>
      <c r="AD33" s="239"/>
      <c r="AE33" s="239"/>
      <c r="AF33" s="239"/>
      <c r="AG33" s="239"/>
      <c r="AH33" s="239"/>
      <c r="AI33" s="239"/>
      <c r="AJ33" s="226"/>
    </row>
    <row r="34" spans="1:36" ht="62.25" customHeight="1" x14ac:dyDescent="0.25">
      <c r="A34" s="468"/>
      <c r="B34" s="242" t="s">
        <v>213</v>
      </c>
      <c r="C34" s="203" t="s">
        <v>881</v>
      </c>
      <c r="D34" s="278" t="s">
        <v>215</v>
      </c>
      <c r="E34" s="231"/>
      <c r="F34" s="232">
        <v>40956</v>
      </c>
      <c r="G34" s="232">
        <v>43878</v>
      </c>
      <c r="H34" s="203" t="s">
        <v>787</v>
      </c>
      <c r="I34" s="61" t="s">
        <v>90</v>
      </c>
      <c r="J34" s="278" t="s">
        <v>216</v>
      </c>
      <c r="K34" s="234"/>
      <c r="L34" s="61"/>
      <c r="M34" s="234"/>
      <c r="N34" s="234"/>
      <c r="O34" s="234"/>
      <c r="P34" s="234"/>
      <c r="Q34" s="234"/>
      <c r="R34" s="234"/>
      <c r="S34" s="61"/>
      <c r="T34" s="236"/>
      <c r="U34" s="234"/>
      <c r="V34" s="234"/>
      <c r="W34" s="278"/>
      <c r="X34" s="234"/>
      <c r="Y34" s="234"/>
      <c r="Z34" s="234"/>
      <c r="AA34" s="234"/>
      <c r="AB34" s="234"/>
      <c r="AC34" s="234"/>
      <c r="AD34" s="234"/>
      <c r="AE34" s="234"/>
      <c r="AF34" s="234"/>
      <c r="AG34" s="234"/>
      <c r="AH34" s="234"/>
      <c r="AI34" s="234"/>
      <c r="AJ34" s="226"/>
    </row>
    <row r="35" spans="1:36" ht="47.25" customHeight="1" x14ac:dyDescent="0.25">
      <c r="A35" s="468"/>
      <c r="B35" s="242" t="s">
        <v>221</v>
      </c>
      <c r="C35" s="237" t="s">
        <v>848</v>
      </c>
      <c r="D35" s="278" t="s">
        <v>223</v>
      </c>
      <c r="E35" s="231"/>
      <c r="F35" s="232">
        <v>40956</v>
      </c>
      <c r="G35" s="232">
        <v>41687</v>
      </c>
      <c r="H35" s="278" t="s">
        <v>788</v>
      </c>
      <c r="I35" s="233">
        <v>100000</v>
      </c>
      <c r="J35" s="278" t="s">
        <v>225</v>
      </c>
      <c r="K35" s="234"/>
      <c r="L35" s="61"/>
      <c r="M35" s="234"/>
      <c r="N35" s="234"/>
      <c r="O35" s="234"/>
      <c r="P35" s="234"/>
      <c r="Q35" s="234"/>
      <c r="R35" s="234"/>
      <c r="S35" s="61"/>
      <c r="T35" s="236"/>
      <c r="U35" s="234"/>
      <c r="V35" s="234"/>
      <c r="W35" s="278"/>
      <c r="X35" s="234"/>
      <c r="Y35" s="234"/>
      <c r="Z35" s="234"/>
      <c r="AA35" s="234"/>
      <c r="AB35" s="234"/>
      <c r="AC35" s="234"/>
      <c r="AD35" s="234"/>
      <c r="AE35" s="234"/>
      <c r="AF35" s="234"/>
      <c r="AG35" s="234"/>
      <c r="AH35" s="234"/>
      <c r="AI35" s="234"/>
      <c r="AJ35" s="226"/>
    </row>
    <row r="36" spans="1:36" ht="60" customHeight="1" x14ac:dyDescent="0.25">
      <c r="A36" s="468"/>
      <c r="B36" s="177" t="s">
        <v>227</v>
      </c>
      <c r="C36" s="203" t="s">
        <v>701</v>
      </c>
      <c r="D36" s="278" t="s">
        <v>229</v>
      </c>
      <c r="E36" s="231"/>
      <c r="F36" s="232">
        <v>40956</v>
      </c>
      <c r="G36" s="232">
        <v>43878</v>
      </c>
      <c r="H36" s="278" t="s">
        <v>163</v>
      </c>
      <c r="I36" s="233">
        <v>400000</v>
      </c>
      <c r="J36" s="278" t="s">
        <v>230</v>
      </c>
      <c r="K36" s="234"/>
      <c r="L36" s="234"/>
      <c r="M36" s="234"/>
      <c r="N36" s="234"/>
      <c r="O36" s="234"/>
      <c r="P36" s="234" t="s">
        <v>53</v>
      </c>
      <c r="Q36" s="234"/>
      <c r="R36" s="234"/>
      <c r="S36" s="61"/>
      <c r="T36" s="236" t="s">
        <v>882</v>
      </c>
      <c r="U36" s="234"/>
      <c r="V36" s="234"/>
      <c r="W36" s="278"/>
      <c r="X36" s="236" t="s">
        <v>883</v>
      </c>
      <c r="Y36" s="234"/>
      <c r="Z36" s="234"/>
      <c r="AA36" s="234"/>
      <c r="AB36" s="234"/>
      <c r="AC36" s="234"/>
      <c r="AD36" s="234"/>
      <c r="AE36" s="234"/>
      <c r="AF36" s="234"/>
      <c r="AG36" s="234"/>
      <c r="AH36" s="234"/>
      <c r="AI36" s="234"/>
      <c r="AJ36" s="226"/>
    </row>
    <row r="37" spans="1:36" ht="80.25" customHeight="1" x14ac:dyDescent="0.25">
      <c r="A37" s="468"/>
      <c r="B37" s="242" t="s">
        <v>233</v>
      </c>
      <c r="C37" s="237" t="s">
        <v>884</v>
      </c>
      <c r="D37" s="278" t="s">
        <v>235</v>
      </c>
      <c r="E37" s="231"/>
      <c r="F37" s="232">
        <v>40956</v>
      </c>
      <c r="G37" s="232">
        <v>43878</v>
      </c>
      <c r="H37" s="278" t="s">
        <v>746</v>
      </c>
      <c r="I37" s="233">
        <v>10000</v>
      </c>
      <c r="J37" s="278" t="s">
        <v>239</v>
      </c>
      <c r="K37" s="234"/>
      <c r="L37" s="234"/>
      <c r="M37" s="234"/>
      <c r="N37" s="234"/>
      <c r="O37" s="234"/>
      <c r="P37" s="234"/>
      <c r="Q37" s="234"/>
      <c r="R37" s="234"/>
      <c r="S37" s="61"/>
      <c r="T37" s="234"/>
      <c r="U37" s="234"/>
      <c r="V37" s="234"/>
      <c r="W37" s="278"/>
      <c r="X37" s="234"/>
      <c r="Y37" s="234"/>
      <c r="Z37" s="234"/>
      <c r="AA37" s="234"/>
      <c r="AB37" s="234"/>
      <c r="AC37" s="234"/>
      <c r="AD37" s="234"/>
      <c r="AE37" s="234"/>
      <c r="AF37" s="234"/>
      <c r="AG37" s="234"/>
      <c r="AH37" s="234"/>
      <c r="AI37" s="234"/>
      <c r="AJ37" s="226"/>
    </row>
    <row r="38" spans="1:36" ht="72.75" customHeight="1" x14ac:dyDescent="0.25">
      <c r="A38" s="468"/>
      <c r="B38" s="177" t="s">
        <v>386</v>
      </c>
      <c r="C38" s="203" t="s">
        <v>387</v>
      </c>
      <c r="D38" s="247" t="s">
        <v>388</v>
      </c>
      <c r="E38" s="239"/>
      <c r="F38" s="252">
        <v>41543</v>
      </c>
      <c r="G38" s="252">
        <v>43878</v>
      </c>
      <c r="H38" s="219" t="s">
        <v>746</v>
      </c>
      <c r="I38" s="177" t="s">
        <v>379</v>
      </c>
      <c r="J38" s="236" t="s">
        <v>885</v>
      </c>
      <c r="K38" s="239"/>
      <c r="L38" s="61"/>
      <c r="M38" s="239"/>
      <c r="N38" s="234"/>
      <c r="O38" s="234" t="s">
        <v>53</v>
      </c>
      <c r="P38" s="234"/>
      <c r="Q38" s="234"/>
      <c r="R38" s="234"/>
      <c r="S38" s="61"/>
      <c r="T38" s="236" t="s">
        <v>886</v>
      </c>
      <c r="U38" s="234"/>
      <c r="V38" s="234" t="s">
        <v>887</v>
      </c>
      <c r="W38" s="278" t="s">
        <v>746</v>
      </c>
      <c r="X38" s="234"/>
      <c r="Y38" s="234"/>
      <c r="Z38" s="234"/>
      <c r="AA38" s="234"/>
      <c r="AB38" s="234"/>
      <c r="AC38" s="234"/>
      <c r="AD38" s="234"/>
      <c r="AE38" s="234"/>
      <c r="AF38" s="234"/>
      <c r="AG38" s="234"/>
      <c r="AH38" s="234"/>
      <c r="AI38" s="234"/>
      <c r="AJ38" s="226"/>
    </row>
    <row r="39" spans="1:36" ht="43.5" customHeight="1" x14ac:dyDescent="0.25">
      <c r="A39" s="467" t="s">
        <v>241</v>
      </c>
      <c r="B39" s="177" t="s">
        <v>242</v>
      </c>
      <c r="C39" s="203" t="s">
        <v>243</v>
      </c>
      <c r="D39" s="203" t="s">
        <v>244</v>
      </c>
      <c r="E39" s="231"/>
      <c r="F39" s="232">
        <v>40956</v>
      </c>
      <c r="G39" s="232">
        <v>43878</v>
      </c>
      <c r="H39" s="203" t="s">
        <v>777</v>
      </c>
      <c r="I39" s="238">
        <v>400000</v>
      </c>
      <c r="J39" s="241" t="s">
        <v>704</v>
      </c>
      <c r="K39" s="239"/>
      <c r="L39" s="61"/>
      <c r="M39" s="239"/>
      <c r="N39" s="234"/>
      <c r="O39" s="234"/>
      <c r="P39" s="234"/>
      <c r="Q39" s="234" t="s">
        <v>53</v>
      </c>
      <c r="R39" s="234"/>
      <c r="S39" s="61"/>
      <c r="T39" s="247" t="s">
        <v>888</v>
      </c>
      <c r="U39" s="239"/>
      <c r="V39" s="239"/>
      <c r="W39" s="203" t="s">
        <v>871</v>
      </c>
      <c r="X39" s="239"/>
      <c r="Y39" s="239"/>
      <c r="Z39" s="239"/>
      <c r="AA39" s="239"/>
      <c r="AB39" s="239"/>
      <c r="AC39" s="239"/>
      <c r="AD39" s="239"/>
      <c r="AE39" s="239"/>
      <c r="AF39" s="239"/>
      <c r="AG39" s="239"/>
      <c r="AH39" s="239"/>
      <c r="AI39" s="239"/>
      <c r="AJ39" s="226"/>
    </row>
    <row r="40" spans="1:36" ht="50.25" customHeight="1" x14ac:dyDescent="0.25">
      <c r="A40" s="471"/>
      <c r="B40" s="177" t="s">
        <v>250</v>
      </c>
      <c r="C40" s="203" t="s">
        <v>251</v>
      </c>
      <c r="D40" s="203" t="s">
        <v>252</v>
      </c>
      <c r="E40" s="231"/>
      <c r="F40" s="232">
        <v>41534</v>
      </c>
      <c r="G40" s="232">
        <v>43878</v>
      </c>
      <c r="H40" s="278" t="s">
        <v>746</v>
      </c>
      <c r="I40" s="238">
        <v>200000</v>
      </c>
      <c r="J40" s="241" t="s">
        <v>706</v>
      </c>
      <c r="K40" s="239"/>
      <c r="L40" s="61"/>
      <c r="M40" s="239"/>
      <c r="N40" s="234"/>
      <c r="O40" s="234"/>
      <c r="P40" s="234"/>
      <c r="Q40" s="234" t="s">
        <v>53</v>
      </c>
      <c r="R40" s="234"/>
      <c r="S40" s="61"/>
      <c r="T40" s="247" t="s">
        <v>889</v>
      </c>
      <c r="U40" s="239"/>
      <c r="V40" s="239"/>
      <c r="W40" s="278" t="s">
        <v>746</v>
      </c>
      <c r="X40" s="239"/>
      <c r="Y40" s="239"/>
      <c r="Z40" s="239"/>
      <c r="AA40" s="239"/>
      <c r="AB40" s="239"/>
      <c r="AC40" s="239"/>
      <c r="AD40" s="239"/>
      <c r="AE40" s="239"/>
      <c r="AF40" s="239"/>
      <c r="AG40" s="239"/>
      <c r="AH40" s="239"/>
      <c r="AI40" s="239"/>
      <c r="AJ40" s="226"/>
    </row>
    <row r="41" spans="1:36" ht="66" customHeight="1" x14ac:dyDescent="0.25">
      <c r="A41" s="471"/>
      <c r="B41" s="177" t="s">
        <v>255</v>
      </c>
      <c r="C41" s="203" t="s">
        <v>259</v>
      </c>
      <c r="D41" s="203" t="s">
        <v>260</v>
      </c>
      <c r="E41" s="231"/>
      <c r="F41" s="253" t="s">
        <v>708</v>
      </c>
      <c r="G41" s="232">
        <v>43878</v>
      </c>
      <c r="H41" s="203" t="s">
        <v>797</v>
      </c>
      <c r="I41" s="238">
        <v>20000</v>
      </c>
      <c r="J41" s="203" t="s">
        <v>798</v>
      </c>
      <c r="K41" s="239"/>
      <c r="L41" s="61"/>
      <c r="M41" s="239"/>
      <c r="N41" s="234" t="s">
        <v>53</v>
      </c>
      <c r="O41" s="234"/>
      <c r="P41" s="234"/>
      <c r="Q41" s="234"/>
      <c r="R41" s="234"/>
      <c r="S41" s="61"/>
      <c r="T41" s="247" t="s">
        <v>890</v>
      </c>
      <c r="U41" s="239"/>
      <c r="V41" s="239" t="s">
        <v>887</v>
      </c>
      <c r="W41" s="203" t="s">
        <v>841</v>
      </c>
      <c r="X41" s="239"/>
      <c r="Y41" s="239"/>
      <c r="Z41" s="239"/>
      <c r="AA41" s="239"/>
      <c r="AB41" s="239"/>
      <c r="AC41" s="239"/>
      <c r="AD41" s="239"/>
      <c r="AE41" s="239"/>
      <c r="AF41" s="239"/>
      <c r="AG41" s="239"/>
      <c r="AH41" s="239"/>
      <c r="AI41" s="239"/>
      <c r="AJ41" s="226"/>
    </row>
    <row r="42" spans="1:36" ht="90.75" customHeight="1" x14ac:dyDescent="0.25">
      <c r="A42" s="471"/>
      <c r="B42" s="177" t="s">
        <v>263</v>
      </c>
      <c r="C42" s="203" t="s">
        <v>264</v>
      </c>
      <c r="D42" s="203" t="s">
        <v>190</v>
      </c>
      <c r="E42" s="231"/>
      <c r="F42" s="232">
        <v>40956</v>
      </c>
      <c r="G42" s="232">
        <v>43878</v>
      </c>
      <c r="H42" s="203" t="s">
        <v>779</v>
      </c>
      <c r="I42" s="177" t="s">
        <v>134</v>
      </c>
      <c r="J42" s="203" t="s">
        <v>265</v>
      </c>
      <c r="K42" s="239"/>
      <c r="L42" s="61"/>
      <c r="M42" s="239"/>
      <c r="N42" s="234"/>
      <c r="O42" s="234"/>
      <c r="P42" s="234"/>
      <c r="Q42" s="234" t="s">
        <v>53</v>
      </c>
      <c r="R42" s="234"/>
      <c r="S42" s="61"/>
      <c r="T42" s="247" t="s">
        <v>891</v>
      </c>
      <c r="U42" s="239"/>
      <c r="V42" s="239"/>
      <c r="W42" s="203" t="s">
        <v>892</v>
      </c>
      <c r="X42" s="239"/>
      <c r="Y42" s="239"/>
      <c r="Z42" s="239"/>
      <c r="AA42" s="239"/>
      <c r="AB42" s="239"/>
      <c r="AC42" s="239"/>
      <c r="AD42" s="239"/>
      <c r="AE42" s="239"/>
      <c r="AF42" s="239"/>
      <c r="AG42" s="239"/>
      <c r="AH42" s="239"/>
      <c r="AI42" s="239"/>
      <c r="AJ42" s="226"/>
    </row>
    <row r="43" spans="1:36" ht="67.5" customHeight="1" x14ac:dyDescent="0.25">
      <c r="A43" s="471"/>
      <c r="B43" s="177" t="s">
        <v>268</v>
      </c>
      <c r="C43" s="203" t="s">
        <v>269</v>
      </c>
      <c r="D43" s="203" t="s">
        <v>802</v>
      </c>
      <c r="E43" s="231"/>
      <c r="F43" s="253" t="s">
        <v>708</v>
      </c>
      <c r="G43" s="232">
        <v>43878</v>
      </c>
      <c r="H43" s="203" t="s">
        <v>772</v>
      </c>
      <c r="I43" s="177" t="s">
        <v>134</v>
      </c>
      <c r="J43" s="203" t="s">
        <v>271</v>
      </c>
      <c r="K43" s="239"/>
      <c r="L43" s="61"/>
      <c r="M43" s="239"/>
      <c r="N43" s="234"/>
      <c r="O43" s="234" t="s">
        <v>53</v>
      </c>
      <c r="P43" s="234"/>
      <c r="Q43" s="234"/>
      <c r="R43" s="234"/>
      <c r="S43" s="61"/>
      <c r="T43" s="247" t="s">
        <v>893</v>
      </c>
      <c r="U43" s="239"/>
      <c r="V43" s="239" t="s">
        <v>894</v>
      </c>
      <c r="W43" s="203"/>
      <c r="X43" s="247" t="s">
        <v>895</v>
      </c>
      <c r="Y43" s="239"/>
      <c r="Z43" s="239"/>
      <c r="AA43" s="239"/>
      <c r="AB43" s="239"/>
      <c r="AC43" s="239"/>
      <c r="AD43" s="247" t="s">
        <v>871</v>
      </c>
      <c r="AE43" s="239"/>
      <c r="AF43" s="203" t="s">
        <v>896</v>
      </c>
      <c r="AG43" s="239"/>
      <c r="AI43" s="239"/>
      <c r="AJ43" s="226"/>
    </row>
    <row r="44" spans="1:36" ht="60.75" customHeight="1" x14ac:dyDescent="0.25">
      <c r="A44" s="471"/>
      <c r="B44" s="177" t="s">
        <v>392</v>
      </c>
      <c r="C44" s="203" t="s">
        <v>393</v>
      </c>
      <c r="D44" s="247" t="s">
        <v>394</v>
      </c>
      <c r="E44" s="239"/>
      <c r="F44" s="244">
        <v>41543</v>
      </c>
      <c r="G44" s="244">
        <v>43878</v>
      </c>
      <c r="H44" s="203" t="s">
        <v>777</v>
      </c>
      <c r="I44" s="239" t="s">
        <v>134</v>
      </c>
      <c r="J44" s="236" t="s">
        <v>151</v>
      </c>
      <c r="K44" s="239"/>
      <c r="L44" s="61"/>
      <c r="M44" s="239"/>
      <c r="N44" s="234"/>
      <c r="O44" s="234"/>
      <c r="P44" s="234" t="s">
        <v>53</v>
      </c>
      <c r="Q44" s="234"/>
      <c r="R44" s="234"/>
      <c r="S44" s="61"/>
      <c r="T44" s="247" t="s">
        <v>897</v>
      </c>
      <c r="U44" s="239"/>
      <c r="V44" s="239"/>
      <c r="W44" s="203" t="s">
        <v>871</v>
      </c>
      <c r="X44" s="239"/>
      <c r="Y44" s="239"/>
      <c r="Z44" s="239"/>
      <c r="AA44" s="239"/>
      <c r="AB44" s="239"/>
      <c r="AC44" s="239"/>
      <c r="AD44" s="239"/>
      <c r="AE44" s="239"/>
      <c r="AF44" s="239"/>
      <c r="AG44" s="239"/>
      <c r="AH44" s="239"/>
      <c r="AI44" s="239"/>
      <c r="AJ44" s="226"/>
    </row>
    <row r="45" spans="1:36" ht="51" customHeight="1" x14ac:dyDescent="0.25">
      <c r="A45" s="467" t="s">
        <v>275</v>
      </c>
      <c r="B45" s="177" t="s">
        <v>276</v>
      </c>
      <c r="C45" s="203" t="s">
        <v>277</v>
      </c>
      <c r="D45" s="203" t="s">
        <v>278</v>
      </c>
      <c r="E45" s="231"/>
      <c r="F45" s="232">
        <v>40956</v>
      </c>
      <c r="G45" s="244">
        <v>43586</v>
      </c>
      <c r="H45" s="203" t="s">
        <v>657</v>
      </c>
      <c r="I45" s="238">
        <v>200000</v>
      </c>
      <c r="J45" s="203" t="s">
        <v>898</v>
      </c>
      <c r="K45" s="239"/>
      <c r="L45" s="61"/>
      <c r="M45" s="239"/>
      <c r="N45" s="234"/>
      <c r="O45" s="234"/>
      <c r="P45" s="234" t="s">
        <v>53</v>
      </c>
      <c r="Q45" s="234"/>
      <c r="R45" s="234"/>
      <c r="S45" s="61"/>
      <c r="T45" s="247" t="s">
        <v>899</v>
      </c>
      <c r="U45" s="177" t="s">
        <v>900</v>
      </c>
      <c r="V45" s="239"/>
      <c r="W45" s="203" t="s">
        <v>901</v>
      </c>
      <c r="X45" s="239"/>
      <c r="Y45" s="239"/>
      <c r="Z45" s="239"/>
      <c r="AA45" s="239"/>
      <c r="AB45" s="239"/>
      <c r="AC45" s="244">
        <v>43878</v>
      </c>
      <c r="AD45" s="239"/>
      <c r="AE45" s="239"/>
      <c r="AF45" s="239"/>
      <c r="AG45" s="239"/>
      <c r="AH45" s="239"/>
      <c r="AI45" s="239"/>
      <c r="AJ45" s="226"/>
    </row>
    <row r="46" spans="1:36" ht="87.75" customHeight="1" x14ac:dyDescent="0.25">
      <c r="A46" s="468"/>
      <c r="B46" s="177" t="s">
        <v>286</v>
      </c>
      <c r="C46" s="203" t="s">
        <v>287</v>
      </c>
      <c r="D46" s="241" t="s">
        <v>291</v>
      </c>
      <c r="E46" s="254"/>
      <c r="F46" s="253">
        <v>41306</v>
      </c>
      <c r="G46" s="244">
        <v>43586</v>
      </c>
      <c r="H46" s="203" t="s">
        <v>779</v>
      </c>
      <c r="I46" s="238">
        <v>70000</v>
      </c>
      <c r="J46" s="241" t="s">
        <v>719</v>
      </c>
      <c r="K46" s="239"/>
      <c r="L46" s="61"/>
      <c r="M46" s="239"/>
      <c r="N46" s="234"/>
      <c r="O46" s="234"/>
      <c r="P46" s="234" t="s">
        <v>53</v>
      </c>
      <c r="Q46" s="234"/>
      <c r="R46" s="234"/>
      <c r="S46" s="61"/>
      <c r="T46" s="247" t="s">
        <v>902</v>
      </c>
      <c r="U46" s="239"/>
      <c r="V46" s="239"/>
      <c r="W46" s="203" t="s">
        <v>903</v>
      </c>
      <c r="X46" s="239"/>
      <c r="Y46" s="239"/>
      <c r="Z46" s="239"/>
      <c r="AA46" s="239"/>
      <c r="AC46" s="244">
        <v>43878</v>
      </c>
      <c r="AD46" s="239"/>
      <c r="AE46" s="239"/>
      <c r="AF46" s="239"/>
      <c r="AG46" s="239"/>
      <c r="AH46" s="239"/>
      <c r="AI46" s="239"/>
      <c r="AJ46" s="226"/>
    </row>
    <row r="47" spans="1:36" ht="71.25" customHeight="1" x14ac:dyDescent="0.25">
      <c r="A47" s="468"/>
      <c r="B47" s="177" t="s">
        <v>293</v>
      </c>
      <c r="C47" s="203" t="s">
        <v>722</v>
      </c>
      <c r="D47" s="203" t="s">
        <v>295</v>
      </c>
      <c r="E47" s="254"/>
      <c r="F47" s="255" t="s">
        <v>289</v>
      </c>
      <c r="G47" s="244">
        <v>43878</v>
      </c>
      <c r="H47" s="203" t="s">
        <v>797</v>
      </c>
      <c r="I47" s="238">
        <v>1000000</v>
      </c>
      <c r="J47" s="203" t="s">
        <v>904</v>
      </c>
      <c r="K47" s="239"/>
      <c r="L47" s="61"/>
      <c r="M47" s="239"/>
      <c r="N47" s="234" t="s">
        <v>53</v>
      </c>
      <c r="O47" s="234"/>
      <c r="P47" s="234"/>
      <c r="Q47" s="234"/>
      <c r="R47" s="234"/>
      <c r="S47" s="61"/>
      <c r="T47" s="247" t="s">
        <v>905</v>
      </c>
      <c r="U47" s="239"/>
      <c r="V47" s="239"/>
      <c r="W47" s="203" t="s">
        <v>841</v>
      </c>
      <c r="X47" s="247" t="s">
        <v>906</v>
      </c>
      <c r="Y47" s="239"/>
      <c r="Z47" s="239"/>
      <c r="AA47" s="239"/>
      <c r="AB47" s="239"/>
      <c r="AC47" s="239"/>
      <c r="AD47" s="239"/>
      <c r="AE47" s="239"/>
      <c r="AF47" s="239"/>
      <c r="AG47" s="239"/>
      <c r="AH47" s="239"/>
      <c r="AI47" s="239"/>
      <c r="AJ47" s="226"/>
    </row>
    <row r="48" spans="1:36" ht="60" customHeight="1" x14ac:dyDescent="0.25">
      <c r="A48" s="468"/>
      <c r="B48" s="256" t="s">
        <v>300</v>
      </c>
      <c r="C48" s="203" t="s">
        <v>907</v>
      </c>
      <c r="D48" s="203" t="s">
        <v>302</v>
      </c>
      <c r="E48" s="231"/>
      <c r="F48" s="232">
        <v>40956</v>
      </c>
      <c r="G48" s="232">
        <v>43148</v>
      </c>
      <c r="H48" s="203" t="s">
        <v>810</v>
      </c>
      <c r="I48" s="238">
        <v>100000</v>
      </c>
      <c r="J48" s="203" t="s">
        <v>533</v>
      </c>
      <c r="K48" s="239"/>
      <c r="L48" s="61"/>
      <c r="M48" s="239"/>
      <c r="N48" s="234"/>
      <c r="O48" s="234"/>
      <c r="P48" s="234"/>
      <c r="Q48" s="234"/>
      <c r="R48" s="234" t="s">
        <v>53</v>
      </c>
      <c r="S48" s="61"/>
      <c r="T48" s="247"/>
      <c r="U48" s="239"/>
      <c r="V48" s="239"/>
      <c r="W48" s="203"/>
      <c r="X48" s="239"/>
      <c r="Y48" s="239"/>
      <c r="Z48" s="239"/>
      <c r="AA48" s="239"/>
      <c r="AB48" s="239"/>
      <c r="AC48" s="239"/>
      <c r="AD48" s="239"/>
      <c r="AE48" s="239"/>
      <c r="AF48" s="239"/>
      <c r="AG48" s="239"/>
      <c r="AH48" s="239"/>
      <c r="AI48" s="239"/>
      <c r="AJ48" s="226"/>
    </row>
    <row r="49" spans="1:36" ht="110.25" customHeight="1" x14ac:dyDescent="0.25">
      <c r="A49" s="468"/>
      <c r="B49" s="177" t="s">
        <v>307</v>
      </c>
      <c r="C49" s="203" t="s">
        <v>637</v>
      </c>
      <c r="D49" s="241" t="s">
        <v>725</v>
      </c>
      <c r="E49" s="254"/>
      <c r="F49" s="253">
        <v>40956</v>
      </c>
      <c r="G49" s="253">
        <v>43878</v>
      </c>
      <c r="H49" s="203" t="s">
        <v>811</v>
      </c>
      <c r="I49" s="238">
        <v>120000</v>
      </c>
      <c r="J49" s="246" t="s">
        <v>639</v>
      </c>
      <c r="K49" s="239"/>
      <c r="L49" s="61"/>
      <c r="M49" s="239"/>
      <c r="N49" s="234"/>
      <c r="O49" s="234"/>
      <c r="P49" s="234"/>
      <c r="Q49" s="234" t="s">
        <v>53</v>
      </c>
      <c r="R49" s="247"/>
      <c r="S49" s="61"/>
      <c r="T49" s="246" t="s">
        <v>908</v>
      </c>
      <c r="U49" s="239"/>
      <c r="V49" s="239"/>
      <c r="W49" s="203" t="s">
        <v>909</v>
      </c>
      <c r="X49" s="247" t="s">
        <v>910</v>
      </c>
      <c r="Y49" s="239"/>
      <c r="Z49" s="239"/>
      <c r="AA49" s="239"/>
      <c r="AB49" s="239"/>
      <c r="AC49" s="239"/>
      <c r="AD49" s="239"/>
      <c r="AE49" s="239"/>
      <c r="AF49" s="239"/>
      <c r="AG49" s="239"/>
      <c r="AH49" s="239"/>
      <c r="AI49" s="239"/>
      <c r="AJ49" s="226"/>
    </row>
    <row r="50" spans="1:36" ht="67.5" customHeight="1" x14ac:dyDescent="0.25">
      <c r="A50" s="468"/>
      <c r="B50" s="177" t="s">
        <v>312</v>
      </c>
      <c r="C50" s="203" t="s">
        <v>729</v>
      </c>
      <c r="D50" s="241" t="s">
        <v>730</v>
      </c>
      <c r="E50" s="254"/>
      <c r="F50" s="253" t="s">
        <v>708</v>
      </c>
      <c r="G50" s="253">
        <v>43878</v>
      </c>
      <c r="H50" s="203" t="s">
        <v>779</v>
      </c>
      <c r="I50" s="238">
        <v>30000</v>
      </c>
      <c r="J50" s="203" t="s">
        <v>911</v>
      </c>
      <c r="K50" s="239"/>
      <c r="L50" s="61"/>
      <c r="M50" s="239"/>
      <c r="N50" s="234"/>
      <c r="O50" s="234"/>
      <c r="P50" s="234" t="s">
        <v>53</v>
      </c>
      <c r="Q50" s="234"/>
      <c r="R50" s="234"/>
      <c r="S50" s="61"/>
      <c r="T50" s="247" t="s">
        <v>912</v>
      </c>
      <c r="U50" s="239"/>
      <c r="V50" s="239"/>
      <c r="W50" s="203" t="s">
        <v>779</v>
      </c>
      <c r="X50" s="239"/>
      <c r="Y50" s="239"/>
      <c r="Z50" s="239"/>
      <c r="AA50" s="239"/>
      <c r="AB50" s="239"/>
      <c r="AC50" s="239"/>
      <c r="AD50" s="239"/>
      <c r="AE50" s="239"/>
      <c r="AF50" s="239"/>
      <c r="AG50" s="239"/>
      <c r="AH50" s="239"/>
      <c r="AI50" s="239"/>
      <c r="AJ50" s="226"/>
    </row>
    <row r="51" spans="1:36" ht="58.5" customHeight="1" x14ac:dyDescent="0.25">
      <c r="A51" s="468"/>
      <c r="B51" s="177" t="s">
        <v>571</v>
      </c>
      <c r="C51" s="203" t="s">
        <v>732</v>
      </c>
      <c r="D51" s="257" t="s">
        <v>573</v>
      </c>
      <c r="E51" s="239"/>
      <c r="F51" s="258">
        <v>41899</v>
      </c>
      <c r="G51" s="258">
        <v>43878</v>
      </c>
      <c r="H51" s="203" t="s">
        <v>784</v>
      </c>
      <c r="J51" s="257" t="s">
        <v>577</v>
      </c>
      <c r="K51" s="239"/>
      <c r="L51" s="61"/>
      <c r="M51" s="239"/>
      <c r="N51" s="234"/>
      <c r="O51" s="234"/>
      <c r="P51" s="234" t="s">
        <v>53</v>
      </c>
      <c r="Q51" s="234"/>
      <c r="R51" s="234"/>
      <c r="S51" s="61"/>
      <c r="T51" s="247" t="s">
        <v>913</v>
      </c>
      <c r="U51" s="239"/>
      <c r="V51" s="239" t="s">
        <v>914</v>
      </c>
      <c r="W51" s="203" t="s">
        <v>784</v>
      </c>
      <c r="X51" s="239"/>
      <c r="Y51" s="239"/>
      <c r="Z51" s="239"/>
      <c r="AA51" s="239"/>
      <c r="AB51" s="239"/>
      <c r="AC51" s="239"/>
      <c r="AD51" s="239"/>
      <c r="AE51" s="239"/>
      <c r="AF51" s="239"/>
      <c r="AG51" s="239"/>
      <c r="AH51" s="239"/>
      <c r="AI51" s="239"/>
      <c r="AJ51" s="226"/>
    </row>
    <row r="52" spans="1:36" ht="102" customHeight="1" x14ac:dyDescent="0.25">
      <c r="A52" s="467" t="s">
        <v>319</v>
      </c>
      <c r="B52" s="177" t="s">
        <v>320</v>
      </c>
      <c r="C52" s="203" t="s">
        <v>641</v>
      </c>
      <c r="D52" s="203" t="s">
        <v>642</v>
      </c>
      <c r="E52" s="231"/>
      <c r="F52" s="232">
        <v>40956</v>
      </c>
      <c r="G52" s="232">
        <v>43237</v>
      </c>
      <c r="H52" s="203" t="s">
        <v>816</v>
      </c>
      <c r="I52" s="238">
        <v>50000</v>
      </c>
      <c r="J52" s="241" t="s">
        <v>736</v>
      </c>
      <c r="K52" s="239"/>
      <c r="L52" s="61"/>
      <c r="M52" s="239"/>
      <c r="N52" s="234"/>
      <c r="O52" s="234"/>
      <c r="P52" s="234"/>
      <c r="Q52" s="234" t="s">
        <v>53</v>
      </c>
      <c r="R52" s="234"/>
      <c r="S52" s="61"/>
      <c r="T52" s="247" t="s">
        <v>915</v>
      </c>
      <c r="U52" s="239"/>
      <c r="V52" s="239"/>
      <c r="W52" s="203" t="s">
        <v>333</v>
      </c>
      <c r="X52" s="247" t="s">
        <v>916</v>
      </c>
      <c r="Y52" s="239"/>
      <c r="Z52" s="239"/>
      <c r="AA52" s="239"/>
      <c r="AB52" s="239"/>
      <c r="AC52" s="253">
        <v>43878</v>
      </c>
      <c r="AD52" s="239"/>
      <c r="AE52" s="239"/>
      <c r="AF52" s="239"/>
      <c r="AG52" s="239"/>
      <c r="AH52" s="239"/>
      <c r="AI52" s="239"/>
      <c r="AJ52" s="226"/>
    </row>
    <row r="53" spans="1:36" ht="80.25" customHeight="1" x14ac:dyDescent="0.25">
      <c r="A53" s="468"/>
      <c r="B53" s="177" t="s">
        <v>327</v>
      </c>
      <c r="C53" s="203" t="s">
        <v>328</v>
      </c>
      <c r="D53" s="203" t="s">
        <v>329</v>
      </c>
      <c r="E53" s="231"/>
      <c r="F53" s="232">
        <v>40956</v>
      </c>
      <c r="G53" s="232">
        <v>43237</v>
      </c>
      <c r="H53" s="203" t="s">
        <v>333</v>
      </c>
      <c r="I53" s="238">
        <v>200000</v>
      </c>
      <c r="J53" s="247" t="s">
        <v>334</v>
      </c>
      <c r="K53" s="239"/>
      <c r="L53" s="61"/>
      <c r="M53" s="239"/>
      <c r="N53" s="234"/>
      <c r="O53" s="234"/>
      <c r="P53" s="234"/>
      <c r="Q53" s="234" t="s">
        <v>53</v>
      </c>
      <c r="R53" s="234"/>
      <c r="S53" s="61"/>
      <c r="T53" s="247" t="s">
        <v>917</v>
      </c>
      <c r="U53" s="239"/>
      <c r="V53" s="239"/>
      <c r="W53" s="203" t="s">
        <v>841</v>
      </c>
      <c r="X53" s="239" t="s">
        <v>918</v>
      </c>
      <c r="Y53" s="203" t="s">
        <v>919</v>
      </c>
      <c r="Z53" s="247"/>
      <c r="AA53" s="239"/>
      <c r="AB53" s="239"/>
      <c r="AC53" s="253">
        <v>43878</v>
      </c>
      <c r="AD53" s="239"/>
      <c r="AE53" s="239"/>
      <c r="AG53" s="239"/>
      <c r="AH53" s="239"/>
      <c r="AI53" s="239"/>
      <c r="AJ53" s="226"/>
    </row>
    <row r="54" spans="1:36" ht="81.75" customHeight="1" x14ac:dyDescent="0.25">
      <c r="A54" s="468"/>
      <c r="B54" s="177" t="s">
        <v>335</v>
      </c>
      <c r="C54" s="203" t="s">
        <v>341</v>
      </c>
      <c r="D54" s="203" t="s">
        <v>342</v>
      </c>
      <c r="E54" s="254"/>
      <c r="F54" s="259" t="s">
        <v>338</v>
      </c>
      <c r="G54" s="253">
        <v>43878</v>
      </c>
      <c r="H54" s="203" t="s">
        <v>333</v>
      </c>
      <c r="I54" s="238">
        <v>100000</v>
      </c>
      <c r="J54" s="203" t="s">
        <v>645</v>
      </c>
      <c r="K54" s="239"/>
      <c r="L54" s="61"/>
      <c r="M54" s="239"/>
      <c r="N54" s="234"/>
      <c r="O54" s="234"/>
      <c r="P54" s="234" t="s">
        <v>53</v>
      </c>
      <c r="Q54" s="234"/>
      <c r="R54" s="234"/>
      <c r="S54" s="61"/>
      <c r="T54" s="247" t="s">
        <v>920</v>
      </c>
      <c r="U54" s="239"/>
      <c r="V54" s="239"/>
      <c r="W54" s="203" t="s">
        <v>841</v>
      </c>
      <c r="X54" s="239"/>
      <c r="Y54" s="239"/>
      <c r="Z54" s="239"/>
      <c r="AA54" s="239"/>
      <c r="AB54" s="239"/>
      <c r="AC54" s="239"/>
      <c r="AD54" s="239"/>
      <c r="AE54" s="239"/>
      <c r="AF54" s="239"/>
      <c r="AG54" s="239"/>
      <c r="AH54" s="239"/>
      <c r="AI54" s="239"/>
      <c r="AJ54" s="226"/>
    </row>
    <row r="55" spans="1:36" ht="58.5" customHeight="1" x14ac:dyDescent="0.25">
      <c r="A55" s="468"/>
      <c r="B55" s="177" t="s">
        <v>344</v>
      </c>
      <c r="C55" s="203" t="s">
        <v>345</v>
      </c>
      <c r="D55" s="203" t="s">
        <v>346</v>
      </c>
      <c r="E55" s="231"/>
      <c r="F55" s="232">
        <v>40956</v>
      </c>
      <c r="G55" s="253">
        <v>43878</v>
      </c>
      <c r="H55" s="245" t="s">
        <v>333</v>
      </c>
      <c r="I55" s="238">
        <v>400000</v>
      </c>
      <c r="J55" s="203" t="s">
        <v>347</v>
      </c>
      <c r="K55" s="239"/>
      <c r="L55" s="61"/>
      <c r="M55" s="239"/>
      <c r="N55" s="234"/>
      <c r="O55" s="234"/>
      <c r="P55" s="234" t="s">
        <v>53</v>
      </c>
      <c r="Q55" s="234"/>
      <c r="R55" s="234"/>
      <c r="S55" s="61"/>
      <c r="T55" s="247" t="s">
        <v>921</v>
      </c>
      <c r="U55" s="239"/>
      <c r="V55" s="239"/>
      <c r="W55" s="203" t="s">
        <v>333</v>
      </c>
      <c r="X55" s="239"/>
      <c r="Y55" s="239"/>
      <c r="Z55" s="239"/>
      <c r="AA55" s="239"/>
      <c r="AB55" s="239"/>
      <c r="AC55" s="239"/>
      <c r="AD55" s="239"/>
      <c r="AE55" s="239"/>
      <c r="AF55" s="239"/>
      <c r="AG55" s="239"/>
      <c r="AH55" s="239"/>
      <c r="AI55" s="239"/>
      <c r="AJ55" s="226"/>
    </row>
    <row r="56" spans="1:36" ht="82.5" customHeight="1" x14ac:dyDescent="0.25">
      <c r="A56" s="468"/>
      <c r="B56" s="242" t="s">
        <v>350</v>
      </c>
      <c r="C56" s="237" t="s">
        <v>848</v>
      </c>
      <c r="D56" s="203" t="s">
        <v>352</v>
      </c>
      <c r="E56" s="231"/>
      <c r="F56" s="232">
        <v>40956</v>
      </c>
      <c r="G56" s="232">
        <v>43878</v>
      </c>
      <c r="H56" s="203" t="s">
        <v>824</v>
      </c>
      <c r="I56" s="238">
        <v>60000</v>
      </c>
      <c r="J56" s="203" t="s">
        <v>353</v>
      </c>
      <c r="K56" s="239"/>
      <c r="L56" s="61"/>
      <c r="M56" s="239"/>
      <c r="N56" s="234"/>
      <c r="O56" s="234"/>
      <c r="P56" s="234"/>
      <c r="Q56" s="234"/>
      <c r="R56" s="234"/>
      <c r="S56" s="61"/>
      <c r="T56" s="247"/>
      <c r="U56" s="239"/>
      <c r="V56" s="239"/>
      <c r="W56" s="203"/>
      <c r="X56" s="239"/>
      <c r="Y56" s="239"/>
      <c r="Z56" s="239"/>
      <c r="AA56" s="239"/>
      <c r="AB56" s="239"/>
      <c r="AC56" s="239"/>
      <c r="AD56" s="239"/>
      <c r="AE56" s="239"/>
      <c r="AF56" s="239"/>
      <c r="AG56" s="239"/>
      <c r="AH56" s="239"/>
      <c r="AI56" s="239"/>
      <c r="AJ56" s="226"/>
    </row>
    <row r="57" spans="1:36" ht="63.75" customHeight="1" x14ac:dyDescent="0.25">
      <c r="A57" s="468"/>
      <c r="B57" s="177" t="s">
        <v>358</v>
      </c>
      <c r="C57" s="203" t="s">
        <v>741</v>
      </c>
      <c r="D57" s="203" t="s">
        <v>742</v>
      </c>
      <c r="E57" s="231"/>
      <c r="F57" s="232">
        <v>40956</v>
      </c>
      <c r="G57" s="232">
        <v>43878</v>
      </c>
      <c r="H57" s="219" t="s">
        <v>922</v>
      </c>
      <c r="I57" s="238">
        <v>240000</v>
      </c>
      <c r="J57" s="241" t="s">
        <v>648</v>
      </c>
      <c r="K57" s="239"/>
      <c r="L57" s="61"/>
      <c r="M57" s="239"/>
      <c r="N57" s="234"/>
      <c r="O57" s="234"/>
      <c r="P57" s="234"/>
      <c r="Q57" s="234" t="s">
        <v>53</v>
      </c>
      <c r="R57" s="234"/>
      <c r="S57" s="61"/>
      <c r="T57" s="247" t="s">
        <v>923</v>
      </c>
      <c r="U57" s="239"/>
      <c r="V57" s="239"/>
      <c r="W57" s="203" t="s">
        <v>841</v>
      </c>
      <c r="X57" s="239"/>
      <c r="Y57" s="239"/>
      <c r="Z57" s="239"/>
      <c r="AA57" s="239"/>
      <c r="AB57" s="239"/>
      <c r="AC57" s="239"/>
      <c r="AD57" s="239"/>
      <c r="AE57" s="239"/>
      <c r="AF57" s="239"/>
      <c r="AG57" s="239"/>
      <c r="AH57" s="239"/>
      <c r="AI57" s="239"/>
      <c r="AJ57" s="226"/>
    </row>
    <row r="58" spans="1:36" ht="57.75" customHeight="1" x14ac:dyDescent="0.25">
      <c r="A58" s="468"/>
      <c r="B58" s="242" t="s">
        <v>367</v>
      </c>
      <c r="C58" s="237" t="s">
        <v>924</v>
      </c>
      <c r="D58" s="203" t="s">
        <v>369</v>
      </c>
      <c r="E58" s="231"/>
      <c r="F58" s="232">
        <v>40956</v>
      </c>
      <c r="G58" s="240" t="s">
        <v>361</v>
      </c>
      <c r="H58" s="203" t="s">
        <v>245</v>
      </c>
      <c r="I58" s="238">
        <v>240000</v>
      </c>
      <c r="J58" s="203" t="s">
        <v>370</v>
      </c>
      <c r="K58" s="239"/>
      <c r="L58" s="239"/>
      <c r="M58" s="239"/>
      <c r="N58" s="234"/>
      <c r="O58" s="234"/>
      <c r="P58" s="234"/>
      <c r="Q58" s="234"/>
      <c r="R58" s="234"/>
      <c r="S58" s="61"/>
      <c r="T58" s="239"/>
      <c r="U58" s="239"/>
      <c r="V58" s="239"/>
      <c r="W58" s="203"/>
      <c r="X58" s="239"/>
      <c r="Y58" s="239"/>
      <c r="Z58" s="239"/>
      <c r="AA58" s="239"/>
      <c r="AB58" s="239"/>
      <c r="AC58" s="239"/>
      <c r="AD58" s="239"/>
      <c r="AE58" s="239"/>
      <c r="AF58" s="239"/>
      <c r="AG58" s="239"/>
      <c r="AH58" s="239"/>
      <c r="AI58" s="239"/>
      <c r="AJ58" s="226"/>
    </row>
    <row r="59" spans="1:36" ht="65.25" customHeight="1" x14ac:dyDescent="0.25">
      <c r="A59" s="468"/>
      <c r="B59" s="242" t="s">
        <v>396</v>
      </c>
      <c r="C59" s="237" t="s">
        <v>884</v>
      </c>
      <c r="D59" s="278" t="s">
        <v>215</v>
      </c>
      <c r="E59" s="231"/>
      <c r="F59" s="232">
        <v>40956</v>
      </c>
      <c r="G59" s="232">
        <v>43878</v>
      </c>
      <c r="H59" s="203" t="s">
        <v>93</v>
      </c>
      <c r="I59" s="61" t="s">
        <v>90</v>
      </c>
      <c r="J59" s="278" t="s">
        <v>216</v>
      </c>
      <c r="K59" s="239"/>
      <c r="L59" s="239"/>
      <c r="M59" s="239"/>
      <c r="N59" s="234"/>
      <c r="O59" s="234"/>
      <c r="P59" s="234"/>
      <c r="Q59" s="234"/>
      <c r="R59" s="234"/>
      <c r="S59" s="61"/>
      <c r="T59" s="239"/>
      <c r="U59" s="239"/>
      <c r="V59" s="239"/>
      <c r="W59" s="203"/>
      <c r="X59" s="239"/>
      <c r="Y59" s="239"/>
      <c r="Z59" s="239"/>
      <c r="AA59" s="239"/>
      <c r="AB59" s="239"/>
      <c r="AC59" s="239"/>
      <c r="AD59" s="239"/>
      <c r="AE59" s="239"/>
      <c r="AF59" s="239"/>
      <c r="AG59" s="239"/>
      <c r="AH59" s="239"/>
      <c r="AI59" s="239"/>
      <c r="AJ59" s="226"/>
    </row>
    <row r="60" spans="1:36" ht="61.5" customHeight="1" x14ac:dyDescent="0.25">
      <c r="A60" s="469"/>
      <c r="B60" s="260" t="s">
        <v>578</v>
      </c>
      <c r="C60" s="203" t="s">
        <v>925</v>
      </c>
      <c r="D60" s="261" t="s">
        <v>580</v>
      </c>
      <c r="E60" s="177"/>
      <c r="F60" s="258">
        <v>41883</v>
      </c>
      <c r="G60" s="258">
        <v>42248</v>
      </c>
      <c r="H60" s="203" t="s">
        <v>333</v>
      </c>
      <c r="I60" s="177"/>
      <c r="J60" s="262" t="s">
        <v>583</v>
      </c>
      <c r="K60" s="239"/>
      <c r="L60" s="239"/>
      <c r="M60" s="263"/>
      <c r="N60" s="234"/>
      <c r="O60" s="234"/>
      <c r="P60" s="234"/>
      <c r="Q60" s="234"/>
      <c r="R60" s="234" t="s">
        <v>53</v>
      </c>
      <c r="S60" s="61"/>
      <c r="T60" s="239"/>
      <c r="U60" s="239"/>
      <c r="V60" s="239"/>
      <c r="W60" s="203"/>
      <c r="X60" s="239"/>
      <c r="Y60" s="239"/>
      <c r="Z60" s="239"/>
      <c r="AA60" s="239"/>
      <c r="AB60" s="239"/>
      <c r="AC60" s="239"/>
      <c r="AD60" s="239"/>
      <c r="AE60" s="239"/>
      <c r="AF60" s="239"/>
      <c r="AG60" s="239"/>
      <c r="AH60" s="239"/>
      <c r="AI60" s="239"/>
      <c r="AJ60" s="226"/>
    </row>
    <row r="61" spans="1:36" x14ac:dyDescent="0.25">
      <c r="AJ61" s="226"/>
    </row>
    <row r="62" spans="1:36" x14ac:dyDescent="0.25">
      <c r="B62" s="264"/>
      <c r="AJ62" s="226"/>
    </row>
    <row r="63" spans="1:36" ht="16.5" thickBot="1" x14ac:dyDescent="0.3">
      <c r="L63" s="265"/>
      <c r="AJ63" s="226"/>
    </row>
    <row r="64" spans="1:36" ht="26.25" customHeight="1" thickBot="1" x14ac:dyDescent="0.3">
      <c r="A64" s="266" t="s">
        <v>372</v>
      </c>
      <c r="B64" s="267"/>
      <c r="C64" s="267"/>
      <c r="D64" s="267"/>
      <c r="E64" s="267"/>
      <c r="F64" s="267"/>
      <c r="G64" s="267"/>
      <c r="H64" s="267"/>
      <c r="I64" s="267"/>
      <c r="J64" s="267"/>
      <c r="K64" s="267"/>
      <c r="L64" s="268"/>
      <c r="M64" s="269"/>
      <c r="AJ64" s="226"/>
    </row>
    <row r="65" spans="1:36" ht="26.25" customHeight="1" thickBot="1" x14ac:dyDescent="0.3">
      <c r="A65" s="270"/>
      <c r="B65" s="271"/>
      <c r="C65" s="271"/>
      <c r="D65" s="272"/>
      <c r="E65" s="272"/>
      <c r="F65" s="272"/>
      <c r="G65" s="272"/>
      <c r="H65" s="272"/>
      <c r="I65" s="272"/>
      <c r="J65" s="272"/>
      <c r="K65" s="272"/>
      <c r="L65" s="272"/>
      <c r="M65" s="272"/>
      <c r="N65" s="272"/>
      <c r="AJ65" s="226"/>
    </row>
    <row r="66" spans="1:36" ht="43.5" customHeight="1" thickBot="1" x14ac:dyDescent="0.3">
      <c r="A66" s="273" t="s">
        <v>373</v>
      </c>
      <c r="B66" s="274"/>
      <c r="C66" s="275"/>
      <c r="AJ66" s="226"/>
    </row>
    <row r="67" spans="1:36" x14ac:dyDescent="0.25">
      <c r="AJ67" s="226"/>
    </row>
    <row r="68" spans="1:36" x14ac:dyDescent="0.25">
      <c r="A68" s="372" t="s">
        <v>374</v>
      </c>
      <c r="B68" s="370" t="s">
        <v>11</v>
      </c>
      <c r="C68" s="370" t="s">
        <v>12</v>
      </c>
      <c r="D68" s="370" t="s">
        <v>13</v>
      </c>
      <c r="E68" s="374" t="s">
        <v>14</v>
      </c>
      <c r="F68" s="370" t="s">
        <v>15</v>
      </c>
      <c r="G68" s="370"/>
      <c r="H68" s="370" t="s">
        <v>16</v>
      </c>
      <c r="I68" s="370" t="s">
        <v>17</v>
      </c>
      <c r="J68" s="371" t="s">
        <v>18</v>
      </c>
      <c r="K68" s="371" t="s">
        <v>19</v>
      </c>
      <c r="L68" s="371"/>
      <c r="M68" s="371" t="s">
        <v>20</v>
      </c>
      <c r="N68" s="46"/>
      <c r="AJ68" s="226"/>
    </row>
    <row r="69" spans="1:36" x14ac:dyDescent="0.25">
      <c r="A69" s="373"/>
      <c r="B69" s="370"/>
      <c r="C69" s="370"/>
      <c r="D69" s="370"/>
      <c r="E69" s="374"/>
      <c r="F69" s="365" t="s">
        <v>43</v>
      </c>
      <c r="G69" s="365" t="s">
        <v>44</v>
      </c>
      <c r="H69" s="370"/>
      <c r="I69" s="370"/>
      <c r="J69" s="371"/>
      <c r="K69" s="95" t="s">
        <v>45</v>
      </c>
      <c r="L69" s="95" t="s">
        <v>46</v>
      </c>
      <c r="M69" s="371"/>
      <c r="N69" s="42"/>
      <c r="AJ69" s="226"/>
    </row>
    <row r="70" spans="1:36" x14ac:dyDescent="0.25">
      <c r="A70" s="177" t="s">
        <v>651</v>
      </c>
      <c r="B70" s="177"/>
      <c r="C70" s="239"/>
      <c r="D70" s="239"/>
      <c r="E70" s="239"/>
      <c r="F70" s="239"/>
      <c r="G70" s="239"/>
      <c r="H70" s="239"/>
      <c r="I70" s="239"/>
      <c r="J70" s="234"/>
      <c r="K70" s="234"/>
      <c r="L70" s="234"/>
      <c r="M70" s="234"/>
      <c r="N70" s="42"/>
      <c r="AJ70" s="226"/>
    </row>
    <row r="71" spans="1:36" x14ac:dyDescent="0.25">
      <c r="A71" s="177"/>
      <c r="B71" s="177"/>
      <c r="C71" s="239"/>
      <c r="D71" s="239"/>
      <c r="E71" s="239"/>
      <c r="F71" s="239"/>
      <c r="G71" s="239"/>
      <c r="H71" s="239"/>
      <c r="I71" s="239"/>
      <c r="J71" s="239"/>
      <c r="K71" s="239"/>
      <c r="L71" s="239"/>
      <c r="M71" s="239"/>
      <c r="N71" s="42"/>
      <c r="AJ71" s="226"/>
    </row>
    <row r="72" spans="1:36" x14ac:dyDescent="0.25">
      <c r="A72" s="177"/>
      <c r="B72" s="177"/>
      <c r="C72" s="239"/>
      <c r="D72" s="239"/>
      <c r="E72" s="239"/>
      <c r="F72" s="239"/>
      <c r="G72" s="239"/>
      <c r="H72" s="239"/>
      <c r="I72" s="239"/>
      <c r="J72" s="239"/>
      <c r="K72" s="239"/>
      <c r="L72" s="239"/>
      <c r="M72" s="239"/>
      <c r="N72" s="42"/>
      <c r="AJ72" s="226"/>
    </row>
    <row r="73" spans="1:36" x14ac:dyDescent="0.25">
      <c r="A73" s="177"/>
      <c r="B73" s="177"/>
      <c r="C73" s="239"/>
      <c r="D73" s="239"/>
      <c r="E73" s="239"/>
      <c r="F73" s="239"/>
      <c r="G73" s="239"/>
      <c r="H73" s="239"/>
      <c r="I73" s="239"/>
      <c r="J73" s="239"/>
      <c r="K73" s="239"/>
      <c r="L73" s="239"/>
      <c r="M73" s="239"/>
      <c r="N73" s="42"/>
      <c r="AJ73" s="226"/>
    </row>
    <row r="74" spans="1:36" x14ac:dyDescent="0.25">
      <c r="A74" s="177"/>
      <c r="B74" s="177"/>
      <c r="C74" s="239"/>
      <c r="D74" s="239"/>
      <c r="E74" s="239"/>
      <c r="F74" s="239"/>
      <c r="G74" s="239"/>
      <c r="H74" s="239"/>
      <c r="I74" s="239"/>
      <c r="J74" s="239"/>
      <c r="K74" s="239"/>
      <c r="L74" s="239"/>
      <c r="M74" s="239"/>
      <c r="N74" s="42"/>
      <c r="AJ74" s="226"/>
    </row>
    <row r="75" spans="1:36" x14ac:dyDescent="0.25">
      <c r="A75" s="177"/>
      <c r="B75" s="177"/>
      <c r="C75" s="239"/>
      <c r="D75" s="239"/>
      <c r="E75" s="239"/>
      <c r="F75" s="239"/>
      <c r="G75" s="239"/>
      <c r="H75" s="239"/>
      <c r="I75" s="239"/>
      <c r="J75" s="239"/>
      <c r="K75" s="239"/>
      <c r="L75" s="239"/>
      <c r="M75" s="239"/>
      <c r="N75" s="42"/>
      <c r="AJ75" s="226"/>
    </row>
    <row r="76" spans="1:36" x14ac:dyDescent="0.25">
      <c r="A76" s="177"/>
      <c r="B76" s="177"/>
      <c r="C76" s="239"/>
      <c r="D76" s="239"/>
      <c r="E76" s="239"/>
      <c r="F76" s="239"/>
      <c r="G76" s="239"/>
      <c r="H76" s="239"/>
      <c r="I76" s="239"/>
      <c r="J76" s="239"/>
      <c r="K76" s="239"/>
      <c r="L76" s="239"/>
      <c r="M76" s="239"/>
      <c r="N76" s="42"/>
      <c r="AJ76" s="226"/>
    </row>
    <row r="77" spans="1:36" x14ac:dyDescent="0.25">
      <c r="A77" s="177"/>
      <c r="B77" s="177"/>
      <c r="C77" s="239"/>
      <c r="D77" s="239"/>
      <c r="E77" s="239"/>
      <c r="F77" s="239"/>
      <c r="G77" s="239"/>
      <c r="H77" s="239"/>
      <c r="I77" s="239"/>
      <c r="J77" s="239"/>
      <c r="K77" s="239"/>
      <c r="L77" s="239"/>
      <c r="M77" s="239"/>
      <c r="N77" s="42"/>
      <c r="AJ77" s="226"/>
    </row>
    <row r="78" spans="1:36" x14ac:dyDescent="0.25">
      <c r="A78" s="177"/>
      <c r="B78" s="177"/>
      <c r="C78" s="239"/>
      <c r="D78" s="239"/>
      <c r="E78" s="239"/>
      <c r="F78" s="239"/>
      <c r="G78" s="239"/>
      <c r="H78" s="239"/>
      <c r="I78" s="239"/>
      <c r="J78" s="239"/>
      <c r="K78" s="239"/>
      <c r="L78" s="239"/>
      <c r="M78" s="239"/>
      <c r="N78" s="42"/>
      <c r="AJ78" s="226"/>
    </row>
    <row r="79" spans="1:36" x14ac:dyDescent="0.25">
      <c r="AJ79" s="226"/>
    </row>
    <row r="80" spans="1:36" x14ac:dyDescent="0.25">
      <c r="A80" s="372" t="s">
        <v>374</v>
      </c>
      <c r="B80" s="370" t="s">
        <v>11</v>
      </c>
      <c r="C80" s="370" t="s">
        <v>12</v>
      </c>
      <c r="D80" s="370" t="s">
        <v>13</v>
      </c>
      <c r="E80" s="374" t="s">
        <v>14</v>
      </c>
      <c r="F80" s="370" t="s">
        <v>15</v>
      </c>
      <c r="G80" s="370"/>
      <c r="H80" s="370" t="s">
        <v>16</v>
      </c>
      <c r="I80" s="370" t="s">
        <v>17</v>
      </c>
      <c r="J80" s="370" t="s">
        <v>18</v>
      </c>
      <c r="K80" s="371" t="s">
        <v>19</v>
      </c>
      <c r="L80" s="371"/>
      <c r="M80" s="370" t="s">
        <v>20</v>
      </c>
      <c r="N80" s="46"/>
      <c r="AJ80" s="226"/>
    </row>
    <row r="81" spans="1:36" ht="15" customHeight="1" x14ac:dyDescent="0.25">
      <c r="A81" s="373"/>
      <c r="B81" s="370"/>
      <c r="C81" s="370"/>
      <c r="D81" s="370"/>
      <c r="E81" s="374"/>
      <c r="F81" s="365" t="s">
        <v>43</v>
      </c>
      <c r="G81" s="365" t="s">
        <v>44</v>
      </c>
      <c r="H81" s="370"/>
      <c r="I81" s="370"/>
      <c r="J81" s="370"/>
      <c r="K81" s="95" t="s">
        <v>45</v>
      </c>
      <c r="L81" s="95" t="s">
        <v>46</v>
      </c>
      <c r="M81" s="370"/>
      <c r="N81" s="42"/>
      <c r="AJ81" s="226"/>
    </row>
    <row r="82" spans="1:36" x14ac:dyDescent="0.25">
      <c r="A82" s="177" t="s">
        <v>651</v>
      </c>
      <c r="B82" s="177"/>
      <c r="C82" s="239"/>
      <c r="D82" s="239"/>
      <c r="E82" s="239"/>
      <c r="F82" s="239"/>
      <c r="G82" s="239"/>
      <c r="H82" s="239"/>
      <c r="I82" s="239"/>
      <c r="J82" s="234"/>
      <c r="K82" s="234"/>
      <c r="L82" s="234"/>
      <c r="M82" s="234"/>
      <c r="N82" s="42"/>
      <c r="AJ82" s="226"/>
    </row>
    <row r="83" spans="1:36" x14ac:dyDescent="0.25">
      <c r="A83" s="177"/>
      <c r="B83" s="177"/>
      <c r="C83" s="239"/>
      <c r="D83" s="239"/>
      <c r="E83" s="239"/>
      <c r="F83" s="239"/>
      <c r="G83" s="239"/>
      <c r="H83" s="239"/>
      <c r="I83" s="239"/>
      <c r="J83" s="239"/>
      <c r="K83" s="239"/>
      <c r="L83" s="239"/>
      <c r="M83" s="239"/>
      <c r="N83" s="42"/>
      <c r="AJ83" s="226"/>
    </row>
    <row r="84" spans="1:36" x14ac:dyDescent="0.25">
      <c r="A84" s="177"/>
      <c r="B84" s="177"/>
      <c r="C84" s="239"/>
      <c r="D84" s="239"/>
      <c r="E84" s="239"/>
      <c r="F84" s="239"/>
      <c r="G84" s="239"/>
      <c r="H84" s="239"/>
      <c r="I84" s="239"/>
      <c r="J84" s="239"/>
      <c r="K84" s="239"/>
      <c r="L84" s="239"/>
      <c r="M84" s="239"/>
      <c r="N84" s="42"/>
      <c r="AJ84" s="226"/>
    </row>
    <row r="85" spans="1:36" x14ac:dyDescent="0.25">
      <c r="A85" s="177"/>
      <c r="B85" s="177"/>
      <c r="C85" s="239"/>
      <c r="D85" s="239"/>
      <c r="E85" s="239"/>
      <c r="F85" s="239"/>
      <c r="G85" s="239"/>
      <c r="H85" s="239"/>
      <c r="I85" s="239"/>
      <c r="J85" s="239"/>
      <c r="K85" s="239"/>
      <c r="L85" s="239"/>
      <c r="M85" s="239"/>
      <c r="N85" s="42"/>
      <c r="AJ85" s="226"/>
    </row>
    <row r="86" spans="1:36" x14ac:dyDescent="0.25">
      <c r="A86" s="177"/>
      <c r="B86" s="177"/>
      <c r="C86" s="239"/>
      <c r="D86" s="239"/>
      <c r="E86" s="239"/>
      <c r="F86" s="239"/>
      <c r="G86" s="239"/>
      <c r="H86" s="239"/>
      <c r="I86" s="239"/>
      <c r="J86" s="239"/>
      <c r="K86" s="239"/>
      <c r="L86" s="239"/>
      <c r="M86" s="239"/>
      <c r="N86" s="42"/>
      <c r="AJ86" s="226"/>
    </row>
    <row r="87" spans="1:36" x14ac:dyDescent="0.25">
      <c r="A87" s="177"/>
      <c r="B87" s="177"/>
      <c r="C87" s="239"/>
      <c r="D87" s="239"/>
      <c r="E87" s="239"/>
      <c r="F87" s="239"/>
      <c r="G87" s="239"/>
      <c r="H87" s="239"/>
      <c r="I87" s="239"/>
      <c r="J87" s="239"/>
      <c r="K87" s="239"/>
      <c r="L87" s="239"/>
      <c r="M87" s="239"/>
      <c r="N87" s="42"/>
      <c r="AJ87" s="226"/>
    </row>
    <row r="88" spans="1:36" x14ac:dyDescent="0.25">
      <c r="A88" s="177"/>
      <c r="B88" s="177"/>
      <c r="C88" s="239"/>
      <c r="D88" s="239"/>
      <c r="E88" s="239"/>
      <c r="F88" s="239"/>
      <c r="G88" s="239"/>
      <c r="H88" s="239"/>
      <c r="I88" s="239"/>
      <c r="J88" s="239"/>
      <c r="K88" s="239"/>
      <c r="L88" s="239"/>
      <c r="M88" s="239"/>
      <c r="N88" s="42"/>
      <c r="AJ88" s="226"/>
    </row>
    <row r="89" spans="1:36" x14ac:dyDescent="0.25">
      <c r="A89" s="177"/>
      <c r="B89" s="177"/>
      <c r="C89" s="239"/>
      <c r="D89" s="239"/>
      <c r="E89" s="239"/>
      <c r="F89" s="239"/>
      <c r="G89" s="239"/>
      <c r="H89" s="239"/>
      <c r="I89" s="239"/>
      <c r="J89" s="239"/>
      <c r="K89" s="239"/>
      <c r="L89" s="239"/>
      <c r="M89" s="239"/>
      <c r="N89" s="42"/>
      <c r="AJ89" s="226"/>
    </row>
    <row r="90" spans="1:36" x14ac:dyDescent="0.25">
      <c r="A90" s="177"/>
      <c r="B90" s="177"/>
      <c r="C90" s="239"/>
      <c r="D90" s="239"/>
      <c r="E90" s="239"/>
      <c r="F90" s="239"/>
      <c r="G90" s="239"/>
      <c r="H90" s="239"/>
      <c r="I90" s="239"/>
      <c r="J90" s="239"/>
      <c r="K90" s="239"/>
      <c r="L90" s="239"/>
      <c r="M90" s="239"/>
      <c r="N90" s="42"/>
      <c r="AJ90" s="226"/>
    </row>
    <row r="91" spans="1:36" x14ac:dyDescent="0.25">
      <c r="AJ91" s="226"/>
    </row>
    <row r="92" spans="1:36" x14ac:dyDescent="0.25">
      <c r="A92" s="372" t="s">
        <v>374</v>
      </c>
      <c r="B92" s="370" t="s">
        <v>11</v>
      </c>
      <c r="C92" s="370" t="s">
        <v>12</v>
      </c>
      <c r="D92" s="370" t="s">
        <v>13</v>
      </c>
      <c r="E92" s="374" t="s">
        <v>14</v>
      </c>
      <c r="F92" s="370" t="s">
        <v>15</v>
      </c>
      <c r="G92" s="370"/>
      <c r="H92" s="370" t="s">
        <v>16</v>
      </c>
      <c r="I92" s="370" t="s">
        <v>17</v>
      </c>
      <c r="J92" s="370" t="s">
        <v>18</v>
      </c>
      <c r="K92" s="371" t="s">
        <v>19</v>
      </c>
      <c r="L92" s="371"/>
      <c r="M92" s="370" t="s">
        <v>20</v>
      </c>
      <c r="N92" s="46"/>
      <c r="AJ92" s="226"/>
    </row>
    <row r="93" spans="1:36" ht="15" customHeight="1" x14ac:dyDescent="0.25">
      <c r="A93" s="373"/>
      <c r="B93" s="370"/>
      <c r="C93" s="370"/>
      <c r="D93" s="370"/>
      <c r="E93" s="374"/>
      <c r="F93" s="365" t="s">
        <v>43</v>
      </c>
      <c r="G93" s="365" t="s">
        <v>44</v>
      </c>
      <c r="H93" s="370"/>
      <c r="I93" s="370"/>
      <c r="J93" s="370"/>
      <c r="K93" s="95" t="s">
        <v>45</v>
      </c>
      <c r="L93" s="95" t="s">
        <v>46</v>
      </c>
      <c r="M93" s="370"/>
      <c r="N93" s="42"/>
      <c r="AJ93" s="226"/>
    </row>
    <row r="94" spans="1:36" x14ac:dyDescent="0.25">
      <c r="A94" s="177"/>
      <c r="B94" s="177"/>
      <c r="C94" s="239"/>
      <c r="D94" s="239"/>
      <c r="E94" s="239"/>
      <c r="F94" s="239"/>
      <c r="G94" s="239"/>
      <c r="H94" s="239"/>
      <c r="I94" s="239"/>
      <c r="J94" s="234"/>
      <c r="K94" s="234"/>
      <c r="L94" s="234"/>
      <c r="M94" s="234"/>
      <c r="N94" s="42"/>
      <c r="AJ94" s="226"/>
    </row>
    <row r="95" spans="1:36" x14ac:dyDescent="0.25">
      <c r="A95" s="177"/>
      <c r="B95" s="177"/>
      <c r="C95" s="239"/>
      <c r="D95" s="239"/>
      <c r="E95" s="239"/>
      <c r="F95" s="239"/>
      <c r="G95" s="239"/>
      <c r="H95" s="239"/>
      <c r="I95" s="239"/>
      <c r="J95" s="239"/>
      <c r="K95" s="239"/>
      <c r="L95" s="239"/>
      <c r="M95" s="239"/>
      <c r="N95" s="42"/>
      <c r="AJ95" s="226"/>
    </row>
    <row r="96" spans="1:36" x14ac:dyDescent="0.25">
      <c r="A96" s="177"/>
      <c r="B96" s="177"/>
      <c r="C96" s="239"/>
      <c r="D96" s="239"/>
      <c r="E96" s="239"/>
      <c r="F96" s="239"/>
      <c r="G96" s="239"/>
      <c r="H96" s="239"/>
      <c r="I96" s="239"/>
      <c r="J96" s="239"/>
      <c r="K96" s="239"/>
      <c r="L96" s="239"/>
      <c r="M96" s="239"/>
      <c r="N96" s="42"/>
      <c r="AJ96" s="226"/>
    </row>
    <row r="97" spans="1:36" x14ac:dyDescent="0.25">
      <c r="A97" s="177"/>
      <c r="B97" s="177"/>
      <c r="C97" s="239"/>
      <c r="D97" s="239"/>
      <c r="E97" s="239"/>
      <c r="F97" s="239"/>
      <c r="G97" s="239"/>
      <c r="H97" s="239"/>
      <c r="I97" s="239"/>
      <c r="J97" s="239"/>
      <c r="K97" s="239"/>
      <c r="L97" s="239"/>
      <c r="M97" s="239"/>
      <c r="N97" s="42"/>
      <c r="AJ97" s="226"/>
    </row>
    <row r="98" spans="1:36" x14ac:dyDescent="0.25">
      <c r="A98" s="177"/>
      <c r="B98" s="177"/>
      <c r="C98" s="239"/>
      <c r="D98" s="239"/>
      <c r="E98" s="239"/>
      <c r="F98" s="239"/>
      <c r="G98" s="239"/>
      <c r="H98" s="239"/>
      <c r="I98" s="239"/>
      <c r="J98" s="239"/>
      <c r="K98" s="239"/>
      <c r="L98" s="239"/>
      <c r="M98" s="239"/>
      <c r="N98" s="42"/>
      <c r="AJ98" s="226"/>
    </row>
    <row r="99" spans="1:36" x14ac:dyDescent="0.25">
      <c r="A99" s="177"/>
      <c r="B99" s="177"/>
      <c r="C99" s="239"/>
      <c r="D99" s="239"/>
      <c r="E99" s="239"/>
      <c r="F99" s="239"/>
      <c r="G99" s="239"/>
      <c r="H99" s="239"/>
      <c r="I99" s="239"/>
      <c r="J99" s="239"/>
      <c r="K99" s="239"/>
      <c r="L99" s="239"/>
      <c r="M99" s="239"/>
      <c r="N99" s="42"/>
      <c r="AJ99" s="226"/>
    </row>
    <row r="100" spans="1:36" x14ac:dyDescent="0.25">
      <c r="A100" s="177"/>
      <c r="B100" s="177"/>
      <c r="C100" s="239"/>
      <c r="D100" s="239"/>
      <c r="E100" s="239"/>
      <c r="F100" s="239"/>
      <c r="G100" s="239"/>
      <c r="H100" s="239"/>
      <c r="I100" s="239"/>
      <c r="J100" s="239"/>
      <c r="K100" s="239"/>
      <c r="L100" s="239"/>
      <c r="M100" s="239"/>
      <c r="N100" s="42"/>
      <c r="AJ100" s="226"/>
    </row>
    <row r="101" spans="1:36" x14ac:dyDescent="0.25">
      <c r="A101" s="177"/>
      <c r="B101" s="177"/>
      <c r="C101" s="239"/>
      <c r="D101" s="239"/>
      <c r="E101" s="239"/>
      <c r="F101" s="239"/>
      <c r="G101" s="239"/>
      <c r="H101" s="239"/>
      <c r="I101" s="239"/>
      <c r="J101" s="239"/>
      <c r="K101" s="239"/>
      <c r="L101" s="239"/>
      <c r="M101" s="239"/>
      <c r="N101" s="42"/>
      <c r="AJ101" s="226"/>
    </row>
    <row r="102" spans="1:36" x14ac:dyDescent="0.25">
      <c r="A102" s="177"/>
      <c r="B102" s="177"/>
      <c r="C102" s="239"/>
      <c r="D102" s="239"/>
      <c r="E102" s="239"/>
      <c r="F102" s="239"/>
      <c r="G102" s="239"/>
      <c r="H102" s="239"/>
      <c r="I102" s="239"/>
      <c r="J102" s="239"/>
      <c r="K102" s="239"/>
      <c r="L102" s="239"/>
      <c r="M102" s="239"/>
      <c r="N102" s="42"/>
      <c r="AJ102" s="226"/>
    </row>
    <row r="103" spans="1:36" x14ac:dyDescent="0.25">
      <c r="AJ103" s="226"/>
    </row>
    <row r="104" spans="1:36" x14ac:dyDescent="0.25">
      <c r="A104" s="459" t="s">
        <v>653</v>
      </c>
      <c r="B104" s="370" t="s">
        <v>11</v>
      </c>
      <c r="C104" s="370" t="s">
        <v>12</v>
      </c>
      <c r="D104" s="370" t="s">
        <v>13</v>
      </c>
      <c r="E104" s="374" t="s">
        <v>14</v>
      </c>
      <c r="F104" s="370" t="s">
        <v>15</v>
      </c>
      <c r="G104" s="370"/>
      <c r="H104" s="370" t="s">
        <v>16</v>
      </c>
      <c r="I104" s="370" t="s">
        <v>17</v>
      </c>
      <c r="J104" s="370" t="s">
        <v>18</v>
      </c>
      <c r="K104" s="371" t="s">
        <v>19</v>
      </c>
      <c r="L104" s="371"/>
      <c r="M104" s="370" t="s">
        <v>20</v>
      </c>
      <c r="N104" s="46"/>
      <c r="AJ104" s="226"/>
    </row>
    <row r="105" spans="1:36" x14ac:dyDescent="0.25">
      <c r="A105" s="459"/>
      <c r="B105" s="370"/>
      <c r="C105" s="370"/>
      <c r="D105" s="370"/>
      <c r="E105" s="374"/>
      <c r="F105" s="365" t="s">
        <v>43</v>
      </c>
      <c r="G105" s="365" t="s">
        <v>44</v>
      </c>
      <c r="H105" s="370"/>
      <c r="I105" s="370"/>
      <c r="J105" s="370"/>
      <c r="K105" s="95" t="s">
        <v>45</v>
      </c>
      <c r="L105" s="95" t="s">
        <v>46</v>
      </c>
      <c r="M105" s="370"/>
      <c r="N105" s="42"/>
      <c r="AJ105" s="226"/>
    </row>
    <row r="106" spans="1:36" x14ac:dyDescent="0.25">
      <c r="A106" s="177"/>
      <c r="B106" s="177"/>
      <c r="C106" s="239"/>
      <c r="D106" s="239"/>
      <c r="E106" s="239"/>
      <c r="F106" s="239"/>
      <c r="G106" s="239"/>
      <c r="H106" s="239"/>
      <c r="I106" s="239"/>
      <c r="J106" s="234"/>
      <c r="K106" s="234"/>
      <c r="L106" s="234"/>
      <c r="M106" s="234"/>
      <c r="N106" s="42"/>
      <c r="AJ106" s="226"/>
    </row>
    <row r="107" spans="1:36" x14ac:dyDescent="0.25">
      <c r="A107" s="177"/>
      <c r="B107" s="177"/>
      <c r="C107" s="239"/>
      <c r="D107" s="239"/>
      <c r="E107" s="239"/>
      <c r="F107" s="239"/>
      <c r="G107" s="239"/>
      <c r="H107" s="239"/>
      <c r="I107" s="239"/>
      <c r="J107" s="239"/>
      <c r="K107" s="239"/>
      <c r="L107" s="239"/>
      <c r="M107" s="239"/>
      <c r="N107" s="42"/>
      <c r="AJ107" s="226"/>
    </row>
    <row r="108" spans="1:36" x14ac:dyDescent="0.25">
      <c r="A108" s="177"/>
      <c r="B108" s="177"/>
      <c r="C108" s="239"/>
      <c r="D108" s="239"/>
      <c r="E108" s="239"/>
      <c r="F108" s="239"/>
      <c r="G108" s="239"/>
      <c r="H108" s="239"/>
      <c r="I108" s="239"/>
      <c r="J108" s="239"/>
      <c r="K108" s="239"/>
      <c r="L108" s="239"/>
      <c r="M108" s="239"/>
      <c r="N108" s="42"/>
      <c r="AJ108" s="226"/>
    </row>
    <row r="109" spans="1:36" x14ac:dyDescent="0.25">
      <c r="A109" s="177"/>
      <c r="B109" s="177"/>
      <c r="C109" s="239"/>
      <c r="D109" s="239"/>
      <c r="E109" s="239"/>
      <c r="F109" s="239"/>
      <c r="G109" s="239"/>
      <c r="H109" s="239"/>
      <c r="I109" s="239"/>
      <c r="J109" s="239"/>
      <c r="K109" s="239"/>
      <c r="L109" s="239"/>
      <c r="M109" s="239"/>
      <c r="N109" s="42"/>
      <c r="AJ109" s="226"/>
    </row>
    <row r="110" spans="1:36" x14ac:dyDescent="0.25">
      <c r="A110" s="177"/>
      <c r="B110" s="177"/>
      <c r="C110" s="239"/>
      <c r="D110" s="239"/>
      <c r="E110" s="239"/>
      <c r="F110" s="239"/>
      <c r="G110" s="239"/>
      <c r="H110" s="239"/>
      <c r="I110" s="239"/>
      <c r="J110" s="239"/>
      <c r="K110" s="239"/>
      <c r="L110" s="239"/>
      <c r="M110" s="239"/>
      <c r="N110" s="42"/>
      <c r="AJ110" s="226"/>
    </row>
    <row r="111" spans="1:36" x14ac:dyDescent="0.25">
      <c r="A111" s="177"/>
      <c r="B111" s="177"/>
      <c r="C111" s="239"/>
      <c r="D111" s="239"/>
      <c r="E111" s="239"/>
      <c r="F111" s="239"/>
      <c r="G111" s="239"/>
      <c r="H111" s="239"/>
      <c r="I111" s="239"/>
      <c r="J111" s="239"/>
      <c r="K111" s="239"/>
      <c r="L111" s="239"/>
      <c r="M111" s="239"/>
      <c r="N111" s="42"/>
      <c r="AJ111" s="226"/>
    </row>
    <row r="112" spans="1:36" x14ac:dyDescent="0.25">
      <c r="A112" s="177"/>
      <c r="B112" s="177"/>
      <c r="C112" s="239"/>
      <c r="D112" s="239"/>
      <c r="E112" s="239"/>
      <c r="F112" s="239"/>
      <c r="G112" s="239"/>
      <c r="H112" s="239"/>
      <c r="I112" s="239"/>
      <c r="J112" s="239"/>
      <c r="K112" s="239"/>
      <c r="L112" s="239"/>
      <c r="M112" s="239"/>
      <c r="N112" s="42"/>
      <c r="AJ112" s="226"/>
    </row>
    <row r="113" spans="1:36" x14ac:dyDescent="0.25">
      <c r="A113" s="177"/>
      <c r="B113" s="177"/>
      <c r="C113" s="239"/>
      <c r="D113" s="239"/>
      <c r="E113" s="239"/>
      <c r="F113" s="239"/>
      <c r="G113" s="239"/>
      <c r="H113" s="239"/>
      <c r="I113" s="239"/>
      <c r="J113" s="239"/>
      <c r="K113" s="239"/>
      <c r="L113" s="239"/>
      <c r="M113" s="239"/>
      <c r="N113" s="42"/>
      <c r="AJ113" s="226"/>
    </row>
    <row r="114" spans="1:36" x14ac:dyDescent="0.25">
      <c r="A114" s="177"/>
      <c r="B114" s="177"/>
      <c r="C114" s="239"/>
      <c r="D114" s="239"/>
      <c r="E114" s="239"/>
      <c r="F114" s="239"/>
      <c r="G114" s="239"/>
      <c r="H114" s="239"/>
      <c r="I114" s="239"/>
      <c r="J114" s="239"/>
      <c r="K114" s="239"/>
      <c r="L114" s="239"/>
      <c r="M114" s="239"/>
      <c r="N114" s="42"/>
      <c r="AJ114" s="226"/>
    </row>
    <row r="115" spans="1:36" x14ac:dyDescent="0.25">
      <c r="A115" s="226"/>
      <c r="B115" s="226"/>
      <c r="C115" s="226"/>
      <c r="D115" s="226"/>
      <c r="E115" s="226"/>
      <c r="F115" s="226"/>
      <c r="G115" s="226"/>
      <c r="H115" s="226"/>
      <c r="I115" s="226"/>
      <c r="J115" s="226"/>
      <c r="K115" s="226"/>
      <c r="L115" s="226"/>
      <c r="M115" s="226"/>
      <c r="N115" s="276"/>
      <c r="O115" s="276"/>
      <c r="P115" s="276"/>
      <c r="Q115" s="276"/>
      <c r="R115" s="276"/>
      <c r="S115" s="276"/>
      <c r="T115" s="276"/>
      <c r="U115" s="276"/>
      <c r="V115" s="276"/>
      <c r="W115" s="276"/>
      <c r="X115" s="276"/>
      <c r="Y115" s="276"/>
      <c r="Z115" s="276"/>
      <c r="AA115" s="276"/>
      <c r="AB115" s="276"/>
      <c r="AC115" s="276"/>
      <c r="AD115" s="276"/>
      <c r="AE115" s="276"/>
      <c r="AF115" s="276"/>
      <c r="AG115" s="276"/>
      <c r="AH115" s="276"/>
      <c r="AI115" s="276"/>
      <c r="AJ115" s="226"/>
    </row>
    <row r="116" spans="1:36" x14ac:dyDescent="0.25">
      <c r="A116" s="226"/>
      <c r="B116" s="226"/>
      <c r="C116" s="226"/>
      <c r="D116" s="226"/>
      <c r="E116" s="226"/>
      <c r="F116" s="226"/>
      <c r="G116" s="226"/>
      <c r="H116" s="226"/>
      <c r="I116" s="226"/>
      <c r="J116" s="226"/>
      <c r="K116" s="226"/>
      <c r="L116" s="226"/>
      <c r="M116" s="226"/>
      <c r="N116" s="276"/>
      <c r="O116" s="276"/>
      <c r="P116" s="276"/>
      <c r="Q116" s="276"/>
      <c r="R116" s="276"/>
      <c r="S116" s="276"/>
      <c r="T116" s="276"/>
      <c r="U116" s="276"/>
      <c r="V116" s="276"/>
      <c r="W116" s="276"/>
      <c r="X116" s="276"/>
      <c r="Y116" s="276"/>
      <c r="Z116" s="276"/>
      <c r="AA116" s="276"/>
      <c r="AB116" s="276"/>
      <c r="AC116" s="276"/>
      <c r="AD116" s="276"/>
      <c r="AE116" s="276"/>
      <c r="AF116" s="276"/>
      <c r="AG116" s="276"/>
      <c r="AH116" s="276"/>
      <c r="AI116" s="276"/>
      <c r="AJ116" s="226"/>
    </row>
  </sheetData>
  <sheetProtection algorithmName="SHA-512" hashValue="f7mmCW2DUqhxybwPg7PhbixLSYmXxKWNp8IqvXxLBbXoBrP0XaYgBRqX6ErUMSSmrB0S6IBpLxcde7rm0VA1Iw==" saltValue="9CwJyZemSqSOjbsc4eTL6Q==" spinCount="100000" sheet="1" objects="1" scenarios="1"/>
  <mergeCells count="90">
    <mergeCell ref="K104:L104"/>
    <mergeCell ref="M104:M105"/>
    <mergeCell ref="A104:A105"/>
    <mergeCell ref="B104:B105"/>
    <mergeCell ref="C104:C105"/>
    <mergeCell ref="D104:D105"/>
    <mergeCell ref="E104:E105"/>
    <mergeCell ref="F104:G104"/>
    <mergeCell ref="F92:G92"/>
    <mergeCell ref="H92:H93"/>
    <mergeCell ref="I92:I93"/>
    <mergeCell ref="J92:J93"/>
    <mergeCell ref="H104:H105"/>
    <mergeCell ref="I104:I105"/>
    <mergeCell ref="J104:J105"/>
    <mergeCell ref="K92:L92"/>
    <mergeCell ref="M92:M93"/>
    <mergeCell ref="H80:H81"/>
    <mergeCell ref="I80:I81"/>
    <mergeCell ref="J80:J81"/>
    <mergeCell ref="K80:L80"/>
    <mergeCell ref="M80:M81"/>
    <mergeCell ref="A92:A93"/>
    <mergeCell ref="B92:B93"/>
    <mergeCell ref="C92:C93"/>
    <mergeCell ref="D92:D93"/>
    <mergeCell ref="E92:E93"/>
    <mergeCell ref="A80:A81"/>
    <mergeCell ref="B80:B81"/>
    <mergeCell ref="C80:C81"/>
    <mergeCell ref="D80:D81"/>
    <mergeCell ref="E80:E81"/>
    <mergeCell ref="F80:G80"/>
    <mergeCell ref="F68:G68"/>
    <mergeCell ref="H68:H69"/>
    <mergeCell ref="I68:I69"/>
    <mergeCell ref="J68:J69"/>
    <mergeCell ref="K68:L68"/>
    <mergeCell ref="M68:M69"/>
    <mergeCell ref="A68:A69"/>
    <mergeCell ref="B68:B69"/>
    <mergeCell ref="C68:C69"/>
    <mergeCell ref="D68:D69"/>
    <mergeCell ref="E68:E69"/>
    <mergeCell ref="A39:A44"/>
    <mergeCell ref="A45:A51"/>
    <mergeCell ref="A52:A60"/>
    <mergeCell ref="AG9:AG10"/>
    <mergeCell ref="AH9:AH10"/>
    <mergeCell ref="O9:O10"/>
    <mergeCell ref="P9:P10"/>
    <mergeCell ref="Q9:Q10"/>
    <mergeCell ref="R9:R10"/>
    <mergeCell ref="S9:S10"/>
    <mergeCell ref="T9:T10"/>
    <mergeCell ref="N9:N10"/>
    <mergeCell ref="A9:A10"/>
    <mergeCell ref="B9:B10"/>
    <mergeCell ref="C9:C10"/>
    <mergeCell ref="D9:D10"/>
    <mergeCell ref="A31:A38"/>
    <mergeCell ref="AA9:AA10"/>
    <mergeCell ref="AB9:AB10"/>
    <mergeCell ref="K9:L9"/>
    <mergeCell ref="M9:M10"/>
    <mergeCell ref="E9:E10"/>
    <mergeCell ref="F9:G9"/>
    <mergeCell ref="H9:H10"/>
    <mergeCell ref="I9:I10"/>
    <mergeCell ref="J9:J10"/>
    <mergeCell ref="U9:U10"/>
    <mergeCell ref="V9:V10"/>
    <mergeCell ref="W9:W10"/>
    <mergeCell ref="X9:X10"/>
    <mergeCell ref="A25:A30"/>
    <mergeCell ref="A11:A24"/>
    <mergeCell ref="AI9:AI10"/>
    <mergeCell ref="AC9:AC10"/>
    <mergeCell ref="A1:AI1"/>
    <mergeCell ref="A2:AI2"/>
    <mergeCell ref="B4:G4"/>
    <mergeCell ref="B6:C6"/>
    <mergeCell ref="A8:M8"/>
    <mergeCell ref="N8:X8"/>
    <mergeCell ref="Y8:AI8"/>
    <mergeCell ref="AD9:AD10"/>
    <mergeCell ref="AE9:AE10"/>
    <mergeCell ref="AF9:AF10"/>
    <mergeCell ref="Y9:Y10"/>
    <mergeCell ref="Z9:Z10"/>
  </mergeCells>
  <conditionalFormatting sqref="N11:N60">
    <cfRule type="cellIs" dxfId="13" priority="8" stopIfTrue="1" operator="equal">
      <formula>"x"</formula>
    </cfRule>
  </conditionalFormatting>
  <conditionalFormatting sqref="O11:O60">
    <cfRule type="cellIs" dxfId="12" priority="7" operator="equal">
      <formula>"x"</formula>
    </cfRule>
  </conditionalFormatting>
  <conditionalFormatting sqref="P11:P60">
    <cfRule type="cellIs" dxfId="11" priority="6" operator="equal">
      <formula>"x"</formula>
    </cfRule>
  </conditionalFormatting>
  <conditionalFormatting sqref="Q11:Q60">
    <cfRule type="cellIs" dxfId="10" priority="5" stopIfTrue="1" operator="equal">
      <formula>"x"</formula>
    </cfRule>
  </conditionalFormatting>
  <conditionalFormatting sqref="R11:R48 R50:R60">
    <cfRule type="cellIs" dxfId="9" priority="4" operator="equal">
      <formula>"x"</formula>
    </cfRule>
  </conditionalFormatting>
  <conditionalFormatting sqref="S11:S60">
    <cfRule type="cellIs" dxfId="8" priority="1" stopIfTrue="1" operator="equal">
      <formula>$AN$7</formula>
    </cfRule>
    <cfRule type="cellIs" dxfId="7" priority="2" stopIfTrue="1" operator="equal">
      <formula>$AN$6</formula>
    </cfRule>
  </conditionalFormatting>
  <conditionalFormatting sqref="AN6:AN7">
    <cfRule type="cellIs" dxfId="6" priority="9" stopIfTrue="1" operator="equal">
      <formula>$AN$6</formula>
    </cfRule>
  </conditionalFormatting>
  <dataValidations count="1">
    <dataValidation type="list" allowBlank="1" showInputMessage="1" showErrorMessage="1" sqref="S11:S60" xr:uid="{00000000-0002-0000-0A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B39"/>
  <sheetViews>
    <sheetView showGridLines="0" topLeftCell="A7" zoomScaleNormal="100" zoomScalePageLayoutView="70" workbookViewId="0">
      <selection activeCell="F15" sqref="F15"/>
    </sheetView>
  </sheetViews>
  <sheetFormatPr defaultRowHeight="15" x14ac:dyDescent="0.25"/>
  <cols>
    <col min="1" max="1" width="2.85546875" customWidth="1"/>
    <col min="2" max="2" width="3.85546875" customWidth="1"/>
    <col min="3" max="3" width="53" bestFit="1" customWidth="1"/>
    <col min="4" max="4" width="12"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429" t="s">
        <v>0</v>
      </c>
      <c r="C1" s="429"/>
      <c r="D1" s="429"/>
      <c r="E1" s="429"/>
      <c r="F1" s="429"/>
      <c r="G1" s="429"/>
      <c r="H1" s="429"/>
      <c r="I1" s="429"/>
      <c r="J1" s="429"/>
      <c r="K1" s="429"/>
      <c r="L1" s="429"/>
      <c r="M1" s="429"/>
      <c r="N1" s="429"/>
      <c r="O1" s="429"/>
      <c r="P1" s="429"/>
      <c r="Q1" s="429"/>
      <c r="R1" s="429"/>
      <c r="S1" s="429"/>
      <c r="T1" s="429"/>
      <c r="U1" s="429"/>
      <c r="V1" s="429"/>
      <c r="W1" s="429"/>
      <c r="X1" s="11"/>
    </row>
    <row r="2" spans="1:28" s="15" customFormat="1" ht="21" customHeight="1" x14ac:dyDescent="0.25">
      <c r="A2" s="16"/>
      <c r="B2" s="429"/>
      <c r="C2" s="429"/>
      <c r="D2" s="429"/>
      <c r="E2" s="429"/>
      <c r="F2" s="429"/>
      <c r="G2" s="429"/>
      <c r="H2" s="429"/>
      <c r="I2" s="429"/>
      <c r="J2" s="429"/>
      <c r="K2" s="429"/>
      <c r="L2" s="429"/>
      <c r="M2" s="429"/>
      <c r="N2" s="429"/>
      <c r="O2" s="429"/>
      <c r="P2" s="429"/>
      <c r="Q2" s="429"/>
      <c r="R2" s="429"/>
      <c r="S2" s="429"/>
      <c r="T2" s="429"/>
      <c r="U2" s="429"/>
      <c r="V2" s="429"/>
      <c r="W2" s="429"/>
      <c r="X2" s="16"/>
    </row>
    <row r="3" spans="1:28" ht="33.75" customHeight="1" x14ac:dyDescent="0.35">
      <c r="A3" s="11"/>
      <c r="B3" s="435" t="str">
        <f>'Monitoria Anual - 6'!A2</f>
        <v>PLANO DE AÇÃO NACIONAL PARA A CONSERVAÇÃO DAS ESPÉCIES AMEAÇADAS DA FAUNA AQUÁTICA DO ECOSSISTEMA MOGI/PARDO/SAPUCAI-MIRIM/GRANDE - PAN MPSG.</v>
      </c>
      <c r="C3" s="435"/>
      <c r="D3" s="435"/>
      <c r="E3" s="435"/>
      <c r="F3" s="435"/>
      <c r="G3" s="435"/>
      <c r="H3" s="435"/>
      <c r="I3" s="435"/>
      <c r="J3" s="435"/>
      <c r="K3" s="435"/>
      <c r="L3" s="435"/>
      <c r="M3" s="435"/>
      <c r="N3" s="435"/>
      <c r="O3" s="435"/>
      <c r="P3" s="435"/>
      <c r="Q3" s="435"/>
      <c r="R3" s="435"/>
      <c r="S3" s="435"/>
      <c r="T3" s="435"/>
      <c r="U3" s="435"/>
      <c r="V3" s="435"/>
      <c r="W3" s="435"/>
      <c r="X3" s="11"/>
    </row>
    <row r="4" spans="1:28" x14ac:dyDescent="0.25">
      <c r="A4" s="11"/>
      <c r="J4" s="12"/>
      <c r="K4" s="12"/>
      <c r="L4" s="12"/>
      <c r="M4" s="12"/>
      <c r="N4" s="12"/>
      <c r="O4" s="12"/>
      <c r="X4" s="11"/>
    </row>
    <row r="5" spans="1:28" s="2" customFormat="1" ht="45" customHeight="1" x14ac:dyDescent="0.25">
      <c r="A5" s="18"/>
      <c r="B5" s="442" t="s">
        <v>398</v>
      </c>
      <c r="C5" s="442"/>
      <c r="D5" s="443" t="str">
        <f>'Monitoria Anual - 6'!B4</f>
        <v>Recuperar as espécies da fauna aquática, com ênfase nos peixes ameaçados de extinção, do ecossistema dos rios Mogi-Guaçu, Pardo e Grande em 8 anos.</v>
      </c>
      <c r="E5" s="443"/>
      <c r="F5" s="443"/>
      <c r="G5" s="443"/>
      <c r="H5" s="443"/>
      <c r="I5" s="443"/>
      <c r="J5" s="443"/>
      <c r="K5" s="443"/>
      <c r="L5" s="443"/>
      <c r="M5" s="444"/>
      <c r="N5" s="13"/>
      <c r="O5" s="13"/>
      <c r="P5" s="13"/>
      <c r="Q5" s="13"/>
      <c r="R5" s="13"/>
      <c r="X5" s="18"/>
    </row>
    <row r="6" spans="1:28" x14ac:dyDescent="0.25">
      <c r="A6" s="11"/>
      <c r="J6" s="12"/>
      <c r="K6" s="12"/>
      <c r="L6" s="12"/>
      <c r="M6" s="12"/>
      <c r="N6" s="12"/>
      <c r="O6" s="12"/>
      <c r="X6" s="11"/>
    </row>
    <row r="7" spans="1:28" ht="26.25" customHeight="1" x14ac:dyDescent="0.25">
      <c r="A7" s="11"/>
      <c r="B7" s="442" t="s">
        <v>4</v>
      </c>
      <c r="C7" s="442"/>
      <c r="D7" s="430" t="str">
        <f>'Monitoria Anual - 6'!B6</f>
        <v>17/06/19 a 19/06/19</v>
      </c>
      <c r="E7" s="430"/>
      <c r="F7" s="430"/>
      <c r="G7" s="431"/>
      <c r="H7" s="2"/>
      <c r="I7" s="14"/>
      <c r="J7" s="12"/>
      <c r="K7" s="12"/>
      <c r="L7" s="12"/>
      <c r="M7" s="12"/>
      <c r="N7" s="12"/>
      <c r="O7" s="12"/>
      <c r="X7" s="11"/>
    </row>
    <row r="8" spans="1:28" x14ac:dyDescent="0.25">
      <c r="A8" s="11"/>
      <c r="X8" s="11"/>
    </row>
    <row r="9" spans="1:28" ht="31.5" customHeight="1" x14ac:dyDescent="0.25">
      <c r="A9" s="11"/>
      <c r="B9" s="429" t="s">
        <v>399</v>
      </c>
      <c r="C9" s="429"/>
      <c r="D9" s="429"/>
      <c r="E9" s="429"/>
      <c r="F9" s="429"/>
      <c r="G9" s="429"/>
      <c r="H9" s="429"/>
      <c r="I9" s="429"/>
      <c r="J9" s="429"/>
      <c r="K9" s="429"/>
      <c r="L9" s="429"/>
      <c r="M9" s="429"/>
      <c r="N9" s="429"/>
      <c r="O9" s="429"/>
      <c r="P9" s="429"/>
      <c r="Q9" s="429"/>
      <c r="R9" s="429"/>
      <c r="S9" s="429"/>
      <c r="T9" s="429"/>
      <c r="U9" s="429"/>
      <c r="V9" s="429"/>
      <c r="W9" s="429"/>
      <c r="X9" s="11"/>
    </row>
    <row r="10" spans="1:28" x14ac:dyDescent="0.25">
      <c r="A10" s="11"/>
      <c r="G10" s="10"/>
      <c r="H10" s="10"/>
      <c r="I10" s="10"/>
      <c r="X10" s="11"/>
    </row>
    <row r="11" spans="1:28" ht="15.75" x14ac:dyDescent="0.25">
      <c r="A11" s="11"/>
      <c r="B11" s="430" t="s">
        <v>400</v>
      </c>
      <c r="C11" s="431"/>
      <c r="D11" s="42"/>
      <c r="E11" s="42"/>
      <c r="F11" s="42"/>
      <c r="G11" s="42"/>
      <c r="H11" s="42"/>
      <c r="I11" s="42"/>
      <c r="J11" s="42"/>
      <c r="K11" s="42"/>
      <c r="L11" s="42"/>
      <c r="M11" s="42"/>
      <c r="N11" s="42"/>
      <c r="O11" s="42"/>
      <c r="P11" s="42"/>
      <c r="Q11" s="42"/>
      <c r="R11" s="42"/>
      <c r="S11" s="42"/>
      <c r="T11" s="42"/>
      <c r="U11" s="42"/>
      <c r="V11" s="42"/>
      <c r="W11" s="42"/>
      <c r="X11" s="11"/>
    </row>
    <row r="12" spans="1:28" ht="15.75" thickBot="1" x14ac:dyDescent="0.3">
      <c r="A12" s="11"/>
      <c r="F12" s="438"/>
      <c r="G12" s="438"/>
      <c r="H12" s="367"/>
      <c r="X12" s="11"/>
    </row>
    <row r="13" spans="1:28" ht="33.75" customHeight="1" thickBot="1" x14ac:dyDescent="0.3">
      <c r="A13" s="11"/>
      <c r="C13" s="439" t="s">
        <v>926</v>
      </c>
      <c r="D13" s="440"/>
      <c r="E13" s="440"/>
      <c r="F13" s="440"/>
      <c r="G13" s="441"/>
      <c r="H13" s="3"/>
      <c r="X13" s="11"/>
    </row>
    <row r="14" spans="1:28" s="2" customFormat="1" ht="34.5" customHeight="1" thickBot="1" x14ac:dyDescent="0.3">
      <c r="A14" s="18"/>
      <c r="C14" s="26" t="s">
        <v>402</v>
      </c>
      <c r="D14" s="7" t="s">
        <v>403</v>
      </c>
      <c r="E14" s="8" t="s">
        <v>404</v>
      </c>
      <c r="F14" s="7" t="s">
        <v>405</v>
      </c>
      <c r="G14" s="9" t="s">
        <v>404</v>
      </c>
      <c r="H14" s="6"/>
      <c r="X14" s="18"/>
    </row>
    <row r="15" spans="1:28" ht="15.75" x14ac:dyDescent="0.25">
      <c r="A15" s="11"/>
      <c r="C15" s="77" t="s">
        <v>406</v>
      </c>
      <c r="D15" s="87"/>
      <c r="E15" s="88"/>
      <c r="F15" s="84">
        <v>2</v>
      </c>
      <c r="G15" s="27">
        <f t="shared" ref="G15:G21" si="0">F15/$F$22</f>
        <v>5.5555555555555552E-2</v>
      </c>
      <c r="H15" s="4"/>
      <c r="X15" s="11"/>
    </row>
    <row r="16" spans="1:28" ht="15.75" x14ac:dyDescent="0.25">
      <c r="A16" s="11"/>
      <c r="C16" s="78" t="s">
        <v>407</v>
      </c>
      <c r="D16" s="89">
        <f>COUNTA('Monitoria Anual - 6'!N11:N899)</f>
        <v>2</v>
      </c>
      <c r="E16" s="29">
        <f>D16/$D$22</f>
        <v>5.2631578947368418E-2</v>
      </c>
      <c r="F16" s="85">
        <v>2</v>
      </c>
      <c r="G16" s="29">
        <f t="shared" si="0"/>
        <v>5.5555555555555552E-2</v>
      </c>
      <c r="H16" s="4"/>
      <c r="X16" s="11"/>
      <c r="Z16">
        <f>COUNTIFS('Monitoria Anual - 6'!N:N,"x",'Monitoria Anual - 6'!S:S,"Excluída")</f>
        <v>0</v>
      </c>
      <c r="AA16">
        <v>0</v>
      </c>
      <c r="AB16">
        <f>Z16+AA16</f>
        <v>0</v>
      </c>
    </row>
    <row r="17" spans="1:28" ht="15.75" x14ac:dyDescent="0.25">
      <c r="A17" s="11"/>
      <c r="C17" s="79" t="s">
        <v>408</v>
      </c>
      <c r="D17" s="89">
        <f>COUNTA('Monitoria Anual - 6'!O11:O899)</f>
        <v>8</v>
      </c>
      <c r="E17" s="29">
        <f>D17/$D$22</f>
        <v>0.21052631578947367</v>
      </c>
      <c r="F17" s="85">
        <f>D17-AB17</f>
        <v>6</v>
      </c>
      <c r="G17" s="29">
        <f t="shared" si="0"/>
        <v>0.16666666666666666</v>
      </c>
      <c r="H17" s="4"/>
      <c r="X17" s="11"/>
      <c r="Z17">
        <f t="array" ref="Z17">COUNTIFS('Monitoria Anual - 6'!O:O,"x",'Monitoria Anual - 6'!S:S,"Excluída")</f>
        <v>2</v>
      </c>
      <c r="AA17">
        <f t="array" ref="AA17">COUNTIFS('Monitoria Anual - 6'!O:O,"x",'Monitoria Anual - 6'!S:S,"Agrupada")</f>
        <v>0</v>
      </c>
      <c r="AB17">
        <f>Z17+AA17</f>
        <v>2</v>
      </c>
    </row>
    <row r="18" spans="1:28" ht="15.75" x14ac:dyDescent="0.25">
      <c r="A18" s="11"/>
      <c r="C18" s="80" t="s">
        <v>409</v>
      </c>
      <c r="D18" s="89">
        <f>COUNTA('Monitoria Anual - 6'!P11:P899)</f>
        <v>13</v>
      </c>
      <c r="E18" s="29">
        <f>D18/$D$22</f>
        <v>0.34210526315789475</v>
      </c>
      <c r="F18" s="85">
        <f>D18-AB18</f>
        <v>13</v>
      </c>
      <c r="G18" s="29">
        <f t="shared" si="0"/>
        <v>0.3611111111111111</v>
      </c>
      <c r="H18" s="4"/>
      <c r="X18" s="11"/>
      <c r="Z18">
        <f t="array" ref="Z18">COUNTIFS('Monitoria Anual - 6'!P:P,"x",'Monitoria Anual - 6'!S:S,"Excluída")</f>
        <v>0</v>
      </c>
      <c r="AA18">
        <v>0</v>
      </c>
      <c r="AB18">
        <f>Z18+AA18</f>
        <v>0</v>
      </c>
    </row>
    <row r="19" spans="1:28" ht="15.75" x14ac:dyDescent="0.25">
      <c r="A19" s="11"/>
      <c r="C19" s="81" t="s">
        <v>410</v>
      </c>
      <c r="D19" s="89">
        <f>COUNTA('Monitoria Anual - 6'!Q11:Q899)</f>
        <v>13</v>
      </c>
      <c r="E19" s="29">
        <f>D19/$D$22</f>
        <v>0.34210526315789475</v>
      </c>
      <c r="F19" s="85">
        <f t="shared" ref="F19" si="1">D19-AB19</f>
        <v>13</v>
      </c>
      <c r="G19" s="29">
        <f t="shared" si="0"/>
        <v>0.3611111111111111</v>
      </c>
      <c r="H19" s="4"/>
      <c r="X19" s="11"/>
      <c r="Z19">
        <f t="array" ref="Z19">COUNTIFS('Monitoria Anual - 6'!Q:Q,"x",'Monitoria Anual - 6'!S:S,"Excluída")</f>
        <v>0</v>
      </c>
      <c r="AA19">
        <f t="array" ref="AA19">COUNTIFS('Monitoria Anual - 6'!Q:Q,"x",'Monitoria Anual - 6'!S:S,"Agrupada")</f>
        <v>0</v>
      </c>
      <c r="AB19">
        <f>Z19+AA19</f>
        <v>0</v>
      </c>
    </row>
    <row r="20" spans="1:28" ht="15.75" x14ac:dyDescent="0.25">
      <c r="A20" s="11"/>
      <c r="C20" s="82" t="s">
        <v>411</v>
      </c>
      <c r="D20" s="89">
        <f>COUNTA('Monitoria Anual - 6'!R11:R899)</f>
        <v>2</v>
      </c>
      <c r="E20" s="29">
        <f>D20/$D$22</f>
        <v>5.2631578947368418E-2</v>
      </c>
      <c r="F20" s="85">
        <v>2</v>
      </c>
      <c r="G20" s="29">
        <f t="shared" si="0"/>
        <v>5.5555555555555552E-2</v>
      </c>
      <c r="H20" s="4"/>
      <c r="X20" s="11"/>
      <c r="Z20">
        <f t="array" ref="Z20">COUNTIFS('Monitoria Anual - 6'!R:R,"x",'Monitoria Anual - 6'!S:S,"Excluída")</f>
        <v>0</v>
      </c>
      <c r="AA20">
        <f t="array" ref="AA20">COUNTIFS('Monitoria Anual - 6'!R:R,"x",'Monitoria Anual - 6'!S:S,"Agrupada")</f>
        <v>0</v>
      </c>
      <c r="AB20">
        <f>Z20+AA20</f>
        <v>0</v>
      </c>
    </row>
    <row r="21" spans="1:28" ht="16.5" thickBot="1" x14ac:dyDescent="0.3">
      <c r="A21" s="11"/>
      <c r="C21" s="83" t="s">
        <v>412</v>
      </c>
      <c r="D21" s="90"/>
      <c r="E21" s="91"/>
      <c r="F21" s="86">
        <f>'Monitoria Anual - 6'!C66</f>
        <v>0</v>
      </c>
      <c r="G21" s="30">
        <f t="shared" si="0"/>
        <v>0</v>
      </c>
      <c r="H21" s="4"/>
      <c r="X21" s="11"/>
    </row>
    <row r="22" spans="1:28" ht="16.5" thickBot="1" x14ac:dyDescent="0.3">
      <c r="A22" s="11"/>
      <c r="C22" s="92" t="s">
        <v>413</v>
      </c>
      <c r="D22" s="94">
        <f>SUM(D16:D20)</f>
        <v>38</v>
      </c>
      <c r="E22" s="32">
        <f>SUM(E15:E21)</f>
        <v>1</v>
      </c>
      <c r="F22" s="93">
        <f>SUM(F16:F21)</f>
        <v>36</v>
      </c>
      <c r="G22" s="32">
        <f>SUM(G16:G21)</f>
        <v>1</v>
      </c>
      <c r="H22" s="4"/>
      <c r="X22" s="11"/>
    </row>
    <row r="23" spans="1:28" ht="15.75" thickBot="1" x14ac:dyDescent="0.3">
      <c r="A23" s="11"/>
      <c r="C23" s="73" t="s">
        <v>414</v>
      </c>
      <c r="D23" s="432">
        <f>COUNTIF('Monitoria Anual - 6'!S11:S899,"Agrupada")</f>
        <v>0</v>
      </c>
      <c r="E23" s="433"/>
      <c r="F23" s="433"/>
      <c r="G23" s="434"/>
      <c r="H23" s="5"/>
      <c r="X23" s="11"/>
    </row>
    <row r="24" spans="1:28" ht="15.75" thickBot="1" x14ac:dyDescent="0.3">
      <c r="A24" s="11"/>
      <c r="C24" s="72" t="s">
        <v>415</v>
      </c>
      <c r="D24" s="432">
        <f>COUNTIF('Monitoria Anual - 6'!S11:S61,"Excluída")</f>
        <v>2</v>
      </c>
      <c r="E24" s="433"/>
      <c r="F24" s="433"/>
      <c r="G24" s="434"/>
      <c r="X24" s="11"/>
    </row>
    <row r="25" spans="1:28" x14ac:dyDescent="0.25">
      <c r="A25" s="11"/>
      <c r="X25" s="11"/>
    </row>
    <row r="26" spans="1:28" x14ac:dyDescent="0.25">
      <c r="A26" s="11"/>
      <c r="X26" s="11"/>
    </row>
    <row r="27" spans="1:28" ht="15.75" x14ac:dyDescent="0.25">
      <c r="A27" s="11"/>
      <c r="B27" s="430" t="s">
        <v>416</v>
      </c>
      <c r="C27" s="431"/>
      <c r="D27" s="42"/>
      <c r="E27" s="42"/>
      <c r="F27" s="42"/>
      <c r="G27" s="42"/>
      <c r="X27" s="11"/>
    </row>
    <row r="28" spans="1:28" ht="16.5" thickBot="1" x14ac:dyDescent="0.3">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x14ac:dyDescent="0.3">
      <c r="A29" s="11"/>
      <c r="B29" s="17"/>
      <c r="C29" s="33" t="s">
        <v>417</v>
      </c>
      <c r="D29" s="66">
        <f>COUNTA('Monitoria Anual - 6'!A11:A60)</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76" t="s">
        <v>418</v>
      </c>
      <c r="D31" s="76" t="s">
        <v>419</v>
      </c>
      <c r="E31" s="19"/>
      <c r="F31" s="20"/>
      <c r="G31" s="21"/>
      <c r="H31" s="23"/>
      <c r="I31" s="24"/>
      <c r="J31" s="25"/>
      <c r="W31" s="1"/>
      <c r="X31" s="11"/>
    </row>
    <row r="32" spans="1:28" x14ac:dyDescent="0.25">
      <c r="A32" s="11"/>
      <c r="C32" s="74" t="s">
        <v>420</v>
      </c>
      <c r="D32" s="97">
        <f>SUM(F32:J32)</f>
        <v>9</v>
      </c>
      <c r="E32" s="34">
        <f>COUNTA('Monitoria Anual - 6'!S11:S24)</f>
        <v>1</v>
      </c>
      <c r="F32" s="64">
        <f>COUNTA('Monitoria Anual - 6'!N11:N24)</f>
        <v>0</v>
      </c>
      <c r="G32" s="64">
        <f>COUNTA('Monitoria Anual - 6'!O11:O24)</f>
        <v>3</v>
      </c>
      <c r="H32" s="64">
        <f>COUNTA('Monitoria Anual - 6'!P11:P24)</f>
        <v>3</v>
      </c>
      <c r="I32" s="64">
        <f>COUNTA('Monitoria Anual - 6'!Q11:Q24)</f>
        <v>3</v>
      </c>
      <c r="J32" s="65">
        <f>COUNTA('Monitoria Anual - 6'!R11:R24)</f>
        <v>0</v>
      </c>
      <c r="W32" s="1"/>
      <c r="X32" s="11"/>
    </row>
    <row r="33" spans="1:24" x14ac:dyDescent="0.25">
      <c r="A33" s="11"/>
      <c r="C33" s="75" t="s">
        <v>421</v>
      </c>
      <c r="D33" s="74">
        <f>SUM(F33:J33)</f>
        <v>4</v>
      </c>
      <c r="E33" s="35">
        <f>COUNTA('Monitoria Anual - 6'!S25:S29)</f>
        <v>1</v>
      </c>
      <c r="F33" s="36">
        <f>COUNTA('Monitoria Anual - 6'!N25:N29)</f>
        <v>0</v>
      </c>
      <c r="G33" s="36">
        <f>COUNTA('Monitoria Anual - 6'!O25:O29)</f>
        <v>2</v>
      </c>
      <c r="H33" s="36">
        <f>COUNTA('Monitoria Anual - 6'!P25:P29)</f>
        <v>1</v>
      </c>
      <c r="I33" s="36">
        <f>COUNTA('Monitoria Anual - 6'!Q25:Q29)</f>
        <v>1</v>
      </c>
      <c r="J33" s="37">
        <f>COUNTA('Monitoria Anual - 6'!R25:R29)</f>
        <v>0</v>
      </c>
      <c r="W33" s="1"/>
      <c r="X33" s="11"/>
    </row>
    <row r="34" spans="1:24" x14ac:dyDescent="0.25">
      <c r="A34" s="11"/>
      <c r="C34" s="75" t="s">
        <v>422</v>
      </c>
      <c r="D34" s="74">
        <f t="shared" ref="D34:D37" si="2">SUM(F34:J34)</f>
        <v>5</v>
      </c>
      <c r="E34" s="35">
        <f>COUNTA('Monitoria Anual - 6'!S31:S38)</f>
        <v>0</v>
      </c>
      <c r="F34" s="36">
        <f>COUNTA('Monitoria Anual - 6'!N31:N38)</f>
        <v>0</v>
      </c>
      <c r="G34" s="36">
        <f>COUNTA('Monitoria Anual - 6'!O31:O38)</f>
        <v>1</v>
      </c>
      <c r="H34" s="36">
        <f>COUNTA('Monitoria Anual - 6'!P31:P38)</f>
        <v>2</v>
      </c>
      <c r="I34" s="36">
        <f>COUNTA('Monitoria Anual - 6'!Q31:Q38)</f>
        <v>2</v>
      </c>
      <c r="J34" s="37">
        <f>COUNTA('Monitoria Anual - 6'!R31:R38)</f>
        <v>0</v>
      </c>
      <c r="W34" s="1"/>
      <c r="X34" s="11"/>
    </row>
    <row r="35" spans="1:24" x14ac:dyDescent="0.25">
      <c r="A35" s="11"/>
      <c r="C35" s="75" t="s">
        <v>423</v>
      </c>
      <c r="D35" s="74">
        <f t="shared" si="2"/>
        <v>6</v>
      </c>
      <c r="E35" s="35">
        <f>COUNTA('Monitoria Anual - 6'!S39:S44)</f>
        <v>0</v>
      </c>
      <c r="F35" s="36">
        <f>COUNTA('Monitoria Anual - 6'!N39:N44)</f>
        <v>1</v>
      </c>
      <c r="G35" s="36">
        <f>COUNTA('Monitoria Anual - 6'!O39:O44)</f>
        <v>1</v>
      </c>
      <c r="H35" s="36">
        <f>COUNTA('Monitoria Anual - 6'!P39:P44)</f>
        <v>1</v>
      </c>
      <c r="I35" s="36">
        <f>COUNTA('Monitoria Anual - 6'!Q39:Q44)</f>
        <v>3</v>
      </c>
      <c r="J35" s="37">
        <f>COUNTA('Monitoria Anual - 6'!R39:R44)</f>
        <v>0</v>
      </c>
      <c r="W35" s="1"/>
      <c r="X35" s="11"/>
    </row>
    <row r="36" spans="1:24" x14ac:dyDescent="0.25">
      <c r="A36" s="11"/>
      <c r="C36" s="75" t="s">
        <v>424</v>
      </c>
      <c r="D36" s="74">
        <f t="shared" si="2"/>
        <v>7</v>
      </c>
      <c r="E36" s="35">
        <f>COUNTA('Monitoria Anual - 6'!S45:S51)</f>
        <v>0</v>
      </c>
      <c r="F36" s="36">
        <f>COUNTA('Monitoria Anual - 6'!N45:N51)</f>
        <v>1</v>
      </c>
      <c r="G36" s="36">
        <f>COUNTA('Monitoria Anual - 6'!O45:O51)</f>
        <v>0</v>
      </c>
      <c r="H36" s="36">
        <f>COUNTA('Monitoria Anual - 6'!P45:P51)</f>
        <v>4</v>
      </c>
      <c r="I36" s="36">
        <f>COUNTA('Monitoria Anual - 6'!Q45:Q51)</f>
        <v>1</v>
      </c>
      <c r="J36" s="37">
        <f>COUNTA('Monitoria Anual - 6'!R45:R51)</f>
        <v>1</v>
      </c>
      <c r="W36" s="1"/>
      <c r="X36" s="11"/>
    </row>
    <row r="37" spans="1:24" x14ac:dyDescent="0.25">
      <c r="A37" s="11"/>
      <c r="C37" s="75" t="s">
        <v>425</v>
      </c>
      <c r="D37" s="74">
        <f t="shared" si="2"/>
        <v>6</v>
      </c>
      <c r="E37" s="35">
        <f>COUNTA('Monitoria Anual - 6'!S52:S60)</f>
        <v>0</v>
      </c>
      <c r="F37" s="36">
        <f>COUNTA('Monitoria Anual - 6'!N52:N60)</f>
        <v>0</v>
      </c>
      <c r="G37" s="36">
        <f>COUNTA('Monitoria Anual - 6'!O52:O60)</f>
        <v>0</v>
      </c>
      <c r="H37" s="36">
        <f>COUNTA('Monitoria Anual - 6'!P52:P60)</f>
        <v>2</v>
      </c>
      <c r="I37" s="36">
        <f>COUNTA('Monitoria Anual - 6'!Q52:Q60)</f>
        <v>3</v>
      </c>
      <c r="J37" s="37">
        <f>COUNTA('Monitoria Anual - 6'!R52:R60)</f>
        <v>1</v>
      </c>
      <c r="W37" s="1"/>
      <c r="X37" s="11"/>
    </row>
    <row r="38" spans="1:24" x14ac:dyDescent="0.25">
      <c r="A38" s="11"/>
      <c r="X38" s="11"/>
    </row>
    <row r="39" spans="1:24"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McX+qTkLO8JE+BINSpi/R2ytaCAhmjrNUcWSPDYZ4YXpXCEe9gHOKy6VyTl19ig2KRwJUb3ZT3k+aNA3iVWxQA==" saltValue="N3yhfw/QQd0n8ECVm9h+5w=="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37 F33:F37">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I224"/>
  <sheetViews>
    <sheetView showGridLines="0" zoomScale="90" zoomScaleNormal="90" workbookViewId="0">
      <selection activeCell="A11" sqref="A11:A24"/>
    </sheetView>
  </sheetViews>
  <sheetFormatPr defaultColWidth="9.140625" defaultRowHeight="15" x14ac:dyDescent="0.25"/>
  <cols>
    <col min="1" max="1" width="30" style="293" customWidth="1"/>
    <col min="2" max="2" width="7.5703125" style="293" customWidth="1"/>
    <col min="3" max="3" width="47.7109375" style="293" customWidth="1"/>
    <col min="4" max="4" width="18.7109375" style="293" customWidth="1"/>
    <col min="5" max="5" width="19.42578125" style="293" customWidth="1"/>
    <col min="6" max="6" width="17.140625" style="293" customWidth="1"/>
    <col min="7" max="7" width="17" style="293" customWidth="1"/>
    <col min="8" max="12" width="25.140625" style="293" customWidth="1"/>
    <col min="13" max="13" width="27.7109375" style="293" customWidth="1"/>
    <col min="14" max="16" width="26.7109375" style="310" customWidth="1"/>
    <col min="17" max="17" width="37.85546875" style="293" customWidth="1"/>
    <col min="18" max="18" width="28.7109375" style="293" customWidth="1"/>
    <col min="19" max="19" width="40" style="293" customWidth="1"/>
    <col min="20" max="21" width="26.7109375" style="293" customWidth="1"/>
    <col min="22" max="22" width="2.7109375" style="293" customWidth="1"/>
    <col min="23" max="23" width="8.85546875" style="293"/>
    <col min="24" max="25" width="0" style="293" hidden="1" customWidth="1"/>
    <col min="26" max="26" width="8.85546875" style="293" hidden="1" customWidth="1"/>
    <col min="27" max="16384" width="9.140625" style="293"/>
  </cols>
  <sheetData>
    <row r="1" spans="1:35" ht="15.75" x14ac:dyDescent="0.25">
      <c r="A1" s="472" t="s">
        <v>0</v>
      </c>
      <c r="B1" s="472"/>
      <c r="C1" s="472"/>
      <c r="D1" s="472"/>
      <c r="E1" s="472"/>
      <c r="F1" s="472"/>
      <c r="G1" s="472"/>
      <c r="H1" s="472"/>
      <c r="I1" s="472"/>
      <c r="J1" s="472"/>
      <c r="K1" s="472"/>
      <c r="L1" s="472"/>
      <c r="M1" s="472"/>
      <c r="N1" s="308"/>
      <c r="O1" s="308"/>
      <c r="P1" s="308"/>
      <c r="Q1" s="309"/>
      <c r="R1" s="309"/>
      <c r="S1" s="309"/>
      <c r="T1" s="309"/>
      <c r="U1" s="309"/>
      <c r="V1" s="309"/>
      <c r="W1" s="309"/>
    </row>
    <row r="2" spans="1:35" ht="16.5" thickBot="1" x14ac:dyDescent="0.3">
      <c r="A2" s="484" t="s">
        <v>1</v>
      </c>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row>
    <row r="3" spans="1:35" ht="15.75" thickTop="1" x14ac:dyDescent="0.25">
      <c r="W3" s="309"/>
    </row>
    <row r="4" spans="1:35" ht="15.75" x14ac:dyDescent="0.25">
      <c r="A4" s="311" t="s">
        <v>2</v>
      </c>
      <c r="B4" s="473" t="s">
        <v>3</v>
      </c>
      <c r="C4" s="473"/>
      <c r="D4" s="473"/>
      <c r="E4" s="473"/>
      <c r="F4" s="473"/>
      <c r="G4" s="474"/>
      <c r="H4" s="312"/>
      <c r="I4" s="312"/>
      <c r="J4" s="312"/>
      <c r="K4" s="312"/>
      <c r="L4" s="312"/>
      <c r="M4" s="312"/>
      <c r="N4" s="312"/>
      <c r="O4" s="312"/>
      <c r="P4" s="312"/>
      <c r="W4" s="309"/>
    </row>
    <row r="5" spans="1:35" x14ac:dyDescent="0.25">
      <c r="W5" s="309"/>
    </row>
    <row r="6" spans="1:35" ht="15.75" x14ac:dyDescent="0.25">
      <c r="A6" s="311" t="s">
        <v>4</v>
      </c>
      <c r="B6" s="492">
        <v>44136</v>
      </c>
      <c r="C6" s="493"/>
      <c r="M6" s="310"/>
      <c r="W6" s="309"/>
      <c r="Z6" s="293" t="s">
        <v>5</v>
      </c>
    </row>
    <row r="7" spans="1:35" ht="15.75" thickBot="1" x14ac:dyDescent="0.3">
      <c r="W7" s="309"/>
      <c r="Z7" s="313" t="s">
        <v>6</v>
      </c>
    </row>
    <row r="8" spans="1:35" ht="16.5" thickBot="1" x14ac:dyDescent="0.3">
      <c r="A8" s="475" t="s">
        <v>7</v>
      </c>
      <c r="B8" s="476"/>
      <c r="C8" s="476"/>
      <c r="D8" s="476"/>
      <c r="E8" s="476"/>
      <c r="F8" s="476"/>
      <c r="G8" s="476"/>
      <c r="H8" s="476"/>
      <c r="I8" s="476"/>
      <c r="J8" s="476"/>
      <c r="K8" s="476"/>
      <c r="L8" s="476"/>
      <c r="M8" s="477"/>
      <c r="N8" s="478" t="s">
        <v>8</v>
      </c>
      <c r="O8" s="479"/>
      <c r="P8" s="479"/>
      <c r="Q8" s="479"/>
      <c r="R8" s="479"/>
      <c r="S8" s="479"/>
      <c r="T8" s="479"/>
      <c r="U8" s="480"/>
      <c r="W8" s="309"/>
    </row>
    <row r="9" spans="1:35" ht="15.75" x14ac:dyDescent="0.25">
      <c r="A9" s="328"/>
      <c r="B9" s="329"/>
      <c r="C9" s="329"/>
      <c r="D9" s="329"/>
      <c r="E9" s="330"/>
      <c r="F9" s="490" t="s">
        <v>15</v>
      </c>
      <c r="G9" s="491"/>
      <c r="H9" s="329"/>
      <c r="I9" s="329"/>
      <c r="J9" s="329"/>
      <c r="K9" s="331" t="s">
        <v>19</v>
      </c>
      <c r="L9" s="332"/>
      <c r="M9" s="329"/>
      <c r="N9" s="333"/>
      <c r="O9" s="334"/>
      <c r="P9" s="335"/>
      <c r="Q9" s="336"/>
      <c r="R9" s="336"/>
      <c r="S9" s="336"/>
      <c r="T9" s="336"/>
      <c r="U9" s="336"/>
      <c r="W9" s="309"/>
    </row>
    <row r="10" spans="1:35" ht="29.25" customHeight="1" thickBot="1" x14ac:dyDescent="0.3">
      <c r="A10" s="351" t="s">
        <v>10</v>
      </c>
      <c r="B10" s="316" t="s">
        <v>11</v>
      </c>
      <c r="C10" s="316" t="s">
        <v>12</v>
      </c>
      <c r="D10" s="316" t="s">
        <v>13</v>
      </c>
      <c r="E10" s="317" t="s">
        <v>14</v>
      </c>
      <c r="F10" s="316" t="s">
        <v>43</v>
      </c>
      <c r="G10" s="316" t="s">
        <v>44</v>
      </c>
      <c r="H10" s="316" t="s">
        <v>16</v>
      </c>
      <c r="I10" s="316" t="s">
        <v>17</v>
      </c>
      <c r="J10" s="316" t="s">
        <v>18</v>
      </c>
      <c r="K10" s="279" t="s">
        <v>45</v>
      </c>
      <c r="L10" s="279" t="s">
        <v>46</v>
      </c>
      <c r="M10" s="316" t="s">
        <v>20</v>
      </c>
      <c r="N10" s="321" t="s">
        <v>22</v>
      </c>
      <c r="O10" s="319" t="s">
        <v>929</v>
      </c>
      <c r="P10" s="320" t="s">
        <v>25</v>
      </c>
      <c r="Q10" s="318" t="s">
        <v>27</v>
      </c>
      <c r="R10" s="318" t="s">
        <v>28</v>
      </c>
      <c r="S10" s="318" t="s">
        <v>29</v>
      </c>
      <c r="T10" s="318" t="s">
        <v>30</v>
      </c>
      <c r="U10" s="318" t="s">
        <v>31</v>
      </c>
      <c r="W10" s="309"/>
    </row>
    <row r="11" spans="1:35" ht="409.5" x14ac:dyDescent="0.25">
      <c r="A11" s="485" t="s">
        <v>47</v>
      </c>
      <c r="B11" s="296" t="s">
        <v>48</v>
      </c>
      <c r="C11" s="337" t="s">
        <v>49</v>
      </c>
      <c r="D11" s="337" t="s">
        <v>745</v>
      </c>
      <c r="E11" s="281"/>
      <c r="F11" s="282">
        <v>40956</v>
      </c>
      <c r="G11" s="282">
        <v>43878</v>
      </c>
      <c r="H11" s="280" t="s">
        <v>746</v>
      </c>
      <c r="I11" s="283">
        <v>50000</v>
      </c>
      <c r="J11" s="280" t="s">
        <v>52</v>
      </c>
      <c r="K11" s="298"/>
      <c r="L11" s="298"/>
      <c r="M11" s="298"/>
      <c r="N11" s="314"/>
      <c r="O11" s="298"/>
      <c r="P11" s="298" t="s">
        <v>53</v>
      </c>
      <c r="Q11" s="322" t="s">
        <v>930</v>
      </c>
      <c r="R11" s="322" t="s">
        <v>931</v>
      </c>
      <c r="S11" s="322"/>
      <c r="T11" s="280" t="s">
        <v>746</v>
      </c>
      <c r="U11" s="322"/>
      <c r="W11" s="309"/>
    </row>
    <row r="12" spans="1:35" ht="409.5" x14ac:dyDescent="0.25">
      <c r="A12" s="486"/>
      <c r="B12" s="284" t="s">
        <v>59</v>
      </c>
      <c r="C12" s="285" t="s">
        <v>60</v>
      </c>
      <c r="D12" s="338" t="s">
        <v>61</v>
      </c>
      <c r="E12" s="281"/>
      <c r="F12" s="282">
        <v>40956</v>
      </c>
      <c r="G12" s="282">
        <v>43878</v>
      </c>
      <c r="H12" s="286" t="s">
        <v>657</v>
      </c>
      <c r="I12" s="287">
        <v>800000</v>
      </c>
      <c r="J12" s="286" t="s">
        <v>63</v>
      </c>
      <c r="K12" s="294"/>
      <c r="L12" s="294"/>
      <c r="M12" s="294"/>
      <c r="N12" s="347"/>
      <c r="O12" s="298" t="s">
        <v>53</v>
      </c>
      <c r="P12" s="298"/>
      <c r="Q12" s="354" t="s">
        <v>932</v>
      </c>
      <c r="R12" s="323" t="s">
        <v>933</v>
      </c>
      <c r="S12" s="354" t="s">
        <v>934</v>
      </c>
      <c r="T12" s="286" t="s">
        <v>657</v>
      </c>
      <c r="U12" s="323" t="s">
        <v>935</v>
      </c>
      <c r="W12" s="309"/>
    </row>
    <row r="13" spans="1:35" ht="285" x14ac:dyDescent="0.2">
      <c r="A13" s="486"/>
      <c r="B13" s="284" t="s">
        <v>67</v>
      </c>
      <c r="C13" s="285" t="s">
        <v>755</v>
      </c>
      <c r="D13" s="338" t="s">
        <v>69</v>
      </c>
      <c r="E13" s="352" t="s">
        <v>936</v>
      </c>
      <c r="F13" s="282">
        <v>40956</v>
      </c>
      <c r="G13" s="288">
        <v>43862</v>
      </c>
      <c r="H13" s="280" t="s">
        <v>746</v>
      </c>
      <c r="I13" s="284" t="s">
        <v>72</v>
      </c>
      <c r="J13" s="338" t="s">
        <v>661</v>
      </c>
      <c r="K13" s="294"/>
      <c r="L13" s="294"/>
      <c r="M13" s="294"/>
      <c r="N13" s="298" t="s">
        <v>53</v>
      </c>
      <c r="O13" s="298"/>
      <c r="P13" s="298"/>
      <c r="Q13" s="354" t="s">
        <v>937</v>
      </c>
      <c r="R13" s="344"/>
      <c r="S13" s="354" t="s">
        <v>938</v>
      </c>
      <c r="T13" s="280" t="s">
        <v>746</v>
      </c>
      <c r="U13" s="323" t="s">
        <v>939</v>
      </c>
      <c r="W13" s="309"/>
    </row>
    <row r="14" spans="1:35" x14ac:dyDescent="0.25">
      <c r="A14" s="486"/>
      <c r="B14" s="284" t="s">
        <v>77</v>
      </c>
      <c r="C14" s="285" t="s">
        <v>845</v>
      </c>
      <c r="D14" s="338"/>
      <c r="E14" s="289"/>
      <c r="F14" s="290"/>
      <c r="G14" s="290"/>
      <c r="H14" s="286"/>
      <c r="I14" s="284"/>
      <c r="J14" s="338"/>
      <c r="K14" s="294"/>
      <c r="L14" s="294"/>
      <c r="M14" s="294"/>
      <c r="N14" s="298"/>
      <c r="O14" s="298"/>
      <c r="P14" s="298"/>
      <c r="Q14" s="323"/>
      <c r="R14" s="323"/>
      <c r="S14" s="323"/>
      <c r="T14" s="284"/>
      <c r="U14" s="323"/>
      <c r="W14" s="309"/>
    </row>
    <row r="15" spans="1:35" ht="105" x14ac:dyDescent="0.25">
      <c r="A15" s="486"/>
      <c r="B15" s="284" t="s">
        <v>86</v>
      </c>
      <c r="C15" s="285" t="s">
        <v>846</v>
      </c>
      <c r="D15" s="338" t="s">
        <v>88</v>
      </c>
      <c r="E15" s="281"/>
      <c r="F15" s="282">
        <v>40956</v>
      </c>
      <c r="G15" s="282">
        <v>42783</v>
      </c>
      <c r="H15" s="286"/>
      <c r="I15" s="284"/>
      <c r="J15" s="338"/>
      <c r="K15" s="294"/>
      <c r="L15" s="294"/>
      <c r="M15" s="294"/>
      <c r="N15" s="298"/>
      <c r="O15" s="298"/>
      <c r="P15" s="298"/>
      <c r="Q15" s="323"/>
      <c r="R15" s="323"/>
      <c r="S15" s="323"/>
      <c r="T15" s="284"/>
      <c r="U15" s="323"/>
      <c r="W15" s="309"/>
    </row>
    <row r="16" spans="1:35" ht="30" x14ac:dyDescent="0.25">
      <c r="A16" s="486"/>
      <c r="B16" s="284" t="s">
        <v>95</v>
      </c>
      <c r="C16" s="285" t="s">
        <v>845</v>
      </c>
      <c r="D16" s="338"/>
      <c r="E16" s="281"/>
      <c r="F16" s="282">
        <v>40956</v>
      </c>
      <c r="G16" s="282">
        <v>43878</v>
      </c>
      <c r="H16" s="286" t="s">
        <v>71</v>
      </c>
      <c r="I16" s="284"/>
      <c r="J16" s="338"/>
      <c r="K16" s="294"/>
      <c r="L16" s="294"/>
      <c r="M16" s="294"/>
      <c r="N16" s="298"/>
      <c r="O16" s="298"/>
      <c r="P16" s="298"/>
      <c r="Q16" s="323"/>
      <c r="R16" s="323"/>
      <c r="S16" s="323"/>
      <c r="T16" s="284"/>
      <c r="U16" s="323"/>
      <c r="W16" s="309"/>
    </row>
    <row r="17" spans="1:23" ht="409.5" x14ac:dyDescent="0.25">
      <c r="A17" s="486"/>
      <c r="B17" s="284" t="s">
        <v>100</v>
      </c>
      <c r="C17" s="285" t="s">
        <v>662</v>
      </c>
      <c r="D17" s="338" t="s">
        <v>102</v>
      </c>
      <c r="E17" s="281"/>
      <c r="F17" s="282">
        <v>40956</v>
      </c>
      <c r="G17" s="282">
        <v>43878</v>
      </c>
      <c r="H17" s="286" t="s">
        <v>163</v>
      </c>
      <c r="I17" s="284" t="s">
        <v>80</v>
      </c>
      <c r="J17" s="286" t="s">
        <v>666</v>
      </c>
      <c r="K17" s="294"/>
      <c r="L17" s="294"/>
      <c r="M17" s="294"/>
      <c r="N17" s="298" t="s">
        <v>53</v>
      </c>
      <c r="O17" s="298"/>
      <c r="P17" s="298"/>
      <c r="Q17" s="323" t="s">
        <v>940</v>
      </c>
      <c r="R17" s="345"/>
      <c r="S17" s="354" t="s">
        <v>941</v>
      </c>
      <c r="T17" s="286" t="s">
        <v>163</v>
      </c>
      <c r="U17" s="323" t="s">
        <v>942</v>
      </c>
      <c r="W17" s="309"/>
    </row>
    <row r="18" spans="1:23" x14ac:dyDescent="0.25">
      <c r="A18" s="486"/>
      <c r="B18" s="284" t="s">
        <v>108</v>
      </c>
      <c r="C18" s="350" t="s">
        <v>848</v>
      </c>
      <c r="D18" s="338"/>
      <c r="E18" s="281"/>
      <c r="F18" s="282"/>
      <c r="G18" s="282"/>
      <c r="H18" s="286"/>
      <c r="I18" s="284"/>
      <c r="J18" s="338"/>
      <c r="K18" s="294"/>
      <c r="L18" s="294"/>
      <c r="M18" s="294"/>
      <c r="N18" s="298"/>
      <c r="O18" s="298"/>
      <c r="P18" s="298"/>
      <c r="Q18" s="323"/>
      <c r="R18" s="323"/>
      <c r="S18" s="323"/>
      <c r="T18" s="284"/>
      <c r="U18" s="323"/>
      <c r="W18" s="309"/>
    </row>
    <row r="19" spans="1:23" ht="345" x14ac:dyDescent="0.2">
      <c r="A19" s="486"/>
      <c r="B19" s="284" t="s">
        <v>114</v>
      </c>
      <c r="C19" s="285" t="s">
        <v>120</v>
      </c>
      <c r="D19" s="338" t="s">
        <v>116</v>
      </c>
      <c r="E19" s="281"/>
      <c r="F19" s="282">
        <v>40956</v>
      </c>
      <c r="G19" s="282">
        <v>43878</v>
      </c>
      <c r="H19" s="286" t="s">
        <v>746</v>
      </c>
      <c r="I19" s="287">
        <v>300000</v>
      </c>
      <c r="J19" s="338" t="s">
        <v>849</v>
      </c>
      <c r="K19" s="294"/>
      <c r="L19" s="294"/>
      <c r="M19" s="294"/>
      <c r="N19" s="298" t="s">
        <v>53</v>
      </c>
      <c r="O19" s="298"/>
      <c r="P19" s="298"/>
      <c r="Q19" s="354" t="s">
        <v>943</v>
      </c>
      <c r="R19" s="323"/>
      <c r="S19" s="352" t="s">
        <v>944</v>
      </c>
      <c r="T19" s="355" t="s">
        <v>841</v>
      </c>
      <c r="U19" s="323"/>
      <c r="W19" s="309"/>
    </row>
    <row r="20" spans="1:23" x14ac:dyDescent="0.25">
      <c r="A20" s="486"/>
      <c r="B20" s="284" t="s">
        <v>122</v>
      </c>
      <c r="C20" s="285" t="s">
        <v>927</v>
      </c>
      <c r="D20" s="338"/>
      <c r="E20" s="281"/>
      <c r="F20" s="282"/>
      <c r="G20" s="282"/>
      <c r="H20" s="286"/>
      <c r="I20" s="287"/>
      <c r="J20" s="338"/>
      <c r="K20" s="294"/>
      <c r="L20" s="294"/>
      <c r="M20" s="294"/>
      <c r="N20" s="298"/>
      <c r="O20" s="298"/>
      <c r="P20" s="298"/>
      <c r="Q20" s="323"/>
      <c r="R20" s="323"/>
      <c r="S20" s="323"/>
      <c r="T20" s="284"/>
      <c r="U20" s="323"/>
      <c r="W20" s="309"/>
    </row>
    <row r="21" spans="1:23" ht="150" x14ac:dyDescent="0.2">
      <c r="A21" s="486"/>
      <c r="B21" s="284" t="s">
        <v>131</v>
      </c>
      <c r="C21" s="286" t="s">
        <v>763</v>
      </c>
      <c r="D21" s="338" t="s">
        <v>670</v>
      </c>
      <c r="E21" s="281"/>
      <c r="F21" s="282">
        <v>40956</v>
      </c>
      <c r="G21" s="282">
        <v>43878</v>
      </c>
      <c r="H21" s="286" t="s">
        <v>761</v>
      </c>
      <c r="I21" s="284" t="s">
        <v>134</v>
      </c>
      <c r="J21" s="286" t="s">
        <v>672</v>
      </c>
      <c r="K21" s="294"/>
      <c r="L21" s="294"/>
      <c r="M21" s="294"/>
      <c r="N21" s="298" t="s">
        <v>53</v>
      </c>
      <c r="O21" s="298"/>
      <c r="P21" s="298"/>
      <c r="Q21" s="310" t="s">
        <v>945</v>
      </c>
      <c r="R21" s="345"/>
      <c r="S21" s="352" t="s">
        <v>946</v>
      </c>
      <c r="T21" s="356" t="s">
        <v>746</v>
      </c>
      <c r="U21" s="323"/>
      <c r="W21" s="309"/>
    </row>
    <row r="22" spans="1:23" ht="255" x14ac:dyDescent="0.25">
      <c r="A22" s="486"/>
      <c r="B22" s="284" t="s">
        <v>139</v>
      </c>
      <c r="C22" s="286" t="s">
        <v>673</v>
      </c>
      <c r="D22" s="338" t="s">
        <v>674</v>
      </c>
      <c r="E22" s="281"/>
      <c r="F22" s="282">
        <v>40956</v>
      </c>
      <c r="G22" s="282">
        <v>43878</v>
      </c>
      <c r="H22" s="286" t="s">
        <v>142</v>
      </c>
      <c r="I22" s="284" t="s">
        <v>134</v>
      </c>
      <c r="J22" s="338" t="s">
        <v>143</v>
      </c>
      <c r="K22" s="294"/>
      <c r="L22" s="294"/>
      <c r="M22" s="294"/>
      <c r="N22" s="298" t="s">
        <v>53</v>
      </c>
      <c r="O22" s="298"/>
      <c r="P22" s="298"/>
      <c r="Q22" s="354" t="s">
        <v>947</v>
      </c>
      <c r="R22" s="345"/>
      <c r="S22" s="323" t="s">
        <v>948</v>
      </c>
      <c r="T22" s="356" t="s">
        <v>746</v>
      </c>
      <c r="U22" s="323"/>
      <c r="W22" s="309"/>
    </row>
    <row r="23" spans="1:23" ht="405" x14ac:dyDescent="0.25">
      <c r="A23" s="486"/>
      <c r="B23" s="284" t="s">
        <v>376</v>
      </c>
      <c r="C23" s="292" t="s">
        <v>464</v>
      </c>
      <c r="D23" s="299" t="s">
        <v>766</v>
      </c>
      <c r="F23" s="290">
        <v>41543</v>
      </c>
      <c r="G23" s="281">
        <v>43878</v>
      </c>
      <c r="H23" s="280" t="s">
        <v>746</v>
      </c>
      <c r="I23" s="284" t="s">
        <v>379</v>
      </c>
      <c r="J23" s="338" t="s">
        <v>380</v>
      </c>
      <c r="K23" s="294"/>
      <c r="L23" s="294"/>
      <c r="M23" s="294"/>
      <c r="N23" s="298" t="s">
        <v>53</v>
      </c>
      <c r="O23" s="298"/>
      <c r="P23" s="298"/>
      <c r="Q23" s="354" t="s">
        <v>949</v>
      </c>
      <c r="R23" s="323"/>
      <c r="S23" s="354" t="s">
        <v>950</v>
      </c>
      <c r="T23" s="355" t="s">
        <v>951</v>
      </c>
      <c r="U23" s="323"/>
      <c r="W23" s="309"/>
    </row>
    <row r="24" spans="1:23" x14ac:dyDescent="0.25">
      <c r="A24" s="487"/>
      <c r="B24" s="284" t="s">
        <v>381</v>
      </c>
      <c r="C24" s="285" t="s">
        <v>861</v>
      </c>
      <c r="D24" s="299"/>
      <c r="E24" s="294"/>
      <c r="F24" s="295"/>
      <c r="G24" s="295"/>
      <c r="H24" s="286"/>
      <c r="I24" s="294"/>
      <c r="J24" s="338"/>
      <c r="K24" s="294"/>
      <c r="L24" s="294"/>
      <c r="M24" s="294"/>
      <c r="N24" s="298"/>
      <c r="O24" s="298"/>
      <c r="P24" s="298"/>
      <c r="Q24" s="323"/>
      <c r="R24" s="323"/>
      <c r="S24" s="323"/>
      <c r="T24" s="284"/>
      <c r="U24" s="323"/>
      <c r="W24" s="309"/>
    </row>
    <row r="25" spans="1:23" ht="165" x14ac:dyDescent="0.25">
      <c r="A25" s="481" t="s">
        <v>147</v>
      </c>
      <c r="B25" s="284" t="s">
        <v>148</v>
      </c>
      <c r="C25" s="286" t="s">
        <v>952</v>
      </c>
      <c r="D25" s="338" t="s">
        <v>681</v>
      </c>
      <c r="E25" s="281"/>
      <c r="F25" s="282">
        <v>40956</v>
      </c>
      <c r="G25" s="282">
        <v>43878</v>
      </c>
      <c r="H25" s="286" t="s">
        <v>746</v>
      </c>
      <c r="I25" s="287">
        <v>600000</v>
      </c>
      <c r="J25" s="338" t="s">
        <v>152</v>
      </c>
      <c r="K25" s="294"/>
      <c r="L25" s="296"/>
      <c r="M25" s="294"/>
      <c r="N25" s="298"/>
      <c r="O25" s="298"/>
      <c r="P25" s="298" t="s">
        <v>53</v>
      </c>
      <c r="Q25" s="323" t="s">
        <v>953</v>
      </c>
      <c r="R25" s="323" t="s">
        <v>954</v>
      </c>
      <c r="S25" s="323"/>
      <c r="T25" s="280" t="s">
        <v>746</v>
      </c>
      <c r="U25" s="323"/>
      <c r="W25" s="309"/>
    </row>
    <row r="26" spans="1:23" ht="270" x14ac:dyDescent="0.25">
      <c r="A26" s="482"/>
      <c r="B26" s="284" t="s">
        <v>157</v>
      </c>
      <c r="C26" s="285" t="s">
        <v>158</v>
      </c>
      <c r="D26" s="338" t="s">
        <v>159</v>
      </c>
      <c r="E26" s="281"/>
      <c r="F26" s="282">
        <v>40956</v>
      </c>
      <c r="G26" s="290">
        <v>43862</v>
      </c>
      <c r="H26" s="286" t="s">
        <v>163</v>
      </c>
      <c r="I26" s="297">
        <v>80000</v>
      </c>
      <c r="J26" s="341" t="s">
        <v>684</v>
      </c>
      <c r="K26" s="298"/>
      <c r="L26" s="296"/>
      <c r="M26" s="298"/>
      <c r="N26" s="298"/>
      <c r="O26" s="298" t="s">
        <v>53</v>
      </c>
      <c r="P26" s="298"/>
      <c r="Q26" s="354" t="s">
        <v>955</v>
      </c>
      <c r="R26" s="349" t="s">
        <v>956</v>
      </c>
      <c r="S26" s="354" t="s">
        <v>957</v>
      </c>
      <c r="T26" s="286" t="s">
        <v>892</v>
      </c>
      <c r="U26" s="323" t="s">
        <v>958</v>
      </c>
      <c r="W26" s="309"/>
    </row>
    <row r="27" spans="1:23" x14ac:dyDescent="0.25">
      <c r="A27" s="482"/>
      <c r="B27" s="284" t="s">
        <v>166</v>
      </c>
      <c r="C27" s="285" t="s">
        <v>927</v>
      </c>
      <c r="D27" s="299"/>
      <c r="E27" s="281"/>
      <c r="F27" s="282"/>
      <c r="G27" s="282"/>
      <c r="H27" s="280"/>
      <c r="I27" s="283"/>
      <c r="J27" s="337"/>
      <c r="K27" s="298"/>
      <c r="L27" s="296"/>
      <c r="M27" s="300"/>
      <c r="N27" s="298"/>
      <c r="O27" s="298"/>
      <c r="P27" s="298"/>
      <c r="Q27" s="322"/>
      <c r="R27" s="322"/>
      <c r="S27" s="322"/>
      <c r="T27" s="296"/>
      <c r="U27" s="322"/>
      <c r="W27" s="309"/>
    </row>
    <row r="28" spans="1:23" ht="135" x14ac:dyDescent="0.2">
      <c r="A28" s="482"/>
      <c r="B28" s="284" t="s">
        <v>175</v>
      </c>
      <c r="C28" s="286" t="s">
        <v>687</v>
      </c>
      <c r="D28" s="299" t="s">
        <v>872</v>
      </c>
      <c r="E28" s="281"/>
      <c r="F28" s="282">
        <v>40956</v>
      </c>
      <c r="G28" s="282">
        <v>43878</v>
      </c>
      <c r="H28" s="280" t="s">
        <v>777</v>
      </c>
      <c r="I28" s="283">
        <v>20000</v>
      </c>
      <c r="J28" s="338" t="s">
        <v>690</v>
      </c>
      <c r="K28" s="298"/>
      <c r="L28" s="298"/>
      <c r="M28" s="298"/>
      <c r="N28" s="298" t="s">
        <v>53</v>
      </c>
      <c r="O28" s="298"/>
      <c r="P28" s="298"/>
      <c r="Q28" s="357" t="s">
        <v>959</v>
      </c>
      <c r="R28" s="322"/>
      <c r="S28" s="357" t="s">
        <v>960</v>
      </c>
      <c r="T28" s="280" t="s">
        <v>777</v>
      </c>
      <c r="U28" s="322"/>
      <c r="W28" s="309"/>
    </row>
    <row r="29" spans="1:23" x14ac:dyDescent="0.25">
      <c r="A29" s="482"/>
      <c r="B29" s="284" t="s">
        <v>181</v>
      </c>
      <c r="C29" s="285" t="s">
        <v>845</v>
      </c>
      <c r="D29" s="337"/>
      <c r="E29" s="281"/>
      <c r="F29" s="282"/>
      <c r="G29" s="282"/>
      <c r="H29" s="280"/>
      <c r="I29" s="296"/>
      <c r="J29" s="337"/>
      <c r="K29" s="294"/>
      <c r="L29" s="296"/>
      <c r="M29" s="294"/>
      <c r="N29" s="298"/>
      <c r="O29" s="298"/>
      <c r="P29" s="298"/>
      <c r="Q29" s="322"/>
      <c r="R29" s="322"/>
      <c r="S29" s="322"/>
      <c r="T29" s="296"/>
      <c r="U29" s="322"/>
      <c r="W29" s="309"/>
    </row>
    <row r="30" spans="1:23" ht="225" x14ac:dyDescent="0.25">
      <c r="A30" s="483"/>
      <c r="B30" s="284" t="s">
        <v>831</v>
      </c>
      <c r="C30" s="286" t="s">
        <v>875</v>
      </c>
      <c r="D30" s="338" t="s">
        <v>876</v>
      </c>
      <c r="E30" s="284"/>
      <c r="F30" s="301">
        <v>43221</v>
      </c>
      <c r="G30" s="301">
        <v>43862</v>
      </c>
      <c r="H30" s="286" t="s">
        <v>779</v>
      </c>
      <c r="I30" s="297">
        <v>5000</v>
      </c>
      <c r="J30" s="338" t="s">
        <v>834</v>
      </c>
      <c r="K30" s="298"/>
      <c r="L30" s="296" t="s">
        <v>835</v>
      </c>
      <c r="M30" s="300" t="s">
        <v>836</v>
      </c>
      <c r="N30" s="298"/>
      <c r="O30" s="298" t="s">
        <v>53</v>
      </c>
      <c r="P30" s="298"/>
      <c r="Q30" s="322" t="s">
        <v>961</v>
      </c>
      <c r="R30" s="348" t="s">
        <v>962</v>
      </c>
      <c r="S30" s="322"/>
      <c r="T30" s="338" t="s">
        <v>892</v>
      </c>
      <c r="U30" s="322"/>
      <c r="W30" s="309"/>
    </row>
    <row r="31" spans="1:23" ht="409.5" x14ac:dyDescent="0.25">
      <c r="A31" s="481" t="s">
        <v>187</v>
      </c>
      <c r="B31" s="284" t="s">
        <v>188</v>
      </c>
      <c r="C31" s="286" t="s">
        <v>189</v>
      </c>
      <c r="D31" s="338" t="s">
        <v>190</v>
      </c>
      <c r="E31" s="281"/>
      <c r="F31" s="282">
        <v>40956</v>
      </c>
      <c r="G31" s="282">
        <v>43878</v>
      </c>
      <c r="H31" s="286" t="s">
        <v>779</v>
      </c>
      <c r="I31" s="287">
        <v>30000</v>
      </c>
      <c r="J31" s="341" t="s">
        <v>693</v>
      </c>
      <c r="K31" s="294"/>
      <c r="L31" s="294"/>
      <c r="M31" s="294"/>
      <c r="N31" s="298"/>
      <c r="O31" s="298"/>
      <c r="P31" s="298" t="s">
        <v>53</v>
      </c>
      <c r="Q31" s="323" t="s">
        <v>963</v>
      </c>
      <c r="R31" s="323" t="s">
        <v>964</v>
      </c>
      <c r="S31" s="323"/>
      <c r="T31" s="338" t="s">
        <v>892</v>
      </c>
      <c r="U31" s="323"/>
      <c r="W31" s="309"/>
    </row>
    <row r="32" spans="1:23" ht="409.5" x14ac:dyDescent="0.25">
      <c r="A32" s="482"/>
      <c r="B32" s="284" t="s">
        <v>193</v>
      </c>
      <c r="C32" s="286" t="s">
        <v>194</v>
      </c>
      <c r="D32" s="338" t="s">
        <v>195</v>
      </c>
      <c r="E32" s="281"/>
      <c r="F32" s="282">
        <v>40956</v>
      </c>
      <c r="G32" s="282">
        <v>43878</v>
      </c>
      <c r="H32" s="286" t="s">
        <v>784</v>
      </c>
      <c r="I32" s="284" t="s">
        <v>197</v>
      </c>
      <c r="J32" s="338" t="s">
        <v>785</v>
      </c>
      <c r="K32" s="294"/>
      <c r="L32" s="294"/>
      <c r="M32" s="294"/>
      <c r="N32" s="298"/>
      <c r="O32" s="298"/>
      <c r="P32" s="298" t="s">
        <v>53</v>
      </c>
      <c r="Q32" s="358" t="s">
        <v>965</v>
      </c>
      <c r="R32" s="323" t="s">
        <v>966</v>
      </c>
      <c r="S32" s="323"/>
      <c r="T32" s="286" t="s">
        <v>784</v>
      </c>
      <c r="U32" s="323"/>
      <c r="W32" s="309"/>
    </row>
    <row r="33" spans="1:23" ht="180" x14ac:dyDescent="0.25">
      <c r="A33" s="482"/>
      <c r="B33" s="284" t="s">
        <v>204</v>
      </c>
      <c r="C33" s="286" t="s">
        <v>211</v>
      </c>
      <c r="D33" s="299" t="s">
        <v>697</v>
      </c>
      <c r="E33" s="281"/>
      <c r="F33" s="282">
        <v>40956</v>
      </c>
      <c r="G33" s="282">
        <v>43878</v>
      </c>
      <c r="H33" s="286" t="s">
        <v>784</v>
      </c>
      <c r="I33" s="284" t="s">
        <v>134</v>
      </c>
      <c r="J33" s="286" t="s">
        <v>699</v>
      </c>
      <c r="K33" s="294"/>
      <c r="L33" s="294"/>
      <c r="M33" s="294"/>
      <c r="N33" s="298"/>
      <c r="O33" s="298" t="s">
        <v>53</v>
      </c>
      <c r="P33" s="298"/>
      <c r="Q33" s="323" t="s">
        <v>967</v>
      </c>
      <c r="R33" s="323" t="s">
        <v>968</v>
      </c>
      <c r="S33" s="354" t="s">
        <v>969</v>
      </c>
      <c r="T33" s="286" t="s">
        <v>784</v>
      </c>
      <c r="U33" s="323" t="s">
        <v>970</v>
      </c>
      <c r="W33" s="309"/>
    </row>
    <row r="34" spans="1:23" ht="30" x14ac:dyDescent="0.25">
      <c r="A34" s="482"/>
      <c r="B34" s="284" t="s">
        <v>213</v>
      </c>
      <c r="C34" s="286" t="s">
        <v>881</v>
      </c>
      <c r="D34" s="337"/>
      <c r="E34" s="281"/>
      <c r="F34" s="282"/>
      <c r="G34" s="282"/>
      <c r="H34" s="286"/>
      <c r="I34" s="296"/>
      <c r="J34" s="337"/>
      <c r="K34" s="298"/>
      <c r="L34" s="298"/>
      <c r="M34" s="298"/>
      <c r="N34" s="298"/>
      <c r="O34" s="298"/>
      <c r="P34" s="298"/>
      <c r="Q34" s="322"/>
      <c r="R34" s="322"/>
      <c r="S34" s="322"/>
      <c r="T34" s="296"/>
      <c r="U34" s="322"/>
      <c r="W34" s="309"/>
    </row>
    <row r="35" spans="1:23" x14ac:dyDescent="0.25">
      <c r="A35" s="482"/>
      <c r="B35" s="284" t="s">
        <v>221</v>
      </c>
      <c r="C35" s="285" t="s">
        <v>848</v>
      </c>
      <c r="D35" s="337"/>
      <c r="E35" s="281"/>
      <c r="F35" s="282"/>
      <c r="G35" s="282"/>
      <c r="H35" s="280"/>
      <c r="I35" s="283"/>
      <c r="J35" s="337"/>
      <c r="K35" s="298"/>
      <c r="L35" s="298"/>
      <c r="M35" s="298"/>
      <c r="N35" s="298"/>
      <c r="O35" s="298"/>
      <c r="P35" s="298"/>
      <c r="Q35" s="322"/>
      <c r="R35" s="322"/>
      <c r="S35" s="322"/>
      <c r="T35" s="296"/>
      <c r="U35" s="322"/>
      <c r="W35" s="309"/>
    </row>
    <row r="36" spans="1:23" ht="300" x14ac:dyDescent="0.25">
      <c r="A36" s="482"/>
      <c r="B36" s="284" t="s">
        <v>227</v>
      </c>
      <c r="C36" s="286" t="s">
        <v>701</v>
      </c>
      <c r="D36" s="337" t="s">
        <v>229</v>
      </c>
      <c r="E36" s="281"/>
      <c r="F36" s="282">
        <v>40956</v>
      </c>
      <c r="G36" s="282">
        <v>43878</v>
      </c>
      <c r="H36" s="280" t="s">
        <v>163</v>
      </c>
      <c r="I36" s="283">
        <v>400000</v>
      </c>
      <c r="J36" s="337" t="s">
        <v>230</v>
      </c>
      <c r="K36" s="298"/>
      <c r="L36" s="298"/>
      <c r="M36" s="298"/>
      <c r="N36" s="298" t="s">
        <v>53</v>
      </c>
      <c r="O36" s="298"/>
      <c r="P36" s="298"/>
      <c r="Q36" s="359" t="s">
        <v>971</v>
      </c>
      <c r="R36" s="322"/>
      <c r="S36" s="359" t="s">
        <v>972</v>
      </c>
      <c r="T36" s="286" t="s">
        <v>163</v>
      </c>
      <c r="U36" s="322"/>
      <c r="W36" s="309"/>
    </row>
    <row r="37" spans="1:23" x14ac:dyDescent="0.25">
      <c r="A37" s="482"/>
      <c r="B37" s="284" t="s">
        <v>233</v>
      </c>
      <c r="C37" s="285" t="s">
        <v>884</v>
      </c>
      <c r="D37" s="337"/>
      <c r="E37" s="281"/>
      <c r="F37" s="282"/>
      <c r="G37" s="282"/>
      <c r="H37" s="280"/>
      <c r="I37" s="283"/>
      <c r="J37" s="337"/>
      <c r="K37" s="298"/>
      <c r="L37" s="298"/>
      <c r="M37" s="298"/>
      <c r="N37" s="298"/>
      <c r="O37" s="298"/>
      <c r="P37" s="298"/>
      <c r="Q37" s="322"/>
      <c r="R37" s="322"/>
      <c r="S37" s="322"/>
      <c r="T37" s="296"/>
      <c r="U37" s="322"/>
      <c r="W37" s="309"/>
    </row>
    <row r="38" spans="1:23" ht="165" x14ac:dyDescent="0.25">
      <c r="A38" s="483"/>
      <c r="B38" s="284" t="s">
        <v>386</v>
      </c>
      <c r="C38" s="286" t="s">
        <v>387</v>
      </c>
      <c r="D38" s="299" t="s">
        <v>388</v>
      </c>
      <c r="E38" s="294"/>
      <c r="F38" s="302">
        <v>41543</v>
      </c>
      <c r="G38" s="302">
        <v>43878</v>
      </c>
      <c r="H38" s="286" t="s">
        <v>746</v>
      </c>
      <c r="I38" s="284" t="s">
        <v>379</v>
      </c>
      <c r="J38" s="337" t="s">
        <v>885</v>
      </c>
      <c r="K38" s="298"/>
      <c r="L38" s="298"/>
      <c r="M38" s="298"/>
      <c r="N38" s="298" t="s">
        <v>53</v>
      </c>
      <c r="O38" s="298"/>
      <c r="P38" s="298"/>
      <c r="Q38" s="322" t="s">
        <v>973</v>
      </c>
      <c r="R38" s="322"/>
      <c r="S38" s="359" t="s">
        <v>974</v>
      </c>
      <c r="T38" s="360" t="s">
        <v>975</v>
      </c>
      <c r="U38" s="322" t="s">
        <v>976</v>
      </c>
      <c r="W38" s="309"/>
    </row>
    <row r="39" spans="1:23" ht="180" x14ac:dyDescent="0.25">
      <c r="A39" s="481" t="s">
        <v>241</v>
      </c>
      <c r="B39" s="284" t="s">
        <v>242</v>
      </c>
      <c r="C39" s="286" t="s">
        <v>243</v>
      </c>
      <c r="D39" s="338" t="s">
        <v>244</v>
      </c>
      <c r="E39" s="281"/>
      <c r="F39" s="282">
        <v>40956</v>
      </c>
      <c r="G39" s="282">
        <v>43878</v>
      </c>
      <c r="H39" s="286" t="s">
        <v>777</v>
      </c>
      <c r="I39" s="287">
        <v>400000</v>
      </c>
      <c r="J39" s="338" t="s">
        <v>704</v>
      </c>
      <c r="K39" s="294"/>
      <c r="L39" s="294"/>
      <c r="M39" s="294"/>
      <c r="N39" s="298"/>
      <c r="O39" s="298"/>
      <c r="P39" s="298" t="s">
        <v>53</v>
      </c>
      <c r="Q39" s="323" t="s">
        <v>977</v>
      </c>
      <c r="R39" s="324" t="s">
        <v>978</v>
      </c>
      <c r="S39" s="323"/>
      <c r="T39" s="286" t="s">
        <v>777</v>
      </c>
      <c r="U39" s="323"/>
      <c r="W39" s="309"/>
    </row>
    <row r="40" spans="1:23" ht="120" x14ac:dyDescent="0.25">
      <c r="A40" s="488"/>
      <c r="B40" s="284" t="s">
        <v>250</v>
      </c>
      <c r="C40" s="286" t="s">
        <v>251</v>
      </c>
      <c r="D40" s="338" t="s">
        <v>252</v>
      </c>
      <c r="E40" s="281"/>
      <c r="F40" s="282">
        <v>41534</v>
      </c>
      <c r="G40" s="282">
        <v>43878</v>
      </c>
      <c r="H40" s="280" t="s">
        <v>746</v>
      </c>
      <c r="I40" s="287">
        <v>200000</v>
      </c>
      <c r="J40" s="338" t="s">
        <v>706</v>
      </c>
      <c r="K40" s="294"/>
      <c r="L40" s="294"/>
      <c r="M40" s="294"/>
      <c r="N40" s="298"/>
      <c r="O40" s="298" t="s">
        <v>53</v>
      </c>
      <c r="P40" s="298"/>
      <c r="Q40" s="323" t="s">
        <v>979</v>
      </c>
      <c r="R40" s="323" t="s">
        <v>980</v>
      </c>
      <c r="S40" s="354" t="s">
        <v>981</v>
      </c>
      <c r="T40" s="280" t="s">
        <v>746</v>
      </c>
      <c r="U40" s="323"/>
      <c r="W40" s="309"/>
    </row>
    <row r="41" spans="1:23" ht="75" x14ac:dyDescent="0.25">
      <c r="A41" s="488"/>
      <c r="B41" s="284" t="s">
        <v>255</v>
      </c>
      <c r="C41" s="286" t="s">
        <v>259</v>
      </c>
      <c r="D41" s="338" t="s">
        <v>260</v>
      </c>
      <c r="E41" s="281"/>
      <c r="F41" s="303" t="s">
        <v>708</v>
      </c>
      <c r="G41" s="282">
        <v>43878</v>
      </c>
      <c r="H41" s="286" t="s">
        <v>797</v>
      </c>
      <c r="I41" s="287">
        <v>20000</v>
      </c>
      <c r="J41" s="286" t="s">
        <v>798</v>
      </c>
      <c r="K41" s="294"/>
      <c r="L41" s="294"/>
      <c r="M41" s="294"/>
      <c r="N41" s="298" t="s">
        <v>53</v>
      </c>
      <c r="O41" s="298"/>
      <c r="P41" s="298"/>
      <c r="Q41" s="323" t="s">
        <v>982</v>
      </c>
      <c r="R41" s="323"/>
      <c r="S41" s="354" t="s">
        <v>983</v>
      </c>
      <c r="T41" s="356" t="s">
        <v>984</v>
      </c>
      <c r="U41" s="323"/>
      <c r="W41" s="309"/>
    </row>
    <row r="42" spans="1:23" ht="409.5" x14ac:dyDescent="0.25">
      <c r="A42" s="488"/>
      <c r="B42" s="284" t="s">
        <v>263</v>
      </c>
      <c r="C42" s="286" t="s">
        <v>264</v>
      </c>
      <c r="D42" s="338" t="s">
        <v>190</v>
      </c>
      <c r="E42" s="281"/>
      <c r="F42" s="282">
        <v>40956</v>
      </c>
      <c r="G42" s="282">
        <v>43878</v>
      </c>
      <c r="H42" s="286" t="s">
        <v>779</v>
      </c>
      <c r="I42" s="284" t="s">
        <v>134</v>
      </c>
      <c r="J42" s="286" t="s">
        <v>265</v>
      </c>
      <c r="K42" s="294"/>
      <c r="L42" s="294"/>
      <c r="M42" s="294"/>
      <c r="N42" s="298"/>
      <c r="O42" s="298"/>
      <c r="P42" s="298" t="s">
        <v>53</v>
      </c>
      <c r="Q42" s="323" t="s">
        <v>985</v>
      </c>
      <c r="R42" s="369" t="s">
        <v>986</v>
      </c>
      <c r="S42" s="323"/>
      <c r="T42" s="286" t="s">
        <v>987</v>
      </c>
      <c r="U42" s="323" t="s">
        <v>988</v>
      </c>
      <c r="W42" s="309"/>
    </row>
    <row r="43" spans="1:23" ht="409.5" x14ac:dyDescent="0.2">
      <c r="A43" s="488"/>
      <c r="B43" s="284" t="s">
        <v>268</v>
      </c>
      <c r="C43" s="286" t="s">
        <v>269</v>
      </c>
      <c r="D43" s="338" t="s">
        <v>802</v>
      </c>
      <c r="E43" s="281"/>
      <c r="F43" s="303" t="s">
        <v>708</v>
      </c>
      <c r="G43" s="282">
        <v>43878</v>
      </c>
      <c r="H43" s="286" t="s">
        <v>871</v>
      </c>
      <c r="I43" s="284" t="s">
        <v>134</v>
      </c>
      <c r="J43" s="338" t="s">
        <v>928</v>
      </c>
      <c r="K43" s="294"/>
      <c r="L43" s="294"/>
      <c r="M43" s="294"/>
      <c r="N43" s="298" t="s">
        <v>53</v>
      </c>
      <c r="O43" s="298"/>
      <c r="P43" s="298"/>
      <c r="Q43" s="361" t="s">
        <v>989</v>
      </c>
      <c r="R43" s="323"/>
      <c r="S43" s="352" t="s">
        <v>990</v>
      </c>
      <c r="T43" s="286" t="s">
        <v>777</v>
      </c>
      <c r="U43" s="323"/>
      <c r="W43" s="309"/>
    </row>
    <row r="44" spans="1:23" ht="375" x14ac:dyDescent="0.2">
      <c r="A44" s="489"/>
      <c r="B44" s="284" t="s">
        <v>392</v>
      </c>
      <c r="C44" s="286" t="s">
        <v>393</v>
      </c>
      <c r="D44" s="299" t="s">
        <v>394</v>
      </c>
      <c r="E44" s="294"/>
      <c r="F44" s="290">
        <v>41543</v>
      </c>
      <c r="G44" s="290">
        <v>43878</v>
      </c>
      <c r="H44" s="286" t="s">
        <v>777</v>
      </c>
      <c r="I44" s="294" t="s">
        <v>134</v>
      </c>
      <c r="J44" s="280" t="s">
        <v>151</v>
      </c>
      <c r="K44" s="294"/>
      <c r="L44" s="294"/>
      <c r="M44" s="294"/>
      <c r="N44" s="298" t="s">
        <v>53</v>
      </c>
      <c r="O44" s="298"/>
      <c r="P44" s="298"/>
      <c r="Q44" s="361" t="s">
        <v>991</v>
      </c>
      <c r="R44" s="323"/>
      <c r="S44" s="354" t="s">
        <v>992</v>
      </c>
      <c r="T44" s="286" t="s">
        <v>777</v>
      </c>
      <c r="U44" s="323"/>
      <c r="W44" s="309"/>
    </row>
    <row r="45" spans="1:23" ht="165" x14ac:dyDescent="0.25">
      <c r="A45" s="481" t="s">
        <v>275</v>
      </c>
      <c r="B45" s="284" t="s">
        <v>276</v>
      </c>
      <c r="C45" s="286" t="s">
        <v>277</v>
      </c>
      <c r="D45" s="338" t="s">
        <v>278</v>
      </c>
      <c r="E45" s="281"/>
      <c r="F45" s="282">
        <v>40956</v>
      </c>
      <c r="G45" s="290">
        <v>43878</v>
      </c>
      <c r="H45" s="286" t="s">
        <v>657</v>
      </c>
      <c r="I45" s="287">
        <v>200000</v>
      </c>
      <c r="J45" s="338" t="s">
        <v>993</v>
      </c>
      <c r="K45" s="294"/>
      <c r="L45" s="294"/>
      <c r="M45" s="294"/>
      <c r="N45" s="298" t="s">
        <v>53</v>
      </c>
      <c r="O45" s="298"/>
      <c r="P45" s="298"/>
      <c r="Q45" s="354" t="s">
        <v>994</v>
      </c>
      <c r="R45" s="323"/>
      <c r="S45" s="354" t="s">
        <v>995</v>
      </c>
      <c r="T45" s="286" t="s">
        <v>657</v>
      </c>
      <c r="U45" s="323" t="s">
        <v>935</v>
      </c>
      <c r="W45" s="309"/>
    </row>
    <row r="46" spans="1:23" ht="330" x14ac:dyDescent="0.25">
      <c r="A46" s="482"/>
      <c r="B46" s="284" t="s">
        <v>286</v>
      </c>
      <c r="C46" s="286" t="s">
        <v>287</v>
      </c>
      <c r="D46" s="299" t="s">
        <v>291</v>
      </c>
      <c r="E46" s="304"/>
      <c r="F46" s="303">
        <v>41306</v>
      </c>
      <c r="G46" s="290">
        <v>43878</v>
      </c>
      <c r="H46" s="286" t="s">
        <v>779</v>
      </c>
      <c r="I46" s="287">
        <v>70000</v>
      </c>
      <c r="J46" s="338" t="s">
        <v>719</v>
      </c>
      <c r="K46" s="294"/>
      <c r="L46" s="294"/>
      <c r="M46" s="294"/>
      <c r="N46" s="298" t="s">
        <v>53</v>
      </c>
      <c r="O46" s="298"/>
      <c r="P46" s="298"/>
      <c r="Q46" s="323" t="s">
        <v>996</v>
      </c>
      <c r="R46" s="323"/>
      <c r="S46" s="323" t="s">
        <v>997</v>
      </c>
      <c r="T46" s="286" t="s">
        <v>987</v>
      </c>
      <c r="U46" s="323" t="s">
        <v>998</v>
      </c>
      <c r="W46" s="309"/>
    </row>
    <row r="47" spans="1:23" ht="90" x14ac:dyDescent="0.2">
      <c r="A47" s="482"/>
      <c r="B47" s="284" t="s">
        <v>293</v>
      </c>
      <c r="C47" s="286" t="s">
        <v>722</v>
      </c>
      <c r="D47" s="338" t="s">
        <v>295</v>
      </c>
      <c r="E47" s="304"/>
      <c r="F47" s="305" t="s">
        <v>289</v>
      </c>
      <c r="G47" s="290">
        <v>43878</v>
      </c>
      <c r="H47" s="286" t="s">
        <v>797</v>
      </c>
      <c r="I47" s="287">
        <v>1000000</v>
      </c>
      <c r="J47" s="291" t="s">
        <v>999</v>
      </c>
      <c r="K47" s="294"/>
      <c r="L47" s="294"/>
      <c r="M47" s="294"/>
      <c r="N47" s="298" t="s">
        <v>53</v>
      </c>
      <c r="O47" s="298"/>
      <c r="P47" s="298"/>
      <c r="Q47" s="323" t="s">
        <v>1000</v>
      </c>
      <c r="R47" s="323"/>
      <c r="S47" s="323" t="s">
        <v>1001</v>
      </c>
      <c r="T47" s="284" t="s">
        <v>841</v>
      </c>
      <c r="U47" s="323"/>
      <c r="W47" s="309"/>
    </row>
    <row r="48" spans="1:23" ht="330" x14ac:dyDescent="0.25">
      <c r="A48" s="482"/>
      <c r="B48" s="284" t="s">
        <v>300</v>
      </c>
      <c r="C48" s="286" t="s">
        <v>301</v>
      </c>
      <c r="D48" s="353" t="s">
        <v>302</v>
      </c>
      <c r="E48" s="281"/>
      <c r="F48" s="282">
        <v>40956</v>
      </c>
      <c r="G48" s="282">
        <v>43148</v>
      </c>
      <c r="H48" s="286" t="s">
        <v>810</v>
      </c>
      <c r="I48" s="287">
        <v>100000</v>
      </c>
      <c r="J48" s="338" t="s">
        <v>533</v>
      </c>
      <c r="K48" s="294"/>
      <c r="L48" s="294"/>
      <c r="M48" s="294"/>
      <c r="N48" s="298" t="s">
        <v>53</v>
      </c>
      <c r="O48" s="298"/>
      <c r="P48" s="298"/>
      <c r="Q48" s="362" t="s">
        <v>1002</v>
      </c>
      <c r="R48" s="344"/>
      <c r="S48" s="362" t="s">
        <v>1003</v>
      </c>
      <c r="T48" s="363" t="s">
        <v>164</v>
      </c>
      <c r="U48" s="327"/>
      <c r="W48" s="309"/>
    </row>
    <row r="49" spans="1:23" ht="409.5" x14ac:dyDescent="0.25">
      <c r="A49" s="482"/>
      <c r="B49" s="284" t="s">
        <v>307</v>
      </c>
      <c r="C49" s="286" t="s">
        <v>637</v>
      </c>
      <c r="D49" s="299" t="s">
        <v>725</v>
      </c>
      <c r="E49" s="304"/>
      <c r="F49" s="303">
        <v>40956</v>
      </c>
      <c r="G49" s="303">
        <v>43878</v>
      </c>
      <c r="H49" s="286" t="s">
        <v>811</v>
      </c>
      <c r="I49" s="287">
        <v>120000</v>
      </c>
      <c r="J49" s="341" t="s">
        <v>639</v>
      </c>
      <c r="K49" s="294"/>
      <c r="L49" s="294"/>
      <c r="M49" s="294"/>
      <c r="N49" s="298"/>
      <c r="O49" s="298"/>
      <c r="P49" s="315" t="s">
        <v>53</v>
      </c>
      <c r="Q49" s="323" t="s">
        <v>1004</v>
      </c>
      <c r="R49" s="323" t="s">
        <v>1005</v>
      </c>
      <c r="S49" s="323"/>
      <c r="T49" s="286" t="s">
        <v>811</v>
      </c>
      <c r="U49" s="323" t="s">
        <v>1006</v>
      </c>
      <c r="W49" s="309"/>
    </row>
    <row r="50" spans="1:23" ht="409.5" x14ac:dyDescent="0.2">
      <c r="A50" s="482"/>
      <c r="B50" s="284" t="s">
        <v>312</v>
      </c>
      <c r="C50" s="286" t="s">
        <v>729</v>
      </c>
      <c r="D50" s="299" t="s">
        <v>730</v>
      </c>
      <c r="E50" s="304"/>
      <c r="F50" s="303" t="s">
        <v>708</v>
      </c>
      <c r="G50" s="303">
        <v>43878</v>
      </c>
      <c r="H50" s="286" t="s">
        <v>779</v>
      </c>
      <c r="I50" s="287">
        <v>30000</v>
      </c>
      <c r="J50" s="338" t="s">
        <v>1007</v>
      </c>
      <c r="K50" s="294"/>
      <c r="L50" s="294"/>
      <c r="M50" s="294"/>
      <c r="N50" s="298" t="s">
        <v>53</v>
      </c>
      <c r="O50" s="298"/>
      <c r="P50" s="298"/>
      <c r="Q50" s="361" t="s">
        <v>1008</v>
      </c>
      <c r="R50" s="343"/>
      <c r="S50" s="359" t="s">
        <v>1009</v>
      </c>
      <c r="T50" s="286" t="s">
        <v>163</v>
      </c>
      <c r="U50" s="322" t="s">
        <v>1010</v>
      </c>
      <c r="W50" s="309"/>
    </row>
    <row r="51" spans="1:23" ht="120" x14ac:dyDescent="0.25">
      <c r="A51" s="483"/>
      <c r="B51" s="284" t="s">
        <v>571</v>
      </c>
      <c r="C51" s="286" t="s">
        <v>732</v>
      </c>
      <c r="D51" s="339" t="s">
        <v>573</v>
      </c>
      <c r="E51" s="294"/>
      <c r="F51" s="306">
        <v>41899</v>
      </c>
      <c r="G51" s="306">
        <v>43878</v>
      </c>
      <c r="H51" s="286" t="s">
        <v>784</v>
      </c>
      <c r="J51" s="342" t="s">
        <v>577</v>
      </c>
      <c r="K51" s="294"/>
      <c r="L51" s="294"/>
      <c r="M51" s="294"/>
      <c r="N51" s="298"/>
      <c r="O51" s="298"/>
      <c r="P51" s="298" t="s">
        <v>53</v>
      </c>
      <c r="Q51" s="323" t="s">
        <v>1011</v>
      </c>
      <c r="R51" s="323" t="s">
        <v>1012</v>
      </c>
      <c r="S51" s="323"/>
      <c r="T51" s="286" t="s">
        <v>784</v>
      </c>
      <c r="U51" s="323" t="s">
        <v>1013</v>
      </c>
      <c r="W51" s="309"/>
    </row>
    <row r="52" spans="1:23" ht="409.5" x14ac:dyDescent="0.2">
      <c r="A52" s="481" t="s">
        <v>319</v>
      </c>
      <c r="B52" s="284" t="s">
        <v>320</v>
      </c>
      <c r="C52" s="286" t="s">
        <v>641</v>
      </c>
      <c r="D52" s="338" t="s">
        <v>642</v>
      </c>
      <c r="E52" s="281"/>
      <c r="F52" s="282">
        <v>40956</v>
      </c>
      <c r="G52" s="290">
        <v>43878</v>
      </c>
      <c r="H52" s="286" t="s">
        <v>816</v>
      </c>
      <c r="I52" s="287">
        <v>50000</v>
      </c>
      <c r="J52" s="338" t="s">
        <v>736</v>
      </c>
      <c r="K52" s="294"/>
      <c r="L52" s="294"/>
      <c r="M52" s="294"/>
      <c r="N52" s="298" t="s">
        <v>53</v>
      </c>
      <c r="O52" s="298"/>
      <c r="P52" s="298"/>
      <c r="Q52" s="361" t="s">
        <v>1014</v>
      </c>
      <c r="R52" s="323"/>
      <c r="S52" s="354" t="s">
        <v>1015</v>
      </c>
      <c r="T52" s="356" t="s">
        <v>841</v>
      </c>
      <c r="U52" s="323"/>
      <c r="W52" s="309"/>
    </row>
    <row r="53" spans="1:23" ht="409.5" x14ac:dyDescent="0.2">
      <c r="A53" s="482"/>
      <c r="B53" s="284" t="s">
        <v>327</v>
      </c>
      <c r="C53" s="286" t="s">
        <v>919</v>
      </c>
      <c r="D53" s="338" t="s">
        <v>329</v>
      </c>
      <c r="E53" s="281"/>
      <c r="F53" s="282">
        <v>40956</v>
      </c>
      <c r="G53" s="290">
        <v>43878</v>
      </c>
      <c r="H53" s="286" t="s">
        <v>333</v>
      </c>
      <c r="I53" s="287">
        <v>200000</v>
      </c>
      <c r="J53" s="338" t="s">
        <v>334</v>
      </c>
      <c r="K53" s="294"/>
      <c r="L53" s="294"/>
      <c r="M53" s="294"/>
      <c r="N53" s="298" t="s">
        <v>53</v>
      </c>
      <c r="O53" s="298"/>
      <c r="P53" s="298"/>
      <c r="Q53" s="361" t="s">
        <v>1016</v>
      </c>
      <c r="R53" s="323"/>
      <c r="S53" s="354" t="s">
        <v>1017</v>
      </c>
      <c r="T53" s="356" t="s">
        <v>746</v>
      </c>
      <c r="U53" s="323"/>
      <c r="W53" s="309"/>
    </row>
    <row r="54" spans="1:23" ht="270" x14ac:dyDescent="0.2">
      <c r="A54" s="482"/>
      <c r="B54" s="284" t="s">
        <v>335</v>
      </c>
      <c r="C54" s="286" t="s">
        <v>341</v>
      </c>
      <c r="D54" s="338" t="s">
        <v>342</v>
      </c>
      <c r="E54" s="304"/>
      <c r="F54" s="346" t="s">
        <v>338</v>
      </c>
      <c r="G54" s="303">
        <v>43878</v>
      </c>
      <c r="H54" s="286" t="s">
        <v>333</v>
      </c>
      <c r="I54" s="287">
        <v>100000</v>
      </c>
      <c r="J54" s="338" t="s">
        <v>645</v>
      </c>
      <c r="K54" s="294"/>
      <c r="L54" s="294"/>
      <c r="M54" s="294"/>
      <c r="N54" s="298"/>
      <c r="O54" s="298" t="s">
        <v>53</v>
      </c>
      <c r="P54" s="298"/>
      <c r="Q54" s="361" t="s">
        <v>1018</v>
      </c>
      <c r="R54" s="349" t="s">
        <v>1019</v>
      </c>
      <c r="S54" s="323" t="s">
        <v>1020</v>
      </c>
      <c r="T54" s="356" t="s">
        <v>746</v>
      </c>
      <c r="U54" s="323"/>
      <c r="W54" s="309"/>
    </row>
    <row r="55" spans="1:23" ht="409.5" x14ac:dyDescent="0.2">
      <c r="A55" s="482"/>
      <c r="B55" s="284" t="s">
        <v>344</v>
      </c>
      <c r="C55" s="286" t="s">
        <v>345</v>
      </c>
      <c r="D55" s="338" t="s">
        <v>346</v>
      </c>
      <c r="E55" s="281"/>
      <c r="F55" s="282">
        <v>40956</v>
      </c>
      <c r="G55" s="303">
        <v>43878</v>
      </c>
      <c r="H55" s="286" t="s">
        <v>333</v>
      </c>
      <c r="I55" s="287">
        <v>400000</v>
      </c>
      <c r="J55" s="338" t="s">
        <v>347</v>
      </c>
      <c r="K55" s="294"/>
      <c r="L55" s="294"/>
      <c r="M55" s="294"/>
      <c r="N55" s="298" t="s">
        <v>53</v>
      </c>
      <c r="O55" s="298"/>
      <c r="P55" s="298"/>
      <c r="Q55" s="361" t="s">
        <v>1021</v>
      </c>
      <c r="R55" s="323"/>
      <c r="S55" s="361" t="s">
        <v>1022</v>
      </c>
      <c r="T55" s="356" t="s">
        <v>746</v>
      </c>
      <c r="U55" s="323"/>
      <c r="W55" s="309"/>
    </row>
    <row r="56" spans="1:23" x14ac:dyDescent="0.25">
      <c r="A56" s="482"/>
      <c r="B56" s="284" t="s">
        <v>350</v>
      </c>
      <c r="C56" s="285" t="s">
        <v>848</v>
      </c>
      <c r="D56" s="338"/>
      <c r="E56" s="281"/>
      <c r="F56" s="282"/>
      <c r="G56" s="282"/>
      <c r="H56" s="286"/>
      <c r="I56" s="287"/>
      <c r="J56" s="338"/>
      <c r="K56" s="294"/>
      <c r="L56" s="294"/>
      <c r="M56" s="294"/>
      <c r="N56" s="298"/>
      <c r="O56" s="298"/>
      <c r="P56" s="298"/>
      <c r="Q56" s="323"/>
      <c r="R56" s="323"/>
      <c r="S56" s="323"/>
      <c r="T56" s="284"/>
      <c r="U56" s="323"/>
      <c r="W56" s="309"/>
    </row>
    <row r="57" spans="1:23" ht="409.5" x14ac:dyDescent="0.2">
      <c r="A57" s="482"/>
      <c r="B57" s="284" t="s">
        <v>358</v>
      </c>
      <c r="C57" s="286" t="s">
        <v>741</v>
      </c>
      <c r="D57" s="338" t="s">
        <v>742</v>
      </c>
      <c r="E57" s="281"/>
      <c r="F57" s="282">
        <v>40956</v>
      </c>
      <c r="G57" s="282">
        <v>43878</v>
      </c>
      <c r="H57" s="286" t="s">
        <v>922</v>
      </c>
      <c r="I57" s="287">
        <v>240000</v>
      </c>
      <c r="J57" s="338" t="s">
        <v>648</v>
      </c>
      <c r="K57" s="294"/>
      <c r="L57" s="294"/>
      <c r="M57" s="294"/>
      <c r="N57" s="298"/>
      <c r="O57" s="298" t="s">
        <v>53</v>
      </c>
      <c r="P57" s="298"/>
      <c r="Q57" s="361" t="s">
        <v>1023</v>
      </c>
      <c r="R57" s="361" t="s">
        <v>1024</v>
      </c>
      <c r="S57" s="323" t="s">
        <v>1025</v>
      </c>
      <c r="T57" s="286" t="s">
        <v>922</v>
      </c>
      <c r="U57" s="323"/>
      <c r="W57" s="309"/>
    </row>
    <row r="58" spans="1:23" x14ac:dyDescent="0.25">
      <c r="A58" s="482"/>
      <c r="B58" s="284" t="s">
        <v>367</v>
      </c>
      <c r="C58" s="285" t="s">
        <v>924</v>
      </c>
      <c r="D58" s="338"/>
      <c r="E58" s="281"/>
      <c r="F58" s="282"/>
      <c r="G58" s="288"/>
      <c r="H58" s="286"/>
      <c r="I58" s="287"/>
      <c r="J58" s="338"/>
      <c r="K58" s="294"/>
      <c r="L58" s="294"/>
      <c r="M58" s="294"/>
      <c r="N58" s="298"/>
      <c r="O58" s="298"/>
      <c r="P58" s="298"/>
      <c r="Q58" s="323"/>
      <c r="R58" s="323"/>
      <c r="S58" s="323"/>
      <c r="T58" s="284"/>
      <c r="U58" s="323"/>
      <c r="W58" s="309"/>
    </row>
    <row r="59" spans="1:23" x14ac:dyDescent="0.25">
      <c r="A59" s="482"/>
      <c r="B59" s="284" t="s">
        <v>396</v>
      </c>
      <c r="C59" s="285" t="s">
        <v>884</v>
      </c>
      <c r="D59" s="337"/>
      <c r="E59" s="281"/>
      <c r="F59" s="282"/>
      <c r="G59" s="282"/>
      <c r="H59" s="286"/>
      <c r="I59" s="296"/>
      <c r="J59" s="337"/>
      <c r="K59" s="294"/>
      <c r="L59" s="294"/>
      <c r="M59" s="294"/>
      <c r="N59" s="298"/>
      <c r="O59" s="298"/>
      <c r="P59" s="298"/>
      <c r="Q59" s="323"/>
      <c r="R59" s="323"/>
      <c r="S59" s="323"/>
      <c r="T59" s="284"/>
      <c r="U59" s="323"/>
      <c r="W59" s="309"/>
    </row>
    <row r="60" spans="1:23" ht="105" x14ac:dyDescent="0.25">
      <c r="A60" s="483"/>
      <c r="B60" s="350" t="s">
        <v>578</v>
      </c>
      <c r="C60" s="286" t="s">
        <v>579</v>
      </c>
      <c r="D60" s="340" t="s">
        <v>580</v>
      </c>
      <c r="E60" s="284"/>
      <c r="F60" s="306">
        <v>41883</v>
      </c>
      <c r="G60" s="306">
        <v>42248</v>
      </c>
      <c r="H60" s="286" t="s">
        <v>333</v>
      </c>
      <c r="I60" s="284"/>
      <c r="J60" s="307" t="s">
        <v>583</v>
      </c>
      <c r="K60" s="294"/>
      <c r="L60" s="294"/>
      <c r="M60" s="294"/>
      <c r="N60" s="298" t="s">
        <v>53</v>
      </c>
      <c r="O60" s="298"/>
      <c r="P60" s="298"/>
      <c r="Q60" s="354" t="s">
        <v>1026</v>
      </c>
      <c r="R60" s="345"/>
      <c r="S60" s="354" t="s">
        <v>1026</v>
      </c>
      <c r="T60" s="355" t="s">
        <v>951</v>
      </c>
      <c r="U60" s="323"/>
      <c r="W60" s="309"/>
    </row>
    <row r="61" spans="1:23" x14ac:dyDescent="0.25">
      <c r="T61" s="325"/>
      <c r="W61" s="309"/>
    </row>
    <row r="62" spans="1:23" x14ac:dyDescent="0.25">
      <c r="A62" s="309"/>
      <c r="B62" s="309"/>
      <c r="C62" s="309"/>
      <c r="D62" s="309"/>
      <c r="E62" s="309"/>
      <c r="F62" s="309"/>
      <c r="G62" s="309"/>
      <c r="H62" s="309"/>
      <c r="I62" s="309"/>
      <c r="J62" s="309"/>
      <c r="K62" s="309"/>
      <c r="L62" s="309"/>
      <c r="M62" s="309"/>
      <c r="N62" s="308"/>
      <c r="O62" s="308"/>
      <c r="P62" s="308"/>
      <c r="Q62" s="309"/>
      <c r="R62" s="309"/>
      <c r="S62" s="309"/>
      <c r="T62" s="326"/>
      <c r="U62" s="309"/>
      <c r="V62" s="309"/>
      <c r="W62" s="309"/>
    </row>
    <row r="63" spans="1:23" x14ac:dyDescent="0.25">
      <c r="A63" s="308"/>
      <c r="B63" s="308"/>
      <c r="C63" s="308"/>
      <c r="D63" s="309"/>
      <c r="E63" s="309"/>
      <c r="F63" s="309"/>
      <c r="G63" s="309"/>
      <c r="H63" s="309"/>
      <c r="I63" s="309"/>
      <c r="J63" s="309"/>
      <c r="K63" s="309"/>
      <c r="L63" s="309"/>
      <c r="M63" s="309"/>
      <c r="N63" s="309"/>
      <c r="O63" s="309"/>
      <c r="P63" s="309"/>
      <c r="Q63" s="309"/>
      <c r="R63" s="309"/>
      <c r="S63" s="309"/>
      <c r="T63" s="309"/>
      <c r="U63" s="309"/>
      <c r="V63" s="309"/>
      <c r="W63" s="309"/>
    </row>
    <row r="64" spans="1:23" x14ac:dyDescent="0.25">
      <c r="A64" s="310"/>
      <c r="B64" s="310"/>
      <c r="C64" s="310"/>
      <c r="N64" s="293"/>
      <c r="O64" s="293"/>
      <c r="P64" s="293"/>
    </row>
    <row r="65" spans="1:16" x14ac:dyDescent="0.25">
      <c r="A65" s="310"/>
      <c r="B65" s="310"/>
      <c r="C65" s="310"/>
      <c r="N65" s="293"/>
      <c r="O65" s="293"/>
      <c r="P65" s="293"/>
    </row>
    <row r="66" spans="1:16" x14ac:dyDescent="0.25">
      <c r="A66" s="310"/>
      <c r="B66" s="310"/>
      <c r="C66" s="310"/>
      <c r="N66" s="293"/>
      <c r="O66" s="293"/>
      <c r="P66" s="293"/>
    </row>
    <row r="67" spans="1:16" x14ac:dyDescent="0.25">
      <c r="A67" s="310"/>
      <c r="B67" s="310"/>
      <c r="C67" s="310"/>
      <c r="N67" s="293"/>
      <c r="O67" s="293"/>
      <c r="P67" s="293"/>
    </row>
    <row r="68" spans="1:16" x14ac:dyDescent="0.25">
      <c r="A68" s="310"/>
      <c r="B68" s="310"/>
      <c r="C68" s="310"/>
      <c r="N68" s="293"/>
      <c r="O68" s="293"/>
      <c r="P68" s="293"/>
    </row>
    <row r="69" spans="1:16" x14ac:dyDescent="0.25">
      <c r="A69" s="310"/>
      <c r="B69" s="310"/>
      <c r="C69" s="310"/>
      <c r="N69" s="293"/>
      <c r="O69" s="293"/>
      <c r="P69" s="293"/>
    </row>
    <row r="70" spans="1:16" x14ac:dyDescent="0.25">
      <c r="A70" s="310"/>
      <c r="B70" s="310"/>
      <c r="C70" s="310"/>
      <c r="N70" s="293"/>
      <c r="O70" s="293"/>
      <c r="P70" s="293"/>
    </row>
    <row r="71" spans="1:16" x14ac:dyDescent="0.25">
      <c r="A71" s="310"/>
      <c r="B71" s="310"/>
      <c r="C71" s="310"/>
      <c r="N71" s="293"/>
      <c r="O71" s="293"/>
      <c r="P71" s="293"/>
    </row>
    <row r="72" spans="1:16" x14ac:dyDescent="0.25">
      <c r="A72" s="310"/>
      <c r="B72" s="310"/>
      <c r="C72" s="310"/>
      <c r="N72" s="293"/>
      <c r="O72" s="293"/>
      <c r="P72" s="293"/>
    </row>
    <row r="73" spans="1:16" x14ac:dyDescent="0.25">
      <c r="A73" s="310"/>
      <c r="B73" s="310"/>
      <c r="C73" s="310"/>
      <c r="N73" s="293"/>
      <c r="O73" s="293"/>
      <c r="P73" s="293"/>
    </row>
    <row r="74" spans="1:16" x14ac:dyDescent="0.25">
      <c r="A74" s="310"/>
      <c r="B74" s="310"/>
      <c r="C74" s="310"/>
      <c r="N74" s="293"/>
      <c r="O74" s="293"/>
      <c r="P74" s="293"/>
    </row>
    <row r="75" spans="1:16" x14ac:dyDescent="0.25">
      <c r="A75" s="310"/>
      <c r="B75" s="310"/>
      <c r="C75" s="310"/>
      <c r="N75" s="293"/>
      <c r="O75" s="293"/>
      <c r="P75" s="293"/>
    </row>
    <row r="76" spans="1:16" x14ac:dyDescent="0.25">
      <c r="A76" s="310"/>
      <c r="B76" s="310"/>
      <c r="C76" s="310"/>
      <c r="N76" s="293"/>
      <c r="O76" s="293"/>
      <c r="P76" s="293"/>
    </row>
    <row r="77" spans="1:16" x14ac:dyDescent="0.25">
      <c r="A77" s="310"/>
      <c r="B77" s="310"/>
      <c r="C77" s="310"/>
      <c r="N77" s="293"/>
      <c r="O77" s="293"/>
      <c r="P77" s="293"/>
    </row>
    <row r="78" spans="1:16" x14ac:dyDescent="0.25">
      <c r="A78" s="310"/>
      <c r="B78" s="310"/>
      <c r="C78" s="310"/>
      <c r="N78" s="293"/>
      <c r="O78" s="293"/>
      <c r="P78" s="293"/>
    </row>
    <row r="79" spans="1:16" x14ac:dyDescent="0.25">
      <c r="A79" s="310"/>
      <c r="B79" s="310"/>
      <c r="C79" s="310"/>
      <c r="N79" s="293"/>
      <c r="O79" s="293"/>
      <c r="P79" s="293"/>
    </row>
    <row r="80" spans="1:16" x14ac:dyDescent="0.25">
      <c r="A80" s="310"/>
      <c r="B80" s="310"/>
      <c r="C80" s="310"/>
      <c r="N80" s="293"/>
      <c r="O80" s="293"/>
      <c r="P80" s="293"/>
    </row>
    <row r="81" spans="1:16" x14ac:dyDescent="0.25">
      <c r="A81" s="310"/>
      <c r="B81" s="310"/>
      <c r="C81" s="310"/>
      <c r="N81" s="293"/>
      <c r="O81" s="293"/>
      <c r="P81" s="293"/>
    </row>
    <row r="82" spans="1:16" x14ac:dyDescent="0.25">
      <c r="A82" s="310"/>
      <c r="B82" s="310"/>
      <c r="C82" s="310"/>
      <c r="N82" s="293"/>
      <c r="O82" s="293"/>
      <c r="P82" s="293"/>
    </row>
    <row r="83" spans="1:16" x14ac:dyDescent="0.25">
      <c r="A83" s="310"/>
      <c r="B83" s="310"/>
      <c r="C83" s="310"/>
      <c r="N83" s="293"/>
      <c r="O83" s="293"/>
      <c r="P83" s="293"/>
    </row>
    <row r="84" spans="1:16" x14ac:dyDescent="0.25">
      <c r="A84" s="310"/>
      <c r="B84" s="310"/>
      <c r="C84" s="310"/>
      <c r="N84" s="293"/>
      <c r="O84" s="293"/>
      <c r="P84" s="293"/>
    </row>
    <row r="85" spans="1:16" x14ac:dyDescent="0.25">
      <c r="A85" s="310"/>
      <c r="B85" s="310"/>
      <c r="C85" s="310"/>
      <c r="N85" s="293"/>
      <c r="O85" s="293"/>
      <c r="P85" s="293"/>
    </row>
    <row r="86" spans="1:16" x14ac:dyDescent="0.25">
      <c r="A86" s="310"/>
      <c r="B86" s="310"/>
      <c r="C86" s="310"/>
      <c r="N86" s="293"/>
      <c r="O86" s="293"/>
      <c r="P86" s="293"/>
    </row>
    <row r="87" spans="1:16" x14ac:dyDescent="0.25">
      <c r="A87" s="310"/>
      <c r="B87" s="310"/>
      <c r="C87" s="310"/>
      <c r="N87" s="293"/>
      <c r="O87" s="293"/>
      <c r="P87" s="293"/>
    </row>
    <row r="88" spans="1:16" x14ac:dyDescent="0.25">
      <c r="A88" s="310"/>
      <c r="B88" s="310"/>
      <c r="C88" s="310"/>
      <c r="N88" s="293"/>
      <c r="O88" s="293"/>
      <c r="P88" s="293"/>
    </row>
    <row r="89" spans="1:16" x14ac:dyDescent="0.25">
      <c r="A89" s="310"/>
      <c r="B89" s="310"/>
      <c r="C89" s="310"/>
      <c r="N89" s="293"/>
      <c r="O89" s="293"/>
      <c r="P89" s="293"/>
    </row>
    <row r="90" spans="1:16" x14ac:dyDescent="0.25">
      <c r="A90" s="310"/>
      <c r="B90" s="310"/>
      <c r="C90" s="310"/>
      <c r="N90" s="293"/>
      <c r="O90" s="293"/>
      <c r="P90" s="293"/>
    </row>
    <row r="91" spans="1:16" x14ac:dyDescent="0.25">
      <c r="A91" s="310"/>
      <c r="B91" s="310"/>
      <c r="C91" s="310"/>
      <c r="N91" s="293"/>
      <c r="O91" s="293"/>
      <c r="P91" s="293"/>
    </row>
    <row r="92" spans="1:16" x14ac:dyDescent="0.25">
      <c r="A92" s="310"/>
      <c r="B92" s="310"/>
      <c r="C92" s="310"/>
      <c r="N92" s="293"/>
      <c r="O92" s="293"/>
      <c r="P92" s="293"/>
    </row>
    <row r="93" spans="1:16" x14ac:dyDescent="0.25">
      <c r="A93" s="310"/>
      <c r="B93" s="310"/>
      <c r="C93" s="310"/>
      <c r="N93" s="293"/>
      <c r="O93" s="293"/>
      <c r="P93" s="293"/>
    </row>
    <row r="94" spans="1:16" x14ac:dyDescent="0.25">
      <c r="A94" s="310"/>
      <c r="B94" s="310"/>
      <c r="C94" s="310"/>
      <c r="N94" s="293"/>
      <c r="O94" s="293"/>
      <c r="P94" s="293"/>
    </row>
    <row r="95" spans="1:16" x14ac:dyDescent="0.25">
      <c r="A95" s="310"/>
      <c r="B95" s="310"/>
      <c r="C95" s="310"/>
      <c r="N95" s="293"/>
      <c r="O95" s="293"/>
      <c r="P95" s="293"/>
    </row>
    <row r="96" spans="1:16" x14ac:dyDescent="0.25">
      <c r="A96" s="310"/>
      <c r="B96" s="310"/>
      <c r="C96" s="310"/>
      <c r="N96" s="293"/>
      <c r="O96" s="293"/>
      <c r="P96" s="293"/>
    </row>
    <row r="97" spans="1:16" x14ac:dyDescent="0.25">
      <c r="A97" s="310"/>
      <c r="B97" s="310"/>
      <c r="C97" s="310"/>
      <c r="N97" s="293"/>
      <c r="O97" s="293"/>
      <c r="P97" s="293"/>
    </row>
    <row r="98" spans="1:16" x14ac:dyDescent="0.25">
      <c r="A98" s="310"/>
      <c r="B98" s="310"/>
      <c r="C98" s="310"/>
      <c r="N98" s="293"/>
      <c r="O98" s="293"/>
      <c r="P98" s="293"/>
    </row>
    <row r="99" spans="1:16" x14ac:dyDescent="0.25">
      <c r="A99" s="310"/>
      <c r="B99" s="310"/>
      <c r="C99" s="310"/>
      <c r="N99" s="293"/>
      <c r="O99" s="293"/>
      <c r="P99" s="293"/>
    </row>
    <row r="100" spans="1:16" x14ac:dyDescent="0.25">
      <c r="A100" s="310"/>
      <c r="B100" s="310"/>
      <c r="C100" s="310"/>
      <c r="N100" s="293"/>
      <c r="O100" s="293"/>
      <c r="P100" s="293"/>
    </row>
    <row r="101" spans="1:16" x14ac:dyDescent="0.25">
      <c r="A101" s="310"/>
      <c r="B101" s="310"/>
      <c r="C101" s="310"/>
      <c r="N101" s="293"/>
      <c r="O101" s="293"/>
      <c r="P101" s="293"/>
    </row>
    <row r="102" spans="1:16" x14ac:dyDescent="0.25">
      <c r="A102" s="310"/>
      <c r="B102" s="310"/>
      <c r="C102" s="310"/>
      <c r="N102" s="293"/>
      <c r="O102" s="293"/>
      <c r="P102" s="293"/>
    </row>
    <row r="103" spans="1:16" x14ac:dyDescent="0.25">
      <c r="A103" s="310"/>
      <c r="B103" s="310"/>
      <c r="C103" s="310"/>
      <c r="N103" s="293"/>
      <c r="O103" s="293"/>
      <c r="P103" s="293"/>
    </row>
    <row r="104" spans="1:16" x14ac:dyDescent="0.25">
      <c r="A104" s="310"/>
      <c r="B104" s="310"/>
      <c r="C104" s="310"/>
      <c r="N104" s="293"/>
      <c r="O104" s="293"/>
      <c r="P104" s="293"/>
    </row>
    <row r="105" spans="1:16" x14ac:dyDescent="0.25">
      <c r="A105" s="310"/>
      <c r="B105" s="310"/>
      <c r="C105" s="310"/>
      <c r="N105" s="293"/>
      <c r="O105" s="293"/>
      <c r="P105" s="293"/>
    </row>
    <row r="106" spans="1:16" x14ac:dyDescent="0.25">
      <c r="A106" s="310"/>
      <c r="B106" s="310"/>
      <c r="C106" s="310"/>
      <c r="N106" s="293"/>
      <c r="O106" s="293"/>
      <c r="P106" s="293"/>
    </row>
    <row r="107" spans="1:16" x14ac:dyDescent="0.25">
      <c r="A107" s="310"/>
      <c r="B107" s="310"/>
      <c r="C107" s="310"/>
      <c r="N107" s="293"/>
      <c r="O107" s="293"/>
      <c r="P107" s="293"/>
    </row>
    <row r="108" spans="1:16" x14ac:dyDescent="0.25">
      <c r="A108" s="310"/>
      <c r="B108" s="310"/>
      <c r="C108" s="310"/>
      <c r="N108" s="293"/>
      <c r="O108" s="293"/>
      <c r="P108" s="293"/>
    </row>
    <row r="109" spans="1:16" x14ac:dyDescent="0.25">
      <c r="A109" s="310"/>
      <c r="B109" s="310"/>
      <c r="C109" s="310"/>
      <c r="N109" s="293"/>
      <c r="O109" s="293"/>
      <c r="P109" s="293"/>
    </row>
    <row r="110" spans="1:16" x14ac:dyDescent="0.25">
      <c r="A110" s="310"/>
      <c r="B110" s="310"/>
      <c r="C110" s="310"/>
      <c r="N110" s="293"/>
      <c r="O110" s="293"/>
      <c r="P110" s="293"/>
    </row>
    <row r="111" spans="1:16" x14ac:dyDescent="0.25">
      <c r="A111" s="310"/>
      <c r="B111" s="310"/>
      <c r="C111" s="310"/>
      <c r="N111" s="293"/>
      <c r="O111" s="293"/>
      <c r="P111" s="293"/>
    </row>
    <row r="112" spans="1:16" x14ac:dyDescent="0.25">
      <c r="A112" s="310"/>
      <c r="B112" s="310"/>
      <c r="C112" s="310"/>
      <c r="N112" s="293"/>
      <c r="O112" s="293"/>
      <c r="P112" s="293"/>
    </row>
    <row r="113" spans="1:16" x14ac:dyDescent="0.25">
      <c r="A113" s="310"/>
      <c r="B113" s="310"/>
      <c r="C113" s="310"/>
      <c r="N113" s="293"/>
      <c r="O113" s="293"/>
      <c r="P113" s="293"/>
    </row>
    <row r="114" spans="1:16" x14ac:dyDescent="0.25">
      <c r="A114" s="310"/>
      <c r="B114" s="310"/>
      <c r="C114" s="310"/>
      <c r="N114" s="293"/>
      <c r="O114" s="293"/>
      <c r="P114" s="293"/>
    </row>
    <row r="115" spans="1:16" x14ac:dyDescent="0.25">
      <c r="A115" s="310"/>
      <c r="B115" s="310"/>
      <c r="C115" s="310"/>
      <c r="N115" s="293"/>
      <c r="O115" s="293"/>
      <c r="P115" s="293"/>
    </row>
    <row r="116" spans="1:16" x14ac:dyDescent="0.25">
      <c r="A116" s="310"/>
      <c r="B116" s="310"/>
      <c r="C116" s="310"/>
      <c r="N116" s="293"/>
      <c r="O116" s="293"/>
      <c r="P116" s="293"/>
    </row>
    <row r="117" spans="1:16" x14ac:dyDescent="0.25">
      <c r="A117" s="310"/>
      <c r="B117" s="310"/>
      <c r="C117" s="310"/>
      <c r="N117" s="293"/>
      <c r="O117" s="293"/>
      <c r="P117" s="293"/>
    </row>
    <row r="118" spans="1:16" x14ac:dyDescent="0.25">
      <c r="A118" s="310"/>
      <c r="B118" s="310"/>
      <c r="C118" s="310"/>
      <c r="N118" s="293"/>
      <c r="O118" s="293"/>
      <c r="P118" s="293"/>
    </row>
    <row r="119" spans="1:16" x14ac:dyDescent="0.25">
      <c r="A119" s="310"/>
      <c r="B119" s="310"/>
      <c r="C119" s="310"/>
      <c r="N119" s="293"/>
      <c r="O119" s="293"/>
      <c r="P119" s="293"/>
    </row>
    <row r="120" spans="1:16" x14ac:dyDescent="0.25">
      <c r="A120" s="310"/>
      <c r="B120" s="310"/>
      <c r="C120" s="310"/>
      <c r="N120" s="293"/>
      <c r="O120" s="293"/>
      <c r="P120" s="293"/>
    </row>
    <row r="121" spans="1:16" x14ac:dyDescent="0.25">
      <c r="A121" s="310"/>
      <c r="B121" s="310"/>
      <c r="C121" s="310"/>
      <c r="N121" s="293"/>
      <c r="O121" s="293"/>
      <c r="P121" s="293"/>
    </row>
    <row r="122" spans="1:16" x14ac:dyDescent="0.25">
      <c r="A122" s="310"/>
      <c r="B122" s="310"/>
      <c r="C122" s="310"/>
      <c r="N122" s="293"/>
      <c r="O122" s="293"/>
      <c r="P122" s="293"/>
    </row>
    <row r="123" spans="1:16" x14ac:dyDescent="0.25">
      <c r="A123" s="310"/>
      <c r="B123" s="310"/>
      <c r="C123" s="310"/>
      <c r="N123" s="293"/>
      <c r="O123" s="293"/>
      <c r="P123" s="293"/>
    </row>
    <row r="124" spans="1:16" x14ac:dyDescent="0.25">
      <c r="A124" s="310"/>
      <c r="B124" s="310"/>
      <c r="C124" s="310"/>
      <c r="N124" s="293"/>
      <c r="O124" s="293"/>
      <c r="P124" s="293"/>
    </row>
    <row r="125" spans="1:16" x14ac:dyDescent="0.25">
      <c r="A125" s="310"/>
      <c r="B125" s="310"/>
      <c r="C125" s="310"/>
      <c r="N125" s="293"/>
      <c r="O125" s="293"/>
      <c r="P125" s="293"/>
    </row>
    <row r="126" spans="1:16" x14ac:dyDescent="0.25">
      <c r="A126" s="310"/>
      <c r="B126" s="310"/>
      <c r="C126" s="310"/>
      <c r="N126" s="293"/>
      <c r="O126" s="293"/>
      <c r="P126" s="293"/>
    </row>
    <row r="127" spans="1:16" x14ac:dyDescent="0.25">
      <c r="A127" s="310"/>
      <c r="B127" s="310"/>
      <c r="C127" s="310"/>
      <c r="N127" s="293"/>
      <c r="O127" s="293"/>
      <c r="P127" s="293"/>
    </row>
    <row r="128" spans="1:16" x14ac:dyDescent="0.25">
      <c r="A128" s="310"/>
      <c r="B128" s="310"/>
      <c r="C128" s="310"/>
      <c r="N128" s="293"/>
      <c r="O128" s="293"/>
      <c r="P128" s="293"/>
    </row>
    <row r="129" spans="1:16" x14ac:dyDescent="0.25">
      <c r="A129" s="310"/>
      <c r="B129" s="310"/>
      <c r="C129" s="310"/>
      <c r="N129" s="293"/>
      <c r="O129" s="293"/>
      <c r="P129" s="293"/>
    </row>
    <row r="130" spans="1:16" x14ac:dyDescent="0.25">
      <c r="A130" s="310"/>
      <c r="B130" s="310"/>
      <c r="C130" s="310"/>
      <c r="N130" s="293"/>
      <c r="O130" s="293"/>
      <c r="P130" s="293"/>
    </row>
    <row r="131" spans="1:16" x14ac:dyDescent="0.25">
      <c r="A131" s="310"/>
      <c r="B131" s="310"/>
      <c r="C131" s="310"/>
      <c r="N131" s="293"/>
      <c r="O131" s="293"/>
      <c r="P131" s="293"/>
    </row>
    <row r="132" spans="1:16" x14ac:dyDescent="0.25">
      <c r="A132" s="310"/>
      <c r="B132" s="310"/>
      <c r="C132" s="310"/>
      <c r="N132" s="293"/>
      <c r="O132" s="293"/>
      <c r="P132" s="293"/>
    </row>
    <row r="133" spans="1:16" x14ac:dyDescent="0.25">
      <c r="A133" s="310"/>
      <c r="B133" s="310"/>
      <c r="C133" s="310"/>
      <c r="N133" s="293"/>
      <c r="O133" s="293"/>
      <c r="P133" s="293"/>
    </row>
    <row r="134" spans="1:16" x14ac:dyDescent="0.25">
      <c r="A134" s="310"/>
      <c r="B134" s="310"/>
      <c r="C134" s="310"/>
      <c r="N134" s="293"/>
      <c r="O134" s="293"/>
      <c r="P134" s="293"/>
    </row>
    <row r="135" spans="1:16" x14ac:dyDescent="0.25">
      <c r="A135" s="310"/>
      <c r="B135" s="310"/>
      <c r="C135" s="310"/>
      <c r="N135" s="293"/>
      <c r="O135" s="293"/>
      <c r="P135" s="293"/>
    </row>
    <row r="136" spans="1:16" x14ac:dyDescent="0.25">
      <c r="A136" s="310"/>
      <c r="B136" s="310"/>
      <c r="C136" s="310"/>
      <c r="N136" s="293"/>
      <c r="O136" s="293"/>
      <c r="P136" s="293"/>
    </row>
    <row r="137" spans="1:16" x14ac:dyDescent="0.25">
      <c r="A137" s="310"/>
      <c r="B137" s="310"/>
      <c r="C137" s="310"/>
      <c r="N137" s="293"/>
      <c r="O137" s="293"/>
      <c r="P137" s="293"/>
    </row>
    <row r="138" spans="1:16" x14ac:dyDescent="0.25">
      <c r="A138" s="310"/>
      <c r="B138" s="310"/>
      <c r="C138" s="310"/>
      <c r="N138" s="293"/>
      <c r="O138" s="293"/>
      <c r="P138" s="293"/>
    </row>
    <row r="139" spans="1:16" x14ac:dyDescent="0.25">
      <c r="A139" s="310"/>
      <c r="B139" s="310"/>
      <c r="C139" s="310"/>
      <c r="N139" s="293"/>
      <c r="O139" s="293"/>
      <c r="P139" s="293"/>
    </row>
    <row r="140" spans="1:16" x14ac:dyDescent="0.25">
      <c r="A140" s="310"/>
      <c r="B140" s="310"/>
      <c r="C140" s="310"/>
      <c r="N140" s="293"/>
      <c r="O140" s="293"/>
      <c r="P140" s="293"/>
    </row>
    <row r="141" spans="1:16" x14ac:dyDescent="0.25">
      <c r="A141" s="310"/>
      <c r="B141" s="310"/>
      <c r="C141" s="310"/>
      <c r="N141" s="293"/>
      <c r="O141" s="293"/>
      <c r="P141" s="293"/>
    </row>
    <row r="142" spans="1:16" x14ac:dyDescent="0.25">
      <c r="A142" s="310"/>
      <c r="B142" s="310"/>
      <c r="C142" s="310"/>
      <c r="N142" s="293"/>
      <c r="O142" s="293"/>
      <c r="P142" s="293"/>
    </row>
    <row r="143" spans="1:16" x14ac:dyDescent="0.25">
      <c r="A143" s="310"/>
      <c r="B143" s="310"/>
      <c r="C143" s="310"/>
      <c r="N143" s="293"/>
      <c r="O143" s="293"/>
      <c r="P143" s="293"/>
    </row>
    <row r="144" spans="1:16" x14ac:dyDescent="0.25">
      <c r="A144" s="310"/>
      <c r="B144" s="310"/>
      <c r="C144" s="310"/>
      <c r="N144" s="293"/>
      <c r="O144" s="293"/>
      <c r="P144" s="293"/>
    </row>
    <row r="145" spans="1:16" x14ac:dyDescent="0.25">
      <c r="A145" s="310"/>
      <c r="B145" s="310"/>
      <c r="C145" s="310"/>
      <c r="N145" s="293"/>
      <c r="O145" s="293"/>
      <c r="P145" s="293"/>
    </row>
    <row r="146" spans="1:16" x14ac:dyDescent="0.25">
      <c r="A146" s="310"/>
      <c r="B146" s="310"/>
      <c r="C146" s="310"/>
      <c r="N146" s="293"/>
      <c r="O146" s="293"/>
      <c r="P146" s="293"/>
    </row>
    <row r="147" spans="1:16" x14ac:dyDescent="0.25">
      <c r="A147" s="310"/>
      <c r="B147" s="310"/>
      <c r="C147" s="310"/>
      <c r="N147" s="293"/>
      <c r="O147" s="293"/>
      <c r="P147" s="293"/>
    </row>
    <row r="148" spans="1:16" x14ac:dyDescent="0.25">
      <c r="A148" s="310"/>
      <c r="B148" s="310"/>
      <c r="C148" s="310"/>
      <c r="N148" s="293"/>
      <c r="O148" s="293"/>
      <c r="P148" s="293"/>
    </row>
    <row r="149" spans="1:16" x14ac:dyDescent="0.25">
      <c r="A149" s="310"/>
      <c r="B149" s="310"/>
      <c r="C149" s="310"/>
      <c r="N149" s="293"/>
      <c r="O149" s="293"/>
      <c r="P149" s="293"/>
    </row>
    <row r="150" spans="1:16" x14ac:dyDescent="0.25">
      <c r="A150" s="310"/>
      <c r="B150" s="310"/>
      <c r="C150" s="310"/>
      <c r="N150" s="293"/>
      <c r="O150" s="293"/>
      <c r="P150" s="293"/>
    </row>
    <row r="151" spans="1:16" x14ac:dyDescent="0.25">
      <c r="A151" s="310"/>
      <c r="B151" s="310"/>
      <c r="C151" s="310"/>
      <c r="N151" s="293"/>
      <c r="O151" s="293"/>
      <c r="P151" s="293"/>
    </row>
    <row r="152" spans="1:16" x14ac:dyDescent="0.25">
      <c r="A152" s="310"/>
      <c r="B152" s="310"/>
      <c r="C152" s="310"/>
      <c r="N152" s="293"/>
      <c r="O152" s="293"/>
      <c r="P152" s="293"/>
    </row>
    <row r="153" spans="1:16" x14ac:dyDescent="0.25">
      <c r="A153" s="310"/>
      <c r="B153" s="310"/>
      <c r="C153" s="310"/>
      <c r="N153" s="293"/>
      <c r="O153" s="293"/>
      <c r="P153" s="293"/>
    </row>
    <row r="154" spans="1:16" x14ac:dyDescent="0.25">
      <c r="A154" s="310"/>
      <c r="B154" s="310"/>
      <c r="C154" s="310"/>
      <c r="N154" s="293"/>
      <c r="O154" s="293"/>
      <c r="P154" s="293"/>
    </row>
    <row r="155" spans="1:16" x14ac:dyDescent="0.25">
      <c r="A155" s="310"/>
      <c r="B155" s="310"/>
      <c r="C155" s="310"/>
      <c r="N155" s="293"/>
      <c r="O155" s="293"/>
      <c r="P155" s="293"/>
    </row>
    <row r="156" spans="1:16" x14ac:dyDescent="0.25">
      <c r="A156" s="310"/>
      <c r="B156" s="310"/>
      <c r="C156" s="310"/>
      <c r="N156" s="293"/>
      <c r="O156" s="293"/>
      <c r="P156" s="293"/>
    </row>
    <row r="157" spans="1:16" x14ac:dyDescent="0.25">
      <c r="A157" s="310"/>
      <c r="B157" s="310"/>
      <c r="C157" s="310"/>
      <c r="N157" s="293"/>
      <c r="O157" s="293"/>
      <c r="P157" s="293"/>
    </row>
    <row r="158" spans="1:16" x14ac:dyDescent="0.25">
      <c r="A158" s="310"/>
      <c r="B158" s="310"/>
      <c r="C158" s="310"/>
      <c r="N158" s="293"/>
      <c r="O158" s="293"/>
      <c r="P158" s="293"/>
    </row>
    <row r="159" spans="1:16" x14ac:dyDescent="0.25">
      <c r="A159" s="310"/>
      <c r="B159" s="310"/>
      <c r="C159" s="310"/>
      <c r="N159" s="293"/>
      <c r="O159" s="293"/>
      <c r="P159" s="293"/>
    </row>
    <row r="160" spans="1:16" x14ac:dyDescent="0.25">
      <c r="A160" s="310"/>
      <c r="B160" s="310"/>
      <c r="C160" s="310"/>
      <c r="N160" s="293"/>
      <c r="O160" s="293"/>
      <c r="P160" s="293"/>
    </row>
    <row r="161" spans="1:16" x14ac:dyDescent="0.25">
      <c r="A161" s="310"/>
      <c r="B161" s="310"/>
      <c r="C161" s="310"/>
      <c r="N161" s="293"/>
      <c r="O161" s="293"/>
      <c r="P161" s="293"/>
    </row>
    <row r="162" spans="1:16" x14ac:dyDescent="0.25">
      <c r="A162" s="310"/>
      <c r="B162" s="310"/>
      <c r="C162" s="310"/>
      <c r="N162" s="293"/>
      <c r="O162" s="293"/>
      <c r="P162" s="293"/>
    </row>
    <row r="163" spans="1:16" x14ac:dyDescent="0.25">
      <c r="A163" s="310"/>
      <c r="B163" s="310"/>
      <c r="C163" s="310"/>
      <c r="N163" s="293"/>
      <c r="O163" s="293"/>
      <c r="P163" s="293"/>
    </row>
    <row r="164" spans="1:16" x14ac:dyDescent="0.25">
      <c r="A164" s="310"/>
      <c r="B164" s="310"/>
      <c r="C164" s="310"/>
      <c r="N164" s="293"/>
      <c r="O164" s="293"/>
      <c r="P164" s="293"/>
    </row>
    <row r="165" spans="1:16" x14ac:dyDescent="0.25">
      <c r="A165" s="310"/>
      <c r="B165" s="310"/>
      <c r="C165" s="310"/>
      <c r="N165" s="293"/>
      <c r="O165" s="293"/>
      <c r="P165" s="293"/>
    </row>
    <row r="166" spans="1:16" x14ac:dyDescent="0.25">
      <c r="A166" s="310"/>
      <c r="B166" s="310"/>
      <c r="C166" s="310"/>
      <c r="N166" s="293"/>
      <c r="O166" s="293"/>
      <c r="P166" s="293"/>
    </row>
    <row r="167" spans="1:16" x14ac:dyDescent="0.25">
      <c r="A167" s="310"/>
      <c r="B167" s="310"/>
      <c r="C167" s="310"/>
      <c r="N167" s="293"/>
      <c r="O167" s="293"/>
      <c r="P167" s="293"/>
    </row>
    <row r="168" spans="1:16" x14ac:dyDescent="0.25">
      <c r="A168" s="310"/>
      <c r="B168" s="310"/>
      <c r="C168" s="310"/>
      <c r="N168" s="293"/>
      <c r="O168" s="293"/>
      <c r="P168" s="293"/>
    </row>
    <row r="169" spans="1:16" x14ac:dyDescent="0.25">
      <c r="A169" s="310"/>
      <c r="B169" s="310"/>
      <c r="C169" s="310"/>
      <c r="N169" s="293"/>
      <c r="O169" s="293"/>
      <c r="P169" s="293"/>
    </row>
    <row r="170" spans="1:16" x14ac:dyDescent="0.25">
      <c r="A170" s="310"/>
      <c r="B170" s="310"/>
      <c r="C170" s="310"/>
      <c r="N170" s="293"/>
      <c r="O170" s="293"/>
      <c r="P170" s="293"/>
    </row>
    <row r="171" spans="1:16" x14ac:dyDescent="0.25">
      <c r="A171" s="310"/>
      <c r="B171" s="310"/>
      <c r="C171" s="310"/>
      <c r="N171" s="293"/>
      <c r="O171" s="293"/>
      <c r="P171" s="293"/>
    </row>
    <row r="172" spans="1:16" x14ac:dyDescent="0.25">
      <c r="A172" s="310"/>
      <c r="B172" s="310"/>
      <c r="C172" s="310"/>
      <c r="N172" s="293"/>
      <c r="O172" s="293"/>
      <c r="P172" s="293"/>
    </row>
    <row r="173" spans="1:16" x14ac:dyDescent="0.25">
      <c r="A173" s="310"/>
      <c r="B173" s="310"/>
      <c r="C173" s="310"/>
      <c r="N173" s="293"/>
      <c r="O173" s="293"/>
      <c r="P173" s="293"/>
    </row>
    <row r="174" spans="1:16" x14ac:dyDescent="0.25">
      <c r="A174" s="310"/>
      <c r="B174" s="310"/>
      <c r="C174" s="310"/>
      <c r="N174" s="293"/>
      <c r="O174" s="293"/>
      <c r="P174" s="293"/>
    </row>
    <row r="175" spans="1:16" x14ac:dyDescent="0.25">
      <c r="A175" s="310"/>
      <c r="B175" s="310"/>
      <c r="C175" s="310"/>
      <c r="N175" s="293"/>
      <c r="O175" s="293"/>
      <c r="P175" s="293"/>
    </row>
    <row r="176" spans="1:16" x14ac:dyDescent="0.25">
      <c r="A176" s="310"/>
      <c r="B176" s="310"/>
      <c r="C176" s="310"/>
      <c r="N176" s="293"/>
      <c r="O176" s="293"/>
      <c r="P176" s="293"/>
    </row>
    <row r="177" spans="1:16" x14ac:dyDescent="0.25">
      <c r="A177" s="310"/>
      <c r="B177" s="310"/>
      <c r="C177" s="310"/>
      <c r="N177" s="293"/>
      <c r="O177" s="293"/>
      <c r="P177" s="293"/>
    </row>
    <row r="178" spans="1:16" x14ac:dyDescent="0.25">
      <c r="A178" s="310"/>
      <c r="B178" s="310"/>
      <c r="C178" s="310"/>
      <c r="N178" s="293"/>
      <c r="O178" s="293"/>
      <c r="P178" s="293"/>
    </row>
    <row r="179" spans="1:16" x14ac:dyDescent="0.25">
      <c r="A179" s="310"/>
      <c r="B179" s="310"/>
      <c r="C179" s="310"/>
      <c r="N179" s="293"/>
      <c r="O179" s="293"/>
      <c r="P179" s="293"/>
    </row>
    <row r="180" spans="1:16" x14ac:dyDescent="0.25">
      <c r="A180" s="310"/>
      <c r="B180" s="310"/>
      <c r="C180" s="310"/>
      <c r="N180" s="293"/>
      <c r="O180" s="293"/>
      <c r="P180" s="293"/>
    </row>
    <row r="181" spans="1:16" x14ac:dyDescent="0.25">
      <c r="A181" s="310"/>
      <c r="B181" s="310"/>
      <c r="C181" s="310"/>
      <c r="N181" s="293"/>
      <c r="O181" s="293"/>
      <c r="P181" s="293"/>
    </row>
    <row r="182" spans="1:16" x14ac:dyDescent="0.25">
      <c r="A182" s="310"/>
      <c r="B182" s="310"/>
      <c r="C182" s="310"/>
      <c r="N182" s="293"/>
      <c r="O182" s="293"/>
      <c r="P182" s="293"/>
    </row>
    <row r="183" spans="1:16" x14ac:dyDescent="0.25">
      <c r="A183" s="310"/>
      <c r="B183" s="310"/>
      <c r="C183" s="310"/>
      <c r="N183" s="293"/>
      <c r="O183" s="293"/>
      <c r="P183" s="293"/>
    </row>
    <row r="184" spans="1:16" x14ac:dyDescent="0.25">
      <c r="A184" s="310"/>
      <c r="B184" s="310"/>
      <c r="C184" s="310"/>
      <c r="N184" s="293"/>
      <c r="O184" s="293"/>
      <c r="P184" s="293"/>
    </row>
    <row r="185" spans="1:16" x14ac:dyDescent="0.25">
      <c r="A185" s="310"/>
      <c r="B185" s="310"/>
      <c r="C185" s="310"/>
      <c r="N185" s="293"/>
      <c r="O185" s="293"/>
      <c r="P185" s="293"/>
    </row>
    <row r="186" spans="1:16" x14ac:dyDescent="0.25">
      <c r="A186" s="310"/>
      <c r="B186" s="310"/>
      <c r="C186" s="310"/>
      <c r="N186" s="293"/>
      <c r="O186" s="293"/>
      <c r="P186" s="293"/>
    </row>
    <row r="187" spans="1:16" x14ac:dyDescent="0.25">
      <c r="A187" s="310"/>
      <c r="B187" s="310"/>
      <c r="C187" s="310"/>
      <c r="N187" s="293"/>
      <c r="O187" s="293"/>
      <c r="P187" s="293"/>
    </row>
    <row r="188" spans="1:16" x14ac:dyDescent="0.25">
      <c r="A188" s="310"/>
      <c r="B188" s="310"/>
      <c r="C188" s="310"/>
      <c r="N188" s="293"/>
      <c r="O188" s="293"/>
      <c r="P188" s="293"/>
    </row>
    <row r="189" spans="1:16" x14ac:dyDescent="0.25">
      <c r="A189" s="310"/>
      <c r="B189" s="310"/>
      <c r="C189" s="310"/>
      <c r="N189" s="293"/>
      <c r="O189" s="293"/>
      <c r="P189" s="293"/>
    </row>
    <row r="190" spans="1:16" x14ac:dyDescent="0.25">
      <c r="A190" s="310"/>
      <c r="B190" s="310"/>
      <c r="C190" s="310"/>
      <c r="N190" s="293"/>
      <c r="O190" s="293"/>
      <c r="P190" s="293"/>
    </row>
    <row r="191" spans="1:16" x14ac:dyDescent="0.25">
      <c r="A191" s="310"/>
      <c r="B191" s="310"/>
      <c r="C191" s="310"/>
      <c r="N191" s="293"/>
      <c r="O191" s="293"/>
      <c r="P191" s="293"/>
    </row>
    <row r="192" spans="1:16" x14ac:dyDescent="0.25">
      <c r="A192" s="310"/>
      <c r="B192" s="310"/>
      <c r="C192" s="310"/>
      <c r="N192" s="293"/>
      <c r="O192" s="293"/>
      <c r="P192" s="293"/>
    </row>
    <row r="193" spans="1:16" x14ac:dyDescent="0.25">
      <c r="A193" s="310"/>
      <c r="B193" s="310"/>
      <c r="C193" s="310"/>
      <c r="N193" s="293"/>
      <c r="O193" s="293"/>
      <c r="P193" s="293"/>
    </row>
    <row r="194" spans="1:16" x14ac:dyDescent="0.25">
      <c r="A194" s="310"/>
      <c r="B194" s="310"/>
      <c r="C194" s="310"/>
      <c r="N194" s="293"/>
      <c r="O194" s="293"/>
      <c r="P194" s="293"/>
    </row>
    <row r="195" spans="1:16" x14ac:dyDescent="0.25">
      <c r="A195" s="310"/>
      <c r="B195" s="310"/>
      <c r="C195" s="310"/>
      <c r="N195" s="293"/>
      <c r="O195" s="293"/>
      <c r="P195" s="293"/>
    </row>
    <row r="196" spans="1:16" x14ac:dyDescent="0.25">
      <c r="A196" s="310"/>
      <c r="B196" s="310"/>
      <c r="C196" s="310"/>
      <c r="N196" s="293"/>
      <c r="O196" s="293"/>
      <c r="P196" s="293"/>
    </row>
    <row r="197" spans="1:16" x14ac:dyDescent="0.25">
      <c r="A197" s="310"/>
      <c r="B197" s="310"/>
      <c r="C197" s="310"/>
      <c r="N197" s="293"/>
      <c r="O197" s="293"/>
      <c r="P197" s="293"/>
    </row>
    <row r="198" spans="1:16" x14ac:dyDescent="0.25">
      <c r="A198" s="310"/>
      <c r="B198" s="310"/>
      <c r="C198" s="310"/>
      <c r="N198" s="293"/>
      <c r="O198" s="293"/>
      <c r="P198" s="293"/>
    </row>
    <row r="199" spans="1:16" x14ac:dyDescent="0.25">
      <c r="A199" s="310"/>
      <c r="B199" s="310"/>
      <c r="C199" s="310"/>
      <c r="N199" s="293"/>
      <c r="O199" s="293"/>
      <c r="P199" s="293"/>
    </row>
    <row r="200" spans="1:16" x14ac:dyDescent="0.25">
      <c r="A200" s="310"/>
      <c r="B200" s="310"/>
      <c r="C200" s="310"/>
      <c r="N200" s="293"/>
      <c r="O200" s="293"/>
      <c r="P200" s="293"/>
    </row>
    <row r="201" spans="1:16" x14ac:dyDescent="0.25">
      <c r="A201" s="310"/>
      <c r="B201" s="310"/>
      <c r="C201" s="310"/>
      <c r="N201" s="293"/>
      <c r="O201" s="293"/>
      <c r="P201" s="293"/>
    </row>
    <row r="202" spans="1:16" x14ac:dyDescent="0.25">
      <c r="A202" s="310"/>
      <c r="B202" s="310"/>
      <c r="C202" s="310"/>
      <c r="N202" s="293"/>
      <c r="O202" s="293"/>
      <c r="P202" s="293"/>
    </row>
    <row r="203" spans="1:16" x14ac:dyDescent="0.25">
      <c r="A203" s="310"/>
      <c r="B203" s="310"/>
      <c r="C203" s="310"/>
      <c r="N203" s="293"/>
      <c r="O203" s="293"/>
      <c r="P203" s="293"/>
    </row>
    <row r="204" spans="1:16" x14ac:dyDescent="0.25">
      <c r="A204" s="310"/>
      <c r="B204" s="310"/>
      <c r="C204" s="310"/>
      <c r="N204" s="293"/>
      <c r="O204" s="293"/>
      <c r="P204" s="293"/>
    </row>
    <row r="205" spans="1:16" x14ac:dyDescent="0.25">
      <c r="A205" s="310"/>
      <c r="B205" s="310"/>
      <c r="C205" s="310"/>
      <c r="N205" s="293"/>
      <c r="O205" s="293"/>
      <c r="P205" s="293"/>
    </row>
    <row r="206" spans="1:16" x14ac:dyDescent="0.25">
      <c r="A206" s="310"/>
      <c r="B206" s="310"/>
      <c r="C206" s="310"/>
      <c r="N206" s="293"/>
      <c r="O206" s="293"/>
      <c r="P206" s="293"/>
    </row>
    <row r="207" spans="1:16" x14ac:dyDescent="0.25">
      <c r="A207" s="310"/>
      <c r="B207" s="310"/>
      <c r="C207" s="310"/>
      <c r="N207" s="293"/>
      <c r="O207" s="293"/>
      <c r="P207" s="293"/>
    </row>
    <row r="208" spans="1:16" x14ac:dyDescent="0.25">
      <c r="A208" s="310"/>
      <c r="B208" s="310"/>
      <c r="C208" s="310"/>
      <c r="N208" s="293"/>
      <c r="O208" s="293"/>
      <c r="P208" s="293"/>
    </row>
    <row r="209" spans="1:16" x14ac:dyDescent="0.25">
      <c r="A209" s="310"/>
      <c r="B209" s="310"/>
      <c r="C209" s="310"/>
      <c r="N209" s="293"/>
      <c r="O209" s="293"/>
      <c r="P209" s="293"/>
    </row>
    <row r="210" spans="1:16" x14ac:dyDescent="0.25">
      <c r="A210" s="310"/>
      <c r="B210" s="310"/>
      <c r="C210" s="310"/>
      <c r="N210" s="293"/>
      <c r="O210" s="293"/>
      <c r="P210" s="293"/>
    </row>
    <row r="211" spans="1:16" x14ac:dyDescent="0.25">
      <c r="A211" s="310"/>
      <c r="B211" s="310"/>
      <c r="C211" s="310"/>
      <c r="N211" s="293"/>
      <c r="O211" s="293"/>
      <c r="P211" s="293"/>
    </row>
    <row r="212" spans="1:16" x14ac:dyDescent="0.25">
      <c r="A212" s="310"/>
      <c r="B212" s="310"/>
      <c r="C212" s="310"/>
      <c r="N212" s="293"/>
      <c r="O212" s="293"/>
      <c r="P212" s="293"/>
    </row>
    <row r="213" spans="1:16" x14ac:dyDescent="0.25">
      <c r="A213" s="310"/>
      <c r="B213" s="310"/>
      <c r="C213" s="310"/>
      <c r="N213" s="293"/>
      <c r="O213" s="293"/>
      <c r="P213" s="293"/>
    </row>
    <row r="214" spans="1:16" x14ac:dyDescent="0.25">
      <c r="A214" s="310"/>
      <c r="B214" s="310"/>
      <c r="C214" s="310"/>
      <c r="N214" s="293"/>
      <c r="O214" s="293"/>
      <c r="P214" s="293"/>
    </row>
    <row r="215" spans="1:16" x14ac:dyDescent="0.25">
      <c r="A215" s="310"/>
      <c r="B215" s="310"/>
      <c r="C215" s="310"/>
      <c r="N215" s="293"/>
      <c r="O215" s="293"/>
      <c r="P215" s="293"/>
    </row>
    <row r="216" spans="1:16" x14ac:dyDescent="0.25">
      <c r="A216" s="310"/>
      <c r="B216" s="310"/>
      <c r="C216" s="310"/>
      <c r="N216" s="293"/>
      <c r="O216" s="293"/>
      <c r="P216" s="293"/>
    </row>
    <row r="217" spans="1:16" x14ac:dyDescent="0.25">
      <c r="A217" s="310"/>
      <c r="B217" s="310"/>
      <c r="C217" s="310"/>
      <c r="N217" s="293"/>
      <c r="O217" s="293"/>
      <c r="P217" s="293"/>
    </row>
    <row r="218" spans="1:16" x14ac:dyDescent="0.25">
      <c r="A218" s="310"/>
      <c r="B218" s="310"/>
      <c r="C218" s="310"/>
      <c r="N218" s="293"/>
      <c r="O218" s="293"/>
      <c r="P218" s="293"/>
    </row>
    <row r="219" spans="1:16" x14ac:dyDescent="0.25">
      <c r="A219" s="310"/>
      <c r="B219" s="310"/>
      <c r="C219" s="310"/>
      <c r="N219" s="293"/>
      <c r="O219" s="293"/>
      <c r="P219" s="293"/>
    </row>
    <row r="220" spans="1:16" x14ac:dyDescent="0.25">
      <c r="A220" s="310"/>
      <c r="B220" s="310"/>
      <c r="C220" s="310"/>
      <c r="N220" s="293"/>
      <c r="O220" s="293"/>
      <c r="P220" s="293"/>
    </row>
    <row r="221" spans="1:16" x14ac:dyDescent="0.25">
      <c r="A221" s="310"/>
      <c r="B221" s="310"/>
      <c r="C221" s="310"/>
      <c r="N221" s="293"/>
      <c r="O221" s="293"/>
      <c r="P221" s="293"/>
    </row>
    <row r="222" spans="1:16" x14ac:dyDescent="0.25">
      <c r="A222" s="310"/>
      <c r="B222" s="310"/>
      <c r="C222" s="310"/>
      <c r="N222" s="293"/>
      <c r="O222" s="293"/>
      <c r="P222" s="293"/>
    </row>
    <row r="223" spans="1:16" x14ac:dyDescent="0.25">
      <c r="A223" s="310"/>
      <c r="B223" s="310"/>
      <c r="C223" s="310"/>
      <c r="N223" s="293"/>
      <c r="O223" s="293"/>
      <c r="P223" s="293"/>
    </row>
    <row r="224" spans="1:16" x14ac:dyDescent="0.25">
      <c r="A224" s="310"/>
      <c r="B224" s="310"/>
      <c r="C224" s="310"/>
      <c r="N224" s="293"/>
      <c r="O224" s="293"/>
      <c r="P224" s="293"/>
    </row>
  </sheetData>
  <sheetProtection algorithmName="SHA-512" hashValue="WgE6FOcE5TPSvNtD6HDZmoHMmdCqh4PRFtuq/GPpvdUAaIoZPwl1IYOkb7sK8UxqfZBDBYM3xN/ow7A3zCjwZQ==" saltValue="awLLJWkML4FsgTEHFbcgYQ==" spinCount="100000" sheet="1" objects="1" scenarios="1"/>
  <mergeCells count="13">
    <mergeCell ref="A1:M1"/>
    <mergeCell ref="B4:G4"/>
    <mergeCell ref="A8:M8"/>
    <mergeCell ref="N8:U8"/>
    <mergeCell ref="A52:A60"/>
    <mergeCell ref="A2:AI2"/>
    <mergeCell ref="A11:A24"/>
    <mergeCell ref="A25:A30"/>
    <mergeCell ref="A31:A38"/>
    <mergeCell ref="A39:A44"/>
    <mergeCell ref="A45:A51"/>
    <mergeCell ref="F9:G9"/>
    <mergeCell ref="B6:C6"/>
  </mergeCells>
  <conditionalFormatting sqref="N11:N60">
    <cfRule type="cellIs" dxfId="4" priority="8" operator="equal">
      <formula>"x"</formula>
    </cfRule>
  </conditionalFormatting>
  <conditionalFormatting sqref="O11:O60">
    <cfRule type="cellIs" dxfId="3" priority="1" operator="equal">
      <formula>"x"</formula>
    </cfRule>
  </conditionalFormatting>
  <conditionalFormatting sqref="P11:P60">
    <cfRule type="cellIs" dxfId="2" priority="5" operator="equal">
      <formula>"x"</formula>
    </cfRule>
  </conditionalFormatting>
  <conditionalFormatting sqref="Z6:Z7">
    <cfRule type="cellIs" dxfId="1" priority="10" stopIfTrue="1" operator="equal">
      <formula>$Z$6</formula>
    </cfRule>
  </conditionalFormatting>
  <pageMargins left="0.511811024" right="0.511811024" top="0.78740157499999996" bottom="0.78740157499999996" header="0.31496062000000002" footer="0.31496062000000002"/>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R32"/>
  <sheetViews>
    <sheetView showGridLines="0" tabSelected="1" zoomScale="85" zoomScaleNormal="85" zoomScalePageLayoutView="70" workbookViewId="0">
      <selection activeCell="C13" sqref="C13:E13"/>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11"/>
      <c r="B1" s="11"/>
      <c r="C1" s="11"/>
      <c r="D1" s="11"/>
      <c r="E1" s="11"/>
      <c r="F1" s="11"/>
      <c r="G1" s="11"/>
      <c r="H1" s="11"/>
      <c r="I1" s="11"/>
      <c r="J1" s="11"/>
      <c r="K1" s="11"/>
      <c r="L1" s="11"/>
      <c r="M1" s="11"/>
      <c r="N1" s="11"/>
      <c r="O1" s="11"/>
      <c r="P1" s="11"/>
      <c r="Q1" s="11"/>
      <c r="R1" s="11"/>
    </row>
    <row r="2" spans="1:18" s="15" customFormat="1" ht="33.75" customHeight="1" x14ac:dyDescent="0.25">
      <c r="A2" s="16"/>
      <c r="B2" s="429" t="s">
        <v>0</v>
      </c>
      <c r="C2" s="429"/>
      <c r="D2" s="429"/>
      <c r="E2" s="429"/>
      <c r="F2" s="429"/>
      <c r="G2" s="429"/>
      <c r="H2" s="429"/>
      <c r="I2" s="429"/>
      <c r="J2" s="429"/>
      <c r="K2" s="429"/>
      <c r="L2" s="429"/>
      <c r="M2" s="429"/>
      <c r="N2" s="429"/>
      <c r="O2" s="429"/>
      <c r="P2" s="429"/>
      <c r="Q2" s="429"/>
      <c r="R2" s="16"/>
    </row>
    <row r="3" spans="1:18" ht="33.75" customHeight="1" x14ac:dyDescent="0.35">
      <c r="A3" s="11"/>
      <c r="B3" s="435" t="str">
        <f>'Monitoria Anual - 1'!A2</f>
        <v>PLANO DE AÇÃO NACIONAL PARA A CONSERVAÇÃO DAS ESPÉCIES AMEAÇADAS DA FAUNA AQUÁTICA DO ECOSSISTEMA MOGI/PARDO/SAPUCAI-MIRIM/GRANDE - PAN MPSG.</v>
      </c>
      <c r="C3" s="435"/>
      <c r="D3" s="435"/>
      <c r="E3" s="435"/>
      <c r="F3" s="435"/>
      <c r="G3" s="435"/>
      <c r="H3" s="435"/>
      <c r="I3" s="435"/>
      <c r="J3" s="435"/>
      <c r="K3" s="435"/>
      <c r="L3" s="435"/>
      <c r="M3" s="435"/>
      <c r="N3" s="435"/>
      <c r="O3" s="435"/>
      <c r="P3" s="435"/>
      <c r="Q3" s="435"/>
      <c r="R3" s="11"/>
    </row>
    <row r="4" spans="1:18" x14ac:dyDescent="0.25">
      <c r="A4" s="11"/>
      <c r="H4" s="12"/>
      <c r="I4" s="12"/>
      <c r="J4" s="12"/>
      <c r="K4" s="12"/>
      <c r="R4" s="11"/>
    </row>
    <row r="5" spans="1:18" s="2" customFormat="1" ht="45" customHeight="1" x14ac:dyDescent="0.25">
      <c r="A5" s="18"/>
      <c r="B5" s="442" t="s">
        <v>398</v>
      </c>
      <c r="C5" s="442"/>
      <c r="D5" s="443" t="str">
        <f>'Monitoria Anual - 1'!B4</f>
        <v>Recuperar as espécies da fauna aquática, com ênfase nos peixes ameaçados de extinção, do ecossistema dos rios Mogi-Guaçu, Pardo e Grande em 8 anos.</v>
      </c>
      <c r="E5" s="443"/>
      <c r="F5" s="443"/>
      <c r="G5" s="443"/>
      <c r="H5" s="443"/>
      <c r="I5" s="444"/>
      <c r="J5" s="13"/>
      <c r="K5" s="13"/>
      <c r="L5" s="13"/>
      <c r="M5" s="13"/>
      <c r="N5" s="13"/>
      <c r="R5" s="18"/>
    </row>
    <row r="6" spans="1:18" x14ac:dyDescent="0.25">
      <c r="A6" s="11"/>
      <c r="H6" s="12"/>
      <c r="I6" s="12"/>
      <c r="J6" s="12"/>
      <c r="K6" s="12"/>
      <c r="R6" s="11"/>
    </row>
    <row r="7" spans="1:18" ht="26.25" customHeight="1" x14ac:dyDescent="0.25">
      <c r="A7" s="11"/>
      <c r="B7" s="442" t="s">
        <v>4</v>
      </c>
      <c r="C7" s="442"/>
      <c r="D7" s="494">
        <f>'Monitoria Final'!B6</f>
        <v>44136</v>
      </c>
      <c r="E7" s="494"/>
      <c r="F7" s="494"/>
      <c r="G7" s="494"/>
      <c r="H7" s="494"/>
      <c r="I7" s="495"/>
      <c r="J7" s="42"/>
      <c r="K7" s="42"/>
      <c r="L7" s="42"/>
      <c r="M7" s="42"/>
      <c r="N7" s="42"/>
      <c r="O7" s="42"/>
      <c r="P7" s="42"/>
      <c r="Q7" s="42"/>
      <c r="R7" s="11"/>
    </row>
    <row r="8" spans="1:18" x14ac:dyDescent="0.25">
      <c r="A8" s="11"/>
      <c r="R8" s="11"/>
    </row>
    <row r="9" spans="1:18" ht="31.5" customHeight="1" x14ac:dyDescent="0.25">
      <c r="A9" s="11"/>
      <c r="B9" s="429" t="s">
        <v>399</v>
      </c>
      <c r="C9" s="429"/>
      <c r="D9" s="429"/>
      <c r="E9" s="429"/>
      <c r="F9" s="429"/>
      <c r="G9" s="429"/>
      <c r="H9" s="429"/>
      <c r="I9" s="429"/>
      <c r="J9" s="429"/>
      <c r="K9" s="429"/>
      <c r="L9" s="429"/>
      <c r="M9" s="429"/>
      <c r="N9" s="429"/>
      <c r="O9" s="429"/>
      <c r="P9" s="429"/>
      <c r="Q9" s="429"/>
      <c r="R9" s="11"/>
    </row>
    <row r="10" spans="1:18" x14ac:dyDescent="0.25">
      <c r="A10" s="11"/>
      <c r="F10" s="10"/>
      <c r="G10" s="10"/>
      <c r="R10" s="11"/>
    </row>
    <row r="11" spans="1:18" ht="18" customHeight="1" x14ac:dyDescent="0.25">
      <c r="A11" s="11"/>
      <c r="B11" s="430" t="s">
        <v>400</v>
      </c>
      <c r="C11" s="431"/>
      <c r="D11" s="42"/>
      <c r="E11" s="42"/>
      <c r="F11" s="42"/>
      <c r="G11" s="42"/>
      <c r="H11" s="42"/>
      <c r="I11" s="42"/>
      <c r="J11" s="42"/>
      <c r="K11" s="42"/>
      <c r="L11" s="42"/>
      <c r="M11" s="42"/>
      <c r="N11" s="42"/>
      <c r="O11" s="42"/>
      <c r="P11" s="42"/>
      <c r="Q11" s="42"/>
      <c r="R11" s="11"/>
    </row>
    <row r="12" spans="1:18" ht="15.75" thickBot="1" x14ac:dyDescent="0.3">
      <c r="A12" s="11"/>
      <c r="F12" s="367"/>
      <c r="R12" s="11"/>
    </row>
    <row r="13" spans="1:18" ht="60.75" customHeight="1" thickBot="1" x14ac:dyDescent="0.3">
      <c r="A13" s="11"/>
      <c r="C13" s="439" t="s">
        <v>1027</v>
      </c>
      <c r="D13" s="440"/>
      <c r="E13" s="441"/>
      <c r="F13" s="3"/>
      <c r="R13" s="11"/>
    </row>
    <row r="14" spans="1:18" s="2" customFormat="1" ht="31.9" customHeight="1" thickBot="1" x14ac:dyDescent="0.3">
      <c r="A14" s="18"/>
      <c r="C14" s="26" t="s">
        <v>402</v>
      </c>
      <c r="D14" s="7" t="s">
        <v>403</v>
      </c>
      <c r="E14" s="9" t="s">
        <v>404</v>
      </c>
      <c r="F14" s="6"/>
      <c r="R14" s="18"/>
    </row>
    <row r="15" spans="1:18" ht="15.75" x14ac:dyDescent="0.25">
      <c r="A15" s="11"/>
      <c r="C15" s="38" t="s">
        <v>1028</v>
      </c>
      <c r="D15" s="28">
        <f>COUNTA('Monitoria Final'!N11:N60)</f>
        <v>21</v>
      </c>
      <c r="E15" s="29">
        <f>D15/$D$18</f>
        <v>0.58333333333333337</v>
      </c>
      <c r="F15" s="4"/>
      <c r="R15" s="11"/>
    </row>
    <row r="16" spans="1:18" ht="15.75" x14ac:dyDescent="0.25">
      <c r="A16" s="11"/>
      <c r="C16" s="39" t="s">
        <v>1029</v>
      </c>
      <c r="D16" s="28">
        <f>COUNTA('Monitoria Final'!O11:O60)</f>
        <v>7</v>
      </c>
      <c r="E16" s="29">
        <f>D16/$D$18</f>
        <v>0.19444444444444445</v>
      </c>
      <c r="F16" s="4"/>
      <c r="R16" s="11"/>
    </row>
    <row r="17" spans="1:18" ht="16.5" thickBot="1" x14ac:dyDescent="0.3">
      <c r="A17" s="11"/>
      <c r="C17" s="40" t="s">
        <v>1030</v>
      </c>
      <c r="D17" s="28">
        <f>COUNTA('Monitoria Final'!P11:P60)</f>
        <v>8</v>
      </c>
      <c r="E17" s="29">
        <f>D17/$D$18</f>
        <v>0.22222222222222221</v>
      </c>
      <c r="F17" s="4"/>
      <c r="R17" s="11"/>
    </row>
    <row r="18" spans="1:18" ht="15.75" thickBot="1" x14ac:dyDescent="0.3">
      <c r="A18" s="11"/>
      <c r="C18" s="41" t="s">
        <v>1031</v>
      </c>
      <c r="D18" s="31">
        <f>SUM(D15:D17)</f>
        <v>36</v>
      </c>
      <c r="E18" s="32">
        <f>SUM(E15:E17)</f>
        <v>1</v>
      </c>
      <c r="F18" s="5"/>
      <c r="R18" s="11"/>
    </row>
    <row r="19" spans="1:18" x14ac:dyDescent="0.25">
      <c r="A19" s="11"/>
      <c r="R19" s="11"/>
    </row>
    <row r="20" spans="1:18" ht="15.75" x14ac:dyDescent="0.25">
      <c r="A20" s="11"/>
      <c r="B20" s="43" t="s">
        <v>416</v>
      </c>
      <c r="C20" s="44"/>
      <c r="D20" s="42"/>
      <c r="E20" s="42"/>
      <c r="F20" s="42"/>
      <c r="G20" s="42"/>
      <c r="H20" s="42"/>
      <c r="I20" s="42"/>
      <c r="J20" s="42"/>
      <c r="K20" s="42"/>
      <c r="L20" s="42"/>
      <c r="M20" s="42"/>
      <c r="N20" s="42"/>
      <c r="O20" s="42"/>
      <c r="P20" s="42"/>
      <c r="Q20" s="42"/>
      <c r="R20" s="11"/>
    </row>
    <row r="21" spans="1:18" ht="16.5" thickBot="1" x14ac:dyDescent="0.3">
      <c r="A21" s="11"/>
      <c r="B21" s="17"/>
      <c r="C21" s="17"/>
      <c r="D21" s="17"/>
      <c r="E21" s="17"/>
      <c r="F21" s="17"/>
      <c r="G21" s="17"/>
      <c r="H21" s="17"/>
      <c r="I21" s="17"/>
      <c r="J21" s="17"/>
      <c r="K21" s="17"/>
      <c r="L21" s="17"/>
      <c r="M21" s="17"/>
      <c r="N21" s="17"/>
      <c r="O21" s="17"/>
      <c r="P21" s="17"/>
      <c r="Q21" s="17"/>
      <c r="R21" s="11"/>
    </row>
    <row r="22" spans="1:18" ht="36" customHeight="1" thickBot="1" x14ac:dyDescent="0.3">
      <c r="A22" s="11"/>
      <c r="C22" s="33" t="s">
        <v>417</v>
      </c>
      <c r="D22" s="66">
        <f>COUNTA('Monitoria Final'!A11:A60)</f>
        <v>6</v>
      </c>
      <c r="R22" s="11"/>
    </row>
    <row r="23" spans="1:18" ht="15.75" thickBot="1" x14ac:dyDescent="0.3">
      <c r="A23" s="11"/>
      <c r="R23" s="11"/>
    </row>
    <row r="24" spans="1:18" ht="15.75" thickBot="1" x14ac:dyDescent="0.3">
      <c r="A24" s="11"/>
      <c r="C24" s="76" t="s">
        <v>418</v>
      </c>
      <c r="D24" s="76" t="s">
        <v>419</v>
      </c>
      <c r="E24" s="21"/>
      <c r="F24" s="22"/>
      <c r="G24" s="25"/>
      <c r="R24" s="11"/>
    </row>
    <row r="25" spans="1:18" x14ac:dyDescent="0.25">
      <c r="A25" s="11"/>
      <c r="C25" s="74" t="s">
        <v>420</v>
      </c>
      <c r="D25" s="97">
        <f>SUM(E25:G25)</f>
        <v>8</v>
      </c>
      <c r="E25" s="34">
        <f>COUNTA('Monitoria Final'!N11:N24)</f>
        <v>6</v>
      </c>
      <c r="F25" s="64">
        <f>COUNTA('Monitoria Final'!O11:O24)</f>
        <v>1</v>
      </c>
      <c r="G25" s="65">
        <f>COUNTA('Monitoria Final'!P11:P24)</f>
        <v>1</v>
      </c>
      <c r="R25" s="11"/>
    </row>
    <row r="26" spans="1:18" x14ac:dyDescent="0.25">
      <c r="A26" s="11"/>
      <c r="C26" s="75" t="s">
        <v>421</v>
      </c>
      <c r="D26" s="74">
        <f t="shared" ref="D26:D30" si="0">SUM(E26:G26)</f>
        <v>4</v>
      </c>
      <c r="E26" s="35">
        <f>COUNTA('Monitoria Final'!N25:N30)</f>
        <v>1</v>
      </c>
      <c r="F26" s="36">
        <f>COUNTA('Monitoria Final'!O25:O30)</f>
        <v>2</v>
      </c>
      <c r="G26" s="37">
        <f>COUNTA('Monitoria Final'!P25:P30)</f>
        <v>1</v>
      </c>
      <c r="R26" s="11"/>
    </row>
    <row r="27" spans="1:18" x14ac:dyDescent="0.25">
      <c r="A27" s="11"/>
      <c r="C27" s="75" t="s">
        <v>422</v>
      </c>
      <c r="D27" s="74">
        <f t="shared" si="0"/>
        <v>5</v>
      </c>
      <c r="E27" s="35">
        <f>COUNTA('Monitoria Final'!N31:N38)</f>
        <v>2</v>
      </c>
      <c r="F27" s="36">
        <f>COUNTA('Monitoria Final'!O31:O38)</f>
        <v>1</v>
      </c>
      <c r="G27" s="37">
        <f>COUNTA('Monitoria Final'!P31:P38)</f>
        <v>2</v>
      </c>
      <c r="R27" s="11"/>
    </row>
    <row r="28" spans="1:18" x14ac:dyDescent="0.25">
      <c r="A28" s="11"/>
      <c r="C28" s="75" t="s">
        <v>423</v>
      </c>
      <c r="D28" s="74">
        <f t="shared" si="0"/>
        <v>6</v>
      </c>
      <c r="E28" s="35">
        <f>COUNTA('Monitoria Final'!N39:N44)</f>
        <v>3</v>
      </c>
      <c r="F28" s="36">
        <f>COUNTA('Monitoria Final'!O39:O44)</f>
        <v>1</v>
      </c>
      <c r="G28" s="37">
        <f>COUNTA('Monitoria Final'!P39:P44)</f>
        <v>2</v>
      </c>
      <c r="R28" s="11"/>
    </row>
    <row r="29" spans="1:18" x14ac:dyDescent="0.25">
      <c r="A29" s="11"/>
      <c r="C29" s="75" t="s">
        <v>424</v>
      </c>
      <c r="D29" s="74">
        <f t="shared" si="0"/>
        <v>7</v>
      </c>
      <c r="E29" s="35">
        <f>COUNTA('Monitoria Final'!N45:N51)</f>
        <v>5</v>
      </c>
      <c r="F29" s="36">
        <f>COUNTA('Monitoria Final'!O45:O51)</f>
        <v>0</v>
      </c>
      <c r="G29" s="37">
        <f>COUNTA('Monitoria Final'!P45:P51)</f>
        <v>2</v>
      </c>
      <c r="R29" s="11"/>
    </row>
    <row r="30" spans="1:18" x14ac:dyDescent="0.25">
      <c r="A30" s="11"/>
      <c r="C30" s="75" t="s">
        <v>425</v>
      </c>
      <c r="D30" s="74">
        <f t="shared" si="0"/>
        <v>6</v>
      </c>
      <c r="E30" s="35">
        <f>COUNTA('Monitoria Final'!N52:N60)</f>
        <v>4</v>
      </c>
      <c r="F30" s="36">
        <f>COUNTA('Monitoria Final'!O52:O60)</f>
        <v>2</v>
      </c>
      <c r="G30" s="37">
        <f>COUNTA('Monitoria Final'!P52:P60)</f>
        <v>0</v>
      </c>
      <c r="R30" s="11"/>
    </row>
    <row r="31" spans="1:18" x14ac:dyDescent="0.25">
      <c r="A31" s="11"/>
      <c r="R31" s="11"/>
    </row>
    <row r="32" spans="1:18" x14ac:dyDescent="0.25">
      <c r="A32" s="11"/>
      <c r="B32" s="11"/>
      <c r="C32" s="11"/>
      <c r="D32" s="11"/>
      <c r="E32" s="11"/>
      <c r="F32" s="11"/>
      <c r="G32" s="11"/>
      <c r="H32" s="11"/>
      <c r="I32" s="11"/>
      <c r="J32" s="11"/>
      <c r="K32" s="11"/>
      <c r="L32" s="11"/>
      <c r="M32" s="11"/>
      <c r="N32" s="11"/>
      <c r="O32" s="11"/>
      <c r="P32" s="11"/>
      <c r="Q32" s="11"/>
      <c r="R32" s="11"/>
    </row>
  </sheetData>
  <sheetProtection algorithmName="SHA-512" hashValue="WMM2nvid3/tX8o7jEGRsTsf0PDagxx2BPDOxGyqkPzEOFdhNazrtFZmKkA6xeftUpOXvU8LopYCDxkB3uGy1sw==" saltValue="EsRF2YEAOAffj9USR4HgVA==" spinCount="100000" sheet="1" objects="1" scenarios="1"/>
  <mergeCells count="9">
    <mergeCell ref="B9:Q9"/>
    <mergeCell ref="B11:C11"/>
    <mergeCell ref="C13:E13"/>
    <mergeCell ref="B2:Q2"/>
    <mergeCell ref="B3:Q3"/>
    <mergeCell ref="B5:C5"/>
    <mergeCell ref="D5:I5"/>
    <mergeCell ref="B7:C7"/>
    <mergeCell ref="D7:I7"/>
  </mergeCells>
  <conditionalFormatting sqref="E25:G25 F25:G30">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39"/>
  <sheetViews>
    <sheetView showGridLines="0" topLeftCell="A8" zoomScale="110" zoomScaleNormal="110" zoomScalePageLayoutView="70" workbookViewId="0">
      <selection activeCell="F29" sqref="F29"/>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429" t="s">
        <v>0</v>
      </c>
      <c r="C1" s="429"/>
      <c r="D1" s="429"/>
      <c r="E1" s="429"/>
      <c r="F1" s="429"/>
      <c r="G1" s="429"/>
      <c r="H1" s="429"/>
      <c r="I1" s="429"/>
      <c r="J1" s="429"/>
      <c r="K1" s="429"/>
      <c r="L1" s="429"/>
      <c r="M1" s="429"/>
      <c r="N1" s="429"/>
      <c r="O1" s="429"/>
      <c r="P1" s="429"/>
      <c r="Q1" s="429"/>
      <c r="R1" s="429"/>
      <c r="S1" s="429"/>
      <c r="T1" s="429"/>
      <c r="U1" s="429"/>
      <c r="V1" s="429"/>
      <c r="W1" s="429"/>
      <c r="X1" s="11"/>
    </row>
    <row r="2" spans="1:28" s="15" customFormat="1" ht="21" customHeight="1" x14ac:dyDescent="0.25">
      <c r="A2" s="16"/>
      <c r="B2" s="429"/>
      <c r="C2" s="429"/>
      <c r="D2" s="429"/>
      <c r="E2" s="429"/>
      <c r="F2" s="429"/>
      <c r="G2" s="429"/>
      <c r="H2" s="429"/>
      <c r="I2" s="429"/>
      <c r="J2" s="429"/>
      <c r="K2" s="429"/>
      <c r="L2" s="429"/>
      <c r="M2" s="429"/>
      <c r="N2" s="429"/>
      <c r="O2" s="429"/>
      <c r="P2" s="429"/>
      <c r="Q2" s="429"/>
      <c r="R2" s="429"/>
      <c r="S2" s="429"/>
      <c r="T2" s="429"/>
      <c r="U2" s="429"/>
      <c r="V2" s="429"/>
      <c r="W2" s="429"/>
      <c r="X2" s="16"/>
    </row>
    <row r="3" spans="1:28" ht="33.75" customHeight="1" x14ac:dyDescent="0.35">
      <c r="A3" s="11"/>
      <c r="B3" s="435" t="str">
        <f>'Monitoria Anual - 1'!A2</f>
        <v>PLANO DE AÇÃO NACIONAL PARA A CONSERVAÇÃO DAS ESPÉCIES AMEAÇADAS DA FAUNA AQUÁTICA DO ECOSSISTEMA MOGI/PARDO/SAPUCAI-MIRIM/GRANDE - PAN MPSG.</v>
      </c>
      <c r="C3" s="435"/>
      <c r="D3" s="435"/>
      <c r="E3" s="435"/>
      <c r="F3" s="435"/>
      <c r="G3" s="435"/>
      <c r="H3" s="435"/>
      <c r="I3" s="435"/>
      <c r="J3" s="435"/>
      <c r="K3" s="435"/>
      <c r="L3" s="435"/>
      <c r="M3" s="435"/>
      <c r="N3" s="435"/>
      <c r="O3" s="435"/>
      <c r="P3" s="435"/>
      <c r="Q3" s="435"/>
      <c r="R3" s="435"/>
      <c r="S3" s="435"/>
      <c r="T3" s="435"/>
      <c r="U3" s="435"/>
      <c r="V3" s="435"/>
      <c r="W3" s="435"/>
      <c r="X3" s="11"/>
    </row>
    <row r="4" spans="1:28" x14ac:dyDescent="0.25">
      <c r="A4" s="11"/>
      <c r="J4" s="12"/>
      <c r="K4" s="12"/>
      <c r="L4" s="12"/>
      <c r="M4" s="12"/>
      <c r="N4" s="12"/>
      <c r="O4" s="12"/>
      <c r="X4" s="11"/>
    </row>
    <row r="5" spans="1:28" s="2" customFormat="1" ht="45" customHeight="1" x14ac:dyDescent="0.25">
      <c r="A5" s="18"/>
      <c r="B5" s="442" t="s">
        <v>398</v>
      </c>
      <c r="C5" s="442"/>
      <c r="D5" s="443" t="str">
        <f>'Monitoria Anual - 1'!B4</f>
        <v>Recuperar as espécies da fauna aquática, com ênfase nos peixes ameaçados de extinção, do ecossistema dos rios Mogi-Guaçu, Pardo e Grande em 8 anos.</v>
      </c>
      <c r="E5" s="443"/>
      <c r="F5" s="443"/>
      <c r="G5" s="443"/>
      <c r="H5" s="443"/>
      <c r="I5" s="443"/>
      <c r="J5" s="443"/>
      <c r="K5" s="443"/>
      <c r="L5" s="443"/>
      <c r="M5" s="444"/>
      <c r="N5" s="13"/>
      <c r="O5" s="13"/>
      <c r="P5" s="13"/>
      <c r="Q5" s="13"/>
      <c r="R5" s="13"/>
      <c r="X5" s="18"/>
    </row>
    <row r="6" spans="1:28" x14ac:dyDescent="0.25">
      <c r="A6" s="11"/>
      <c r="J6" s="12"/>
      <c r="K6" s="12"/>
      <c r="L6" s="12"/>
      <c r="M6" s="12"/>
      <c r="N6" s="12"/>
      <c r="O6" s="12"/>
      <c r="X6" s="11"/>
    </row>
    <row r="7" spans="1:28" ht="26.25" customHeight="1" x14ac:dyDescent="0.25">
      <c r="A7" s="11"/>
      <c r="B7" s="442" t="s">
        <v>4</v>
      </c>
      <c r="C7" s="442"/>
      <c r="D7" s="436">
        <f>'Monitoria Anual - 1'!B6</f>
        <v>41543</v>
      </c>
      <c r="E7" s="436"/>
      <c r="F7" s="436"/>
      <c r="G7" s="437"/>
      <c r="H7" s="2"/>
      <c r="I7" s="14"/>
      <c r="J7" s="12"/>
      <c r="K7" s="12"/>
      <c r="L7" s="12"/>
      <c r="M7" s="12"/>
      <c r="N7" s="12"/>
      <c r="O7" s="12"/>
      <c r="X7" s="11"/>
    </row>
    <row r="8" spans="1:28" x14ac:dyDescent="0.25">
      <c r="A8" s="11"/>
      <c r="X8" s="11"/>
    </row>
    <row r="9" spans="1:28" ht="31.5" customHeight="1" x14ac:dyDescent="0.25">
      <c r="A9" s="11"/>
      <c r="B9" s="429" t="s">
        <v>399</v>
      </c>
      <c r="C9" s="429"/>
      <c r="D9" s="429"/>
      <c r="E9" s="429"/>
      <c r="F9" s="429"/>
      <c r="G9" s="429"/>
      <c r="H9" s="429"/>
      <c r="I9" s="429"/>
      <c r="J9" s="429"/>
      <c r="K9" s="429"/>
      <c r="L9" s="429"/>
      <c r="M9" s="429"/>
      <c r="N9" s="429"/>
      <c r="O9" s="429"/>
      <c r="P9" s="429"/>
      <c r="Q9" s="429"/>
      <c r="R9" s="429"/>
      <c r="S9" s="429"/>
      <c r="T9" s="429"/>
      <c r="U9" s="429"/>
      <c r="V9" s="429"/>
      <c r="W9" s="429"/>
      <c r="X9" s="11"/>
    </row>
    <row r="10" spans="1:28" x14ac:dyDescent="0.25">
      <c r="A10" s="11"/>
      <c r="G10" s="10"/>
      <c r="H10" s="10"/>
      <c r="I10" s="10"/>
      <c r="X10" s="11"/>
    </row>
    <row r="11" spans="1:28" ht="15.75" x14ac:dyDescent="0.25">
      <c r="A11" s="11"/>
      <c r="B11" s="430" t="s">
        <v>400</v>
      </c>
      <c r="C11" s="431"/>
      <c r="D11" s="42"/>
      <c r="E11" s="42"/>
      <c r="F11" s="42"/>
      <c r="G11" s="42"/>
      <c r="H11" s="42"/>
      <c r="I11" s="42"/>
      <c r="J11" s="42"/>
      <c r="K11" s="42"/>
      <c r="L11" s="42"/>
      <c r="M11" s="42"/>
      <c r="N11" s="42"/>
      <c r="O11" s="42"/>
      <c r="P11" s="42"/>
      <c r="Q11" s="42"/>
      <c r="R11" s="42"/>
      <c r="S11" s="42"/>
      <c r="T11" s="42"/>
      <c r="U11" s="42"/>
      <c r="V11" s="42"/>
      <c r="W11" s="42"/>
      <c r="X11" s="11"/>
    </row>
    <row r="12" spans="1:28" ht="15.75" thickBot="1" x14ac:dyDescent="0.3">
      <c r="A12" s="11"/>
      <c r="F12" s="438"/>
      <c r="G12" s="438"/>
      <c r="H12" s="367"/>
      <c r="X12" s="11"/>
    </row>
    <row r="13" spans="1:28" ht="33.75" customHeight="1" thickBot="1" x14ac:dyDescent="0.3">
      <c r="A13" s="11"/>
      <c r="C13" s="439" t="s">
        <v>401</v>
      </c>
      <c r="D13" s="440"/>
      <c r="E13" s="440"/>
      <c r="F13" s="440"/>
      <c r="G13" s="441"/>
      <c r="H13" s="3"/>
      <c r="X13" s="11"/>
    </row>
    <row r="14" spans="1:28" s="2" customFormat="1" ht="34.5" customHeight="1" thickBot="1" x14ac:dyDescent="0.3">
      <c r="A14" s="18"/>
      <c r="C14" s="26" t="s">
        <v>402</v>
      </c>
      <c r="D14" s="7" t="s">
        <v>403</v>
      </c>
      <c r="E14" s="8" t="s">
        <v>404</v>
      </c>
      <c r="F14" s="7" t="s">
        <v>405</v>
      </c>
      <c r="G14" s="9" t="s">
        <v>404</v>
      </c>
      <c r="H14" s="6"/>
      <c r="X14" s="18"/>
    </row>
    <row r="15" spans="1:28" ht="15.75" x14ac:dyDescent="0.25">
      <c r="A15" s="11"/>
      <c r="C15" s="77" t="s">
        <v>406</v>
      </c>
      <c r="D15" s="87"/>
      <c r="E15" s="88"/>
      <c r="F15" s="84">
        <f>COUNTA('Monitoria Anual - 1'!S11:S863)</f>
        <v>5</v>
      </c>
      <c r="G15" s="27">
        <f t="shared" ref="G15:G21" si="0">F15/$F$22</f>
        <v>0.11904761904761904</v>
      </c>
      <c r="H15" s="4"/>
      <c r="X15" s="11"/>
    </row>
    <row r="16" spans="1:28" ht="15.75" x14ac:dyDescent="0.25">
      <c r="A16" s="11"/>
      <c r="C16" s="78" t="s">
        <v>407</v>
      </c>
      <c r="D16" s="89">
        <f>COUNTA('Monitoria Anual - 1'!N11:N863)</f>
        <v>3</v>
      </c>
      <c r="E16" s="29">
        <f>D16/$D$22</f>
        <v>7.1428571428571425E-2</v>
      </c>
      <c r="F16" s="85">
        <f>D16-AB16</f>
        <v>3</v>
      </c>
      <c r="G16" s="29">
        <f t="shared" si="0"/>
        <v>7.1428571428571425E-2</v>
      </c>
      <c r="H16" s="4"/>
      <c r="X16" s="11"/>
      <c r="Z16">
        <f>COUNTIFS('Monitoria Anual - 1'!N:N,"x",'Monitoria Anual - 1'!S:S,"Excluída")</f>
        <v>0</v>
      </c>
      <c r="AA16">
        <f>COUNTIFS('Monitoria Anual - 1'!N:N,"x",'Monitoria Anual - 1'!S:S,"Agrupada")</f>
        <v>0</v>
      </c>
      <c r="AB16">
        <f>Z16+AA16</f>
        <v>0</v>
      </c>
    </row>
    <row r="17" spans="1:28" ht="15.75" x14ac:dyDescent="0.25">
      <c r="A17" s="11"/>
      <c r="C17" s="79" t="s">
        <v>408</v>
      </c>
      <c r="D17" s="89">
        <f>COUNTA('Monitoria Anual - 1'!O11:O863)</f>
        <v>15</v>
      </c>
      <c r="E17" s="29">
        <f>D17/$D$22</f>
        <v>0.35714285714285715</v>
      </c>
      <c r="F17" s="85">
        <f>D17-AB17</f>
        <v>12</v>
      </c>
      <c r="G17" s="29">
        <f t="shared" si="0"/>
        <v>0.2857142857142857</v>
      </c>
      <c r="H17" s="4"/>
      <c r="X17" s="11"/>
      <c r="Z17">
        <f t="array" ref="Z17">COUNTIFS('Monitoria Anual - 1'!O:O,"x",'Monitoria Anual - 1'!S:S,"Excluída")</f>
        <v>2</v>
      </c>
      <c r="AA17">
        <f t="array" ref="AA17">COUNTIFS('Monitoria Anual - 1'!O:O,"x",'Monitoria Anual - 1'!S:S,"Agrupada")</f>
        <v>1</v>
      </c>
      <c r="AB17">
        <f>Z17+AA17</f>
        <v>3</v>
      </c>
    </row>
    <row r="18" spans="1:28" ht="15.75" x14ac:dyDescent="0.25">
      <c r="A18" s="11"/>
      <c r="C18" s="80" t="s">
        <v>409</v>
      </c>
      <c r="D18" s="89">
        <f>COUNTA('Monitoria Anual - 1'!P11:P863)</f>
        <v>6</v>
      </c>
      <c r="E18" s="29">
        <f>D18/$D$22</f>
        <v>0.14285714285714285</v>
      </c>
      <c r="F18" s="85">
        <f>D18-AB18</f>
        <v>4</v>
      </c>
      <c r="G18" s="29">
        <f t="shared" si="0"/>
        <v>9.5238095238095233E-2</v>
      </c>
      <c r="H18" s="4"/>
      <c r="X18" s="11"/>
      <c r="Z18">
        <f t="array" ref="Z18">COUNTIFS('Monitoria Anual - 1'!P:P,"x",'Monitoria Anual - 1'!S:S,"Excluída")</f>
        <v>2</v>
      </c>
      <c r="AA18">
        <f t="array" ref="AA18">COUNTIFS('Monitoria Anual - 1'!P:P,"x",'Monitoria Anual - 1'!S:S,"Agrupada")</f>
        <v>0</v>
      </c>
      <c r="AB18">
        <f>Z18+AA18</f>
        <v>2</v>
      </c>
    </row>
    <row r="19" spans="1:28" ht="15.75" x14ac:dyDescent="0.25">
      <c r="A19" s="11"/>
      <c r="C19" s="81" t="s">
        <v>410</v>
      </c>
      <c r="D19" s="89">
        <f>COUNTA('Monitoria Anual - 1'!Q11:Q863)</f>
        <v>18</v>
      </c>
      <c r="E19" s="29">
        <f>D19/$D$22</f>
        <v>0.42857142857142855</v>
      </c>
      <c r="F19" s="85">
        <f t="shared" ref="F19:F20" si="1">D19-AB19</f>
        <v>18</v>
      </c>
      <c r="G19" s="29">
        <f t="shared" si="0"/>
        <v>0.42857142857142855</v>
      </c>
      <c r="H19" s="4"/>
      <c r="X19" s="11"/>
      <c r="Z19">
        <f t="array" ref="Z19">COUNTIFS('Monitoria Anual - 1'!Q:Q,"x",'Monitoria Anual - 1'!S:S,"Excluída")</f>
        <v>0</v>
      </c>
      <c r="AA19">
        <f t="array" ref="AA19">COUNTIFS('Monitoria Anual - 1'!Q:Q,"x",'Monitoria Anual - 1'!S:S,"Agrupada")</f>
        <v>0</v>
      </c>
      <c r="AB19">
        <f>Z19+AA19</f>
        <v>0</v>
      </c>
    </row>
    <row r="20" spans="1:28" ht="15.75" x14ac:dyDescent="0.25">
      <c r="A20" s="11"/>
      <c r="C20" s="82" t="s">
        <v>411</v>
      </c>
      <c r="D20" s="89">
        <f>COUNTA('Monitoria Anual - 1'!R11:R863)</f>
        <v>0</v>
      </c>
      <c r="E20" s="29">
        <f>D20/$D$22</f>
        <v>0</v>
      </c>
      <c r="F20" s="85">
        <f t="shared" si="1"/>
        <v>0</v>
      </c>
      <c r="G20" s="29">
        <f t="shared" si="0"/>
        <v>0</v>
      </c>
      <c r="H20" s="4"/>
      <c r="X20" s="11"/>
      <c r="Z20">
        <f t="array" ref="Z20">COUNTIFS('Monitoria Anual - 1'!R:R,"x",'Monitoria Anual - 1'!S:S,"Excluída")</f>
        <v>0</v>
      </c>
      <c r="AA20">
        <f t="array" ref="AA20">COUNTIFS('Monitoria Anual - 1'!R:R,"x",'Monitoria Anual - 1'!S:S,"Agrupada")</f>
        <v>0</v>
      </c>
      <c r="AB20">
        <f>Z20+AA20</f>
        <v>0</v>
      </c>
    </row>
    <row r="21" spans="1:28" ht="16.5" thickBot="1" x14ac:dyDescent="0.3">
      <c r="A21" s="11"/>
      <c r="C21" s="83" t="s">
        <v>412</v>
      </c>
      <c r="D21" s="90"/>
      <c r="E21" s="91"/>
      <c r="F21" s="86">
        <f>'Monitoria Anual - 1'!C58</f>
        <v>5</v>
      </c>
      <c r="G21" s="30">
        <f t="shared" si="0"/>
        <v>0.11904761904761904</v>
      </c>
      <c r="H21" s="4"/>
      <c r="X21" s="11"/>
    </row>
    <row r="22" spans="1:28" ht="16.5" thickBot="1" x14ac:dyDescent="0.3">
      <c r="A22" s="11"/>
      <c r="C22" s="92" t="s">
        <v>413</v>
      </c>
      <c r="D22" s="94">
        <f>SUM(D16:D20)</f>
        <v>42</v>
      </c>
      <c r="E22" s="32">
        <f>SUM(E15:E21)</f>
        <v>1</v>
      </c>
      <c r="F22" s="93">
        <f>SUM(F16:F21)</f>
        <v>42</v>
      </c>
      <c r="G22" s="32">
        <f>SUM(G16:G21)</f>
        <v>1</v>
      </c>
      <c r="H22" s="4"/>
      <c r="X22" s="11"/>
    </row>
    <row r="23" spans="1:28" ht="15.75" thickBot="1" x14ac:dyDescent="0.3">
      <c r="A23" s="11"/>
      <c r="C23" s="73" t="s">
        <v>414</v>
      </c>
      <c r="D23" s="432">
        <f>COUNTIF('Monitoria Anual - 1'!S11:S863,"Agrupada")</f>
        <v>1</v>
      </c>
      <c r="E23" s="433"/>
      <c r="F23" s="433"/>
      <c r="G23" s="434"/>
      <c r="H23" s="5"/>
      <c r="X23" s="11"/>
    </row>
    <row r="24" spans="1:28" ht="15.75" thickBot="1" x14ac:dyDescent="0.3">
      <c r="A24" s="11"/>
      <c r="C24" s="72" t="s">
        <v>415</v>
      </c>
      <c r="D24" s="432">
        <f>COUNTIF('Monitoria Anual - 1'!S11:S53,"Excluída")</f>
        <v>4</v>
      </c>
      <c r="E24" s="433"/>
      <c r="F24" s="433"/>
      <c r="G24" s="434"/>
      <c r="X24" s="11"/>
    </row>
    <row r="25" spans="1:28" x14ac:dyDescent="0.25">
      <c r="A25" s="11"/>
      <c r="X25" s="11"/>
    </row>
    <row r="26" spans="1:28" x14ac:dyDescent="0.25">
      <c r="A26" s="11"/>
      <c r="X26" s="11"/>
    </row>
    <row r="27" spans="1:28" ht="15.75" x14ac:dyDescent="0.25">
      <c r="A27" s="11"/>
      <c r="B27" s="430" t="s">
        <v>416</v>
      </c>
      <c r="C27" s="431"/>
      <c r="D27" s="42"/>
      <c r="E27" s="42"/>
      <c r="F27" s="42"/>
      <c r="G27" s="42"/>
      <c r="X27" s="11"/>
    </row>
    <row r="28" spans="1:28" ht="16.5" thickBot="1" x14ac:dyDescent="0.3">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x14ac:dyDescent="0.3">
      <c r="A29" s="11"/>
      <c r="B29" s="17"/>
      <c r="C29" s="33" t="s">
        <v>417</v>
      </c>
      <c r="D29" s="66">
        <f>COUNTA('Monitoria Anual - 1'!A11:A52)</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76" t="s">
        <v>418</v>
      </c>
      <c r="D31" s="76" t="s">
        <v>419</v>
      </c>
      <c r="E31" s="19"/>
      <c r="F31" s="20"/>
      <c r="G31" s="21"/>
      <c r="H31" s="23"/>
      <c r="I31" s="24"/>
      <c r="J31" s="25"/>
      <c r="W31" s="1"/>
      <c r="X31" s="11"/>
    </row>
    <row r="32" spans="1:28" x14ac:dyDescent="0.25">
      <c r="A32" s="11"/>
      <c r="C32" s="74" t="s">
        <v>420</v>
      </c>
      <c r="D32" s="97">
        <f>SUM(F32:J32)</f>
        <v>12</v>
      </c>
      <c r="E32" s="34">
        <f>COUNTA('Monitoria Anual - 1'!S11:S22)</f>
        <v>1</v>
      </c>
      <c r="F32" s="64">
        <f>COUNTA('Monitoria Anual - 1'!N11:N22)</f>
        <v>0</v>
      </c>
      <c r="G32" s="64">
        <f>COUNTA('Monitoria Anual - 1'!O11:O22)</f>
        <v>6</v>
      </c>
      <c r="H32" s="64">
        <f>COUNTA('Monitoria Anual - 1'!P11:P22)</f>
        <v>3</v>
      </c>
      <c r="I32" s="64">
        <f>COUNTA('Monitoria Anual - 1'!Q11:Q22)</f>
        <v>3</v>
      </c>
      <c r="J32" s="65">
        <f>COUNTA('Monitoria Anual - 1'!R11:R22)</f>
        <v>0</v>
      </c>
      <c r="W32" s="1"/>
      <c r="X32" s="11"/>
    </row>
    <row r="33" spans="1:24" x14ac:dyDescent="0.25">
      <c r="A33" s="11"/>
      <c r="C33" s="75" t="s">
        <v>421</v>
      </c>
      <c r="D33" s="74">
        <f>SUM(F33:J33)</f>
        <v>5</v>
      </c>
      <c r="E33" s="35">
        <f>COUNTA('Monitoria Anual - 1'!S23:S27)</f>
        <v>0</v>
      </c>
      <c r="F33" s="36">
        <f>COUNTA('Monitoria Anual - 1'!N23:N27)</f>
        <v>0</v>
      </c>
      <c r="G33" s="36">
        <f>COUNTA('Monitoria Anual - 1'!O23:O27)</f>
        <v>1</v>
      </c>
      <c r="H33" s="36">
        <f>COUNTA('Monitoria Anual - 1'!P23:P27)</f>
        <v>1</v>
      </c>
      <c r="I33" s="36">
        <f>COUNTA('Monitoria Anual - 1'!Q23:Q27)</f>
        <v>3</v>
      </c>
      <c r="J33" s="37">
        <f>COUNTA('Monitoria Anual - 1'!R23:R27)</f>
        <v>0</v>
      </c>
      <c r="W33" s="1"/>
      <c r="X33" s="11"/>
    </row>
    <row r="34" spans="1:24" x14ac:dyDescent="0.25">
      <c r="A34" s="11"/>
      <c r="C34" s="75" t="s">
        <v>422</v>
      </c>
      <c r="D34" s="74">
        <f t="shared" ref="D34:D37" si="2">SUM(F34:J34)</f>
        <v>7</v>
      </c>
      <c r="E34" s="35">
        <f>COUNTA('Monitoria Anual - 1'!S28:S34)</f>
        <v>2</v>
      </c>
      <c r="F34" s="36">
        <f>COUNTA('Monitoria Anual - 1'!N28:N34)</f>
        <v>0</v>
      </c>
      <c r="G34" s="36">
        <f>COUNTA('Monitoria Anual - 1'!O28:O34)</f>
        <v>3</v>
      </c>
      <c r="H34" s="36">
        <f>COUNTA('Monitoria Anual - 1'!P28:P34)</f>
        <v>1</v>
      </c>
      <c r="I34" s="36">
        <f>COUNTA('Monitoria Anual - 1'!Q28:Q34)</f>
        <v>3</v>
      </c>
      <c r="J34" s="37">
        <f>COUNTA('Monitoria Anual - 1'!R28:R34)</f>
        <v>0</v>
      </c>
      <c r="W34" s="1"/>
      <c r="X34" s="11"/>
    </row>
    <row r="35" spans="1:24" x14ac:dyDescent="0.25">
      <c r="A35" s="11"/>
      <c r="C35" s="75" t="s">
        <v>423</v>
      </c>
      <c r="D35" s="74">
        <f t="shared" si="2"/>
        <v>5</v>
      </c>
      <c r="E35" s="35">
        <f>COUNTA('Monitoria Anual - 1'!S35:S39)</f>
        <v>0</v>
      </c>
      <c r="F35" s="36">
        <f>COUNTA('Monitoria Anual - 1'!N35:N39)</f>
        <v>0</v>
      </c>
      <c r="G35" s="36">
        <f>COUNTA('Monitoria Anual - 1'!O35:O39)</f>
        <v>2</v>
      </c>
      <c r="H35" s="36">
        <f>COUNTA('Monitoria Anual - 1'!P35:P39)</f>
        <v>0</v>
      </c>
      <c r="I35" s="36">
        <f>COUNTA('Monitoria Anual - 1'!Q35:Q39)</f>
        <v>3</v>
      </c>
      <c r="J35" s="37">
        <f>COUNTA('Monitoria Anual - 1'!R35:R39)</f>
        <v>0</v>
      </c>
      <c r="W35" s="1"/>
      <c r="X35" s="11"/>
    </row>
    <row r="36" spans="1:24" x14ac:dyDescent="0.25">
      <c r="A36" s="11"/>
      <c r="C36" s="75" t="s">
        <v>424</v>
      </c>
      <c r="D36" s="74">
        <f t="shared" si="2"/>
        <v>6</v>
      </c>
      <c r="E36" s="35">
        <f>COUNTA('Monitoria Anual - 1'!S40:S45)</f>
        <v>0</v>
      </c>
      <c r="F36" s="36">
        <f>COUNTA('Monitoria Anual - 1'!N40:N45)</f>
        <v>2</v>
      </c>
      <c r="G36" s="36">
        <f>COUNTA('Monitoria Anual - 1'!O40:O45)</f>
        <v>0</v>
      </c>
      <c r="H36" s="36">
        <f>COUNTA('Monitoria Anual - 1'!P40:P45)</f>
        <v>0</v>
      </c>
      <c r="I36" s="36">
        <f>COUNTA('Monitoria Anual - 1'!Q40:Q45)</f>
        <v>4</v>
      </c>
      <c r="J36" s="37">
        <f>COUNTA('Monitoria Anual - 1'!R40:R45)</f>
        <v>0</v>
      </c>
      <c r="W36" s="1"/>
      <c r="X36" s="11"/>
    </row>
    <row r="37" spans="1:24" x14ac:dyDescent="0.25">
      <c r="A37" s="11"/>
      <c r="C37" s="75" t="s">
        <v>425</v>
      </c>
      <c r="D37" s="74">
        <f t="shared" si="2"/>
        <v>7</v>
      </c>
      <c r="E37" s="35">
        <f>COUNTA('Monitoria Anual - 1'!S46:S52)</f>
        <v>2</v>
      </c>
      <c r="F37" s="36">
        <f>COUNTA('Monitoria Anual - 1'!N46:N52)</f>
        <v>1</v>
      </c>
      <c r="G37" s="36">
        <f>COUNTA('Monitoria Anual - 1'!O46:O52)</f>
        <v>3</v>
      </c>
      <c r="H37" s="36">
        <f>COUNTA('Monitoria Anual - 1'!P46:P52)</f>
        <v>1</v>
      </c>
      <c r="I37" s="36">
        <f>COUNTA('Monitoria Anual - 1'!Q46:Q52)</f>
        <v>2</v>
      </c>
      <c r="J37" s="37">
        <f>COUNTA('Monitoria Anual - 1'!R46:R52)</f>
        <v>0</v>
      </c>
      <c r="W37" s="1"/>
      <c r="X37" s="11"/>
    </row>
    <row r="38" spans="1:24" x14ac:dyDescent="0.25">
      <c r="A38" s="11"/>
      <c r="X38" s="11"/>
    </row>
    <row r="39" spans="1:24"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0tjiA9OGEDgcN0/z+Fpb6laRulRAvxpII5gUvNt9MJqDBtKSuqC89FlLd0XOHgf7WuJ8C5wxVqEfYIVqnUfmtQ==" saltValue="3yddXewAR5IiiHx2QRpwRA==" spinCount="100000" sheet="1" objects="1" scenarios="1"/>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7">
    <cfRule type="cellIs" dxfId="53"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0"/>
  <sheetViews>
    <sheetView showGridLines="0" topLeftCell="A61" zoomScale="60" zoomScaleNormal="60" workbookViewId="0">
      <selection activeCell="B57" sqref="B11:B57"/>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customWidth="1"/>
    <col min="14" max="19" width="26.7109375" style="57" customWidth="1"/>
    <col min="20" max="20" width="37.85546875" style="2" customWidth="1"/>
    <col min="21" max="21" width="28.7109375" style="2" customWidth="1"/>
    <col min="22" max="22" width="40" style="2" customWidth="1"/>
    <col min="23" max="24" width="26.7109375" style="2" customWidth="1"/>
    <col min="25" max="27" width="28.85546875" style="2" customWidth="1"/>
    <col min="28" max="29" width="18.7109375" style="2" customWidth="1"/>
    <col min="30" max="30" width="20.5703125" style="2" customWidth="1"/>
    <col min="31"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375" t="s">
        <v>0</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18"/>
    </row>
    <row r="2" spans="1:40" ht="33.75" customHeight="1" thickBot="1" x14ac:dyDescent="0.3">
      <c r="A2" s="376" t="s">
        <v>1</v>
      </c>
      <c r="B2" s="376"/>
      <c r="C2" s="376"/>
      <c r="D2" s="376"/>
      <c r="E2" s="376"/>
      <c r="F2" s="376"/>
      <c r="G2" s="376"/>
      <c r="H2" s="376"/>
      <c r="I2" s="376"/>
      <c r="J2" s="376"/>
      <c r="K2" s="376"/>
      <c r="L2" s="376"/>
      <c r="M2" s="376"/>
      <c r="N2" s="376"/>
      <c r="O2" s="376"/>
      <c r="P2" s="376"/>
      <c r="Q2" s="376"/>
      <c r="R2" s="376"/>
      <c r="S2" s="376"/>
      <c r="T2" s="376"/>
      <c r="U2" s="376"/>
      <c r="V2" s="376"/>
      <c r="W2" s="376"/>
      <c r="X2" s="376"/>
      <c r="Y2" s="376"/>
      <c r="Z2" s="376"/>
      <c r="AA2" s="376"/>
      <c r="AB2" s="376"/>
      <c r="AC2" s="376"/>
      <c r="AD2" s="376"/>
      <c r="AE2" s="376"/>
      <c r="AF2" s="376"/>
      <c r="AG2" s="376"/>
      <c r="AH2" s="376"/>
      <c r="AI2" s="376"/>
      <c r="AJ2" s="18"/>
    </row>
    <row r="3" spans="1:40" ht="15.75" thickTop="1" x14ac:dyDescent="0.25">
      <c r="AJ3" s="18"/>
    </row>
    <row r="4" spans="1:40" ht="45" customHeight="1" x14ac:dyDescent="0.25">
      <c r="A4" s="52" t="s">
        <v>2</v>
      </c>
      <c r="B4" s="388" t="s">
        <v>3</v>
      </c>
      <c r="C4" s="388"/>
      <c r="D4" s="388"/>
      <c r="E4" s="388"/>
      <c r="F4" s="388"/>
      <c r="G4" s="389"/>
      <c r="H4" s="13"/>
      <c r="I4" s="13"/>
      <c r="J4" s="13"/>
      <c r="K4" s="13"/>
      <c r="L4" s="13"/>
      <c r="M4" s="13"/>
      <c r="N4" s="13"/>
      <c r="O4" s="13"/>
      <c r="P4" s="13"/>
      <c r="Q4" s="13"/>
      <c r="R4" s="13"/>
      <c r="S4" s="2"/>
      <c r="AJ4" s="18"/>
    </row>
    <row r="5" spans="1:40" x14ac:dyDescent="0.25">
      <c r="AJ5" s="18"/>
    </row>
    <row r="6" spans="1:40" ht="27" customHeight="1" x14ac:dyDescent="0.25">
      <c r="A6" s="52" t="s">
        <v>4</v>
      </c>
      <c r="B6" s="453" t="s">
        <v>426</v>
      </c>
      <c r="C6" s="453"/>
      <c r="M6" s="57"/>
      <c r="AJ6" s="18"/>
      <c r="AN6" s="2" t="s">
        <v>5</v>
      </c>
    </row>
    <row r="7" spans="1:40" ht="15.75" thickBot="1" x14ac:dyDescent="0.3">
      <c r="AJ7" s="18"/>
      <c r="AN7" s="58" t="s">
        <v>6</v>
      </c>
    </row>
    <row r="8" spans="1:40" ht="27" customHeight="1" thickBot="1" x14ac:dyDescent="0.3">
      <c r="A8" s="394" t="s">
        <v>7</v>
      </c>
      <c r="B8" s="395"/>
      <c r="C8" s="395"/>
      <c r="D8" s="395"/>
      <c r="E8" s="395"/>
      <c r="F8" s="395"/>
      <c r="G8" s="395"/>
      <c r="H8" s="395"/>
      <c r="I8" s="395"/>
      <c r="J8" s="395"/>
      <c r="K8" s="395"/>
      <c r="L8" s="395"/>
      <c r="M8" s="396"/>
      <c r="N8" s="454" t="s">
        <v>8</v>
      </c>
      <c r="O8" s="455"/>
      <c r="P8" s="455"/>
      <c r="Q8" s="455"/>
      <c r="R8" s="455"/>
      <c r="S8" s="455"/>
      <c r="T8" s="415"/>
      <c r="U8" s="415"/>
      <c r="V8" s="415"/>
      <c r="W8" s="415"/>
      <c r="X8" s="416"/>
      <c r="Y8" s="456" t="s">
        <v>9</v>
      </c>
      <c r="Z8" s="457"/>
      <c r="AA8" s="457"/>
      <c r="AB8" s="457"/>
      <c r="AC8" s="457"/>
      <c r="AD8" s="457"/>
      <c r="AE8" s="457"/>
      <c r="AF8" s="457"/>
      <c r="AG8" s="457"/>
      <c r="AH8" s="457"/>
      <c r="AI8" s="458"/>
      <c r="AJ8" s="18"/>
    </row>
    <row r="9" spans="1:40" ht="64.5" customHeight="1" x14ac:dyDescent="0.25">
      <c r="A9" s="382" t="s">
        <v>10</v>
      </c>
      <c r="B9" s="380" t="s">
        <v>11</v>
      </c>
      <c r="C9" s="380" t="s">
        <v>12</v>
      </c>
      <c r="D9" s="380" t="s">
        <v>13</v>
      </c>
      <c r="E9" s="384" t="s">
        <v>14</v>
      </c>
      <c r="F9" s="380" t="s">
        <v>15</v>
      </c>
      <c r="G9" s="380"/>
      <c r="H9" s="380" t="s">
        <v>16</v>
      </c>
      <c r="I9" s="380" t="s">
        <v>17</v>
      </c>
      <c r="J9" s="380" t="s">
        <v>18</v>
      </c>
      <c r="K9" s="401" t="s">
        <v>19</v>
      </c>
      <c r="L9" s="402"/>
      <c r="M9" s="451" t="s">
        <v>20</v>
      </c>
      <c r="N9" s="449" t="s">
        <v>21</v>
      </c>
      <c r="O9" s="423" t="s">
        <v>22</v>
      </c>
      <c r="P9" s="425" t="s">
        <v>23</v>
      </c>
      <c r="Q9" s="427" t="s">
        <v>24</v>
      </c>
      <c r="R9" s="408" t="s">
        <v>25</v>
      </c>
      <c r="S9" s="445" t="s">
        <v>26</v>
      </c>
      <c r="T9" s="447" t="s">
        <v>27</v>
      </c>
      <c r="U9" s="412" t="s">
        <v>28</v>
      </c>
      <c r="V9" s="412" t="s">
        <v>29</v>
      </c>
      <c r="W9" s="412" t="s">
        <v>30</v>
      </c>
      <c r="X9" s="412" t="s">
        <v>31</v>
      </c>
      <c r="Y9" s="419" t="s">
        <v>32</v>
      </c>
      <c r="Z9" s="404" t="s">
        <v>33</v>
      </c>
      <c r="AA9" s="406" t="s">
        <v>34</v>
      </c>
      <c r="AB9" s="404" t="s">
        <v>35</v>
      </c>
      <c r="AC9" s="404" t="s">
        <v>36</v>
      </c>
      <c r="AD9" s="404" t="s">
        <v>37</v>
      </c>
      <c r="AE9" s="404" t="s">
        <v>38</v>
      </c>
      <c r="AF9" s="392" t="s">
        <v>39</v>
      </c>
      <c r="AG9" s="404" t="s">
        <v>40</v>
      </c>
      <c r="AH9" s="404" t="s">
        <v>41</v>
      </c>
      <c r="AI9" s="386" t="s">
        <v>42</v>
      </c>
      <c r="AJ9" s="18"/>
    </row>
    <row r="10" spans="1:40" ht="45.75" customHeight="1" thickBot="1" x14ac:dyDescent="0.3">
      <c r="A10" s="383"/>
      <c r="B10" s="381"/>
      <c r="C10" s="381"/>
      <c r="D10" s="381"/>
      <c r="E10" s="385"/>
      <c r="F10" s="51" t="s">
        <v>43</v>
      </c>
      <c r="G10" s="51" t="s">
        <v>44</v>
      </c>
      <c r="H10" s="381"/>
      <c r="I10" s="381"/>
      <c r="J10" s="381"/>
      <c r="K10" s="96" t="s">
        <v>45</v>
      </c>
      <c r="L10" s="96" t="s">
        <v>46</v>
      </c>
      <c r="M10" s="452"/>
      <c r="N10" s="450"/>
      <c r="O10" s="424"/>
      <c r="P10" s="426"/>
      <c r="Q10" s="428"/>
      <c r="R10" s="409"/>
      <c r="S10" s="446"/>
      <c r="T10" s="448"/>
      <c r="U10" s="413"/>
      <c r="V10" s="413"/>
      <c r="W10" s="413"/>
      <c r="X10" s="413"/>
      <c r="Y10" s="420"/>
      <c r="Z10" s="405"/>
      <c r="AA10" s="407"/>
      <c r="AB10" s="405"/>
      <c r="AC10" s="405"/>
      <c r="AD10" s="405"/>
      <c r="AE10" s="405"/>
      <c r="AF10" s="393"/>
      <c r="AG10" s="405"/>
      <c r="AH10" s="405"/>
      <c r="AI10" s="387"/>
      <c r="AJ10" s="18"/>
    </row>
    <row r="11" spans="1:40" ht="115.5" customHeight="1" x14ac:dyDescent="0.25">
      <c r="A11" s="397" t="s">
        <v>47</v>
      </c>
      <c r="B11" s="223" t="s">
        <v>48</v>
      </c>
      <c r="C11" s="364" t="s">
        <v>49</v>
      </c>
      <c r="D11" s="364" t="s">
        <v>50</v>
      </c>
      <c r="E11" s="98"/>
      <c r="F11" s="98">
        <v>40956</v>
      </c>
      <c r="G11" s="98">
        <v>42052</v>
      </c>
      <c r="H11" s="364" t="s">
        <v>427</v>
      </c>
      <c r="I11" s="99">
        <v>50000</v>
      </c>
      <c r="J11" s="364" t="s">
        <v>52</v>
      </c>
      <c r="K11" s="59"/>
      <c r="L11" s="59"/>
      <c r="M11" s="131"/>
      <c r="N11" s="132"/>
      <c r="O11" s="60"/>
      <c r="P11" s="59" t="s">
        <v>53</v>
      </c>
      <c r="Q11" s="59"/>
      <c r="R11" s="59"/>
      <c r="S11" s="133"/>
      <c r="T11" s="103" t="s">
        <v>428</v>
      </c>
      <c r="U11" s="103"/>
      <c r="V11" s="103" t="s">
        <v>429</v>
      </c>
      <c r="W11" s="103" t="s">
        <v>430</v>
      </c>
      <c r="X11" s="103" t="s">
        <v>431</v>
      </c>
      <c r="Y11" s="102"/>
      <c r="Z11" s="102"/>
      <c r="AA11" s="62"/>
      <c r="AB11" s="102"/>
      <c r="AC11" s="102"/>
      <c r="AD11" s="102"/>
      <c r="AE11" s="102"/>
      <c r="AF11" s="102"/>
      <c r="AG11" s="62"/>
      <c r="AH11" s="59"/>
      <c r="AI11" s="103" t="s">
        <v>432</v>
      </c>
      <c r="AJ11" s="18"/>
    </row>
    <row r="12" spans="1:40" ht="66" customHeight="1" x14ac:dyDescent="0.25">
      <c r="A12" s="398"/>
      <c r="B12" s="45" t="s">
        <v>59</v>
      </c>
      <c r="C12" s="104" t="s">
        <v>60</v>
      </c>
      <c r="D12" s="368" t="s">
        <v>61</v>
      </c>
      <c r="E12" s="98"/>
      <c r="F12" s="98">
        <v>40956</v>
      </c>
      <c r="G12" s="98">
        <v>42052</v>
      </c>
      <c r="H12" s="368" t="s">
        <v>62</v>
      </c>
      <c r="I12" s="105">
        <v>800000</v>
      </c>
      <c r="J12" s="368" t="s">
        <v>63</v>
      </c>
      <c r="K12" s="62"/>
      <c r="L12" s="62"/>
      <c r="M12" s="134"/>
      <c r="N12" s="135"/>
      <c r="O12" s="62"/>
      <c r="P12" s="62" t="s">
        <v>53</v>
      </c>
      <c r="Q12" s="62"/>
      <c r="R12" s="62"/>
      <c r="S12" s="136"/>
      <c r="T12" s="137" t="s">
        <v>433</v>
      </c>
      <c r="U12" s="108"/>
      <c r="V12" s="108"/>
      <c r="W12" s="108"/>
      <c r="X12" s="137" t="s">
        <v>434</v>
      </c>
      <c r="Y12"/>
      <c r="Z12" s="108"/>
      <c r="AA12" s="62"/>
      <c r="AB12" s="108"/>
      <c r="AC12" s="138" t="s">
        <v>435</v>
      </c>
      <c r="AD12" s="108"/>
      <c r="AE12" s="108"/>
      <c r="AF12" s="108"/>
      <c r="AG12" s="62"/>
      <c r="AH12" s="62"/>
      <c r="AI12" s="108"/>
      <c r="AJ12" s="18"/>
    </row>
    <row r="13" spans="1:40" ht="69" customHeight="1" x14ac:dyDescent="0.25">
      <c r="A13" s="398"/>
      <c r="B13" s="45" t="s">
        <v>67</v>
      </c>
      <c r="C13" s="104" t="s">
        <v>68</v>
      </c>
      <c r="D13" s="368" t="s">
        <v>69</v>
      </c>
      <c r="E13" s="98"/>
      <c r="F13" s="98">
        <v>40956</v>
      </c>
      <c r="G13" s="109" t="s">
        <v>70</v>
      </c>
      <c r="H13" s="368" t="s">
        <v>71</v>
      </c>
      <c r="I13" s="45" t="s">
        <v>72</v>
      </c>
      <c r="J13" s="368" t="s">
        <v>73</v>
      </c>
      <c r="K13" s="62"/>
      <c r="L13" s="62"/>
      <c r="M13" s="134"/>
      <c r="N13" s="135"/>
      <c r="O13" s="62" t="s">
        <v>53</v>
      </c>
      <c r="P13" s="62"/>
      <c r="Q13" s="62"/>
      <c r="R13" s="62"/>
      <c r="S13" s="136"/>
      <c r="T13" s="111" t="s">
        <v>436</v>
      </c>
      <c r="U13" s="108"/>
      <c r="V13" s="108"/>
      <c r="W13" s="108"/>
      <c r="X13" s="137" t="s">
        <v>437</v>
      </c>
      <c r="Y13" s="138" t="s">
        <v>438</v>
      </c>
      <c r="Z13"/>
      <c r="AA13" s="62"/>
      <c r="AB13" s="108"/>
      <c r="AC13" s="108"/>
      <c r="AD13" s="138" t="s">
        <v>439</v>
      </c>
      <c r="AE13" s="108"/>
      <c r="AF13" s="108"/>
      <c r="AG13" s="62"/>
      <c r="AH13" s="62"/>
      <c r="AI13" s="108"/>
      <c r="AJ13" s="18"/>
    </row>
    <row r="14" spans="1:40" ht="69.75" customHeight="1" x14ac:dyDescent="0.25">
      <c r="A14" s="398"/>
      <c r="B14" s="45" t="s">
        <v>77</v>
      </c>
      <c r="C14" s="104" t="s">
        <v>440</v>
      </c>
      <c r="D14" s="368" t="s">
        <v>79</v>
      </c>
      <c r="E14" s="110"/>
      <c r="F14" s="110">
        <v>41322</v>
      </c>
      <c r="G14" s="110">
        <v>43148</v>
      </c>
      <c r="H14" s="368" t="s">
        <v>71</v>
      </c>
      <c r="I14" s="45" t="s">
        <v>80</v>
      </c>
      <c r="J14" s="368" t="s">
        <v>81</v>
      </c>
      <c r="K14" s="62"/>
      <c r="L14" s="62"/>
      <c r="M14" s="134"/>
      <c r="N14" s="135"/>
      <c r="O14" s="62" t="s">
        <v>53</v>
      </c>
      <c r="P14" s="62"/>
      <c r="Q14" s="62"/>
      <c r="R14" s="62"/>
      <c r="S14" s="136" t="s">
        <v>6</v>
      </c>
      <c r="T14" s="111" t="s">
        <v>441</v>
      </c>
      <c r="U14" s="108"/>
      <c r="V14" s="108"/>
      <c r="W14" s="111" t="s">
        <v>442</v>
      </c>
      <c r="X14" s="139" t="s">
        <v>443</v>
      </c>
      <c r="Y14" s="138" t="s">
        <v>444</v>
      </c>
      <c r="Z14" s="108"/>
      <c r="AA14" s="62"/>
      <c r="AB14" s="108"/>
      <c r="AC14" s="108"/>
      <c r="AD14" s="108"/>
      <c r="AE14" s="108"/>
      <c r="AF14" s="108"/>
      <c r="AG14" s="62"/>
      <c r="AH14" s="62"/>
      <c r="AI14" s="108"/>
      <c r="AJ14" s="18"/>
    </row>
    <row r="15" spans="1:40" ht="62.25" customHeight="1" x14ac:dyDescent="0.25">
      <c r="A15" s="398"/>
      <c r="B15" s="45" t="s">
        <v>86</v>
      </c>
      <c r="C15" s="104" t="s">
        <v>87</v>
      </c>
      <c r="D15" s="368" t="s">
        <v>88</v>
      </c>
      <c r="E15" s="98"/>
      <c r="F15" s="98">
        <v>40956</v>
      </c>
      <c r="G15" s="98">
        <v>42783</v>
      </c>
      <c r="H15" s="368" t="s">
        <v>93</v>
      </c>
      <c r="I15" s="45" t="s">
        <v>90</v>
      </c>
      <c r="J15" s="368" t="s">
        <v>94</v>
      </c>
      <c r="K15" s="62"/>
      <c r="L15" s="62"/>
      <c r="M15" s="134"/>
      <c r="N15" s="135" t="s">
        <v>53</v>
      </c>
      <c r="O15" s="62"/>
      <c r="P15" s="62"/>
      <c r="Q15" s="62"/>
      <c r="R15" s="62"/>
      <c r="S15" s="136" t="s">
        <v>5</v>
      </c>
      <c r="T15" s="111" t="s">
        <v>445</v>
      </c>
      <c r="U15" s="108"/>
      <c r="V15" s="108"/>
      <c r="W15" s="108" t="s">
        <v>446</v>
      </c>
      <c r="X15" s="137" t="s">
        <v>447</v>
      </c>
      <c r="Y15" s="108"/>
      <c r="Z15" s="108"/>
      <c r="AA15" s="62"/>
      <c r="AB15" s="108"/>
      <c r="AC15" s="108"/>
      <c r="AD15" s="108"/>
      <c r="AE15" s="108"/>
      <c r="AF15" s="108"/>
      <c r="AG15" s="62"/>
      <c r="AH15" s="62"/>
      <c r="AI15" s="108"/>
      <c r="AJ15" s="18"/>
    </row>
    <row r="16" spans="1:40" ht="73.5" customHeight="1" x14ac:dyDescent="0.25">
      <c r="A16" s="398"/>
      <c r="B16" s="45" t="s">
        <v>95</v>
      </c>
      <c r="C16" s="104" t="s">
        <v>96</v>
      </c>
      <c r="D16" s="368" t="s">
        <v>97</v>
      </c>
      <c r="E16" s="98"/>
      <c r="F16" s="98">
        <v>40956</v>
      </c>
      <c r="G16" s="98">
        <v>43878</v>
      </c>
      <c r="H16" s="368" t="s">
        <v>71</v>
      </c>
      <c r="I16" s="45" t="s">
        <v>80</v>
      </c>
      <c r="J16" s="368" t="s">
        <v>98</v>
      </c>
      <c r="K16" s="62"/>
      <c r="L16" s="62"/>
      <c r="M16" s="134"/>
      <c r="N16" s="135"/>
      <c r="O16" s="62" t="s">
        <v>53</v>
      </c>
      <c r="P16" s="62"/>
      <c r="Q16" s="62"/>
      <c r="R16" s="62"/>
      <c r="S16" s="136" t="s">
        <v>6</v>
      </c>
      <c r="T16" s="111" t="s">
        <v>448</v>
      </c>
      <c r="U16" s="108"/>
      <c r="V16" s="108"/>
      <c r="W16" s="108"/>
      <c r="X16" s="137" t="s">
        <v>449</v>
      </c>
      <c r="Y16" s="140" t="s">
        <v>450</v>
      </c>
      <c r="Z16" s="108"/>
      <c r="AA16" s="62"/>
      <c r="AB16" s="108"/>
      <c r="AC16" s="108"/>
      <c r="AD16" s="108"/>
      <c r="AE16" s="108"/>
      <c r="AF16" s="108"/>
      <c r="AG16" s="62"/>
      <c r="AH16" s="62"/>
      <c r="AI16" s="108"/>
      <c r="AJ16" s="18"/>
    </row>
    <row r="17" spans="1:36" ht="69.75" customHeight="1" x14ac:dyDescent="0.25">
      <c r="A17" s="398"/>
      <c r="B17" s="45" t="s">
        <v>100</v>
      </c>
      <c r="C17" s="104" t="s">
        <v>451</v>
      </c>
      <c r="D17" s="368" t="s">
        <v>102</v>
      </c>
      <c r="E17" s="98"/>
      <c r="F17" s="98">
        <v>40956</v>
      </c>
      <c r="G17" s="98">
        <v>43878</v>
      </c>
      <c r="H17" s="368" t="s">
        <v>103</v>
      </c>
      <c r="I17" s="45" t="s">
        <v>80</v>
      </c>
      <c r="J17" s="368" t="s">
        <v>104</v>
      </c>
      <c r="K17" s="62"/>
      <c r="L17" s="62"/>
      <c r="M17" s="134"/>
      <c r="N17" s="135"/>
      <c r="O17" s="62" t="s">
        <v>53</v>
      </c>
      <c r="P17" s="62"/>
      <c r="Q17" s="62"/>
      <c r="R17" s="62"/>
      <c r="S17" s="141"/>
      <c r="T17" s="111" t="s">
        <v>452</v>
      </c>
      <c r="U17" s="108"/>
      <c r="V17" s="108"/>
      <c r="W17" s="108"/>
      <c r="X17" s="137" t="s">
        <v>453</v>
      </c>
      <c r="Y17" s="138" t="s">
        <v>454</v>
      </c>
      <c r="Z17" s="108"/>
      <c r="AA17" s="62"/>
      <c r="AB17" s="108"/>
      <c r="AC17" s="108"/>
      <c r="AD17" s="108"/>
      <c r="AE17" s="108"/>
      <c r="AF17" s="108"/>
      <c r="AG17" s="62"/>
      <c r="AH17" s="62"/>
      <c r="AI17" s="108"/>
      <c r="AJ17" s="18"/>
    </row>
    <row r="18" spans="1:36" ht="75.75" customHeight="1" x14ac:dyDescent="0.25">
      <c r="A18" s="398"/>
      <c r="B18" s="142" t="s">
        <v>108</v>
      </c>
      <c r="C18" s="104" t="s">
        <v>455</v>
      </c>
      <c r="D18" s="368" t="s">
        <v>110</v>
      </c>
      <c r="E18" s="98"/>
      <c r="F18" s="98">
        <v>40956</v>
      </c>
      <c r="G18" s="98">
        <v>43878</v>
      </c>
      <c r="H18" s="368" t="s">
        <v>103</v>
      </c>
      <c r="I18" s="45" t="s">
        <v>80</v>
      </c>
      <c r="J18" s="368" t="s">
        <v>111</v>
      </c>
      <c r="K18" s="62"/>
      <c r="L18" s="62"/>
      <c r="M18" s="134"/>
      <c r="N18" s="135"/>
      <c r="O18" s="62"/>
      <c r="P18" s="62"/>
      <c r="Q18" s="62"/>
      <c r="R18" s="62"/>
      <c r="S18" s="141"/>
      <c r="T18" s="62"/>
      <c r="U18" s="62"/>
      <c r="V18" s="62"/>
      <c r="W18" s="62"/>
      <c r="X18" s="62"/>
      <c r="Y18" s="62"/>
      <c r="Z18" s="62"/>
      <c r="AA18" s="62"/>
      <c r="AB18" s="62"/>
      <c r="AC18" s="62"/>
      <c r="AD18" s="62"/>
      <c r="AE18" s="62"/>
      <c r="AF18" s="62"/>
      <c r="AG18" s="62"/>
      <c r="AH18" s="62"/>
      <c r="AI18" s="62"/>
      <c r="AJ18" s="18"/>
    </row>
    <row r="19" spans="1:36" ht="50.25" customHeight="1" x14ac:dyDescent="0.25">
      <c r="A19" s="398"/>
      <c r="B19" s="45" t="s">
        <v>114</v>
      </c>
      <c r="C19" s="104" t="s">
        <v>120</v>
      </c>
      <c r="D19" s="368" t="s">
        <v>116</v>
      </c>
      <c r="E19" s="98"/>
      <c r="F19" s="98">
        <v>40956</v>
      </c>
      <c r="G19" s="98">
        <v>43878</v>
      </c>
      <c r="H19" s="368" t="s">
        <v>62</v>
      </c>
      <c r="I19" s="105">
        <v>300000</v>
      </c>
      <c r="J19" s="368" t="s">
        <v>117</v>
      </c>
      <c r="K19" s="62"/>
      <c r="L19" s="62"/>
      <c r="M19" s="134"/>
      <c r="N19" s="135"/>
      <c r="O19" s="62" t="s">
        <v>53</v>
      </c>
      <c r="P19" s="62"/>
      <c r="Q19" s="62"/>
      <c r="R19" s="62"/>
      <c r="S19" s="136"/>
      <c r="T19" s="137" t="s">
        <v>456</v>
      </c>
      <c r="U19" s="140"/>
      <c r="V19" s="108"/>
      <c r="W19" s="108"/>
      <c r="X19" s="111" t="s">
        <v>121</v>
      </c>
      <c r="Y19" s="108"/>
      <c r="Z19" s="108"/>
      <c r="AA19" s="62"/>
      <c r="AB19" s="108"/>
      <c r="AC19" s="108"/>
      <c r="AD19" s="108"/>
      <c r="AE19" s="108"/>
      <c r="AF19" s="108"/>
      <c r="AG19" s="62"/>
      <c r="AH19" s="62"/>
      <c r="AI19" s="108"/>
      <c r="AJ19" s="18"/>
    </row>
    <row r="20" spans="1:36" ht="63" customHeight="1" x14ac:dyDescent="0.25">
      <c r="A20" s="398"/>
      <c r="B20" s="45" t="s">
        <v>122</v>
      </c>
      <c r="C20" s="104" t="s">
        <v>123</v>
      </c>
      <c r="D20" s="368" t="s">
        <v>124</v>
      </c>
      <c r="E20" s="98"/>
      <c r="F20" s="98">
        <v>40956</v>
      </c>
      <c r="G20" s="98">
        <v>43878</v>
      </c>
      <c r="H20" s="368" t="s">
        <v>62</v>
      </c>
      <c r="I20" s="105">
        <v>600000</v>
      </c>
      <c r="J20" s="368" t="s">
        <v>125</v>
      </c>
      <c r="K20" s="62"/>
      <c r="L20" s="62"/>
      <c r="M20" s="134"/>
      <c r="N20" s="135" t="s">
        <v>53</v>
      </c>
      <c r="O20" s="62"/>
      <c r="P20" s="62"/>
      <c r="Q20" s="62"/>
      <c r="R20" s="62"/>
      <c r="S20" s="136"/>
      <c r="T20" s="108"/>
      <c r="U20" s="108"/>
      <c r="V20" s="108"/>
      <c r="W20" s="108"/>
      <c r="X20" s="111" t="s">
        <v>457</v>
      </c>
      <c r="Y20"/>
      <c r="Z20" s="108"/>
      <c r="AA20" s="62"/>
      <c r="AB20" s="138" t="s">
        <v>458</v>
      </c>
      <c r="AC20" s="108"/>
      <c r="AD20" s="108"/>
      <c r="AE20" s="108"/>
      <c r="AF20" s="108"/>
      <c r="AG20" s="62"/>
      <c r="AH20" s="62"/>
      <c r="AI20" s="108"/>
      <c r="AJ20" s="18"/>
    </row>
    <row r="21" spans="1:36" ht="115.5" customHeight="1" x14ac:dyDescent="0.25">
      <c r="A21" s="398"/>
      <c r="B21" s="45" t="s">
        <v>131</v>
      </c>
      <c r="C21" s="104" t="s">
        <v>136</v>
      </c>
      <c r="D21" s="368" t="s">
        <v>137</v>
      </c>
      <c r="E21" s="98"/>
      <c r="F21" s="98">
        <v>40956</v>
      </c>
      <c r="G21" s="98">
        <v>43878</v>
      </c>
      <c r="H21" s="368" t="s">
        <v>138</v>
      </c>
      <c r="I21" s="45" t="s">
        <v>134</v>
      </c>
      <c r="J21" s="368" t="s">
        <v>135</v>
      </c>
      <c r="K21" s="62"/>
      <c r="L21" s="62"/>
      <c r="M21" s="134"/>
      <c r="N21" s="135"/>
      <c r="O21" s="62"/>
      <c r="P21" s="62" t="s">
        <v>53</v>
      </c>
      <c r="Q21" s="62"/>
      <c r="R21" s="62"/>
      <c r="S21" s="136"/>
      <c r="T21" s="111" t="s">
        <v>459</v>
      </c>
      <c r="U21" s="108"/>
      <c r="V21" s="108"/>
      <c r="W21" s="108"/>
      <c r="X21" s="137" t="s">
        <v>460</v>
      </c>
      <c r="Y21" s="108"/>
      <c r="Z21" s="108"/>
      <c r="AA21" s="62"/>
      <c r="AB21" s="108"/>
      <c r="AC21" s="108"/>
      <c r="AD21" s="108"/>
      <c r="AE21" s="108"/>
      <c r="AF21" s="108"/>
      <c r="AG21" s="62"/>
      <c r="AH21" s="62"/>
      <c r="AI21" s="108"/>
      <c r="AJ21" s="18"/>
    </row>
    <row r="22" spans="1:36" ht="84" customHeight="1" x14ac:dyDescent="0.25">
      <c r="A22" s="398"/>
      <c r="B22" s="45" t="s">
        <v>139</v>
      </c>
      <c r="C22" s="104" t="s">
        <v>140</v>
      </c>
      <c r="D22" s="368" t="s">
        <v>141</v>
      </c>
      <c r="E22" s="98"/>
      <c r="F22" s="98">
        <v>40956</v>
      </c>
      <c r="G22" s="98">
        <v>43878</v>
      </c>
      <c r="H22" s="368" t="s">
        <v>142</v>
      </c>
      <c r="I22" s="45" t="s">
        <v>134</v>
      </c>
      <c r="J22" s="368" t="s">
        <v>143</v>
      </c>
      <c r="K22" s="62"/>
      <c r="L22" s="62"/>
      <c r="M22" s="134"/>
      <c r="N22" s="135"/>
      <c r="O22" s="62" t="s">
        <v>53</v>
      </c>
      <c r="P22" s="62"/>
      <c r="Q22" s="62"/>
      <c r="R22" s="62"/>
      <c r="S22" s="136"/>
      <c r="T22" s="111" t="s">
        <v>461</v>
      </c>
      <c r="U22" s="137" t="s">
        <v>462</v>
      </c>
      <c r="V22" s="108"/>
      <c r="W22" s="108"/>
      <c r="X22" s="111" t="s">
        <v>146</v>
      </c>
      <c r="Y22" s="138" t="s">
        <v>463</v>
      </c>
      <c r="Z22" s="108"/>
      <c r="AA22" s="62"/>
      <c r="AB22" s="108"/>
      <c r="AC22" s="108"/>
      <c r="AD22" s="108"/>
      <c r="AE22" s="108"/>
      <c r="AF22" s="108"/>
      <c r="AG22" s="62"/>
      <c r="AH22" s="62"/>
      <c r="AI22" s="108"/>
      <c r="AJ22" s="18"/>
    </row>
    <row r="23" spans="1:36" ht="75" customHeight="1" x14ac:dyDescent="0.25">
      <c r="A23" s="398"/>
      <c r="B23" s="45" t="s">
        <v>376</v>
      </c>
      <c r="C23" s="368" t="s">
        <v>377</v>
      </c>
      <c r="D23" s="107" t="s">
        <v>378</v>
      </c>
      <c r="E23" s="62"/>
      <c r="F23" s="110">
        <v>41543</v>
      </c>
      <c r="G23" s="143">
        <v>42036</v>
      </c>
      <c r="H23" s="107" t="s">
        <v>51</v>
      </c>
      <c r="I23" s="62" t="s">
        <v>379</v>
      </c>
      <c r="J23" s="107" t="s">
        <v>380</v>
      </c>
      <c r="K23" s="62"/>
      <c r="L23" s="62"/>
      <c r="M23" s="134"/>
      <c r="N23" s="135"/>
      <c r="O23" s="62" t="s">
        <v>53</v>
      </c>
      <c r="P23" s="62"/>
      <c r="Q23" s="62"/>
      <c r="R23" s="62"/>
      <c r="S23" s="136"/>
      <c r="T23" s="108"/>
      <c r="U23" s="108"/>
      <c r="V23" s="108"/>
      <c r="W23" s="108"/>
      <c r="X23" s="111"/>
      <c r="Y23" s="137" t="s">
        <v>464</v>
      </c>
      <c r="Z23" s="107" t="s">
        <v>378</v>
      </c>
      <c r="AB23" s="110">
        <v>41543</v>
      </c>
      <c r="AC23" s="110">
        <v>42036</v>
      </c>
      <c r="AD23" s="368" t="s">
        <v>57</v>
      </c>
      <c r="AE23" s="45" t="s">
        <v>379</v>
      </c>
      <c r="AF23" s="107" t="s">
        <v>380</v>
      </c>
      <c r="AH23" s="62"/>
      <c r="AI23" s="108"/>
      <c r="AJ23" s="18"/>
    </row>
    <row r="24" spans="1:36" ht="56.25" customHeight="1" x14ac:dyDescent="0.25">
      <c r="A24" s="398"/>
      <c r="B24" s="45" t="s">
        <v>381</v>
      </c>
      <c r="C24" s="57" t="s">
        <v>382</v>
      </c>
      <c r="D24" s="107" t="s">
        <v>383</v>
      </c>
      <c r="E24" s="62"/>
      <c r="F24" s="144">
        <v>41543</v>
      </c>
      <c r="G24" s="144">
        <v>43878</v>
      </c>
      <c r="H24" s="107" t="s">
        <v>384</v>
      </c>
      <c r="I24" s="62" t="s">
        <v>134</v>
      </c>
      <c r="J24" s="107" t="s">
        <v>385</v>
      </c>
      <c r="K24" s="62"/>
      <c r="L24" s="62"/>
      <c r="M24" s="134"/>
      <c r="N24" s="135"/>
      <c r="O24" s="62"/>
      <c r="P24" s="62"/>
      <c r="Q24" s="62" t="s">
        <v>53</v>
      </c>
      <c r="R24" s="62"/>
      <c r="S24" s="136"/>
      <c r="T24" s="111" t="s">
        <v>465</v>
      </c>
      <c r="U24" s="108"/>
      <c r="V24" s="108"/>
      <c r="W24" s="108" t="s">
        <v>466</v>
      </c>
      <c r="X24" s="111"/>
      <c r="Y24" s="108"/>
      <c r="Z24" s="108"/>
      <c r="AA24" s="108"/>
      <c r="AB24" s="108"/>
      <c r="AC24" s="108"/>
      <c r="AD24" s="108"/>
      <c r="AE24" s="108"/>
      <c r="AF24" s="108"/>
      <c r="AG24" s="62"/>
      <c r="AH24" s="62"/>
      <c r="AI24" s="108"/>
      <c r="AJ24" s="18"/>
    </row>
    <row r="25" spans="1:36" ht="57.75" customHeight="1" x14ac:dyDescent="0.25">
      <c r="A25" s="399" t="s">
        <v>147</v>
      </c>
      <c r="B25" s="45" t="s">
        <v>148</v>
      </c>
      <c r="C25" s="104" t="s">
        <v>149</v>
      </c>
      <c r="D25" s="368" t="s">
        <v>150</v>
      </c>
      <c r="E25" s="98"/>
      <c r="F25" s="98">
        <v>40956</v>
      </c>
      <c r="G25" s="98">
        <v>43878</v>
      </c>
      <c r="H25" s="368" t="s">
        <v>151</v>
      </c>
      <c r="I25" s="105">
        <v>600000</v>
      </c>
      <c r="J25" s="368" t="s">
        <v>152</v>
      </c>
      <c r="K25" s="62"/>
      <c r="L25" s="62"/>
      <c r="M25" s="134"/>
      <c r="N25" s="135"/>
      <c r="O25" s="62"/>
      <c r="P25" s="62"/>
      <c r="Q25" s="62" t="s">
        <v>53</v>
      </c>
      <c r="R25" s="62"/>
      <c r="S25" s="136"/>
      <c r="T25" s="137" t="s">
        <v>467</v>
      </c>
      <c r="U25" s="137" t="s">
        <v>468</v>
      </c>
      <c r="V25" s="145" t="s">
        <v>469</v>
      </c>
      <c r="W25" s="145" t="s">
        <v>470</v>
      </c>
      <c r="X25" s="111" t="s">
        <v>471</v>
      </c>
      <c r="Y25" s="108"/>
      <c r="Z25" s="108"/>
      <c r="AA25" s="62"/>
      <c r="AB25" s="108"/>
      <c r="AC25" s="108"/>
      <c r="AD25" s="108"/>
      <c r="AE25" s="62"/>
      <c r="AF25" s="108"/>
      <c r="AG25" s="62"/>
      <c r="AH25" s="62"/>
      <c r="AI25" s="108"/>
      <c r="AJ25" s="18"/>
    </row>
    <row r="26" spans="1:36" ht="58.5" customHeight="1" x14ac:dyDescent="0.25">
      <c r="A26" s="398"/>
      <c r="B26" s="45" t="s">
        <v>157</v>
      </c>
      <c r="C26" s="104" t="s">
        <v>158</v>
      </c>
      <c r="D26" s="368" t="s">
        <v>159</v>
      </c>
      <c r="E26" s="98"/>
      <c r="F26" s="98">
        <v>40956</v>
      </c>
      <c r="G26" s="146">
        <v>42401</v>
      </c>
      <c r="H26" s="147" t="s">
        <v>163</v>
      </c>
      <c r="I26" s="114">
        <v>80000</v>
      </c>
      <c r="J26" s="368" t="s">
        <v>164</v>
      </c>
      <c r="K26" s="62"/>
      <c r="L26" s="62"/>
      <c r="M26" s="134"/>
      <c r="N26" s="135"/>
      <c r="O26" s="62"/>
      <c r="P26" s="62"/>
      <c r="Q26" s="62" t="s">
        <v>53</v>
      </c>
      <c r="R26" s="62"/>
      <c r="S26" s="136"/>
      <c r="T26" s="111" t="s">
        <v>472</v>
      </c>
      <c r="U26" s="108"/>
      <c r="V26" s="108"/>
      <c r="W26" s="108" t="s">
        <v>473</v>
      </c>
      <c r="X26" s="137" t="s">
        <v>474</v>
      </c>
      <c r="Y26" s="138"/>
      <c r="Z26" s="108"/>
      <c r="AA26" s="62"/>
      <c r="AB26" s="108"/>
      <c r="AC26" s="108"/>
      <c r="AD26" s="108"/>
      <c r="AE26" s="62"/>
      <c r="AF26" s="108"/>
      <c r="AG26" s="62"/>
      <c r="AH26" s="62"/>
      <c r="AI26" s="108"/>
      <c r="AJ26" s="18"/>
    </row>
    <row r="27" spans="1:36" ht="50.25" customHeight="1" x14ac:dyDescent="0.25">
      <c r="A27" s="398"/>
      <c r="B27" s="45" t="s">
        <v>166</v>
      </c>
      <c r="C27" s="117" t="s">
        <v>167</v>
      </c>
      <c r="D27" s="364" t="s">
        <v>168</v>
      </c>
      <c r="E27" s="98"/>
      <c r="F27" s="98">
        <v>40956</v>
      </c>
      <c r="G27" s="98">
        <v>43878</v>
      </c>
      <c r="H27" s="364" t="s">
        <v>169</v>
      </c>
      <c r="I27" s="99" t="s">
        <v>170</v>
      </c>
      <c r="J27" s="364" t="s">
        <v>171</v>
      </c>
      <c r="K27" s="59"/>
      <c r="L27" s="59"/>
      <c r="M27" s="131"/>
      <c r="N27" s="135"/>
      <c r="O27" s="62" t="s">
        <v>53</v>
      </c>
      <c r="P27" s="62"/>
      <c r="Q27" s="62"/>
      <c r="R27" s="62"/>
      <c r="S27" s="136"/>
      <c r="T27" s="102"/>
      <c r="U27" s="102"/>
      <c r="V27" s="102"/>
      <c r="W27" s="102"/>
      <c r="X27" s="108"/>
      <c r="Y27" s="108"/>
      <c r="Z27" s="108"/>
      <c r="AA27" s="108"/>
      <c r="AB27" s="148" t="s">
        <v>174</v>
      </c>
      <c r="AC27" s="140"/>
      <c r="AD27" s="149" t="s">
        <v>475</v>
      </c>
      <c r="AE27" s="108"/>
      <c r="AF27" s="149" t="s">
        <v>476</v>
      </c>
      <c r="AG27" s="62"/>
      <c r="AH27" s="62"/>
      <c r="AI27" s="102"/>
      <c r="AJ27" s="18"/>
    </row>
    <row r="28" spans="1:36" ht="75" customHeight="1" x14ac:dyDescent="0.25">
      <c r="A28" s="398"/>
      <c r="B28" s="45" t="s">
        <v>175</v>
      </c>
      <c r="C28" s="117" t="s">
        <v>176</v>
      </c>
      <c r="D28" s="364" t="s">
        <v>177</v>
      </c>
      <c r="E28" s="98"/>
      <c r="F28" s="98">
        <v>40956</v>
      </c>
      <c r="G28" s="98">
        <v>43878</v>
      </c>
      <c r="H28" s="364" t="s">
        <v>169</v>
      </c>
      <c r="I28" s="99">
        <v>20000</v>
      </c>
      <c r="J28" s="364" t="s">
        <v>178</v>
      </c>
      <c r="K28" s="59"/>
      <c r="L28" s="59"/>
      <c r="M28" s="131"/>
      <c r="N28" s="135"/>
      <c r="O28" s="62" t="s">
        <v>53</v>
      </c>
      <c r="P28" s="62"/>
      <c r="Q28" s="62"/>
      <c r="R28" s="62"/>
      <c r="S28" s="136"/>
      <c r="T28" s="102"/>
      <c r="U28" s="102"/>
      <c r="V28" s="102"/>
      <c r="W28" s="102"/>
      <c r="X28" s="150" t="s">
        <v>477</v>
      </c>
      <c r="Y28" s="102"/>
      <c r="Z28" s="108"/>
      <c r="AA28" s="102"/>
      <c r="AB28" s="108"/>
      <c r="AC28" s="108"/>
      <c r="AD28" s="138" t="s">
        <v>478</v>
      </c>
      <c r="AE28" s="102"/>
      <c r="AF28" s="138" t="s">
        <v>476</v>
      </c>
      <c r="AG28" s="59"/>
      <c r="AH28" s="59"/>
      <c r="AI28" s="102"/>
      <c r="AJ28" s="18"/>
    </row>
    <row r="29" spans="1:36" ht="60" customHeight="1" x14ac:dyDescent="0.25">
      <c r="A29" s="398"/>
      <c r="B29" s="45" t="s">
        <v>181</v>
      </c>
      <c r="C29" s="117" t="s">
        <v>182</v>
      </c>
      <c r="D29" s="364" t="s">
        <v>183</v>
      </c>
      <c r="E29" s="98"/>
      <c r="F29" s="98">
        <v>40956</v>
      </c>
      <c r="G29" s="98">
        <v>43878</v>
      </c>
      <c r="H29" s="364" t="s">
        <v>169</v>
      </c>
      <c r="I29" s="223" t="s">
        <v>90</v>
      </c>
      <c r="J29" s="364" t="s">
        <v>184</v>
      </c>
      <c r="K29" s="59"/>
      <c r="L29" s="59"/>
      <c r="M29" s="131"/>
      <c r="N29" s="135"/>
      <c r="O29" s="62" t="s">
        <v>53</v>
      </c>
      <c r="P29" s="62"/>
      <c r="Q29" s="62"/>
      <c r="R29" s="62"/>
      <c r="S29" s="136" t="s">
        <v>6</v>
      </c>
      <c r="T29" s="103" t="s">
        <v>479</v>
      </c>
      <c r="U29" s="102"/>
      <c r="V29" s="102"/>
      <c r="W29" s="102"/>
      <c r="X29" s="103" t="s">
        <v>480</v>
      </c>
      <c r="Y29" s="149" t="s">
        <v>481</v>
      </c>
      <c r="Z29" s="102"/>
      <c r="AA29" s="102"/>
      <c r="AB29" s="102"/>
      <c r="AC29" s="102"/>
      <c r="AD29" s="102"/>
      <c r="AE29" s="102"/>
      <c r="AF29" s="102"/>
      <c r="AG29" s="59"/>
      <c r="AH29" s="59"/>
      <c r="AI29" s="102"/>
      <c r="AJ29" s="18"/>
    </row>
    <row r="30" spans="1:36" ht="60" customHeight="1" x14ac:dyDescent="0.25">
      <c r="A30" s="399" t="s">
        <v>187</v>
      </c>
      <c r="B30" s="45" t="s">
        <v>188</v>
      </c>
      <c r="C30" s="368" t="s">
        <v>189</v>
      </c>
      <c r="D30" s="368" t="s">
        <v>190</v>
      </c>
      <c r="E30" s="98"/>
      <c r="F30" s="98">
        <v>40956</v>
      </c>
      <c r="G30" s="98">
        <v>43878</v>
      </c>
      <c r="H30" s="368" t="s">
        <v>164</v>
      </c>
      <c r="I30" s="105">
        <v>30000</v>
      </c>
      <c r="J30" s="368" t="s">
        <v>191</v>
      </c>
      <c r="K30" s="62"/>
      <c r="L30" s="62"/>
      <c r="M30" s="134"/>
      <c r="N30" s="135"/>
      <c r="O30" s="62"/>
      <c r="P30" s="62"/>
      <c r="Q30" s="62" t="s">
        <v>53</v>
      </c>
      <c r="R30" s="62"/>
      <c r="S30" s="136"/>
      <c r="T30" s="137" t="s">
        <v>482</v>
      </c>
      <c r="U30" s="137" t="s">
        <v>483</v>
      </c>
      <c r="V30" s="108"/>
      <c r="W30" s="151" t="s">
        <v>164</v>
      </c>
      <c r="X30" s="137" t="s">
        <v>484</v>
      </c>
      <c r="Y30" s="108"/>
      <c r="Z30" s="108"/>
      <c r="AA30" s="102"/>
      <c r="AB30" s="108"/>
      <c r="AC30" s="108"/>
      <c r="AD30" s="108"/>
      <c r="AE30" s="102"/>
      <c r="AF30" s="108"/>
      <c r="AG30" s="59"/>
      <c r="AH30" s="59"/>
      <c r="AI30" s="108"/>
      <c r="AJ30" s="18"/>
    </row>
    <row r="31" spans="1:36" ht="68.25" customHeight="1" x14ac:dyDescent="0.25">
      <c r="A31" s="398"/>
      <c r="B31" s="45" t="s">
        <v>193</v>
      </c>
      <c r="C31" s="368" t="s">
        <v>194</v>
      </c>
      <c r="D31" s="368" t="s">
        <v>195</v>
      </c>
      <c r="E31" s="98"/>
      <c r="F31" s="98">
        <v>40956</v>
      </c>
      <c r="G31" s="98">
        <v>43878</v>
      </c>
      <c r="H31" s="368" t="s">
        <v>196</v>
      </c>
      <c r="I31" s="45" t="s">
        <v>197</v>
      </c>
      <c r="J31" s="368" t="s">
        <v>198</v>
      </c>
      <c r="K31" s="62"/>
      <c r="L31" s="62"/>
      <c r="M31" s="134"/>
      <c r="N31" s="135"/>
      <c r="O31" s="62"/>
      <c r="P31" s="62" t="s">
        <v>53</v>
      </c>
      <c r="Q31" s="62"/>
      <c r="R31" s="62"/>
      <c r="S31" s="136"/>
      <c r="T31" s="152" t="s">
        <v>485</v>
      </c>
      <c r="U31" s="137" t="s">
        <v>486</v>
      </c>
      <c r="V31" s="153" t="s">
        <v>487</v>
      </c>
      <c r="W31" s="154" t="s">
        <v>488</v>
      </c>
      <c r="X31" s="137" t="s">
        <v>489</v>
      </c>
      <c r="Y31" s="108"/>
      <c r="Z31" s="108"/>
      <c r="AA31" s="108"/>
      <c r="AB31" s="108"/>
      <c r="AC31" s="108"/>
      <c r="AD31" s="108"/>
      <c r="AE31" s="108"/>
      <c r="AF31" s="108"/>
      <c r="AG31" s="108"/>
      <c r="AH31" s="62"/>
      <c r="AI31" s="108"/>
      <c r="AJ31" s="18"/>
    </row>
    <row r="32" spans="1:36" ht="60.75" customHeight="1" x14ac:dyDescent="0.25">
      <c r="A32" s="398"/>
      <c r="B32" s="45" t="s">
        <v>204</v>
      </c>
      <c r="C32" s="368" t="s">
        <v>211</v>
      </c>
      <c r="D32" s="368" t="s">
        <v>212</v>
      </c>
      <c r="E32" s="98"/>
      <c r="F32" s="98">
        <v>40956</v>
      </c>
      <c r="G32" s="98">
        <v>43878</v>
      </c>
      <c r="H32" s="368" t="s">
        <v>207</v>
      </c>
      <c r="I32" s="45" t="s">
        <v>134</v>
      </c>
      <c r="J32" s="368" t="s">
        <v>208</v>
      </c>
      <c r="K32" s="62"/>
      <c r="L32" s="62"/>
      <c r="M32" s="134"/>
      <c r="N32" s="135"/>
      <c r="O32" s="62"/>
      <c r="P32" s="62" t="s">
        <v>53</v>
      </c>
      <c r="Q32" s="62"/>
      <c r="R32" s="62"/>
      <c r="S32" s="136"/>
      <c r="T32" s="137" t="s">
        <v>490</v>
      </c>
      <c r="U32" s="145"/>
      <c r="V32" s="145"/>
      <c r="W32" s="145" t="s">
        <v>491</v>
      </c>
      <c r="X32" s="137" t="s">
        <v>492</v>
      </c>
      <c r="Y32" s="108"/>
      <c r="Z32" s="108"/>
      <c r="AA32" s="108"/>
      <c r="AB32" s="108"/>
      <c r="AC32" s="108"/>
      <c r="AD32" s="108"/>
      <c r="AE32" s="108"/>
      <c r="AF32" s="108"/>
      <c r="AG32" s="111"/>
      <c r="AH32" s="62"/>
      <c r="AI32" s="108"/>
      <c r="AJ32" s="18"/>
    </row>
    <row r="33" spans="1:36" ht="56.25" customHeight="1" x14ac:dyDescent="0.25">
      <c r="A33" s="398"/>
      <c r="B33" s="142" t="s">
        <v>213</v>
      </c>
      <c r="C33" s="368" t="s">
        <v>493</v>
      </c>
      <c r="D33" s="364" t="s">
        <v>215</v>
      </c>
      <c r="E33" s="98"/>
      <c r="F33" s="98">
        <v>40956</v>
      </c>
      <c r="G33" s="98">
        <v>43878</v>
      </c>
      <c r="H33" s="147" t="s">
        <v>93</v>
      </c>
      <c r="I33" s="223" t="s">
        <v>90</v>
      </c>
      <c r="J33" s="364" t="s">
        <v>216</v>
      </c>
      <c r="K33" s="59"/>
      <c r="L33" s="59"/>
      <c r="M33" s="131"/>
      <c r="N33" s="135"/>
      <c r="O33" s="62"/>
      <c r="P33" s="62"/>
      <c r="Q33" s="62"/>
      <c r="R33" s="62"/>
      <c r="S33" s="141"/>
      <c r="T33" s="62"/>
      <c r="U33" s="62"/>
      <c r="V33" s="62"/>
      <c r="W33" s="62"/>
      <c r="X33" s="62"/>
      <c r="Y33" s="102"/>
      <c r="Z33" s="102"/>
      <c r="AA33" s="108"/>
      <c r="AB33" s="102"/>
      <c r="AC33" s="102"/>
      <c r="AD33" s="102"/>
      <c r="AE33" s="108"/>
      <c r="AF33" s="102"/>
      <c r="AG33" s="108"/>
      <c r="AH33" s="62"/>
      <c r="AI33" s="102"/>
      <c r="AJ33" s="18"/>
    </row>
    <row r="34" spans="1:36" ht="48.75" customHeight="1" x14ac:dyDescent="0.25">
      <c r="A34" s="398"/>
      <c r="B34" s="142" t="s">
        <v>221</v>
      </c>
      <c r="C34" s="368" t="s">
        <v>494</v>
      </c>
      <c r="D34" s="364" t="s">
        <v>223</v>
      </c>
      <c r="E34" s="98"/>
      <c r="F34" s="98">
        <v>40956</v>
      </c>
      <c r="G34" s="98">
        <v>41687</v>
      </c>
      <c r="H34" s="364" t="s">
        <v>224</v>
      </c>
      <c r="I34" s="99">
        <v>100000</v>
      </c>
      <c r="J34" s="364" t="s">
        <v>225</v>
      </c>
      <c r="K34" s="59"/>
      <c r="L34" s="59"/>
      <c r="M34" s="131"/>
      <c r="N34" s="135"/>
      <c r="O34" s="62"/>
      <c r="P34" s="62"/>
      <c r="Q34" s="62"/>
      <c r="R34" s="62"/>
      <c r="S34" s="141"/>
      <c r="T34" s="62"/>
      <c r="U34" s="62"/>
      <c r="V34" s="62"/>
      <c r="W34" s="62"/>
      <c r="X34" s="62"/>
      <c r="Y34" s="62"/>
      <c r="Z34" s="62"/>
      <c r="AA34" s="62"/>
      <c r="AB34" s="62"/>
      <c r="AC34" s="62"/>
      <c r="AD34" s="62"/>
      <c r="AE34" s="62"/>
      <c r="AF34" s="62"/>
      <c r="AG34" s="62"/>
      <c r="AH34" s="62"/>
      <c r="AI34" s="62"/>
      <c r="AJ34" s="18"/>
    </row>
    <row r="35" spans="1:36" ht="76.5" customHeight="1" x14ac:dyDescent="0.25">
      <c r="A35" s="398"/>
      <c r="B35" s="45" t="s">
        <v>227</v>
      </c>
      <c r="C35" s="368" t="s">
        <v>228</v>
      </c>
      <c r="D35" s="364" t="s">
        <v>229</v>
      </c>
      <c r="E35" s="98"/>
      <c r="F35" s="98">
        <v>40956</v>
      </c>
      <c r="G35" s="98">
        <v>43878</v>
      </c>
      <c r="H35" s="364" t="s">
        <v>163</v>
      </c>
      <c r="I35" s="99">
        <v>400000</v>
      </c>
      <c r="J35" s="364" t="s">
        <v>230</v>
      </c>
      <c r="K35" s="59"/>
      <c r="L35" s="59"/>
      <c r="M35" s="131"/>
      <c r="N35" s="135"/>
      <c r="O35" s="62"/>
      <c r="P35" s="62"/>
      <c r="Q35" s="62" t="s">
        <v>495</v>
      </c>
      <c r="R35" s="62"/>
      <c r="S35" s="141"/>
      <c r="T35" s="103" t="s">
        <v>496</v>
      </c>
      <c r="U35" s="103" t="s">
        <v>497</v>
      </c>
      <c r="V35" s="102"/>
      <c r="W35" s="102" t="s">
        <v>498</v>
      </c>
      <c r="X35" s="150" t="s">
        <v>499</v>
      </c>
      <c r="Y35" s="108"/>
      <c r="Z35" s="108"/>
      <c r="AA35" s="108"/>
      <c r="AB35" s="62"/>
      <c r="AC35" s="108"/>
      <c r="AD35" s="108"/>
      <c r="AE35" s="108"/>
      <c r="AF35" s="108"/>
      <c r="AG35" s="62"/>
      <c r="AH35" s="62"/>
      <c r="AI35" s="111"/>
      <c r="AJ35" s="18"/>
    </row>
    <row r="36" spans="1:36" ht="67.5" customHeight="1" x14ac:dyDescent="0.25">
      <c r="A36" s="398"/>
      <c r="B36" s="45" t="s">
        <v>233</v>
      </c>
      <c r="C36" s="368" t="s">
        <v>234</v>
      </c>
      <c r="D36" s="364" t="s">
        <v>235</v>
      </c>
      <c r="E36" s="98"/>
      <c r="F36" s="98">
        <v>40956</v>
      </c>
      <c r="G36" s="98">
        <v>43878</v>
      </c>
      <c r="H36" s="364" t="s">
        <v>238</v>
      </c>
      <c r="I36" s="99">
        <v>10000</v>
      </c>
      <c r="J36" s="364" t="s">
        <v>239</v>
      </c>
      <c r="K36" s="59"/>
      <c r="L36" s="59"/>
      <c r="M36" s="131"/>
      <c r="N36" s="135"/>
      <c r="O36" s="62" t="s">
        <v>53</v>
      </c>
      <c r="P36" s="62"/>
      <c r="Q36" s="62"/>
      <c r="R36" s="62"/>
      <c r="S36" s="136"/>
      <c r="T36" s="150" t="s">
        <v>500</v>
      </c>
      <c r="U36" s="102"/>
      <c r="V36" s="102"/>
      <c r="W36" s="102"/>
      <c r="X36" s="150" t="s">
        <v>501</v>
      </c>
      <c r="Y36" s="102"/>
      <c r="Z36" s="102"/>
      <c r="AA36" s="102"/>
      <c r="AB36" s="102"/>
      <c r="AC36" s="102"/>
      <c r="AD36" s="149" t="s">
        <v>502</v>
      </c>
      <c r="AE36" s="103"/>
      <c r="AF36" s="102"/>
      <c r="AG36" s="59"/>
      <c r="AH36" s="59"/>
      <c r="AI36" s="102"/>
      <c r="AJ36" s="18"/>
    </row>
    <row r="37" spans="1:36" ht="73.5" customHeight="1" x14ac:dyDescent="0.25">
      <c r="A37" s="398"/>
      <c r="B37" s="45" t="s">
        <v>386</v>
      </c>
      <c r="C37" s="368" t="s">
        <v>387</v>
      </c>
      <c r="D37" s="107" t="s">
        <v>388</v>
      </c>
      <c r="E37" s="62"/>
      <c r="F37" s="155">
        <v>41543</v>
      </c>
      <c r="G37" s="155">
        <v>43878</v>
      </c>
      <c r="H37" s="368" t="s">
        <v>389</v>
      </c>
      <c r="I37" s="62" t="s">
        <v>379</v>
      </c>
      <c r="J37" s="101" t="s">
        <v>390</v>
      </c>
      <c r="K37" s="59"/>
      <c r="L37" s="59"/>
      <c r="M37" s="131"/>
      <c r="N37" s="135"/>
      <c r="O37" s="62"/>
      <c r="P37" s="62"/>
      <c r="Q37" s="62" t="s">
        <v>53</v>
      </c>
      <c r="R37" s="62"/>
      <c r="S37" s="136"/>
      <c r="T37" s="103" t="s">
        <v>503</v>
      </c>
      <c r="U37" s="102"/>
      <c r="V37" s="102"/>
      <c r="W37" s="102"/>
      <c r="X37" s="103"/>
      <c r="Y37" s="102"/>
      <c r="Z37" s="102"/>
      <c r="AA37" s="102"/>
      <c r="AB37" s="102"/>
      <c r="AC37" s="102"/>
      <c r="AD37" s="102"/>
      <c r="AE37" s="102"/>
      <c r="AF37" s="102"/>
      <c r="AG37" s="102"/>
      <c r="AH37" s="59"/>
      <c r="AI37" s="102"/>
      <c r="AJ37" s="18"/>
    </row>
    <row r="38" spans="1:36" ht="42.75" customHeight="1" x14ac:dyDescent="0.25">
      <c r="A38" s="399" t="s">
        <v>241</v>
      </c>
      <c r="B38" s="45" t="s">
        <v>242</v>
      </c>
      <c r="C38" s="368" t="s">
        <v>243</v>
      </c>
      <c r="D38" s="368" t="s">
        <v>244</v>
      </c>
      <c r="E38" s="98"/>
      <c r="F38" s="98">
        <v>40956</v>
      </c>
      <c r="G38" s="98">
        <v>43878</v>
      </c>
      <c r="H38" s="368" t="s">
        <v>245</v>
      </c>
      <c r="I38" s="105">
        <v>400000</v>
      </c>
      <c r="J38" s="368" t="s">
        <v>246</v>
      </c>
      <c r="K38" s="62"/>
      <c r="L38" s="62"/>
      <c r="M38" s="134"/>
      <c r="N38" s="135"/>
      <c r="O38" s="62"/>
      <c r="P38" s="62"/>
      <c r="Q38" s="62" t="s">
        <v>53</v>
      </c>
      <c r="R38" s="62"/>
      <c r="S38" s="136"/>
      <c r="T38" s="156" t="s">
        <v>504</v>
      </c>
      <c r="U38" s="145"/>
      <c r="V38" s="145" t="s">
        <v>505</v>
      </c>
      <c r="W38" s="145"/>
      <c r="X38" s="137" t="s">
        <v>506</v>
      </c>
      <c r="Y38" s="108"/>
      <c r="Z38" s="108"/>
      <c r="AA38" s="102"/>
      <c r="AB38" s="108"/>
      <c r="AC38" s="138" t="s">
        <v>507</v>
      </c>
      <c r="AD38" s="108"/>
      <c r="AE38" s="102"/>
      <c r="AF38" s="108"/>
      <c r="AG38" s="102"/>
      <c r="AH38" s="59"/>
      <c r="AI38" s="108"/>
      <c r="AJ38" s="18"/>
    </row>
    <row r="39" spans="1:36" ht="42.75" customHeight="1" x14ac:dyDescent="0.25">
      <c r="A39" s="400"/>
      <c r="B39" s="45" t="s">
        <v>250</v>
      </c>
      <c r="C39" s="368" t="s">
        <v>251</v>
      </c>
      <c r="D39" s="368" t="s">
        <v>252</v>
      </c>
      <c r="E39" s="98"/>
      <c r="F39" s="98">
        <v>40956</v>
      </c>
      <c r="G39" s="98">
        <v>43878</v>
      </c>
      <c r="H39" s="368" t="s">
        <v>245</v>
      </c>
      <c r="I39" s="105">
        <v>200000</v>
      </c>
      <c r="J39" s="368" t="s">
        <v>253</v>
      </c>
      <c r="K39" s="62"/>
      <c r="L39" s="62"/>
      <c r="M39" s="134"/>
      <c r="N39" s="135" t="s">
        <v>53</v>
      </c>
      <c r="O39" s="62"/>
      <c r="P39" s="62"/>
      <c r="Q39" s="62"/>
      <c r="R39" s="62"/>
      <c r="S39" s="136"/>
      <c r="T39" s="108"/>
      <c r="U39" s="108"/>
      <c r="V39" s="108"/>
      <c r="W39" s="108"/>
      <c r="X39" s="137" t="s">
        <v>508</v>
      </c>
      <c r="Y39" s="108"/>
      <c r="Z39" s="108"/>
      <c r="AA39" s="102"/>
      <c r="AB39" s="138" t="s">
        <v>509</v>
      </c>
      <c r="AC39" s="108"/>
      <c r="AD39" s="108"/>
      <c r="AE39" s="102"/>
      <c r="AF39" s="108"/>
      <c r="AG39" s="103"/>
      <c r="AH39" s="59"/>
      <c r="AI39" s="108"/>
      <c r="AJ39" s="18"/>
    </row>
    <row r="40" spans="1:36" ht="47.25" customHeight="1" x14ac:dyDescent="0.25">
      <c r="A40" s="400"/>
      <c r="B40" s="45" t="s">
        <v>255</v>
      </c>
      <c r="C40" s="368" t="s">
        <v>259</v>
      </c>
      <c r="D40" s="368" t="s">
        <v>260</v>
      </c>
      <c r="E40" s="98"/>
      <c r="F40" s="98">
        <v>40956</v>
      </c>
      <c r="G40" s="98">
        <v>43878</v>
      </c>
      <c r="H40" s="368" t="s">
        <v>261</v>
      </c>
      <c r="I40" s="105">
        <v>20000</v>
      </c>
      <c r="J40" s="368" t="s">
        <v>262</v>
      </c>
      <c r="K40" s="62"/>
      <c r="L40" s="62"/>
      <c r="M40" s="134"/>
      <c r="N40" s="135" t="s">
        <v>53</v>
      </c>
      <c r="O40" s="62"/>
      <c r="P40" s="62"/>
      <c r="Q40" s="62"/>
      <c r="R40" s="62"/>
      <c r="S40" s="136"/>
      <c r="T40" s="108"/>
      <c r="U40" s="108"/>
      <c r="V40" s="108"/>
      <c r="W40" s="108"/>
      <c r="X40" s="108"/>
      <c r="Y40"/>
      <c r="Z40" s="108"/>
      <c r="AA40" s="108"/>
      <c r="AB40" s="138" t="s">
        <v>510</v>
      </c>
      <c r="AC40" s="108"/>
      <c r="AD40" s="108"/>
      <c r="AE40" s="108"/>
      <c r="AF40" s="108"/>
      <c r="AG40" s="62"/>
      <c r="AH40" s="62"/>
      <c r="AI40" s="108"/>
      <c r="AJ40" s="18"/>
    </row>
    <row r="41" spans="1:36" ht="51" customHeight="1" x14ac:dyDescent="0.25">
      <c r="A41" s="400"/>
      <c r="B41" s="45" t="s">
        <v>263</v>
      </c>
      <c r="C41" s="368" t="s">
        <v>264</v>
      </c>
      <c r="D41" s="368" t="s">
        <v>190</v>
      </c>
      <c r="E41" s="98"/>
      <c r="F41" s="98">
        <v>40956</v>
      </c>
      <c r="G41" s="98">
        <v>43878</v>
      </c>
      <c r="H41" s="368" t="s">
        <v>164</v>
      </c>
      <c r="I41" s="45" t="s">
        <v>134</v>
      </c>
      <c r="J41" s="368" t="s">
        <v>265</v>
      </c>
      <c r="K41" s="62"/>
      <c r="L41" s="62"/>
      <c r="M41" s="134"/>
      <c r="N41" s="135"/>
      <c r="O41" s="62"/>
      <c r="P41" s="62"/>
      <c r="Q41" s="62" t="s">
        <v>53</v>
      </c>
      <c r="R41" s="62"/>
      <c r="S41" s="136"/>
      <c r="T41" s="137" t="s">
        <v>511</v>
      </c>
      <c r="U41" s="145"/>
      <c r="V41" s="157" t="s">
        <v>512</v>
      </c>
      <c r="W41" s="151" t="s">
        <v>164</v>
      </c>
      <c r="X41" s="111"/>
      <c r="Y41" s="108"/>
      <c r="Z41" s="108"/>
      <c r="AA41" s="108"/>
      <c r="AB41" s="108"/>
      <c r="AC41" s="108"/>
      <c r="AD41" s="108"/>
      <c r="AE41" s="108"/>
      <c r="AF41" s="108"/>
      <c r="AG41" s="62"/>
      <c r="AH41" s="62"/>
      <c r="AI41" s="108"/>
      <c r="AJ41" s="18"/>
    </row>
    <row r="42" spans="1:36" ht="47.25" customHeight="1" x14ac:dyDescent="0.25">
      <c r="A42" s="400"/>
      <c r="B42" s="45" t="s">
        <v>268</v>
      </c>
      <c r="C42" s="368" t="s">
        <v>269</v>
      </c>
      <c r="D42" s="368" t="s">
        <v>270</v>
      </c>
      <c r="E42" s="98"/>
      <c r="F42" s="98">
        <v>40956</v>
      </c>
      <c r="G42" s="98">
        <v>43878</v>
      </c>
      <c r="H42" s="368" t="s">
        <v>151</v>
      </c>
      <c r="I42" s="45" t="s">
        <v>134</v>
      </c>
      <c r="J42" s="368" t="s">
        <v>271</v>
      </c>
      <c r="K42" s="62"/>
      <c r="L42" s="62"/>
      <c r="M42" s="134"/>
      <c r="N42" s="135" t="s">
        <v>53</v>
      </c>
      <c r="O42" s="62"/>
      <c r="P42" s="62"/>
      <c r="Q42" s="62"/>
      <c r="R42" s="62"/>
      <c r="S42" s="136"/>
      <c r="T42" s="137" t="s">
        <v>513</v>
      </c>
      <c r="U42" s="154" t="s">
        <v>514</v>
      </c>
      <c r="V42" s="137"/>
      <c r="W42" s="137" t="s">
        <v>151</v>
      </c>
      <c r="X42" s="107"/>
      <c r="Y42"/>
      <c r="Z42" s="108"/>
      <c r="AA42" s="62"/>
      <c r="AB42" s="138" t="s">
        <v>515</v>
      </c>
      <c r="AC42" s="108"/>
      <c r="AD42" s="108"/>
      <c r="AE42" s="62"/>
      <c r="AF42" s="108"/>
      <c r="AG42" s="62"/>
      <c r="AH42" s="62"/>
      <c r="AI42" s="108"/>
      <c r="AJ42" s="18"/>
    </row>
    <row r="43" spans="1:36" ht="62.25" customHeight="1" x14ac:dyDescent="0.25">
      <c r="A43" s="400"/>
      <c r="B43" s="45" t="s">
        <v>392</v>
      </c>
      <c r="C43" s="368" t="s">
        <v>393</v>
      </c>
      <c r="D43" s="107" t="s">
        <v>394</v>
      </c>
      <c r="E43" s="62"/>
      <c r="F43" s="110">
        <v>41543</v>
      </c>
      <c r="G43" s="110">
        <v>43878</v>
      </c>
      <c r="H43" s="368" t="s">
        <v>395</v>
      </c>
      <c r="I43" s="62" t="s">
        <v>134</v>
      </c>
      <c r="J43" s="101" t="s">
        <v>151</v>
      </c>
      <c r="K43" s="62"/>
      <c r="L43" s="62"/>
      <c r="M43" s="134"/>
      <c r="N43" s="135"/>
      <c r="O43" s="62" t="s">
        <v>53</v>
      </c>
      <c r="P43" s="62"/>
      <c r="Q43" s="62"/>
      <c r="R43" s="62"/>
      <c r="S43" s="136"/>
      <c r="T43" s="137" t="s">
        <v>516</v>
      </c>
      <c r="U43" s="137" t="s">
        <v>517</v>
      </c>
      <c r="V43" s="137" t="s">
        <v>518</v>
      </c>
      <c r="W43" s="137" t="s">
        <v>519</v>
      </c>
      <c r="X43" s="139" t="s">
        <v>520</v>
      </c>
      <c r="Y43" s="138" t="s">
        <v>521</v>
      </c>
      <c r="Z43" s="108"/>
      <c r="AA43" s="102"/>
      <c r="AB43" s="108"/>
      <c r="AC43" s="108"/>
      <c r="AD43" s="108"/>
      <c r="AE43" s="102"/>
      <c r="AF43" s="108"/>
      <c r="AG43" s="59"/>
      <c r="AH43" s="59"/>
      <c r="AI43" s="108"/>
      <c r="AJ43" s="18"/>
    </row>
    <row r="44" spans="1:36" ht="47.25" customHeight="1" x14ac:dyDescent="0.25">
      <c r="A44" s="399" t="s">
        <v>275</v>
      </c>
      <c r="B44" s="45" t="s">
        <v>276</v>
      </c>
      <c r="C44" s="368" t="s">
        <v>277</v>
      </c>
      <c r="D44" s="368" t="s">
        <v>278</v>
      </c>
      <c r="E44" s="98"/>
      <c r="F44" s="98">
        <v>40956</v>
      </c>
      <c r="G44" s="98">
        <v>42401</v>
      </c>
      <c r="H44" s="368" t="s">
        <v>62</v>
      </c>
      <c r="I44" s="105">
        <v>200000</v>
      </c>
      <c r="J44" s="368" t="s">
        <v>522</v>
      </c>
      <c r="K44" s="62"/>
      <c r="L44" s="62"/>
      <c r="M44" s="134"/>
      <c r="N44" s="135"/>
      <c r="O44" s="62" t="s">
        <v>53</v>
      </c>
      <c r="P44" s="62"/>
      <c r="Q44" s="62"/>
      <c r="R44" s="62"/>
      <c r="S44" s="136"/>
      <c r="T44" s="137" t="s">
        <v>523</v>
      </c>
      <c r="U44" s="145"/>
      <c r="V44" s="145"/>
      <c r="W44" s="145" t="s">
        <v>524</v>
      </c>
      <c r="X44" s="137" t="s">
        <v>525</v>
      </c>
      <c r="Y44" s="138"/>
      <c r="Z44" s="108"/>
      <c r="AA44" s="108"/>
      <c r="AB44" s="108"/>
      <c r="AC44" s="108"/>
      <c r="AD44" s="108"/>
      <c r="AE44" s="108"/>
      <c r="AF44" s="108"/>
      <c r="AG44" s="62"/>
      <c r="AH44" s="62"/>
      <c r="AI44" s="108"/>
      <c r="AJ44" s="18"/>
    </row>
    <row r="45" spans="1:36" ht="50.25" customHeight="1" x14ac:dyDescent="0.25">
      <c r="A45" s="398"/>
      <c r="B45" s="45" t="s">
        <v>286</v>
      </c>
      <c r="C45" s="368" t="s">
        <v>287</v>
      </c>
      <c r="D45" s="111" t="s">
        <v>291</v>
      </c>
      <c r="E45" s="123"/>
      <c r="F45" s="123" t="s">
        <v>289</v>
      </c>
      <c r="G45" s="116">
        <v>42401</v>
      </c>
      <c r="H45" s="368" t="s">
        <v>164</v>
      </c>
      <c r="I45" s="105">
        <v>70000</v>
      </c>
      <c r="J45" s="368" t="s">
        <v>526</v>
      </c>
      <c r="K45" s="62"/>
      <c r="L45" s="62"/>
      <c r="M45" s="134"/>
      <c r="N45" s="135" t="s">
        <v>53</v>
      </c>
      <c r="O45" s="62"/>
      <c r="P45" s="62"/>
      <c r="Q45" s="62"/>
      <c r="R45" s="62"/>
      <c r="S45" s="136"/>
      <c r="T45" s="137" t="s">
        <v>527</v>
      </c>
      <c r="U45" s="145"/>
      <c r="V45" s="145"/>
      <c r="W45" s="151" t="s">
        <v>164</v>
      </c>
      <c r="X45" s="111" t="s">
        <v>528</v>
      </c>
      <c r="Y45"/>
      <c r="Z45" s="108"/>
      <c r="AA45" s="108"/>
      <c r="AB45" s="138" t="s">
        <v>529</v>
      </c>
      <c r="AC45" s="108"/>
      <c r="AD45" s="108"/>
      <c r="AE45" s="108"/>
      <c r="AF45" s="108"/>
      <c r="AG45" s="62"/>
      <c r="AH45" s="62"/>
      <c r="AI45" s="108"/>
      <c r="AJ45" s="18"/>
    </row>
    <row r="46" spans="1:36" ht="55.5" customHeight="1" x14ac:dyDescent="0.25">
      <c r="A46" s="398"/>
      <c r="B46" s="45" t="s">
        <v>293</v>
      </c>
      <c r="C46" s="368" t="s">
        <v>294</v>
      </c>
      <c r="D46" s="368" t="s">
        <v>295</v>
      </c>
      <c r="E46" s="123"/>
      <c r="F46" s="123" t="s">
        <v>289</v>
      </c>
      <c r="G46" s="123" t="s">
        <v>296</v>
      </c>
      <c r="H46" s="368" t="s">
        <v>297</v>
      </c>
      <c r="I46" s="105">
        <v>1000000</v>
      </c>
      <c r="J46" s="368" t="s">
        <v>530</v>
      </c>
      <c r="K46" s="62"/>
      <c r="L46" s="62"/>
      <c r="M46" s="134"/>
      <c r="N46" s="135" t="s">
        <v>53</v>
      </c>
      <c r="O46" s="62"/>
      <c r="P46" s="62"/>
      <c r="Q46" s="62"/>
      <c r="R46" s="62"/>
      <c r="S46" s="136"/>
      <c r="T46" s="158" t="s">
        <v>531</v>
      </c>
      <c r="U46" s="145"/>
      <c r="V46" s="145"/>
      <c r="W46" s="139" t="s">
        <v>532</v>
      </c>
      <c r="X46" s="108"/>
      <c r="Y46" s="108"/>
      <c r="Z46" s="108"/>
      <c r="AA46" s="62"/>
      <c r="AB46" s="108"/>
      <c r="AC46" s="108"/>
      <c r="AD46" s="108"/>
      <c r="AE46" s="62"/>
      <c r="AF46" s="108"/>
      <c r="AG46" s="62"/>
      <c r="AH46" s="62"/>
      <c r="AI46" s="108"/>
      <c r="AJ46" s="18"/>
    </row>
    <row r="47" spans="1:36" ht="56.25" customHeight="1" x14ac:dyDescent="0.25">
      <c r="A47" s="398"/>
      <c r="B47" s="45" t="s">
        <v>300</v>
      </c>
      <c r="C47" s="368" t="s">
        <v>301</v>
      </c>
      <c r="D47" s="368" t="s">
        <v>302</v>
      </c>
      <c r="E47" s="98"/>
      <c r="F47" s="98">
        <v>40956</v>
      </c>
      <c r="G47" s="98">
        <v>43148</v>
      </c>
      <c r="H47" s="368" t="s">
        <v>164</v>
      </c>
      <c r="I47" s="105">
        <v>100000</v>
      </c>
      <c r="J47" s="368" t="s">
        <v>533</v>
      </c>
      <c r="K47" s="62"/>
      <c r="L47" s="62"/>
      <c r="M47" s="134"/>
      <c r="N47" s="135"/>
      <c r="O47" s="62"/>
      <c r="P47" s="62"/>
      <c r="Q47" s="62" t="s">
        <v>53</v>
      </c>
      <c r="R47" s="62"/>
      <c r="S47" s="136"/>
      <c r="T47" s="137" t="s">
        <v>534</v>
      </c>
      <c r="U47" s="145"/>
      <c r="V47" s="157" t="s">
        <v>535</v>
      </c>
      <c r="W47" s="151" t="s">
        <v>164</v>
      </c>
      <c r="X47" s="137" t="s">
        <v>536</v>
      </c>
      <c r="Y47" s="108"/>
      <c r="Z47" s="108"/>
      <c r="AA47" s="108"/>
      <c r="AB47" s="108"/>
      <c r="AC47" s="108"/>
      <c r="AD47" s="108"/>
      <c r="AE47" s="62"/>
      <c r="AF47" s="108"/>
      <c r="AG47" s="62"/>
      <c r="AH47" s="62"/>
      <c r="AI47" s="108"/>
      <c r="AJ47" s="18"/>
    </row>
    <row r="48" spans="1:36" ht="97.5" customHeight="1" x14ac:dyDescent="0.25">
      <c r="A48" s="398"/>
      <c r="B48" s="45" t="s">
        <v>307</v>
      </c>
      <c r="C48" s="368" t="s">
        <v>308</v>
      </c>
      <c r="D48" s="368" t="s">
        <v>309</v>
      </c>
      <c r="E48" s="123"/>
      <c r="F48" s="123">
        <v>40956</v>
      </c>
      <c r="G48" s="123">
        <v>43878</v>
      </c>
      <c r="H48" s="368" t="s">
        <v>297</v>
      </c>
      <c r="I48" s="105">
        <v>120000</v>
      </c>
      <c r="J48" s="368" t="s">
        <v>537</v>
      </c>
      <c r="K48" s="62"/>
      <c r="L48" s="62"/>
      <c r="M48" s="134"/>
      <c r="N48" s="135"/>
      <c r="O48" s="62" t="s">
        <v>53</v>
      </c>
      <c r="P48" s="62"/>
      <c r="Q48" s="62"/>
      <c r="R48" s="62"/>
      <c r="S48" s="136"/>
      <c r="T48" s="159"/>
      <c r="U48" s="140"/>
      <c r="V48" s="140"/>
      <c r="W48" s="139" t="s">
        <v>538</v>
      </c>
      <c r="X48" s="137" t="s">
        <v>539</v>
      </c>
      <c r="Y48" s="138" t="s">
        <v>540</v>
      </c>
      <c r="Z48" s="140"/>
      <c r="AA48" s="108"/>
      <c r="AB48" s="140"/>
      <c r="AC48" s="140"/>
      <c r="AD48" s="138" t="s">
        <v>541</v>
      </c>
      <c r="AE48" s="62"/>
      <c r="AF48" s="138" t="s">
        <v>542</v>
      </c>
      <c r="AG48" s="62"/>
      <c r="AH48" s="62"/>
      <c r="AI48" s="108"/>
      <c r="AJ48" s="18"/>
    </row>
    <row r="49" spans="1:36" ht="69" customHeight="1" x14ac:dyDescent="0.25">
      <c r="A49" s="398"/>
      <c r="B49" s="45" t="s">
        <v>312</v>
      </c>
      <c r="C49" s="368" t="s">
        <v>313</v>
      </c>
      <c r="D49" s="368" t="s">
        <v>314</v>
      </c>
      <c r="E49" s="123"/>
      <c r="F49" s="123" t="s">
        <v>289</v>
      </c>
      <c r="G49" s="123">
        <v>43878</v>
      </c>
      <c r="H49" s="368" t="s">
        <v>164</v>
      </c>
      <c r="I49" s="105">
        <v>30000</v>
      </c>
      <c r="J49" s="368" t="s">
        <v>543</v>
      </c>
      <c r="K49" s="62"/>
      <c r="L49" s="62"/>
      <c r="M49" s="134"/>
      <c r="N49" s="135"/>
      <c r="O49" s="62"/>
      <c r="P49" s="62"/>
      <c r="Q49" s="62" t="s">
        <v>53</v>
      </c>
      <c r="R49" s="62"/>
      <c r="S49" s="136"/>
      <c r="T49" s="137" t="s">
        <v>544</v>
      </c>
      <c r="U49" s="145"/>
      <c r="V49" s="160" t="s">
        <v>545</v>
      </c>
      <c r="W49" s="151" t="s">
        <v>164</v>
      </c>
      <c r="X49" s="107" t="s">
        <v>318</v>
      </c>
      <c r="Y49" s="108"/>
      <c r="Z49" s="108"/>
      <c r="AA49" s="108"/>
      <c r="AB49" s="108"/>
      <c r="AC49" s="108"/>
      <c r="AD49" s="108"/>
      <c r="AE49" s="62"/>
      <c r="AF49" s="108"/>
      <c r="AG49" s="62"/>
      <c r="AH49" s="62"/>
      <c r="AI49" s="108"/>
      <c r="AJ49" s="18"/>
    </row>
    <row r="50" spans="1:36" ht="81" customHeight="1" x14ac:dyDescent="0.25">
      <c r="A50" s="399" t="s">
        <v>319</v>
      </c>
      <c r="B50" s="45" t="s">
        <v>320</v>
      </c>
      <c r="C50" s="368" t="s">
        <v>325</v>
      </c>
      <c r="D50" s="368" t="s">
        <v>322</v>
      </c>
      <c r="E50" s="98"/>
      <c r="F50" s="98">
        <v>40956</v>
      </c>
      <c r="G50" s="98">
        <v>43878</v>
      </c>
      <c r="H50" s="368" t="s">
        <v>51</v>
      </c>
      <c r="I50" s="105">
        <v>50000</v>
      </c>
      <c r="J50" s="368" t="s">
        <v>323</v>
      </c>
      <c r="K50" s="62"/>
      <c r="L50" s="62"/>
      <c r="M50" s="134"/>
      <c r="N50" s="135"/>
      <c r="O50" s="62" t="s">
        <v>53</v>
      </c>
      <c r="P50" s="62"/>
      <c r="Q50" s="62"/>
      <c r="R50" s="62"/>
      <c r="S50" s="136"/>
      <c r="T50" s="108" t="s">
        <v>546</v>
      </c>
      <c r="U50" s="108"/>
      <c r="V50" s="108"/>
      <c r="W50" s="108"/>
      <c r="X50" s="139" t="s">
        <v>547</v>
      </c>
      <c r="Y50" s="138" t="s">
        <v>548</v>
      </c>
      <c r="Z50" s="138" t="s">
        <v>549</v>
      </c>
      <c r="AA50" s="108"/>
      <c r="AB50" s="108"/>
      <c r="AC50" s="108"/>
      <c r="AD50" s="108"/>
      <c r="AE50" s="62"/>
      <c r="AF50" s="108"/>
      <c r="AG50" s="62"/>
      <c r="AH50" s="62"/>
      <c r="AI50" s="108"/>
      <c r="AJ50" s="18"/>
    </row>
    <row r="51" spans="1:36" ht="78.75" customHeight="1" x14ac:dyDescent="0.25">
      <c r="A51" s="398"/>
      <c r="B51" s="45" t="s">
        <v>327</v>
      </c>
      <c r="C51" s="368" t="s">
        <v>328</v>
      </c>
      <c r="D51" s="368" t="s">
        <v>329</v>
      </c>
      <c r="E51" s="98"/>
      <c r="F51" s="98">
        <v>40956</v>
      </c>
      <c r="G51" s="98">
        <v>42401</v>
      </c>
      <c r="H51" s="111" t="s">
        <v>333</v>
      </c>
      <c r="I51" s="105">
        <v>200000</v>
      </c>
      <c r="J51" s="107" t="s">
        <v>334</v>
      </c>
      <c r="K51" s="62"/>
      <c r="L51" s="62"/>
      <c r="M51" s="134"/>
      <c r="N51" s="135"/>
      <c r="O51" s="62"/>
      <c r="P51" s="62"/>
      <c r="Q51" s="62" t="s">
        <v>53</v>
      </c>
      <c r="R51" s="62"/>
      <c r="S51" s="136"/>
      <c r="T51" s="137" t="s">
        <v>550</v>
      </c>
      <c r="U51" s="137" t="s">
        <v>551</v>
      </c>
      <c r="V51" s="137" t="s">
        <v>552</v>
      </c>
      <c r="W51" s="145" t="s">
        <v>446</v>
      </c>
      <c r="X51" s="137" t="s">
        <v>553</v>
      </c>
      <c r="Y51" s="138"/>
      <c r="Z51" s="140"/>
      <c r="AB51" s="108"/>
      <c r="AC51" s="108"/>
      <c r="AD51" s="108"/>
      <c r="AE51" s="62"/>
      <c r="AF51" s="108"/>
      <c r="AG51" s="62"/>
      <c r="AH51" s="62"/>
      <c r="AI51" s="108"/>
      <c r="AJ51" s="18"/>
    </row>
    <row r="52" spans="1:36" ht="66" customHeight="1" x14ac:dyDescent="0.25">
      <c r="A52" s="398"/>
      <c r="B52" s="45" t="s">
        <v>335</v>
      </c>
      <c r="C52" s="368" t="s">
        <v>341</v>
      </c>
      <c r="D52" s="368" t="s">
        <v>342</v>
      </c>
      <c r="E52" s="123"/>
      <c r="F52" s="123" t="s">
        <v>338</v>
      </c>
      <c r="G52" s="123">
        <v>43878</v>
      </c>
      <c r="H52" s="368" t="s">
        <v>51</v>
      </c>
      <c r="I52" s="105">
        <v>100000</v>
      </c>
      <c r="J52" s="368" t="s">
        <v>339</v>
      </c>
      <c r="K52" s="62"/>
      <c r="L52" s="62"/>
      <c r="M52" s="134"/>
      <c r="N52" s="135" t="s">
        <v>53</v>
      </c>
      <c r="O52" s="62"/>
      <c r="P52" s="62"/>
      <c r="Q52" s="62"/>
      <c r="R52" s="62"/>
      <c r="S52" s="136"/>
      <c r="T52" s="108"/>
      <c r="U52" s="108"/>
      <c r="V52" s="108"/>
      <c r="W52" s="108"/>
      <c r="X52" s="139" t="s">
        <v>554</v>
      </c>
      <c r="Y52" s="138" t="s">
        <v>555</v>
      </c>
      <c r="Z52" s="108"/>
      <c r="AA52" s="108"/>
      <c r="AB52" s="108"/>
      <c r="AC52" s="108"/>
      <c r="AD52" s="140" t="s">
        <v>556</v>
      </c>
      <c r="AE52" s="62"/>
      <c r="AF52" s="138" t="s">
        <v>557</v>
      </c>
      <c r="AG52" s="62"/>
      <c r="AH52" s="62"/>
      <c r="AI52" s="108"/>
      <c r="AJ52" s="18"/>
    </row>
    <row r="53" spans="1:36" ht="50.25" customHeight="1" x14ac:dyDescent="0.25">
      <c r="A53" s="398"/>
      <c r="B53" s="45" t="s">
        <v>344</v>
      </c>
      <c r="C53" s="368" t="s">
        <v>345</v>
      </c>
      <c r="D53" s="368" t="s">
        <v>346</v>
      </c>
      <c r="E53" s="98"/>
      <c r="F53" s="98">
        <v>40956</v>
      </c>
      <c r="G53" s="123">
        <v>43878</v>
      </c>
      <c r="H53" s="111" t="s">
        <v>333</v>
      </c>
      <c r="I53" s="105">
        <v>400000</v>
      </c>
      <c r="J53" s="368" t="s">
        <v>347</v>
      </c>
      <c r="K53" s="62"/>
      <c r="L53" s="62"/>
      <c r="M53" s="134"/>
      <c r="N53" s="135"/>
      <c r="O53" s="62"/>
      <c r="P53" s="62"/>
      <c r="Q53" s="62" t="s">
        <v>53</v>
      </c>
      <c r="R53" s="62"/>
      <c r="S53" s="136"/>
      <c r="T53" s="137" t="s">
        <v>558</v>
      </c>
      <c r="U53" s="108"/>
      <c r="V53" s="108"/>
      <c r="W53" s="108" t="s">
        <v>446</v>
      </c>
      <c r="X53" s="108"/>
      <c r="Y53" s="108"/>
      <c r="Z53" s="108"/>
      <c r="AA53" s="108"/>
      <c r="AB53" s="108"/>
      <c r="AC53" s="108"/>
      <c r="AD53" s="108"/>
      <c r="AE53" s="108"/>
      <c r="AF53" s="108"/>
      <c r="AG53" s="62"/>
      <c r="AH53" s="62"/>
      <c r="AI53" s="108"/>
      <c r="AJ53" s="18"/>
    </row>
    <row r="54" spans="1:36" ht="69.75" customHeight="1" x14ac:dyDescent="0.25">
      <c r="A54" s="398"/>
      <c r="B54" s="142" t="s">
        <v>350</v>
      </c>
      <c r="C54" s="368" t="s">
        <v>559</v>
      </c>
      <c r="D54" s="368" t="s">
        <v>352</v>
      </c>
      <c r="E54" s="98"/>
      <c r="F54" s="98">
        <v>40956</v>
      </c>
      <c r="G54" s="98">
        <v>43878</v>
      </c>
      <c r="H54" s="368" t="s">
        <v>51</v>
      </c>
      <c r="I54" s="105">
        <v>60000</v>
      </c>
      <c r="J54" s="368" t="s">
        <v>353</v>
      </c>
      <c r="K54" s="62"/>
      <c r="L54" s="62"/>
      <c r="M54" s="134"/>
      <c r="N54" s="135"/>
      <c r="O54" s="62"/>
      <c r="P54" s="62"/>
      <c r="Q54" s="62"/>
      <c r="R54" s="62"/>
      <c r="S54" s="141"/>
      <c r="T54" s="62"/>
      <c r="U54" s="62"/>
      <c r="V54" s="62"/>
      <c r="W54" s="62"/>
      <c r="X54" s="62"/>
      <c r="Y54" s="62"/>
      <c r="Z54" s="62"/>
      <c r="AA54" s="62"/>
      <c r="AB54" s="62"/>
      <c r="AC54" s="62"/>
      <c r="AD54" s="62"/>
      <c r="AE54" s="62"/>
      <c r="AF54" s="62"/>
      <c r="AG54" s="62"/>
      <c r="AH54" s="62"/>
      <c r="AI54" s="62"/>
      <c r="AJ54" s="18"/>
    </row>
    <row r="55" spans="1:36" ht="36" customHeight="1" x14ac:dyDescent="0.25">
      <c r="A55" s="398"/>
      <c r="B55" s="45" t="s">
        <v>358</v>
      </c>
      <c r="C55" s="368" t="s">
        <v>359</v>
      </c>
      <c r="D55" s="368" t="s">
        <v>560</v>
      </c>
      <c r="E55" s="98"/>
      <c r="F55" s="98">
        <v>40956</v>
      </c>
      <c r="G55" s="109" t="s">
        <v>361</v>
      </c>
      <c r="H55" s="368" t="s">
        <v>160</v>
      </c>
      <c r="I55" s="105">
        <v>240000</v>
      </c>
      <c r="J55" s="111" t="s">
        <v>365</v>
      </c>
      <c r="K55" s="62"/>
      <c r="L55" s="62"/>
      <c r="M55" s="134"/>
      <c r="N55" s="135"/>
      <c r="O55" s="62"/>
      <c r="P55" s="62"/>
      <c r="Q55" s="62" t="s">
        <v>53</v>
      </c>
      <c r="R55" s="62"/>
      <c r="S55" s="136"/>
      <c r="T55" s="161" t="s">
        <v>561</v>
      </c>
      <c r="U55" s="161" t="s">
        <v>562</v>
      </c>
      <c r="V55" s="162"/>
      <c r="W55" s="162" t="s">
        <v>563</v>
      </c>
      <c r="X55" s="163" t="s">
        <v>564</v>
      </c>
      <c r="Y55" s="164" t="s">
        <v>565</v>
      </c>
      <c r="Z55"/>
      <c r="AA55" s="165"/>
      <c r="AB55" s="165"/>
      <c r="AC55" s="165"/>
      <c r="AD55" s="164" t="s">
        <v>566</v>
      </c>
      <c r="AE55" s="165"/>
      <c r="AF55" s="165"/>
      <c r="AG55" s="165"/>
      <c r="AH55" s="166"/>
      <c r="AI55" s="165"/>
      <c r="AJ55" s="18"/>
    </row>
    <row r="56" spans="1:36" ht="36" customHeight="1" x14ac:dyDescent="0.25">
      <c r="A56" s="398"/>
      <c r="B56" s="142" t="s">
        <v>367</v>
      </c>
      <c r="C56" s="368" t="s">
        <v>567</v>
      </c>
      <c r="D56" s="368" t="s">
        <v>369</v>
      </c>
      <c r="E56" s="98"/>
      <c r="F56" s="98">
        <v>40956</v>
      </c>
      <c r="G56" s="109" t="s">
        <v>361</v>
      </c>
      <c r="H56" s="368" t="s">
        <v>245</v>
      </c>
      <c r="I56" s="105">
        <v>240000</v>
      </c>
      <c r="J56" s="368" t="s">
        <v>370</v>
      </c>
      <c r="K56" s="62"/>
      <c r="L56" s="62"/>
      <c r="M56" s="134"/>
      <c r="N56" s="135"/>
      <c r="O56" s="62"/>
      <c r="P56" s="62"/>
      <c r="Q56" s="62"/>
      <c r="R56" s="62"/>
      <c r="S56" s="141"/>
      <c r="T56" s="62"/>
      <c r="U56" s="62"/>
      <c r="V56" s="62"/>
      <c r="W56" s="62"/>
      <c r="X56" s="62"/>
      <c r="Y56" s="62"/>
      <c r="Z56" s="62"/>
      <c r="AA56" s="62"/>
      <c r="AB56" s="62"/>
      <c r="AC56" s="62"/>
      <c r="AD56" s="62"/>
      <c r="AE56" s="62"/>
      <c r="AF56" s="62"/>
      <c r="AG56" s="62"/>
      <c r="AH56" s="62"/>
      <c r="AI56" s="62"/>
      <c r="AJ56" s="18"/>
    </row>
    <row r="57" spans="1:36" ht="33.75" customHeight="1" x14ac:dyDescent="0.25">
      <c r="A57" s="403"/>
      <c r="B57" s="45" t="s">
        <v>396</v>
      </c>
      <c r="C57" s="368" t="s">
        <v>397</v>
      </c>
      <c r="D57" s="364" t="s">
        <v>215</v>
      </c>
      <c r="E57" s="98"/>
      <c r="F57" s="98">
        <v>40956</v>
      </c>
      <c r="G57" s="98">
        <v>43878</v>
      </c>
      <c r="H57" s="147" t="s">
        <v>93</v>
      </c>
      <c r="I57" s="223" t="s">
        <v>90</v>
      </c>
      <c r="J57" s="364" t="s">
        <v>216</v>
      </c>
      <c r="K57" s="62"/>
      <c r="L57" s="62"/>
      <c r="M57" s="134"/>
      <c r="N57" s="135"/>
      <c r="O57" s="62"/>
      <c r="P57" s="62" t="s">
        <v>495</v>
      </c>
      <c r="Q57" s="62"/>
      <c r="R57" s="62"/>
      <c r="S57" s="136"/>
      <c r="T57" s="137" t="s">
        <v>568</v>
      </c>
      <c r="U57" s="145" t="s">
        <v>569</v>
      </c>
      <c r="V57" s="145"/>
      <c r="W57" s="145" t="s">
        <v>446</v>
      </c>
      <c r="X57" s="137" t="s">
        <v>570</v>
      </c>
      <c r="Y57" s="140"/>
      <c r="Z57" s="108"/>
      <c r="AA57" s="108"/>
      <c r="AB57" s="108"/>
      <c r="AC57" s="108"/>
      <c r="AD57" s="108"/>
      <c r="AE57" s="108"/>
      <c r="AF57" s="108"/>
      <c r="AG57" s="62"/>
      <c r="AH57" s="62"/>
      <c r="AI57" s="108"/>
      <c r="AJ57" s="18"/>
    </row>
    <row r="58" spans="1:36" x14ac:dyDescent="0.25">
      <c r="AJ58" s="18"/>
    </row>
    <row r="59" spans="1:36" x14ac:dyDescent="0.25">
      <c r="B59" s="63"/>
      <c r="AJ59" s="18"/>
    </row>
    <row r="60" spans="1:36" ht="15.75" thickBot="1" x14ac:dyDescent="0.3">
      <c r="L60" s="71"/>
      <c r="AJ60" s="18"/>
    </row>
    <row r="61" spans="1:36" ht="26.25" customHeight="1" thickBot="1" x14ac:dyDescent="0.3">
      <c r="A61" s="67" t="s">
        <v>372</v>
      </c>
      <c r="B61" s="68"/>
      <c r="C61" s="68"/>
      <c r="D61" s="68"/>
      <c r="E61" s="68"/>
      <c r="F61" s="68"/>
      <c r="G61" s="68"/>
      <c r="H61" s="68"/>
      <c r="I61" s="68"/>
      <c r="J61" s="68"/>
      <c r="K61" s="68"/>
      <c r="L61" s="70"/>
      <c r="M61" s="69"/>
      <c r="AJ61" s="18"/>
    </row>
    <row r="62" spans="1:36" ht="26.25" customHeight="1" thickBot="1" x14ac:dyDescent="0.3">
      <c r="A62" s="47"/>
      <c r="B62" s="48"/>
      <c r="C62" s="48"/>
      <c r="D62" s="49"/>
      <c r="E62" s="49"/>
      <c r="F62" s="49"/>
      <c r="G62" s="49"/>
      <c r="H62" s="49"/>
      <c r="I62" s="49"/>
      <c r="J62" s="49"/>
      <c r="K62" s="49"/>
      <c r="L62" s="49"/>
      <c r="M62" s="49"/>
      <c r="N62" s="49"/>
      <c r="AJ62" s="18"/>
    </row>
    <row r="63" spans="1:36" ht="43.5" customHeight="1" thickBot="1" x14ac:dyDescent="0.3">
      <c r="A63" s="53" t="s">
        <v>373</v>
      </c>
      <c r="B63" s="54"/>
      <c r="C63" s="55">
        <v>2</v>
      </c>
      <c r="AJ63" s="18"/>
    </row>
    <row r="64" spans="1:36" x14ac:dyDescent="0.25">
      <c r="AJ64" s="18"/>
    </row>
    <row r="65" spans="1:36" ht="15.75" x14ac:dyDescent="0.25">
      <c r="A65" s="372" t="s">
        <v>374</v>
      </c>
      <c r="B65" s="370" t="s">
        <v>11</v>
      </c>
      <c r="C65" s="370" t="s">
        <v>12</v>
      </c>
      <c r="D65" s="370" t="s">
        <v>13</v>
      </c>
      <c r="E65" s="374" t="s">
        <v>14</v>
      </c>
      <c r="F65" s="370" t="s">
        <v>15</v>
      </c>
      <c r="G65" s="370"/>
      <c r="H65" s="370" t="s">
        <v>16</v>
      </c>
      <c r="I65" s="370" t="s">
        <v>17</v>
      </c>
      <c r="J65" s="370" t="s">
        <v>18</v>
      </c>
      <c r="K65" s="371" t="s">
        <v>19</v>
      </c>
      <c r="L65" s="371"/>
      <c r="M65" s="370" t="s">
        <v>20</v>
      </c>
      <c r="N65" s="46"/>
      <c r="AJ65" s="18"/>
    </row>
    <row r="66" spans="1:36" ht="15.75" x14ac:dyDescent="0.25">
      <c r="A66" s="373"/>
      <c r="B66" s="370"/>
      <c r="C66" s="370"/>
      <c r="D66" s="370"/>
      <c r="E66" s="374"/>
      <c r="F66" s="50" t="s">
        <v>43</v>
      </c>
      <c r="G66" s="50" t="s">
        <v>44</v>
      </c>
      <c r="H66" s="370"/>
      <c r="I66" s="370"/>
      <c r="J66" s="370"/>
      <c r="K66" s="95" t="s">
        <v>45</v>
      </c>
      <c r="L66" s="95" t="s">
        <v>46</v>
      </c>
      <c r="M66" s="370"/>
      <c r="N66" s="2"/>
      <c r="AJ66" s="18"/>
    </row>
    <row r="67" spans="1:36" ht="120" x14ac:dyDescent="0.25">
      <c r="A67" s="368" t="s">
        <v>275</v>
      </c>
      <c r="B67" s="45" t="s">
        <v>571</v>
      </c>
      <c r="C67" s="167" t="s">
        <v>572</v>
      </c>
      <c r="D67" s="167" t="s">
        <v>573</v>
      </c>
      <c r="F67" s="168" t="s">
        <v>574</v>
      </c>
      <c r="G67" s="168" t="s">
        <v>575</v>
      </c>
      <c r="H67" s="168" t="s">
        <v>576</v>
      </c>
      <c r="J67" s="167" t="s">
        <v>577</v>
      </c>
      <c r="K67" s="62"/>
      <c r="L67" s="62"/>
      <c r="M67" s="62"/>
      <c r="N67" s="2"/>
      <c r="AJ67" s="18"/>
    </row>
    <row r="68" spans="1:36" x14ac:dyDescent="0.25">
      <c r="A68" s="368"/>
      <c r="B68" s="45"/>
      <c r="C68" s="62"/>
      <c r="D68" s="62"/>
      <c r="E68" s="62"/>
      <c r="F68" s="62"/>
      <c r="G68" s="62"/>
      <c r="H68" s="62"/>
      <c r="I68" s="62"/>
      <c r="J68" s="62"/>
      <c r="K68" s="62"/>
      <c r="L68" s="62"/>
      <c r="M68" s="62"/>
      <c r="N68" s="2"/>
      <c r="AJ68" s="18"/>
    </row>
    <row r="69" spans="1:36" x14ac:dyDescent="0.25">
      <c r="A69" s="45"/>
      <c r="B69" s="45"/>
      <c r="C69" s="62"/>
      <c r="D69" s="62"/>
      <c r="E69" s="62"/>
      <c r="F69" s="62"/>
      <c r="G69" s="62"/>
      <c r="H69" s="62"/>
      <c r="I69" s="62"/>
      <c r="J69" s="62"/>
      <c r="K69" s="62"/>
      <c r="L69" s="62"/>
      <c r="M69" s="62"/>
      <c r="N69" s="2"/>
      <c r="AJ69" s="18"/>
    </row>
    <row r="70" spans="1:36" x14ac:dyDescent="0.25">
      <c r="A70" s="45"/>
      <c r="B70" s="45"/>
      <c r="C70" s="62"/>
      <c r="D70" s="62"/>
      <c r="E70" s="62"/>
      <c r="F70" s="62"/>
      <c r="G70" s="62"/>
      <c r="H70" s="62"/>
      <c r="I70" s="62"/>
      <c r="J70" s="62"/>
      <c r="K70" s="62"/>
      <c r="L70" s="62"/>
      <c r="M70" s="62"/>
      <c r="N70" s="2"/>
      <c r="AJ70" s="18"/>
    </row>
    <row r="71" spans="1:36" x14ac:dyDescent="0.25">
      <c r="AJ71" s="18"/>
    </row>
    <row r="72" spans="1:36" ht="15.75" x14ac:dyDescent="0.25">
      <c r="A72" s="372" t="s">
        <v>374</v>
      </c>
      <c r="B72" s="370" t="s">
        <v>11</v>
      </c>
      <c r="C72" s="370" t="s">
        <v>12</v>
      </c>
      <c r="D72" s="370" t="s">
        <v>13</v>
      </c>
      <c r="E72" s="374" t="s">
        <v>14</v>
      </c>
      <c r="F72" s="370" t="s">
        <v>15</v>
      </c>
      <c r="G72" s="370"/>
      <c r="H72" s="370" t="s">
        <v>16</v>
      </c>
      <c r="I72" s="370" t="s">
        <v>17</v>
      </c>
      <c r="J72" s="370" t="s">
        <v>18</v>
      </c>
      <c r="K72" s="371" t="s">
        <v>19</v>
      </c>
      <c r="L72" s="371"/>
      <c r="M72" s="370" t="s">
        <v>20</v>
      </c>
      <c r="N72" s="46"/>
      <c r="AJ72" s="18"/>
    </row>
    <row r="73" spans="1:36" ht="15" customHeight="1" x14ac:dyDescent="0.25">
      <c r="A73" s="373"/>
      <c r="B73" s="370"/>
      <c r="C73" s="370"/>
      <c r="D73" s="370"/>
      <c r="E73" s="374"/>
      <c r="F73" s="50" t="s">
        <v>43</v>
      </c>
      <c r="G73" s="50" t="s">
        <v>44</v>
      </c>
      <c r="H73" s="370"/>
      <c r="I73" s="370"/>
      <c r="J73" s="370"/>
      <c r="K73" s="95" t="s">
        <v>45</v>
      </c>
      <c r="L73" s="95" t="s">
        <v>46</v>
      </c>
      <c r="M73" s="370"/>
      <c r="N73" s="2"/>
      <c r="AJ73" s="18"/>
    </row>
    <row r="74" spans="1:36" ht="90" x14ac:dyDescent="0.25">
      <c r="A74" s="368" t="s">
        <v>319</v>
      </c>
      <c r="B74" s="45" t="s">
        <v>578</v>
      </c>
      <c r="C74" s="167" t="s">
        <v>579</v>
      </c>
      <c r="D74" s="167" t="s">
        <v>580</v>
      </c>
      <c r="F74" s="168" t="s">
        <v>574</v>
      </c>
      <c r="G74" s="168" t="s">
        <v>581</v>
      </c>
      <c r="H74" s="168" t="s">
        <v>582</v>
      </c>
      <c r="J74" s="168" t="s">
        <v>583</v>
      </c>
      <c r="K74" s="62"/>
      <c r="L74" s="62"/>
      <c r="M74" s="62"/>
      <c r="N74" s="2"/>
      <c r="AJ74" s="18"/>
    </row>
    <row r="75" spans="1:36" x14ac:dyDescent="0.25">
      <c r="A75" s="45"/>
      <c r="B75" s="45"/>
      <c r="C75" s="62"/>
      <c r="D75" s="62"/>
      <c r="E75" s="62"/>
      <c r="F75" s="62"/>
      <c r="G75" s="62"/>
      <c r="H75" s="62"/>
      <c r="I75" s="62"/>
      <c r="J75" s="62"/>
      <c r="K75" s="62"/>
      <c r="L75" s="62"/>
      <c r="M75" s="62"/>
      <c r="N75" s="2"/>
      <c r="AJ75" s="18"/>
    </row>
    <row r="76" spans="1:36" x14ac:dyDescent="0.25">
      <c r="A76" s="45"/>
      <c r="B76" s="45"/>
      <c r="C76" s="62"/>
      <c r="D76" s="62"/>
      <c r="E76" s="62"/>
      <c r="F76" s="62"/>
      <c r="G76" s="62"/>
      <c r="H76" s="62"/>
      <c r="I76" s="62"/>
      <c r="J76" s="62"/>
      <c r="K76" s="62"/>
      <c r="L76" s="62"/>
      <c r="M76" s="62"/>
      <c r="N76" s="2"/>
      <c r="AJ76" s="18"/>
    </row>
    <row r="77" spans="1:36" x14ac:dyDescent="0.25">
      <c r="A77" s="45"/>
      <c r="B77" s="45"/>
      <c r="C77" s="62"/>
      <c r="D77" s="62"/>
      <c r="E77" s="62"/>
      <c r="F77" s="62"/>
      <c r="G77" s="62"/>
      <c r="H77" s="62"/>
      <c r="I77" s="62"/>
      <c r="J77" s="62"/>
      <c r="K77" s="62"/>
      <c r="L77" s="62"/>
      <c r="M77" s="62"/>
      <c r="N77" s="2"/>
      <c r="AJ77" s="18"/>
    </row>
    <row r="78" spans="1:36" x14ac:dyDescent="0.25">
      <c r="AJ78" s="18"/>
    </row>
    <row r="79" spans="1:36" x14ac:dyDescent="0.25">
      <c r="A79" s="18"/>
      <c r="B79" s="18"/>
      <c r="C79" s="18"/>
      <c r="D79" s="18"/>
      <c r="E79" s="18"/>
      <c r="F79" s="18"/>
      <c r="G79" s="18"/>
      <c r="H79" s="18"/>
      <c r="I79" s="18"/>
      <c r="J79" s="18"/>
      <c r="K79" s="18"/>
      <c r="L79" s="18"/>
      <c r="M79" s="18"/>
      <c r="N79" s="56"/>
      <c r="O79" s="56"/>
      <c r="P79" s="56"/>
      <c r="Q79" s="56"/>
      <c r="R79" s="56"/>
      <c r="S79" s="56"/>
      <c r="T79" s="56"/>
      <c r="U79" s="56"/>
      <c r="V79" s="56"/>
      <c r="W79" s="56"/>
      <c r="X79" s="56"/>
      <c r="Y79" s="56"/>
      <c r="Z79" s="56"/>
      <c r="AA79" s="56"/>
      <c r="AB79" s="56"/>
      <c r="AC79" s="56"/>
      <c r="AD79" s="56"/>
      <c r="AE79" s="56"/>
      <c r="AF79" s="56"/>
      <c r="AG79" s="56"/>
      <c r="AH79" s="56"/>
      <c r="AI79" s="56"/>
      <c r="AJ79" s="18"/>
    </row>
    <row r="80" spans="1:36" x14ac:dyDescent="0.25">
      <c r="A80" s="18"/>
      <c r="B80" s="18"/>
      <c r="C80" s="18"/>
      <c r="D80" s="18"/>
      <c r="E80" s="18"/>
      <c r="F80" s="18"/>
      <c r="G80" s="18"/>
      <c r="H80" s="18"/>
      <c r="I80" s="18"/>
      <c r="J80" s="18"/>
      <c r="K80" s="18"/>
      <c r="L80" s="18"/>
      <c r="M80" s="18"/>
      <c r="N80" s="56"/>
      <c r="O80" s="56"/>
      <c r="P80" s="56"/>
      <c r="Q80" s="56"/>
      <c r="R80" s="56"/>
      <c r="S80" s="56"/>
      <c r="T80" s="56"/>
      <c r="U80" s="56"/>
      <c r="V80" s="56"/>
      <c r="W80" s="56"/>
      <c r="X80" s="56"/>
      <c r="Y80" s="56"/>
      <c r="Z80" s="56"/>
      <c r="AA80" s="56"/>
      <c r="AB80" s="56"/>
      <c r="AC80" s="56"/>
      <c r="AD80" s="56"/>
      <c r="AE80" s="56"/>
      <c r="AF80" s="56"/>
      <c r="AG80" s="56"/>
      <c r="AH80" s="56"/>
      <c r="AI80" s="56"/>
      <c r="AJ80" s="18"/>
    </row>
  </sheetData>
  <sheetProtection algorithmName="SHA-512" hashValue="nyDWQDaYlLMG/xXQnJJQA70aYjj6+qLUOvJYdTmX+c3aRdifd33M0rWCqn8zeFD6RyyC4+QwuwI/4qh1oy6cew==" saltValue="I3e0uSljQ9SdB5oQ7UeLig==" spinCount="100000" sheet="1" objects="1" scenarios="1"/>
  <mergeCells count="68">
    <mergeCell ref="H72:H73"/>
    <mergeCell ref="I72:I73"/>
    <mergeCell ref="J72:J73"/>
    <mergeCell ref="K72:L72"/>
    <mergeCell ref="M72:M73"/>
    <mergeCell ref="B72:B73"/>
    <mergeCell ref="C72:C73"/>
    <mergeCell ref="D72:D73"/>
    <mergeCell ref="E72:E73"/>
    <mergeCell ref="F72:G72"/>
    <mergeCell ref="H65:H66"/>
    <mergeCell ref="I65:I66"/>
    <mergeCell ref="J65:J66"/>
    <mergeCell ref="K65:L65"/>
    <mergeCell ref="M65:M66"/>
    <mergeCell ref="B65:B66"/>
    <mergeCell ref="C65:C66"/>
    <mergeCell ref="D65:D66"/>
    <mergeCell ref="E65:E66"/>
    <mergeCell ref="F65:G65"/>
    <mergeCell ref="A11:A24"/>
    <mergeCell ref="A25:A29"/>
    <mergeCell ref="A30:A37"/>
    <mergeCell ref="A38:A43"/>
    <mergeCell ref="A44:A49"/>
    <mergeCell ref="A1:AI1"/>
    <mergeCell ref="A2:AI2"/>
    <mergeCell ref="B4:G4"/>
    <mergeCell ref="B6:C6"/>
    <mergeCell ref="A8:M8"/>
    <mergeCell ref="N8:X8"/>
    <mergeCell ref="Y8:AI8"/>
    <mergeCell ref="W9:W10"/>
    <mergeCell ref="N9:N10"/>
    <mergeCell ref="A9:A10"/>
    <mergeCell ref="B9:B10"/>
    <mergeCell ref="C9:C10"/>
    <mergeCell ref="D9:D10"/>
    <mergeCell ref="E9:E10"/>
    <mergeCell ref="F9:G9"/>
    <mergeCell ref="H9:H10"/>
    <mergeCell ref="I9:I10"/>
    <mergeCell ref="J9:J10"/>
    <mergeCell ref="K9:L9"/>
    <mergeCell ref="M9:M10"/>
    <mergeCell ref="AI9:AI10"/>
    <mergeCell ref="AA9:AA10"/>
    <mergeCell ref="AB9:AB10"/>
    <mergeCell ref="AC9:AC10"/>
    <mergeCell ref="AD9:AD10"/>
    <mergeCell ref="AE9:AE10"/>
    <mergeCell ref="AF9:AF10"/>
    <mergeCell ref="A50:A57"/>
    <mergeCell ref="A65:A66"/>
    <mergeCell ref="A72:A73"/>
    <mergeCell ref="AG9:AG10"/>
    <mergeCell ref="AH9:AH10"/>
    <mergeCell ref="X9:X10"/>
    <mergeCell ref="Y9:Y10"/>
    <mergeCell ref="Z9:Z10"/>
    <mergeCell ref="O9:O10"/>
    <mergeCell ref="P9:P10"/>
    <mergeCell ref="Q9:Q10"/>
    <mergeCell ref="R9:R10"/>
    <mergeCell ref="S9:S10"/>
    <mergeCell ref="T9:T10"/>
    <mergeCell ref="U9:U10"/>
    <mergeCell ref="V9:V10"/>
  </mergeCells>
  <conditionalFormatting sqref="N11:N57">
    <cfRule type="cellIs" dxfId="52" priority="4" stopIfTrue="1" operator="equal">
      <formula>"x"</formula>
    </cfRule>
  </conditionalFormatting>
  <conditionalFormatting sqref="O11:O57">
    <cfRule type="cellIs" dxfId="51" priority="3" operator="equal">
      <formula>"x"</formula>
    </cfRule>
  </conditionalFormatting>
  <conditionalFormatting sqref="P11:P57">
    <cfRule type="cellIs" dxfId="50" priority="2" operator="equal">
      <formula>"x"</formula>
    </cfRule>
  </conditionalFormatting>
  <conditionalFormatting sqref="Q11:Q57">
    <cfRule type="cellIs" dxfId="49" priority="1" stopIfTrue="1" operator="equal">
      <formula>"x"</formula>
    </cfRule>
  </conditionalFormatting>
  <conditionalFormatting sqref="R11:R57">
    <cfRule type="cellIs" dxfId="48" priority="7" operator="equal">
      <formula>"x"</formula>
    </cfRule>
  </conditionalFormatting>
  <conditionalFormatting sqref="S11:S57">
    <cfRule type="cellIs" dxfId="47" priority="5" stopIfTrue="1" operator="equal">
      <formula>$AN$7</formula>
    </cfRule>
    <cfRule type="cellIs" dxfId="46" priority="6" stopIfTrue="1" operator="equal">
      <formula>$AN$6</formula>
    </cfRule>
  </conditionalFormatting>
  <conditionalFormatting sqref="AN6:AN7">
    <cfRule type="cellIs" dxfId="45" priority="19" stopIfTrue="1" operator="equal">
      <formula>$AN$6</formula>
    </cfRule>
  </conditionalFormatting>
  <dataValidations count="1">
    <dataValidation type="list" allowBlank="1" showInputMessage="1" showErrorMessage="1" sqref="S11:S57"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39"/>
  <sheetViews>
    <sheetView showGridLines="0" topLeftCell="C7" zoomScale="120" zoomScaleNormal="120" zoomScalePageLayoutView="70" workbookViewId="0">
      <selection activeCell="E26" sqref="E26"/>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429" t="s">
        <v>0</v>
      </c>
      <c r="C1" s="429"/>
      <c r="D1" s="429"/>
      <c r="E1" s="429"/>
      <c r="F1" s="429"/>
      <c r="G1" s="429"/>
      <c r="H1" s="429"/>
      <c r="I1" s="429"/>
      <c r="J1" s="429"/>
      <c r="K1" s="429"/>
      <c r="L1" s="429"/>
      <c r="M1" s="429"/>
      <c r="N1" s="429"/>
      <c r="O1" s="429"/>
      <c r="P1" s="429"/>
      <c r="Q1" s="429"/>
      <c r="R1" s="429"/>
      <c r="S1" s="429"/>
      <c r="T1" s="429"/>
      <c r="U1" s="429"/>
      <c r="V1" s="429"/>
      <c r="W1" s="429"/>
      <c r="X1" s="11"/>
    </row>
    <row r="2" spans="1:28" s="15" customFormat="1" ht="21" customHeight="1" x14ac:dyDescent="0.25">
      <c r="A2" s="16"/>
      <c r="B2" s="429"/>
      <c r="C2" s="429"/>
      <c r="D2" s="429"/>
      <c r="E2" s="429"/>
      <c r="F2" s="429"/>
      <c r="G2" s="429"/>
      <c r="H2" s="429"/>
      <c r="I2" s="429"/>
      <c r="J2" s="429"/>
      <c r="K2" s="429"/>
      <c r="L2" s="429"/>
      <c r="M2" s="429"/>
      <c r="N2" s="429"/>
      <c r="O2" s="429"/>
      <c r="P2" s="429"/>
      <c r="Q2" s="429"/>
      <c r="R2" s="429"/>
      <c r="S2" s="429"/>
      <c r="T2" s="429"/>
      <c r="U2" s="429"/>
      <c r="V2" s="429"/>
      <c r="W2" s="429"/>
      <c r="X2" s="16"/>
    </row>
    <row r="3" spans="1:28" ht="33.75" customHeight="1" x14ac:dyDescent="0.35">
      <c r="A3" s="11"/>
      <c r="B3" s="435" t="str">
        <f>'Monitoria Anual - 2'!A2</f>
        <v>PLANO DE AÇÃO NACIONAL PARA A CONSERVAÇÃO DAS ESPÉCIES AMEAÇADAS DA FAUNA AQUÁTICA DO ECOSSISTEMA MOGI/PARDO/SAPUCAI-MIRIM/GRANDE - PAN MPSG.</v>
      </c>
      <c r="C3" s="435"/>
      <c r="D3" s="435"/>
      <c r="E3" s="435"/>
      <c r="F3" s="435"/>
      <c r="G3" s="435"/>
      <c r="H3" s="435"/>
      <c r="I3" s="435"/>
      <c r="J3" s="435"/>
      <c r="K3" s="435"/>
      <c r="L3" s="435"/>
      <c r="M3" s="435"/>
      <c r="N3" s="435"/>
      <c r="O3" s="435"/>
      <c r="P3" s="435"/>
      <c r="Q3" s="435"/>
      <c r="R3" s="435"/>
      <c r="S3" s="435"/>
      <c r="T3" s="435"/>
      <c r="U3" s="435"/>
      <c r="V3" s="435"/>
      <c r="W3" s="435"/>
      <c r="X3" s="11"/>
    </row>
    <row r="4" spans="1:28" x14ac:dyDescent="0.25">
      <c r="A4" s="11"/>
      <c r="J4" s="12"/>
      <c r="K4" s="12"/>
      <c r="L4" s="12"/>
      <c r="M4" s="12"/>
      <c r="N4" s="12"/>
      <c r="O4" s="12"/>
      <c r="X4" s="11"/>
    </row>
    <row r="5" spans="1:28" s="2" customFormat="1" ht="45" customHeight="1" x14ac:dyDescent="0.25">
      <c r="A5" s="18"/>
      <c r="B5" s="442" t="s">
        <v>398</v>
      </c>
      <c r="C5" s="442"/>
      <c r="D5" s="443" t="str">
        <f>'Monitoria Anual - 2'!B4</f>
        <v>Recuperar as espécies da fauna aquática, com ênfase nos peixes ameaçados de extinção, do ecossistema dos rios Mogi-Guaçu, Pardo e Grande em 8 anos.</v>
      </c>
      <c r="E5" s="443"/>
      <c r="F5" s="443"/>
      <c r="G5" s="443"/>
      <c r="H5" s="443"/>
      <c r="I5" s="443"/>
      <c r="J5" s="443"/>
      <c r="K5" s="443"/>
      <c r="L5" s="443"/>
      <c r="M5" s="444"/>
      <c r="N5" s="13"/>
      <c r="O5" s="13"/>
      <c r="P5" s="13"/>
      <c r="Q5" s="13"/>
      <c r="R5" s="13"/>
      <c r="X5" s="18"/>
    </row>
    <row r="6" spans="1:28" x14ac:dyDescent="0.25">
      <c r="A6" s="11"/>
      <c r="J6" s="12"/>
      <c r="K6" s="12"/>
      <c r="L6" s="12"/>
      <c r="M6" s="12"/>
      <c r="N6" s="12"/>
      <c r="O6" s="12"/>
      <c r="X6" s="11"/>
    </row>
    <row r="7" spans="1:28" ht="26.25" customHeight="1" x14ac:dyDescent="0.25">
      <c r="A7" s="11"/>
      <c r="B7" s="442" t="s">
        <v>4</v>
      </c>
      <c r="C7" s="442"/>
      <c r="D7" s="430" t="str">
        <f>'Monitoria Anual - 2'!B6</f>
        <v>29/09/2014 a 03/10/2014</v>
      </c>
      <c r="E7" s="430"/>
      <c r="F7" s="430"/>
      <c r="G7" s="431"/>
      <c r="H7" s="2"/>
      <c r="I7" s="14"/>
      <c r="J7" s="12"/>
      <c r="K7" s="12"/>
      <c r="L7" s="12"/>
      <c r="M7" s="12"/>
      <c r="N7" s="12"/>
      <c r="O7" s="12"/>
      <c r="X7" s="11"/>
    </row>
    <row r="8" spans="1:28" x14ac:dyDescent="0.25">
      <c r="A8" s="11"/>
      <c r="X8" s="11"/>
    </row>
    <row r="9" spans="1:28" ht="31.5" customHeight="1" x14ac:dyDescent="0.25">
      <c r="A9" s="11"/>
      <c r="B9" s="429" t="s">
        <v>399</v>
      </c>
      <c r="C9" s="429"/>
      <c r="D9" s="429"/>
      <c r="E9" s="429"/>
      <c r="F9" s="429"/>
      <c r="G9" s="429"/>
      <c r="H9" s="429"/>
      <c r="I9" s="429"/>
      <c r="J9" s="429"/>
      <c r="K9" s="429"/>
      <c r="L9" s="429"/>
      <c r="M9" s="429"/>
      <c r="N9" s="429"/>
      <c r="O9" s="429"/>
      <c r="P9" s="429"/>
      <c r="Q9" s="429"/>
      <c r="R9" s="429"/>
      <c r="S9" s="429"/>
      <c r="T9" s="429"/>
      <c r="U9" s="429"/>
      <c r="V9" s="429"/>
      <c r="W9" s="429"/>
      <c r="X9" s="11"/>
    </row>
    <row r="10" spans="1:28" x14ac:dyDescent="0.25">
      <c r="A10" s="11"/>
      <c r="G10" s="10"/>
      <c r="H10" s="10"/>
      <c r="I10" s="10"/>
      <c r="X10" s="11"/>
    </row>
    <row r="11" spans="1:28" ht="15.75" x14ac:dyDescent="0.25">
      <c r="A11" s="11"/>
      <c r="B11" s="430" t="s">
        <v>400</v>
      </c>
      <c r="C11" s="431"/>
      <c r="D11" s="42"/>
      <c r="E11" s="42"/>
      <c r="F11" s="42"/>
      <c r="G11" s="42"/>
      <c r="H11" s="42"/>
      <c r="I11" s="42"/>
      <c r="J11" s="42"/>
      <c r="K11" s="42"/>
      <c r="L11" s="42"/>
      <c r="M11" s="42"/>
      <c r="N11" s="42"/>
      <c r="O11" s="42"/>
      <c r="P11" s="42"/>
      <c r="Q11" s="42"/>
      <c r="R11" s="42"/>
      <c r="S11" s="42"/>
      <c r="T11" s="42"/>
      <c r="U11" s="42"/>
      <c r="V11" s="42"/>
      <c r="W11" s="42"/>
      <c r="X11" s="11"/>
    </row>
    <row r="12" spans="1:28" ht="15.75" thickBot="1" x14ac:dyDescent="0.3">
      <c r="A12" s="11"/>
      <c r="F12" s="438"/>
      <c r="G12" s="438"/>
      <c r="H12" s="367"/>
      <c r="X12" s="11"/>
    </row>
    <row r="13" spans="1:28" ht="33.75" customHeight="1" thickBot="1" x14ac:dyDescent="0.3">
      <c r="A13" s="11"/>
      <c r="C13" s="439" t="s">
        <v>584</v>
      </c>
      <c r="D13" s="440"/>
      <c r="E13" s="440"/>
      <c r="F13" s="440"/>
      <c r="G13" s="441"/>
      <c r="H13" s="3"/>
      <c r="X13" s="11"/>
    </row>
    <row r="14" spans="1:28" s="2" customFormat="1" ht="34.5" customHeight="1" thickBot="1" x14ac:dyDescent="0.3">
      <c r="A14" s="18"/>
      <c r="C14" s="26" t="s">
        <v>402</v>
      </c>
      <c r="D14" s="7" t="s">
        <v>403</v>
      </c>
      <c r="E14" s="8" t="s">
        <v>404</v>
      </c>
      <c r="F14" s="7" t="s">
        <v>405</v>
      </c>
      <c r="G14" s="9" t="s">
        <v>404</v>
      </c>
      <c r="H14" s="6"/>
      <c r="X14" s="18"/>
    </row>
    <row r="15" spans="1:28" ht="15.75" x14ac:dyDescent="0.25">
      <c r="A15" s="11"/>
      <c r="C15" s="77" t="s">
        <v>406</v>
      </c>
      <c r="D15" s="87"/>
      <c r="E15" s="88"/>
      <c r="F15" s="84">
        <f>COUNTA('Monitoria Anual - 2'!S11:S999)</f>
        <v>4</v>
      </c>
      <c r="G15" s="27">
        <f t="shared" ref="G15:G21" si="0">F15/$F$22</f>
        <v>0.10526315789473684</v>
      </c>
      <c r="H15" s="4"/>
      <c r="X15" s="11"/>
    </row>
    <row r="16" spans="1:28" ht="15.75" x14ac:dyDescent="0.25">
      <c r="A16" s="11"/>
      <c r="C16" s="78" t="s">
        <v>407</v>
      </c>
      <c r="D16" s="89">
        <f>COUNTA('Monitoria Anual - 2'!N11:N999)</f>
        <v>8</v>
      </c>
      <c r="E16" s="29">
        <f>D16/$D$22</f>
        <v>0.19047619047619047</v>
      </c>
      <c r="F16" s="85">
        <f>D16-AB16</f>
        <v>7</v>
      </c>
      <c r="G16" s="29">
        <f t="shared" si="0"/>
        <v>0.18421052631578946</v>
      </c>
      <c r="H16" s="4"/>
      <c r="X16" s="11"/>
      <c r="Z16">
        <f>COUNTIFS('Monitoria Anual - 2'!N:N,"x",'Monitoria Anual - 2'!S:S,"Excluída")</f>
        <v>0</v>
      </c>
      <c r="AA16">
        <f>COUNTIFS('Monitoria Anual - 2'!N:N,"x",'Monitoria Anual - 2'!S:S,"Agrupada")</f>
        <v>1</v>
      </c>
      <c r="AB16">
        <f>Z16+AA16</f>
        <v>1</v>
      </c>
    </row>
    <row r="17" spans="1:28" ht="15.75" x14ac:dyDescent="0.25">
      <c r="A17" s="11"/>
      <c r="C17" s="79" t="s">
        <v>408</v>
      </c>
      <c r="D17" s="89">
        <f>COUNTA('Monitoria Anual - 2'!O11:O999)</f>
        <v>15</v>
      </c>
      <c r="E17" s="29">
        <f>D17/$D$22</f>
        <v>0.35714285714285715</v>
      </c>
      <c r="F17" s="85">
        <f>D17-AB17</f>
        <v>12</v>
      </c>
      <c r="G17" s="29">
        <f t="shared" si="0"/>
        <v>0.31578947368421051</v>
      </c>
      <c r="H17" s="4"/>
      <c r="X17" s="11"/>
      <c r="Z17">
        <f t="array" ref="Z17">COUNTIFS('Monitoria Anual - 2'!O:O,"x",'Monitoria Anual - 2'!S:S,"Excluída")</f>
        <v>3</v>
      </c>
      <c r="AA17">
        <f t="array" ref="AA17">COUNTIFS('Monitoria Anual - 2'!O:O,"x",'Monitoria Anual - 2'!S:S,"Agrupada")</f>
        <v>0</v>
      </c>
      <c r="AB17">
        <f>Z17+AA17</f>
        <v>3</v>
      </c>
    </row>
    <row r="18" spans="1:28" ht="15.75" x14ac:dyDescent="0.25">
      <c r="A18" s="11"/>
      <c r="C18" s="80" t="s">
        <v>409</v>
      </c>
      <c r="D18" s="89">
        <f>COUNTA('Monitoria Anual - 2'!P11:P999)</f>
        <v>6</v>
      </c>
      <c r="E18" s="29">
        <f>D18/$D$22</f>
        <v>0.14285714285714285</v>
      </c>
      <c r="F18" s="85">
        <f>D18-AB18</f>
        <v>6</v>
      </c>
      <c r="G18" s="29">
        <f t="shared" si="0"/>
        <v>0.15789473684210525</v>
      </c>
      <c r="H18" s="4"/>
      <c r="X18" s="11"/>
      <c r="Z18">
        <f t="array" ref="Z18">COUNTIFS('Monitoria Anual - 2'!P:P,"x",'Monitoria Anual - 2'!S:S,"Excluída")</f>
        <v>0</v>
      </c>
      <c r="AA18">
        <f t="array" ref="AA18">COUNTIFS('Monitoria Anual - 2'!P:P,"x",'Monitoria Anual - 2'!S:S,"Agrupada")</f>
        <v>0</v>
      </c>
      <c r="AB18">
        <f>Z18+AA18</f>
        <v>0</v>
      </c>
    </row>
    <row r="19" spans="1:28" ht="15.75" x14ac:dyDescent="0.25">
      <c r="A19" s="11"/>
      <c r="C19" s="81" t="s">
        <v>410</v>
      </c>
      <c r="D19" s="89">
        <f>COUNTA('Monitoria Anual - 2'!Q11:Q999)</f>
        <v>13</v>
      </c>
      <c r="E19" s="29">
        <f>D19/$D$22</f>
        <v>0.30952380952380953</v>
      </c>
      <c r="F19" s="85">
        <f t="shared" ref="F19:F20" si="1">D19-AB19</f>
        <v>13</v>
      </c>
      <c r="G19" s="29">
        <f t="shared" si="0"/>
        <v>0.34210526315789475</v>
      </c>
      <c r="H19" s="4"/>
      <c r="X19" s="11"/>
      <c r="Z19">
        <f t="array" ref="Z19">COUNTIFS('Monitoria Anual - 2'!Q:Q,"x",'Monitoria Anual - 2'!S:S,"Excluída")</f>
        <v>0</v>
      </c>
      <c r="AA19">
        <f t="array" ref="AA19">COUNTIFS('Monitoria Anual - 2'!Q:Q,"x",'Monitoria Anual - 2'!S:S,"Agrupada")</f>
        <v>0</v>
      </c>
      <c r="AB19">
        <f>Z19+AA19</f>
        <v>0</v>
      </c>
    </row>
    <row r="20" spans="1:28" ht="15.75" x14ac:dyDescent="0.25">
      <c r="A20" s="11"/>
      <c r="C20" s="82" t="s">
        <v>411</v>
      </c>
      <c r="D20" s="89">
        <f>COUNTA('Monitoria Anual - 2'!R11:R999)</f>
        <v>0</v>
      </c>
      <c r="E20" s="29">
        <f>D20/$D$22</f>
        <v>0</v>
      </c>
      <c r="F20" s="85">
        <f t="shared" si="1"/>
        <v>0</v>
      </c>
      <c r="G20" s="29">
        <f t="shared" si="0"/>
        <v>0</v>
      </c>
      <c r="H20" s="4"/>
      <c r="X20" s="11"/>
      <c r="Z20">
        <f t="array" ref="Z20">COUNTIFS('Monitoria Anual - 2'!R:R,"x",'Monitoria Anual - 2'!S:S,"Excluída")</f>
        <v>0</v>
      </c>
      <c r="AA20">
        <f t="array" ref="AA20">COUNTIFS('Monitoria Anual - 2'!R:R,"x",'Monitoria Anual - 2'!S:S,"Agrupada")</f>
        <v>0</v>
      </c>
      <c r="AB20">
        <f>Z20+AA20</f>
        <v>0</v>
      </c>
    </row>
    <row r="21" spans="1:28" ht="16.5" thickBot="1" x14ac:dyDescent="0.3">
      <c r="A21" s="11"/>
      <c r="C21" s="83" t="s">
        <v>412</v>
      </c>
      <c r="D21" s="90"/>
      <c r="E21" s="91"/>
      <c r="F21" s="86">
        <f>'Monitoria Anual - 2'!C166</f>
        <v>0</v>
      </c>
      <c r="G21" s="30">
        <f t="shared" si="0"/>
        <v>0</v>
      </c>
      <c r="H21" s="4"/>
      <c r="X21" s="11"/>
    </row>
    <row r="22" spans="1:28" ht="16.5" thickBot="1" x14ac:dyDescent="0.3">
      <c r="A22" s="11"/>
      <c r="C22" s="92" t="s">
        <v>413</v>
      </c>
      <c r="D22" s="94">
        <f>SUM(D16:D20)</f>
        <v>42</v>
      </c>
      <c r="E22" s="32">
        <f>SUM(E15:E21)</f>
        <v>1</v>
      </c>
      <c r="F22" s="93">
        <f>SUM(F16:F21)</f>
        <v>38</v>
      </c>
      <c r="G22" s="32">
        <f>SUM(G16:G21)</f>
        <v>1</v>
      </c>
      <c r="H22" s="4"/>
      <c r="X22" s="11"/>
    </row>
    <row r="23" spans="1:28" ht="15.75" thickBot="1" x14ac:dyDescent="0.3">
      <c r="A23" s="11"/>
      <c r="C23" s="73" t="s">
        <v>414</v>
      </c>
      <c r="D23" s="432">
        <f>COUNTIF('Monitoria Anual - 2'!S11:S999,"Agrupada")</f>
        <v>1</v>
      </c>
      <c r="E23" s="433"/>
      <c r="F23" s="433"/>
      <c r="G23" s="434"/>
      <c r="H23" s="5"/>
      <c r="X23" s="11"/>
    </row>
    <row r="24" spans="1:28" ht="15.75" thickBot="1" x14ac:dyDescent="0.3">
      <c r="A24" s="11"/>
      <c r="C24" s="72" t="s">
        <v>415</v>
      </c>
      <c r="D24" s="432">
        <f>COUNTIF('Monitoria Anual - 2'!S11:S161,"Excluída")</f>
        <v>3</v>
      </c>
      <c r="E24" s="433"/>
      <c r="F24" s="433"/>
      <c r="G24" s="434"/>
      <c r="X24" s="11"/>
    </row>
    <row r="25" spans="1:28" x14ac:dyDescent="0.25">
      <c r="A25" s="11"/>
      <c r="X25" s="11"/>
    </row>
    <row r="26" spans="1:28" x14ac:dyDescent="0.25">
      <c r="A26" s="11"/>
      <c r="X26" s="11"/>
    </row>
    <row r="27" spans="1:28" ht="15.75" x14ac:dyDescent="0.25">
      <c r="A27" s="11"/>
      <c r="B27" s="430" t="s">
        <v>416</v>
      </c>
      <c r="C27" s="431"/>
      <c r="D27" s="42"/>
      <c r="E27" s="42"/>
      <c r="F27" s="42"/>
      <c r="G27" s="42"/>
      <c r="X27" s="11"/>
    </row>
    <row r="28" spans="1:28" ht="16.5" thickBot="1" x14ac:dyDescent="0.3">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x14ac:dyDescent="0.3">
      <c r="A29" s="11"/>
      <c r="B29" s="17"/>
      <c r="C29" s="33" t="s">
        <v>417</v>
      </c>
      <c r="D29" s="66">
        <f>COUNTA('Monitoria Anual - 2'!A11:A160)</f>
        <v>12</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76" t="s">
        <v>418</v>
      </c>
      <c r="D31" s="76" t="s">
        <v>419</v>
      </c>
      <c r="E31" s="19"/>
      <c r="F31" s="20"/>
      <c r="G31" s="21"/>
      <c r="H31" s="23"/>
      <c r="I31" s="24"/>
      <c r="J31" s="25"/>
      <c r="W31" s="1"/>
      <c r="X31" s="11"/>
    </row>
    <row r="32" spans="1:28" x14ac:dyDescent="0.25">
      <c r="A32" s="11"/>
      <c r="C32" s="74" t="s">
        <v>420</v>
      </c>
      <c r="D32" s="97">
        <f>SUM(F32:J32)</f>
        <v>13</v>
      </c>
      <c r="E32" s="34">
        <f>COUNTA('Monitoria Anual - 2'!S11:S24)</f>
        <v>3</v>
      </c>
      <c r="F32" s="64">
        <f>COUNTA('Monitoria Anual - 2'!N11:N24)</f>
        <v>2</v>
      </c>
      <c r="G32" s="64">
        <f>COUNTA('Monitoria Anual - 2'!O11:O24)</f>
        <v>7</v>
      </c>
      <c r="H32" s="64">
        <f>COUNTA('Monitoria Anual - 2'!P11:P24)</f>
        <v>3</v>
      </c>
      <c r="I32" s="64">
        <f>COUNTA('Monitoria Anual - 2'!Q11:Q24)</f>
        <v>1</v>
      </c>
      <c r="J32" s="65">
        <f>COUNTA('Monitoria Anual - 2'!R11:R24)</f>
        <v>0</v>
      </c>
      <c r="W32" s="1"/>
      <c r="X32" s="11"/>
    </row>
    <row r="33" spans="1:24" x14ac:dyDescent="0.25">
      <c r="A33" s="11"/>
      <c r="C33" s="75" t="s">
        <v>421</v>
      </c>
      <c r="D33" s="74">
        <f>SUM(F33:J33)</f>
        <v>5</v>
      </c>
      <c r="E33" s="35">
        <f>COUNTA('Monitoria Anual - 2'!S25:S29)</f>
        <v>1</v>
      </c>
      <c r="F33" s="36">
        <f>COUNTA('Monitoria Anual - 2'!N25:N29)</f>
        <v>0</v>
      </c>
      <c r="G33" s="36">
        <f>COUNTA('Monitoria Anual - 2'!O25:O29)</f>
        <v>3</v>
      </c>
      <c r="H33" s="36">
        <f>COUNTA('Monitoria Anual - 2'!P25:P29)</f>
        <v>0</v>
      </c>
      <c r="I33" s="36">
        <f>COUNTA('Monitoria Anual - 2'!Q25:Q29)</f>
        <v>2</v>
      </c>
      <c r="J33" s="37">
        <f>COUNTA('Monitoria Anual - 2'!R25:R29)</f>
        <v>0</v>
      </c>
      <c r="W33" s="1"/>
      <c r="X33" s="11"/>
    </row>
    <row r="34" spans="1:24" x14ac:dyDescent="0.25">
      <c r="A34" s="11"/>
      <c r="C34" s="75" t="s">
        <v>422</v>
      </c>
      <c r="D34" s="74">
        <f t="shared" ref="D34:D37" si="2">SUM(F34:J34)</f>
        <v>6</v>
      </c>
      <c r="E34" s="35">
        <f>COUNTA('Monitoria Anual - 2'!S30:S37)</f>
        <v>0</v>
      </c>
      <c r="F34" s="36">
        <f>COUNTA('Monitoria Anual - 2'!N30:N37)</f>
        <v>0</v>
      </c>
      <c r="G34" s="36">
        <f>COUNTA('Monitoria Anual - 2'!O30:O37)</f>
        <v>1</v>
      </c>
      <c r="H34" s="36">
        <f>COUNTA('Monitoria Anual - 2'!P30:P37)</f>
        <v>2</v>
      </c>
      <c r="I34" s="36">
        <f>COUNTA('Monitoria Anual - 2'!Q30:Q37)</f>
        <v>3</v>
      </c>
      <c r="J34" s="37">
        <f>COUNTA('Monitoria Anual - 2'!R30:R37)</f>
        <v>0</v>
      </c>
      <c r="W34" s="1"/>
      <c r="X34" s="11"/>
    </row>
    <row r="35" spans="1:24" x14ac:dyDescent="0.25">
      <c r="A35" s="11"/>
      <c r="C35" s="75" t="s">
        <v>423</v>
      </c>
      <c r="D35" s="190">
        <f t="shared" si="2"/>
        <v>6</v>
      </c>
      <c r="E35" s="191">
        <f>COUNTA('Monitoria Anual - 2'!S38:S43)</f>
        <v>0</v>
      </c>
      <c r="F35" s="192">
        <f>COUNTA('Monitoria Anual - 2'!N38:N43)</f>
        <v>3</v>
      </c>
      <c r="G35" s="192">
        <f>COUNTA('Monitoria Anual - 2'!O38:O43)</f>
        <v>1</v>
      </c>
      <c r="H35" s="192">
        <f>COUNTA('Monitoria Anual - 2'!P38:P43)</f>
        <v>0</v>
      </c>
      <c r="I35" s="192">
        <f>COUNTA('Monitoria Anual - 2'!Q38:Q43)</f>
        <v>2</v>
      </c>
      <c r="J35" s="193">
        <f>COUNTA('Monitoria Anual - 2'!R38:R43)</f>
        <v>0</v>
      </c>
      <c r="W35" s="1"/>
      <c r="X35" s="11"/>
    </row>
    <row r="36" spans="1:24" x14ac:dyDescent="0.25">
      <c r="A36" s="11"/>
      <c r="C36" s="75" t="s">
        <v>424</v>
      </c>
      <c r="D36" s="190">
        <f t="shared" si="2"/>
        <v>6</v>
      </c>
      <c r="E36" s="191">
        <f>COUNTA('Monitoria Anual - 2'!S44:S49)</f>
        <v>0</v>
      </c>
      <c r="F36" s="192">
        <f>COUNTA('Monitoria Anual - 2'!N44:N49)</f>
        <v>2</v>
      </c>
      <c r="G36" s="192">
        <f>COUNTA('Monitoria Anual - 2'!O44:O49)</f>
        <v>2</v>
      </c>
      <c r="H36" s="192">
        <f>COUNTA('Monitoria Anual - 2'!P44:P49)</f>
        <v>0</v>
      </c>
      <c r="I36" s="192">
        <f>COUNTA('Monitoria Anual - 2'!Q44:Q49)</f>
        <v>2</v>
      </c>
      <c r="J36" s="193">
        <f>COUNTA('Monitoria Anual - 2'!R44:R49)</f>
        <v>0</v>
      </c>
      <c r="W36" s="1"/>
      <c r="X36" s="11"/>
    </row>
    <row r="37" spans="1:24" x14ac:dyDescent="0.25">
      <c r="A37" s="11"/>
      <c r="C37" s="75" t="s">
        <v>425</v>
      </c>
      <c r="D37" s="190">
        <f t="shared" si="2"/>
        <v>6</v>
      </c>
      <c r="E37" s="191">
        <f>COUNTA('Monitoria Anual - 2'!S50:S57)</f>
        <v>0</v>
      </c>
      <c r="F37" s="192">
        <f>COUNTA('Monitoria Anual - 2'!N50:N57)</f>
        <v>1</v>
      </c>
      <c r="G37" s="192">
        <f>COUNTA('Monitoria Anual - 2'!O50:O57)</f>
        <v>1</v>
      </c>
      <c r="H37" s="192">
        <f>COUNTA('Monitoria Anual - 2'!P50:P57)</f>
        <v>1</v>
      </c>
      <c r="I37" s="192">
        <f>COUNTA('Monitoria Anual - 2'!Q50:Q57)</f>
        <v>3</v>
      </c>
      <c r="J37" s="193">
        <f>COUNTA('Monitoria Anual - 2'!R50:R57)</f>
        <v>0</v>
      </c>
      <c r="W37" s="1"/>
      <c r="X37" s="11"/>
    </row>
    <row r="38" spans="1:24" x14ac:dyDescent="0.25">
      <c r="A38" s="11"/>
      <c r="X38" s="11"/>
    </row>
    <row r="39" spans="1:24"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pJTFcijS3efBhgwSoRiVwKXJNL5iOd8yCCO9akEqSotHUgUlHLWRnn2jqQkZgHK4G/sijYyrXL21k+4L9IpeIw==" saltValue="BW3fX5jIVdkqFtdQ5xA8Wg=="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7 F33:F37">
    <cfRule type="cellIs" dxfId="4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13"/>
  <sheetViews>
    <sheetView showGridLines="0" topLeftCell="A59" zoomScale="60" zoomScaleNormal="60" workbookViewId="0">
      <selection activeCell="C47" sqref="C47"/>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9" width="26.7109375" style="57"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375" t="s">
        <v>0</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18"/>
    </row>
    <row r="2" spans="1:40" ht="33.75" customHeight="1" thickBot="1" x14ac:dyDescent="0.3">
      <c r="A2" s="376" t="s">
        <v>1</v>
      </c>
      <c r="B2" s="376"/>
      <c r="C2" s="376"/>
      <c r="D2" s="376"/>
      <c r="E2" s="376"/>
      <c r="F2" s="376"/>
      <c r="G2" s="376"/>
      <c r="H2" s="376"/>
      <c r="I2" s="376"/>
      <c r="J2" s="376"/>
      <c r="K2" s="376"/>
      <c r="L2" s="376"/>
      <c r="M2" s="376"/>
      <c r="N2" s="376"/>
      <c r="O2" s="376"/>
      <c r="P2" s="376"/>
      <c r="Q2" s="376"/>
      <c r="R2" s="376"/>
      <c r="S2" s="376"/>
      <c r="T2" s="376"/>
      <c r="U2" s="376"/>
      <c r="V2" s="376"/>
      <c r="W2" s="376"/>
      <c r="X2" s="376"/>
      <c r="Y2" s="376"/>
      <c r="Z2" s="376"/>
      <c r="AA2" s="376"/>
      <c r="AB2" s="376"/>
      <c r="AC2" s="376"/>
      <c r="AD2" s="376"/>
      <c r="AE2" s="376"/>
      <c r="AF2" s="376"/>
      <c r="AG2" s="376"/>
      <c r="AH2" s="376"/>
      <c r="AI2" s="376"/>
      <c r="AJ2" s="18"/>
    </row>
    <row r="3" spans="1:40" ht="15.75" thickTop="1" x14ac:dyDescent="0.25">
      <c r="AJ3" s="18"/>
    </row>
    <row r="4" spans="1:40" ht="45" customHeight="1" x14ac:dyDescent="0.25">
      <c r="A4" s="52" t="s">
        <v>2</v>
      </c>
      <c r="B4" s="388" t="s">
        <v>3</v>
      </c>
      <c r="C4" s="388"/>
      <c r="D4" s="388"/>
      <c r="E4" s="388"/>
      <c r="F4" s="388"/>
      <c r="G4" s="389"/>
      <c r="H4" s="13"/>
      <c r="I4" s="13"/>
      <c r="J4" s="13"/>
      <c r="K4" s="13"/>
      <c r="L4" s="13"/>
      <c r="M4" s="13"/>
      <c r="N4" s="13"/>
      <c r="O4" s="13"/>
      <c r="P4" s="13"/>
      <c r="Q4" s="13"/>
      <c r="R4" s="13"/>
      <c r="S4" s="2"/>
      <c r="AJ4" s="18"/>
    </row>
    <row r="5" spans="1:40" x14ac:dyDescent="0.25">
      <c r="AJ5" s="18"/>
    </row>
    <row r="6" spans="1:40" ht="27" customHeight="1" x14ac:dyDescent="0.25">
      <c r="A6" s="52" t="s">
        <v>4</v>
      </c>
      <c r="B6" s="453" t="s">
        <v>585</v>
      </c>
      <c r="C6" s="391"/>
      <c r="M6" s="57"/>
      <c r="AJ6" s="18"/>
      <c r="AN6" s="2" t="s">
        <v>5</v>
      </c>
    </row>
    <row r="7" spans="1:40" ht="15.75" thickBot="1" x14ac:dyDescent="0.3">
      <c r="AJ7" s="18"/>
      <c r="AN7" s="58" t="s">
        <v>6</v>
      </c>
    </row>
    <row r="8" spans="1:40" ht="27" customHeight="1" thickBot="1" x14ac:dyDescent="0.3">
      <c r="A8" s="394" t="s">
        <v>7</v>
      </c>
      <c r="B8" s="395"/>
      <c r="C8" s="395"/>
      <c r="D8" s="395"/>
      <c r="E8" s="395"/>
      <c r="F8" s="395"/>
      <c r="G8" s="395"/>
      <c r="H8" s="395"/>
      <c r="I8" s="395"/>
      <c r="J8" s="395"/>
      <c r="K8" s="395"/>
      <c r="L8" s="395"/>
      <c r="M8" s="396"/>
      <c r="N8" s="414" t="s">
        <v>8</v>
      </c>
      <c r="O8" s="415"/>
      <c r="P8" s="415"/>
      <c r="Q8" s="415"/>
      <c r="R8" s="415"/>
      <c r="S8" s="415"/>
      <c r="T8" s="415"/>
      <c r="U8" s="415"/>
      <c r="V8" s="415"/>
      <c r="W8" s="415"/>
      <c r="X8" s="416"/>
      <c r="Y8" s="377" t="s">
        <v>9</v>
      </c>
      <c r="Z8" s="378"/>
      <c r="AA8" s="378"/>
      <c r="AB8" s="378"/>
      <c r="AC8" s="378"/>
      <c r="AD8" s="378"/>
      <c r="AE8" s="378"/>
      <c r="AF8" s="378"/>
      <c r="AG8" s="378"/>
      <c r="AH8" s="378"/>
      <c r="AI8" s="379"/>
      <c r="AJ8" s="18"/>
    </row>
    <row r="9" spans="1:40" ht="64.5" customHeight="1" x14ac:dyDescent="0.25">
      <c r="A9" s="382" t="s">
        <v>10</v>
      </c>
      <c r="B9" s="380" t="s">
        <v>11</v>
      </c>
      <c r="C9" s="380" t="s">
        <v>12</v>
      </c>
      <c r="D9" s="380" t="s">
        <v>13</v>
      </c>
      <c r="E9" s="384" t="s">
        <v>14</v>
      </c>
      <c r="F9" s="380" t="s">
        <v>15</v>
      </c>
      <c r="G9" s="380"/>
      <c r="H9" s="380" t="s">
        <v>16</v>
      </c>
      <c r="I9" s="380" t="s">
        <v>17</v>
      </c>
      <c r="J9" s="380" t="s">
        <v>18</v>
      </c>
      <c r="K9" s="401" t="s">
        <v>19</v>
      </c>
      <c r="L9" s="402"/>
      <c r="M9" s="380" t="s">
        <v>20</v>
      </c>
      <c r="N9" s="421" t="s">
        <v>21</v>
      </c>
      <c r="O9" s="423" t="s">
        <v>22</v>
      </c>
      <c r="P9" s="425" t="s">
        <v>23</v>
      </c>
      <c r="Q9" s="427" t="s">
        <v>24</v>
      </c>
      <c r="R9" s="408" t="s">
        <v>25</v>
      </c>
      <c r="S9" s="410" t="s">
        <v>26</v>
      </c>
      <c r="T9" s="412" t="s">
        <v>27</v>
      </c>
      <c r="U9" s="412" t="s">
        <v>28</v>
      </c>
      <c r="V9" s="412" t="s">
        <v>29</v>
      </c>
      <c r="W9" s="412" t="s">
        <v>30</v>
      </c>
      <c r="X9" s="417" t="s">
        <v>31</v>
      </c>
      <c r="Y9" s="419" t="s">
        <v>32</v>
      </c>
      <c r="Z9" s="404" t="s">
        <v>33</v>
      </c>
      <c r="AA9" s="406" t="s">
        <v>34</v>
      </c>
      <c r="AB9" s="404" t="s">
        <v>35</v>
      </c>
      <c r="AC9" s="404" t="s">
        <v>36</v>
      </c>
      <c r="AD9" s="404" t="s">
        <v>37</v>
      </c>
      <c r="AE9" s="404" t="s">
        <v>38</v>
      </c>
      <c r="AF9" s="392" t="s">
        <v>39</v>
      </c>
      <c r="AG9" s="404" t="s">
        <v>40</v>
      </c>
      <c r="AH9" s="404" t="s">
        <v>41</v>
      </c>
      <c r="AI9" s="386" t="s">
        <v>42</v>
      </c>
      <c r="AJ9" s="18"/>
    </row>
    <row r="10" spans="1:40" ht="45.75" customHeight="1" thickBot="1" x14ac:dyDescent="0.3">
      <c r="A10" s="383"/>
      <c r="B10" s="381"/>
      <c r="C10" s="381"/>
      <c r="D10" s="381"/>
      <c r="E10" s="385"/>
      <c r="F10" s="51" t="s">
        <v>43</v>
      </c>
      <c r="G10" s="51" t="s">
        <v>44</v>
      </c>
      <c r="H10" s="381"/>
      <c r="I10" s="381"/>
      <c r="J10" s="381"/>
      <c r="K10" s="96" t="s">
        <v>45</v>
      </c>
      <c r="L10" s="96" t="s">
        <v>46</v>
      </c>
      <c r="M10" s="381"/>
      <c r="N10" s="422"/>
      <c r="O10" s="424"/>
      <c r="P10" s="426"/>
      <c r="Q10" s="428"/>
      <c r="R10" s="409"/>
      <c r="S10" s="411"/>
      <c r="T10" s="413"/>
      <c r="U10" s="413"/>
      <c r="V10" s="413"/>
      <c r="W10" s="413"/>
      <c r="X10" s="418"/>
      <c r="Y10" s="420"/>
      <c r="Z10" s="405"/>
      <c r="AA10" s="407"/>
      <c r="AB10" s="405"/>
      <c r="AC10" s="405"/>
      <c r="AD10" s="405"/>
      <c r="AE10" s="405"/>
      <c r="AF10" s="393"/>
      <c r="AG10" s="405"/>
      <c r="AH10" s="405"/>
      <c r="AI10" s="387"/>
      <c r="AJ10" s="18"/>
    </row>
    <row r="11" spans="1:40" ht="92.25" customHeight="1" x14ac:dyDescent="0.3">
      <c r="A11" s="397" t="s">
        <v>47</v>
      </c>
      <c r="B11" s="223" t="s">
        <v>48</v>
      </c>
      <c r="C11" s="364" t="s">
        <v>49</v>
      </c>
      <c r="D11" s="364" t="s">
        <v>50</v>
      </c>
      <c r="E11" s="98"/>
      <c r="F11" s="98">
        <v>40956</v>
      </c>
      <c r="G11" s="98">
        <v>42052</v>
      </c>
      <c r="H11" s="364" t="s">
        <v>427</v>
      </c>
      <c r="I11" s="99">
        <v>50000</v>
      </c>
      <c r="J11" s="364" t="s">
        <v>52</v>
      </c>
      <c r="K11" s="59"/>
      <c r="L11" s="59"/>
      <c r="M11" s="59"/>
      <c r="N11" s="59"/>
      <c r="O11" s="60" t="s">
        <v>495</v>
      </c>
      <c r="P11" s="59"/>
      <c r="Q11" s="59"/>
      <c r="R11" s="59"/>
      <c r="S11" s="61"/>
      <c r="T11" s="169" t="s">
        <v>586</v>
      </c>
      <c r="U11" s="145"/>
      <c r="V11" s="137" t="s">
        <v>587</v>
      </c>
      <c r="W11" s="137" t="s">
        <v>588</v>
      </c>
      <c r="X11" s="137" t="s">
        <v>589</v>
      </c>
      <c r="Y11" s="108"/>
      <c r="Z11" s="108"/>
      <c r="AA11" s="62"/>
      <c r="AB11" s="145"/>
      <c r="AC11" s="137" t="s">
        <v>590</v>
      </c>
      <c r="AD11" s="108"/>
      <c r="AE11" s="108"/>
      <c r="AF11" s="108"/>
      <c r="AG11" s="62"/>
      <c r="AH11" s="62"/>
      <c r="AI11" s="111"/>
      <c r="AJ11" s="18"/>
    </row>
    <row r="12" spans="1:40" ht="66" customHeight="1" x14ac:dyDescent="0.25">
      <c r="A12" s="398"/>
      <c r="B12" s="45" t="s">
        <v>59</v>
      </c>
      <c r="C12" s="104" t="s">
        <v>60</v>
      </c>
      <c r="D12" s="368" t="s">
        <v>61</v>
      </c>
      <c r="E12" s="98"/>
      <c r="F12" s="98">
        <v>40956</v>
      </c>
      <c r="G12" s="98">
        <v>43148</v>
      </c>
      <c r="H12" s="368" t="s">
        <v>62</v>
      </c>
      <c r="I12" s="105">
        <v>800000</v>
      </c>
      <c r="J12" s="368" t="s">
        <v>63</v>
      </c>
      <c r="K12" s="62"/>
      <c r="L12" s="62"/>
      <c r="M12" s="62"/>
      <c r="N12" s="59"/>
      <c r="O12" s="59"/>
      <c r="P12" s="59" t="s">
        <v>53</v>
      </c>
      <c r="Q12" s="59"/>
      <c r="R12" s="59"/>
      <c r="S12" s="61"/>
      <c r="T12" s="145" t="s">
        <v>591</v>
      </c>
      <c r="U12" s="145"/>
      <c r="V12" s="145"/>
      <c r="W12" s="145"/>
      <c r="X12" s="137"/>
      <c r="Y12" s="108"/>
      <c r="Z12" s="108"/>
      <c r="AA12" s="62"/>
      <c r="AB12" s="145"/>
      <c r="AC12" s="145"/>
      <c r="AD12" s="108"/>
      <c r="AE12" s="108"/>
      <c r="AF12" s="108"/>
      <c r="AG12" s="62"/>
      <c r="AH12" s="62"/>
      <c r="AI12" s="108"/>
      <c r="AJ12" s="18"/>
    </row>
    <row r="13" spans="1:40" ht="67.5" customHeight="1" x14ac:dyDescent="0.25">
      <c r="A13" s="398"/>
      <c r="B13" s="45" t="s">
        <v>67</v>
      </c>
      <c r="C13" s="104" t="s">
        <v>592</v>
      </c>
      <c r="D13" s="368" t="s">
        <v>69</v>
      </c>
      <c r="E13" s="98"/>
      <c r="F13" s="98">
        <v>40956</v>
      </c>
      <c r="G13" s="109" t="s">
        <v>70</v>
      </c>
      <c r="H13" s="368" t="s">
        <v>593</v>
      </c>
      <c r="I13" s="45" t="s">
        <v>72</v>
      </c>
      <c r="J13" s="368" t="s">
        <v>73</v>
      </c>
      <c r="K13" s="62"/>
      <c r="L13" s="62"/>
      <c r="M13" s="62"/>
      <c r="N13" s="59"/>
      <c r="O13" s="59" t="s">
        <v>495</v>
      </c>
      <c r="P13" s="59"/>
      <c r="Q13" s="59"/>
      <c r="R13" s="59"/>
      <c r="S13" s="61"/>
      <c r="T13" s="145" t="s">
        <v>591</v>
      </c>
      <c r="U13" s="145"/>
      <c r="V13" s="145"/>
      <c r="W13" s="145"/>
      <c r="X13" s="137"/>
      <c r="Y13" s="138"/>
      <c r="Z13" s="108"/>
      <c r="AA13" s="62"/>
      <c r="AB13" s="145"/>
      <c r="AC13" s="145"/>
      <c r="AD13" s="138"/>
      <c r="AE13" s="108"/>
      <c r="AF13" s="108"/>
      <c r="AG13" s="62"/>
      <c r="AH13" s="62"/>
      <c r="AI13" s="108"/>
      <c r="AJ13" s="18"/>
    </row>
    <row r="14" spans="1:40" ht="81" customHeight="1" x14ac:dyDescent="0.25">
      <c r="A14" s="398"/>
      <c r="B14" s="142" t="s">
        <v>77</v>
      </c>
      <c r="C14" s="104" t="s">
        <v>594</v>
      </c>
      <c r="D14" s="368" t="s">
        <v>79</v>
      </c>
      <c r="E14" s="110"/>
      <c r="F14" s="110">
        <v>41322</v>
      </c>
      <c r="G14" s="110">
        <v>43148</v>
      </c>
      <c r="H14" s="368" t="s">
        <v>71</v>
      </c>
      <c r="I14" s="45" t="s">
        <v>80</v>
      </c>
      <c r="J14" s="368" t="s">
        <v>81</v>
      </c>
      <c r="K14" s="62"/>
      <c r="L14" s="62"/>
      <c r="M14" s="62"/>
      <c r="N14" s="59"/>
      <c r="O14" s="59"/>
      <c r="P14" s="59"/>
      <c r="Q14" s="59"/>
      <c r="R14" s="59"/>
      <c r="S14" s="61"/>
      <c r="T14" s="62"/>
      <c r="U14" s="62"/>
      <c r="V14" s="62"/>
      <c r="W14" s="62"/>
      <c r="X14" s="62"/>
      <c r="Y14" s="62"/>
      <c r="Z14" s="62"/>
      <c r="AA14" s="62"/>
      <c r="AB14" s="62"/>
      <c r="AC14" s="62"/>
      <c r="AD14" s="62"/>
      <c r="AE14" s="62"/>
      <c r="AF14" s="62"/>
      <c r="AG14" s="62"/>
      <c r="AH14" s="62"/>
      <c r="AI14" s="62"/>
      <c r="AJ14" s="18"/>
    </row>
    <row r="15" spans="1:40" ht="65.25" customHeight="1" x14ac:dyDescent="0.25">
      <c r="A15" s="398"/>
      <c r="B15" s="142" t="s">
        <v>86</v>
      </c>
      <c r="C15" s="104" t="s">
        <v>595</v>
      </c>
      <c r="D15" s="368" t="s">
        <v>88</v>
      </c>
      <c r="E15" s="98"/>
      <c r="F15" s="98">
        <v>40956</v>
      </c>
      <c r="G15" s="98">
        <v>42783</v>
      </c>
      <c r="H15" s="368" t="s">
        <v>93</v>
      </c>
      <c r="I15" s="45" t="s">
        <v>90</v>
      </c>
      <c r="J15" s="368" t="s">
        <v>94</v>
      </c>
      <c r="K15" s="62"/>
      <c r="L15" s="62"/>
      <c r="M15" s="62"/>
      <c r="N15" s="59"/>
      <c r="O15" s="59"/>
      <c r="P15" s="59"/>
      <c r="Q15" s="59"/>
      <c r="R15" s="59"/>
      <c r="S15" s="61"/>
      <c r="T15" s="145"/>
      <c r="U15" s="145"/>
      <c r="V15" s="145"/>
      <c r="W15" s="145"/>
      <c r="X15" s="137"/>
      <c r="Y15" s="138"/>
      <c r="Z15" s="108"/>
      <c r="AA15" s="62"/>
      <c r="AB15" s="145"/>
      <c r="AC15" s="145"/>
      <c r="AD15" s="108"/>
      <c r="AE15" s="108"/>
      <c r="AF15" s="108"/>
      <c r="AG15" s="62"/>
      <c r="AH15" s="62"/>
      <c r="AI15" s="108"/>
      <c r="AJ15" s="18"/>
    </row>
    <row r="16" spans="1:40" ht="71.25" customHeight="1" x14ac:dyDescent="0.25">
      <c r="A16" s="398"/>
      <c r="B16" s="142" t="s">
        <v>95</v>
      </c>
      <c r="C16" s="104" t="s">
        <v>596</v>
      </c>
      <c r="D16" s="368" t="s">
        <v>97</v>
      </c>
      <c r="E16" s="98"/>
      <c r="F16" s="98">
        <v>40956</v>
      </c>
      <c r="G16" s="98">
        <v>43878</v>
      </c>
      <c r="H16" s="368" t="s">
        <v>71</v>
      </c>
      <c r="I16" s="45" t="s">
        <v>80</v>
      </c>
      <c r="J16" s="368" t="s">
        <v>98</v>
      </c>
      <c r="K16" s="62"/>
      <c r="L16" s="62"/>
      <c r="M16" s="62"/>
      <c r="N16" s="59"/>
      <c r="O16" s="59"/>
      <c r="P16" s="59"/>
      <c r="Q16" s="59"/>
      <c r="R16" s="59"/>
      <c r="S16" s="61"/>
      <c r="T16" s="62"/>
      <c r="U16" s="62"/>
      <c r="V16" s="62"/>
      <c r="W16" s="62"/>
      <c r="X16" s="62"/>
      <c r="Y16" s="62"/>
      <c r="Z16" s="62"/>
      <c r="AA16" s="62"/>
      <c r="AB16" s="62"/>
      <c r="AC16" s="62"/>
      <c r="AD16" s="62"/>
      <c r="AE16" s="62"/>
      <c r="AF16" s="62"/>
      <c r="AG16" s="62"/>
      <c r="AH16" s="62"/>
      <c r="AI16" s="62"/>
      <c r="AJ16" s="18"/>
    </row>
    <row r="17" spans="1:36" ht="56.25" customHeight="1" x14ac:dyDescent="0.25">
      <c r="A17" s="398"/>
      <c r="B17" s="45" t="s">
        <v>100</v>
      </c>
      <c r="C17" s="104" t="s">
        <v>597</v>
      </c>
      <c r="D17" s="368" t="s">
        <v>102</v>
      </c>
      <c r="E17" s="98"/>
      <c r="F17" s="98">
        <v>40956</v>
      </c>
      <c r="G17" s="98">
        <v>43878</v>
      </c>
      <c r="H17" s="368" t="s">
        <v>103</v>
      </c>
      <c r="I17" s="45" t="s">
        <v>80</v>
      </c>
      <c r="J17" s="368" t="s">
        <v>104</v>
      </c>
      <c r="K17" s="62"/>
      <c r="L17" s="62"/>
      <c r="M17" s="62"/>
      <c r="N17" s="59"/>
      <c r="O17" s="59" t="s">
        <v>53</v>
      </c>
      <c r="P17" s="59"/>
      <c r="Q17" s="59"/>
      <c r="R17" s="59"/>
      <c r="S17" s="61"/>
      <c r="T17" s="145" t="s">
        <v>591</v>
      </c>
      <c r="U17" s="145"/>
      <c r="V17" s="145"/>
      <c r="W17" s="145"/>
      <c r="X17" s="137"/>
      <c r="Y17" s="108"/>
      <c r="Z17" s="108"/>
      <c r="AA17" s="62"/>
      <c r="AB17" s="145"/>
      <c r="AC17" s="145"/>
      <c r="AD17" s="108"/>
      <c r="AE17" s="108"/>
      <c r="AF17" s="108"/>
      <c r="AG17" s="62"/>
      <c r="AH17" s="62"/>
      <c r="AI17" s="108"/>
      <c r="AJ17" s="18"/>
    </row>
    <row r="18" spans="1:36" ht="72.75" customHeight="1" x14ac:dyDescent="0.25">
      <c r="A18" s="398"/>
      <c r="B18" s="142" t="s">
        <v>108</v>
      </c>
      <c r="C18" s="104" t="s">
        <v>455</v>
      </c>
      <c r="D18" s="368" t="s">
        <v>110</v>
      </c>
      <c r="E18" s="98"/>
      <c r="F18" s="98">
        <v>40956</v>
      </c>
      <c r="G18" s="98">
        <v>43878</v>
      </c>
      <c r="H18" s="368" t="s">
        <v>103</v>
      </c>
      <c r="I18" s="45" t="s">
        <v>80</v>
      </c>
      <c r="J18" s="368" t="s">
        <v>111</v>
      </c>
      <c r="K18" s="62"/>
      <c r="L18" s="62"/>
      <c r="M18" s="62"/>
      <c r="N18" s="59"/>
      <c r="O18" s="59"/>
      <c r="P18" s="59"/>
      <c r="Q18" s="59"/>
      <c r="R18" s="59"/>
      <c r="S18" s="61"/>
      <c r="T18" s="62"/>
      <c r="U18" s="62"/>
      <c r="V18" s="62"/>
      <c r="W18" s="62"/>
      <c r="X18" s="62"/>
      <c r="Y18" s="62"/>
      <c r="Z18" s="62"/>
      <c r="AA18" s="62"/>
      <c r="AB18" s="62"/>
      <c r="AC18" s="62"/>
      <c r="AD18" s="62"/>
      <c r="AE18" s="62"/>
      <c r="AF18" s="62"/>
      <c r="AG18" s="62"/>
      <c r="AH18" s="62"/>
      <c r="AI18" s="62"/>
      <c r="AJ18" s="18"/>
    </row>
    <row r="19" spans="1:36" ht="45" customHeight="1" x14ac:dyDescent="0.25">
      <c r="A19" s="398"/>
      <c r="B19" s="45" t="s">
        <v>114</v>
      </c>
      <c r="C19" s="104" t="s">
        <v>120</v>
      </c>
      <c r="D19" s="368" t="s">
        <v>116</v>
      </c>
      <c r="E19" s="98"/>
      <c r="F19" s="98">
        <v>40956</v>
      </c>
      <c r="G19" s="98">
        <v>43878</v>
      </c>
      <c r="H19" s="368" t="s">
        <v>62</v>
      </c>
      <c r="I19" s="105">
        <v>300000</v>
      </c>
      <c r="J19" s="368" t="s">
        <v>117</v>
      </c>
      <c r="K19" s="62"/>
      <c r="L19" s="62"/>
      <c r="M19" s="62"/>
      <c r="N19" s="59"/>
      <c r="O19" s="59" t="s">
        <v>53</v>
      </c>
      <c r="P19" s="59"/>
      <c r="Q19" s="59"/>
      <c r="R19" s="59"/>
      <c r="S19" s="61"/>
      <c r="T19" s="145" t="s">
        <v>591</v>
      </c>
      <c r="U19" s="145"/>
      <c r="V19" s="145"/>
      <c r="W19" s="145"/>
      <c r="X19" s="137"/>
      <c r="Y19" s="140"/>
      <c r="Z19" s="108"/>
      <c r="AA19" s="62"/>
      <c r="AB19" s="145"/>
      <c r="AC19" s="145"/>
      <c r="AD19" s="108"/>
      <c r="AE19" s="108"/>
      <c r="AF19" s="108"/>
      <c r="AG19" s="62"/>
      <c r="AH19" s="62"/>
      <c r="AI19" s="108"/>
      <c r="AJ19" s="18"/>
    </row>
    <row r="20" spans="1:36" ht="82.5" customHeight="1" x14ac:dyDescent="0.25">
      <c r="A20" s="398"/>
      <c r="B20" s="45" t="s">
        <v>122</v>
      </c>
      <c r="C20" s="104" t="s">
        <v>123</v>
      </c>
      <c r="D20" s="368" t="s">
        <v>124</v>
      </c>
      <c r="E20" s="98"/>
      <c r="F20" s="98">
        <v>40956</v>
      </c>
      <c r="G20" s="98" t="s">
        <v>458</v>
      </c>
      <c r="H20" s="368" t="s">
        <v>62</v>
      </c>
      <c r="I20" s="105">
        <v>600000</v>
      </c>
      <c r="J20" s="368" t="s">
        <v>125</v>
      </c>
      <c r="K20" s="62"/>
      <c r="L20" s="62"/>
      <c r="M20" s="62"/>
      <c r="N20" s="59" t="s">
        <v>53</v>
      </c>
      <c r="O20" s="59"/>
      <c r="P20" s="59"/>
      <c r="Q20" s="59"/>
      <c r="R20" s="59"/>
      <c r="S20" s="61"/>
      <c r="T20" s="145" t="s">
        <v>591</v>
      </c>
      <c r="U20" s="145"/>
      <c r="V20" s="145"/>
      <c r="W20" s="145"/>
      <c r="X20" s="137"/>
      <c r="Y20" s="138"/>
      <c r="Z20" s="108"/>
      <c r="AA20" s="62"/>
      <c r="AB20" s="145"/>
      <c r="AC20" s="145"/>
      <c r="AD20" s="108"/>
      <c r="AE20" s="108"/>
      <c r="AF20" s="108"/>
      <c r="AG20" s="62"/>
      <c r="AH20" s="62"/>
      <c r="AI20" s="108"/>
      <c r="AJ20" s="18"/>
    </row>
    <row r="21" spans="1:36" ht="114.75" customHeight="1" x14ac:dyDescent="0.25">
      <c r="A21" s="398"/>
      <c r="B21" s="45" t="s">
        <v>131</v>
      </c>
      <c r="C21" s="104" t="s">
        <v>136</v>
      </c>
      <c r="D21" s="368" t="s">
        <v>137</v>
      </c>
      <c r="E21" s="98"/>
      <c r="F21" s="98">
        <v>40956</v>
      </c>
      <c r="G21" s="98">
        <v>43878</v>
      </c>
      <c r="H21" s="368" t="s">
        <v>138</v>
      </c>
      <c r="I21" s="45" t="s">
        <v>134</v>
      </c>
      <c r="J21" s="368" t="s">
        <v>135</v>
      </c>
      <c r="K21" s="62"/>
      <c r="L21" s="62"/>
      <c r="M21" s="62"/>
      <c r="N21" s="59"/>
      <c r="O21" s="59"/>
      <c r="P21" s="59" t="s">
        <v>53</v>
      </c>
      <c r="Q21" s="59"/>
      <c r="R21" s="59"/>
      <c r="S21" s="61"/>
      <c r="T21" s="145" t="s">
        <v>591</v>
      </c>
      <c r="U21" s="145"/>
      <c r="V21" s="145"/>
      <c r="W21" s="145"/>
      <c r="X21" s="137"/>
      <c r="Y21" s="62"/>
      <c r="Z21" s="62"/>
      <c r="AA21" s="62"/>
      <c r="AB21" s="145"/>
      <c r="AC21" s="145"/>
      <c r="AD21" s="62"/>
      <c r="AE21" s="62"/>
      <c r="AF21" s="62"/>
      <c r="AG21" s="62"/>
      <c r="AH21" s="62"/>
      <c r="AI21" s="62"/>
      <c r="AJ21" s="18"/>
    </row>
    <row r="22" spans="1:36" ht="37.5" customHeight="1" x14ac:dyDescent="0.25">
      <c r="A22" s="398"/>
      <c r="B22" s="45" t="s">
        <v>139</v>
      </c>
      <c r="C22" s="104" t="s">
        <v>140</v>
      </c>
      <c r="D22" s="368" t="s">
        <v>141</v>
      </c>
      <c r="E22" s="98"/>
      <c r="F22" s="98">
        <v>40956</v>
      </c>
      <c r="G22" s="98">
        <v>43878</v>
      </c>
      <c r="H22" s="368" t="s">
        <v>142</v>
      </c>
      <c r="I22" s="45" t="s">
        <v>134</v>
      </c>
      <c r="J22" s="368" t="s">
        <v>143</v>
      </c>
      <c r="K22" s="62"/>
      <c r="L22" s="62"/>
      <c r="M22" s="62"/>
      <c r="N22" s="59"/>
      <c r="O22" s="59"/>
      <c r="P22" s="59" t="s">
        <v>53</v>
      </c>
      <c r="Q22" s="59"/>
      <c r="R22" s="59"/>
      <c r="S22" s="61"/>
      <c r="T22" s="145" t="s">
        <v>591</v>
      </c>
      <c r="U22" s="137"/>
      <c r="V22" s="137"/>
      <c r="W22" s="137"/>
      <c r="X22" s="137"/>
      <c r="Y22" s="108"/>
      <c r="Z22" s="108"/>
      <c r="AA22" s="62"/>
      <c r="AB22" s="145"/>
      <c r="AC22" s="137" t="s">
        <v>590</v>
      </c>
      <c r="AD22" s="108"/>
      <c r="AE22" s="108"/>
      <c r="AF22" s="108"/>
      <c r="AG22" s="62"/>
      <c r="AH22" s="62"/>
      <c r="AI22" s="108"/>
      <c r="AJ22" s="18"/>
    </row>
    <row r="23" spans="1:36" ht="78" customHeight="1" x14ac:dyDescent="0.25">
      <c r="A23" s="398"/>
      <c r="B23" s="45" t="s">
        <v>376</v>
      </c>
      <c r="C23" s="170" t="s">
        <v>464</v>
      </c>
      <c r="D23" s="107" t="s">
        <v>378</v>
      </c>
      <c r="F23" s="110">
        <v>41543</v>
      </c>
      <c r="G23" s="110">
        <v>42036</v>
      </c>
      <c r="H23" s="368" t="s">
        <v>57</v>
      </c>
      <c r="I23" s="45" t="s">
        <v>379</v>
      </c>
      <c r="J23" s="107" t="s">
        <v>380</v>
      </c>
      <c r="K23" s="62"/>
      <c r="L23" s="62"/>
      <c r="M23" s="62"/>
      <c r="N23" s="59"/>
      <c r="O23" s="59" t="s">
        <v>53</v>
      </c>
      <c r="P23" s="59"/>
      <c r="Q23" s="59"/>
      <c r="R23" s="59"/>
      <c r="S23" s="61"/>
      <c r="T23" s="137" t="s">
        <v>598</v>
      </c>
      <c r="U23" s="137" t="s">
        <v>599</v>
      </c>
      <c r="V23" s="150" t="s">
        <v>587</v>
      </c>
      <c r="W23" s="137" t="s">
        <v>588</v>
      </c>
      <c r="X23" s="137" t="s">
        <v>600</v>
      </c>
      <c r="Y23" s="145"/>
      <c r="Z23" s="145"/>
      <c r="AA23" s="145"/>
      <c r="AB23" s="150" t="s">
        <v>590</v>
      </c>
      <c r="AC23" s="62"/>
      <c r="AD23" s="62"/>
      <c r="AE23" s="62"/>
      <c r="AF23" s="62"/>
      <c r="AG23" s="62"/>
      <c r="AH23" s="62"/>
      <c r="AI23" s="62"/>
      <c r="AJ23" s="18"/>
    </row>
    <row r="24" spans="1:36" ht="67.5" customHeight="1" x14ac:dyDescent="0.25">
      <c r="A24" s="398"/>
      <c r="B24" s="45" t="s">
        <v>381</v>
      </c>
      <c r="C24" s="57" t="s">
        <v>382</v>
      </c>
      <c r="D24" s="107" t="s">
        <v>383</v>
      </c>
      <c r="E24" s="62"/>
      <c r="F24" s="144">
        <v>41543</v>
      </c>
      <c r="G24" s="144">
        <v>43878</v>
      </c>
      <c r="H24" s="107" t="s">
        <v>384</v>
      </c>
      <c r="I24" s="62" t="s">
        <v>134</v>
      </c>
      <c r="J24" s="107" t="s">
        <v>385</v>
      </c>
      <c r="K24" s="62"/>
      <c r="L24" s="62"/>
      <c r="M24" s="62"/>
      <c r="N24" s="59"/>
      <c r="O24" s="59"/>
      <c r="P24" s="59"/>
      <c r="Q24" s="59" t="s">
        <v>495</v>
      </c>
      <c r="R24" s="59"/>
      <c r="S24" s="61"/>
      <c r="T24" s="137" t="s">
        <v>601</v>
      </c>
      <c r="U24" s="137" t="s">
        <v>602</v>
      </c>
      <c r="V24" s="145"/>
      <c r="W24" s="137" t="s">
        <v>603</v>
      </c>
      <c r="X24" s="145"/>
      <c r="Y24" s="108"/>
      <c r="Z24" s="108"/>
      <c r="AA24" s="62"/>
      <c r="AB24" s="145"/>
      <c r="AC24" s="145"/>
      <c r="AD24" s="108"/>
      <c r="AE24" s="108"/>
      <c r="AF24" s="108"/>
      <c r="AG24" s="62"/>
      <c r="AH24" s="62"/>
      <c r="AI24" s="108"/>
      <c r="AJ24" s="18"/>
    </row>
    <row r="25" spans="1:36" ht="54.75" customHeight="1" x14ac:dyDescent="0.25">
      <c r="A25" s="399" t="s">
        <v>147</v>
      </c>
      <c r="B25" s="45" t="s">
        <v>148</v>
      </c>
      <c r="C25" s="104" t="s">
        <v>149</v>
      </c>
      <c r="D25" s="368" t="s">
        <v>150</v>
      </c>
      <c r="E25" s="98"/>
      <c r="F25" s="98">
        <v>40956</v>
      </c>
      <c r="G25" s="98">
        <v>43878</v>
      </c>
      <c r="H25" s="368" t="s">
        <v>151</v>
      </c>
      <c r="I25" s="105">
        <v>600000</v>
      </c>
      <c r="J25" s="368" t="s">
        <v>152</v>
      </c>
      <c r="K25" s="62"/>
      <c r="L25" s="62"/>
      <c r="M25" s="62"/>
      <c r="N25" s="59"/>
      <c r="O25" s="59"/>
      <c r="P25" s="59"/>
      <c r="Q25" s="59" t="s">
        <v>495</v>
      </c>
      <c r="R25" s="59"/>
      <c r="S25" s="61"/>
      <c r="T25" s="137" t="s">
        <v>604</v>
      </c>
      <c r="U25" s="137" t="s">
        <v>605</v>
      </c>
      <c r="V25" s="145"/>
      <c r="W25" s="170" t="s">
        <v>606</v>
      </c>
      <c r="X25" s="137"/>
      <c r="Y25" s="108"/>
      <c r="Z25" s="108"/>
      <c r="AA25" s="62"/>
      <c r="AB25" s="145"/>
      <c r="AC25" s="145"/>
      <c r="AD25" s="108"/>
      <c r="AE25" s="108"/>
      <c r="AF25" s="108"/>
      <c r="AG25" s="62"/>
      <c r="AH25" s="62"/>
      <c r="AI25" s="108"/>
      <c r="AJ25" s="18"/>
    </row>
    <row r="26" spans="1:36" ht="50.25" customHeight="1" x14ac:dyDescent="0.25">
      <c r="A26" s="398"/>
      <c r="B26" s="45" t="s">
        <v>157</v>
      </c>
      <c r="C26" s="104" t="s">
        <v>158</v>
      </c>
      <c r="D26" s="368" t="s">
        <v>159</v>
      </c>
      <c r="E26" s="98"/>
      <c r="F26" s="98">
        <v>40956</v>
      </c>
      <c r="G26" s="146">
        <v>42401</v>
      </c>
      <c r="H26" s="147" t="s">
        <v>163</v>
      </c>
      <c r="I26" s="114">
        <v>80000</v>
      </c>
      <c r="J26" s="368" t="s">
        <v>164</v>
      </c>
      <c r="K26" s="62"/>
      <c r="L26" s="62"/>
      <c r="M26" s="62"/>
      <c r="N26" s="59"/>
      <c r="O26" s="59"/>
      <c r="P26" s="59" t="s">
        <v>495</v>
      </c>
      <c r="Q26" s="59"/>
      <c r="R26" s="59"/>
      <c r="S26" s="61"/>
      <c r="T26" s="137" t="s">
        <v>607</v>
      </c>
      <c r="U26" s="137" t="s">
        <v>608</v>
      </c>
      <c r="V26" s="137" t="s">
        <v>609</v>
      </c>
      <c r="W26" s="170" t="s">
        <v>163</v>
      </c>
      <c r="X26" s="137" t="s">
        <v>610</v>
      </c>
      <c r="Y26" s="138"/>
      <c r="Z26" s="108"/>
      <c r="AA26" s="62"/>
      <c r="AB26" s="145"/>
      <c r="AC26" s="145"/>
      <c r="AD26" s="108"/>
      <c r="AE26" s="108"/>
      <c r="AF26" s="108"/>
      <c r="AG26" s="62"/>
      <c r="AH26" s="62"/>
      <c r="AI26" s="108"/>
      <c r="AJ26" s="18"/>
    </row>
    <row r="27" spans="1:36" ht="57.75" customHeight="1" x14ac:dyDescent="0.25">
      <c r="A27" s="398"/>
      <c r="B27" s="45" t="s">
        <v>166</v>
      </c>
      <c r="C27" s="117" t="s">
        <v>167</v>
      </c>
      <c r="D27" s="364" t="s">
        <v>168</v>
      </c>
      <c r="E27" s="98"/>
      <c r="F27" s="98">
        <v>41687</v>
      </c>
      <c r="G27" s="98">
        <v>43878</v>
      </c>
      <c r="H27" s="364" t="s">
        <v>593</v>
      </c>
      <c r="I27" s="99" t="s">
        <v>170</v>
      </c>
      <c r="J27" s="364" t="s">
        <v>611</v>
      </c>
      <c r="K27" s="59"/>
      <c r="L27" s="59"/>
      <c r="M27" s="59"/>
      <c r="N27" s="59"/>
      <c r="O27" s="59" t="s">
        <v>53</v>
      </c>
      <c r="P27" s="59"/>
      <c r="Q27" s="59"/>
      <c r="R27" s="59"/>
      <c r="S27" s="61"/>
      <c r="T27" s="137" t="s">
        <v>612</v>
      </c>
      <c r="U27" s="145"/>
      <c r="V27" s="137" t="s">
        <v>587</v>
      </c>
      <c r="W27" s="137" t="s">
        <v>588</v>
      </c>
      <c r="X27" s="145"/>
      <c r="Y27" s="140"/>
      <c r="Z27" s="108"/>
      <c r="AA27" s="62"/>
      <c r="AB27" s="145"/>
      <c r="AC27" s="145"/>
      <c r="AD27" s="108"/>
      <c r="AE27" s="108"/>
      <c r="AF27" s="108"/>
      <c r="AG27" s="62"/>
      <c r="AH27" s="62"/>
      <c r="AI27" s="108"/>
      <c r="AJ27" s="18"/>
    </row>
    <row r="28" spans="1:36" ht="62.25" customHeight="1" x14ac:dyDescent="0.25">
      <c r="A28" s="398"/>
      <c r="B28" s="45" t="s">
        <v>175</v>
      </c>
      <c r="C28" s="117" t="s">
        <v>176</v>
      </c>
      <c r="D28" s="364" t="s">
        <v>177</v>
      </c>
      <c r="E28" s="98"/>
      <c r="F28" s="98">
        <v>40956</v>
      </c>
      <c r="G28" s="98">
        <v>43878</v>
      </c>
      <c r="H28" s="364" t="s">
        <v>593</v>
      </c>
      <c r="I28" s="99">
        <v>20000</v>
      </c>
      <c r="J28" s="364" t="s">
        <v>613</v>
      </c>
      <c r="K28" s="59"/>
      <c r="L28" s="59"/>
      <c r="M28" s="59"/>
      <c r="N28" s="59"/>
      <c r="O28" s="59" t="s">
        <v>53</v>
      </c>
      <c r="P28" s="59"/>
      <c r="Q28" s="59"/>
      <c r="R28" s="59"/>
      <c r="S28" s="61"/>
      <c r="T28" s="137" t="s">
        <v>612</v>
      </c>
      <c r="U28" s="145"/>
      <c r="V28" s="137" t="s">
        <v>587</v>
      </c>
      <c r="W28" s="137" t="s">
        <v>588</v>
      </c>
      <c r="X28" s="137"/>
      <c r="Y28" s="108"/>
      <c r="Z28" s="108"/>
      <c r="AA28" s="108"/>
      <c r="AB28" s="145"/>
      <c r="AC28" s="145"/>
      <c r="AD28" s="108"/>
      <c r="AE28" s="108"/>
      <c r="AF28" s="108"/>
      <c r="AG28" s="62"/>
      <c r="AH28" s="62"/>
      <c r="AI28" s="108"/>
      <c r="AJ28" s="18"/>
    </row>
    <row r="29" spans="1:36" ht="54" customHeight="1" x14ac:dyDescent="0.25">
      <c r="A29" s="398"/>
      <c r="B29" s="142" t="s">
        <v>181</v>
      </c>
      <c r="C29" s="117" t="s">
        <v>614</v>
      </c>
      <c r="D29" s="364" t="s">
        <v>183</v>
      </c>
      <c r="E29" s="98"/>
      <c r="F29" s="98">
        <v>40956</v>
      </c>
      <c r="G29" s="98">
        <v>43878</v>
      </c>
      <c r="H29" s="364" t="s">
        <v>169</v>
      </c>
      <c r="I29" s="223" t="s">
        <v>90</v>
      </c>
      <c r="J29" s="364" t="s">
        <v>184</v>
      </c>
      <c r="K29" s="59"/>
      <c r="L29" s="59"/>
      <c r="M29" s="59"/>
      <c r="N29" s="59"/>
      <c r="O29" s="59"/>
      <c r="P29" s="59"/>
      <c r="Q29" s="59"/>
      <c r="R29" s="59"/>
      <c r="S29" s="61"/>
      <c r="T29" s="62"/>
      <c r="U29" s="62"/>
      <c r="V29" s="62"/>
      <c r="W29" s="62"/>
      <c r="X29" s="62"/>
      <c r="Y29" s="62"/>
      <c r="Z29" s="62"/>
      <c r="AA29" s="62"/>
      <c r="AB29" s="62"/>
      <c r="AC29" s="62"/>
      <c r="AD29" s="62"/>
      <c r="AE29" s="62"/>
      <c r="AF29" s="62"/>
      <c r="AG29" s="62"/>
      <c r="AH29" s="62"/>
      <c r="AI29" s="62"/>
      <c r="AJ29" s="18"/>
    </row>
    <row r="30" spans="1:36" ht="58.5" customHeight="1" x14ac:dyDescent="0.25">
      <c r="A30" s="399" t="s">
        <v>187</v>
      </c>
      <c r="B30" s="45" t="s">
        <v>188</v>
      </c>
      <c r="C30" s="368" t="s">
        <v>189</v>
      </c>
      <c r="D30" s="368" t="s">
        <v>190</v>
      </c>
      <c r="E30" s="98"/>
      <c r="F30" s="98">
        <v>40956</v>
      </c>
      <c r="G30" s="98">
        <v>43878</v>
      </c>
      <c r="H30" s="368" t="s">
        <v>164</v>
      </c>
      <c r="I30" s="105">
        <v>30000</v>
      </c>
      <c r="J30" s="368" t="s">
        <v>191</v>
      </c>
      <c r="K30" s="62"/>
      <c r="L30" s="62"/>
      <c r="M30" s="62"/>
      <c r="N30" s="59"/>
      <c r="O30" s="59"/>
      <c r="P30" s="59"/>
      <c r="Q30" s="59" t="s">
        <v>53</v>
      </c>
      <c r="R30" s="59"/>
      <c r="S30" s="61"/>
      <c r="T30" s="171" t="s">
        <v>615</v>
      </c>
      <c r="U30" s="171" t="s">
        <v>616</v>
      </c>
      <c r="V30" s="145"/>
      <c r="W30" s="145"/>
      <c r="X30" s="137"/>
      <c r="Y30" s="108"/>
      <c r="Z30" s="108"/>
      <c r="AA30" s="62"/>
      <c r="AB30" s="145"/>
      <c r="AC30" s="145"/>
      <c r="AD30" s="108"/>
      <c r="AE30" s="62"/>
      <c r="AF30" s="108"/>
      <c r="AG30" s="62"/>
      <c r="AH30" s="62"/>
      <c r="AI30" s="108"/>
      <c r="AJ30" s="18"/>
    </row>
    <row r="31" spans="1:36" ht="81" customHeight="1" x14ac:dyDescent="0.25">
      <c r="A31" s="398"/>
      <c r="B31" s="45" t="s">
        <v>193</v>
      </c>
      <c r="C31" s="368" t="s">
        <v>194</v>
      </c>
      <c r="D31" s="368" t="s">
        <v>195</v>
      </c>
      <c r="E31" s="98"/>
      <c r="F31" s="98">
        <v>40956</v>
      </c>
      <c r="G31" s="98">
        <v>43878</v>
      </c>
      <c r="H31" s="368" t="s">
        <v>196</v>
      </c>
      <c r="I31" s="45" t="s">
        <v>197</v>
      </c>
      <c r="J31" s="368" t="s">
        <v>198</v>
      </c>
      <c r="K31" s="62"/>
      <c r="L31" s="62"/>
      <c r="M31" s="62"/>
      <c r="N31" s="59"/>
      <c r="O31" s="59"/>
      <c r="P31" s="59" t="s">
        <v>53</v>
      </c>
      <c r="Q31" s="59"/>
      <c r="R31" s="59"/>
      <c r="S31" s="61"/>
      <c r="T31" s="172" t="s">
        <v>617</v>
      </c>
      <c r="U31" s="173" t="s">
        <v>618</v>
      </c>
      <c r="V31" s="153" t="s">
        <v>619</v>
      </c>
      <c r="W31" s="154" t="s">
        <v>620</v>
      </c>
      <c r="X31" s="154" t="s">
        <v>621</v>
      </c>
      <c r="Y31" s="138"/>
      <c r="Z31" s="108"/>
      <c r="AA31" s="62"/>
      <c r="AB31" s="145"/>
      <c r="AC31" s="145"/>
      <c r="AD31" s="108"/>
      <c r="AE31" s="62"/>
      <c r="AF31" s="108"/>
      <c r="AG31" s="62"/>
      <c r="AH31" s="62"/>
      <c r="AI31" s="108"/>
      <c r="AJ31" s="18"/>
    </row>
    <row r="32" spans="1:36" ht="69.75" customHeight="1" x14ac:dyDescent="0.25">
      <c r="A32" s="398"/>
      <c r="B32" s="45" t="s">
        <v>204</v>
      </c>
      <c r="C32" s="368" t="s">
        <v>211</v>
      </c>
      <c r="D32" s="368" t="s">
        <v>212</v>
      </c>
      <c r="E32" s="98"/>
      <c r="F32" s="98">
        <v>40956</v>
      </c>
      <c r="G32" s="98">
        <v>43878</v>
      </c>
      <c r="H32" s="368" t="s">
        <v>207</v>
      </c>
      <c r="I32" s="45" t="s">
        <v>134</v>
      </c>
      <c r="J32" s="368" t="s">
        <v>208</v>
      </c>
      <c r="K32" s="62"/>
      <c r="L32" s="62"/>
      <c r="M32" s="62"/>
      <c r="N32" s="59"/>
      <c r="O32" s="59"/>
      <c r="P32" s="59" t="s">
        <v>53</v>
      </c>
      <c r="Q32" s="59"/>
      <c r="R32" s="59"/>
      <c r="S32" s="61"/>
      <c r="T32" s="145" t="s">
        <v>591</v>
      </c>
      <c r="U32" s="145"/>
      <c r="V32" s="145"/>
      <c r="W32" s="145"/>
      <c r="X32" s="137"/>
      <c r="Y32" s="108"/>
      <c r="Z32" s="108"/>
      <c r="AA32" s="108"/>
      <c r="AB32" s="145"/>
      <c r="AC32" s="145"/>
      <c r="AD32" s="138"/>
      <c r="AE32" s="108"/>
      <c r="AF32" s="138"/>
      <c r="AG32" s="62"/>
      <c r="AH32" s="62"/>
      <c r="AI32" s="108"/>
      <c r="AJ32" s="18"/>
    </row>
    <row r="33" spans="1:36" ht="57.75" customHeight="1" x14ac:dyDescent="0.25">
      <c r="A33" s="398"/>
      <c r="B33" s="142" t="s">
        <v>213</v>
      </c>
      <c r="C33" s="368" t="s">
        <v>493</v>
      </c>
      <c r="D33" s="364" t="s">
        <v>215</v>
      </c>
      <c r="E33" s="98"/>
      <c r="F33" s="98">
        <v>40956</v>
      </c>
      <c r="G33" s="98">
        <v>43878</v>
      </c>
      <c r="H33" s="147" t="s">
        <v>93</v>
      </c>
      <c r="I33" s="223" t="s">
        <v>90</v>
      </c>
      <c r="J33" s="364" t="s">
        <v>216</v>
      </c>
      <c r="K33" s="59"/>
      <c r="L33" s="59"/>
      <c r="M33" s="59"/>
      <c r="N33" s="59"/>
      <c r="O33" s="59"/>
      <c r="P33" s="59"/>
      <c r="Q33" s="59"/>
      <c r="R33" s="59"/>
      <c r="S33" s="61"/>
      <c r="T33" s="62"/>
      <c r="U33" s="62"/>
      <c r="V33" s="62"/>
      <c r="W33" s="62"/>
      <c r="X33" s="62"/>
      <c r="Y33" s="62"/>
      <c r="Z33" s="62"/>
      <c r="AA33" s="62"/>
      <c r="AB33" s="62"/>
      <c r="AC33" s="62"/>
      <c r="AD33" s="62"/>
      <c r="AE33" s="62"/>
      <c r="AF33" s="62"/>
      <c r="AG33" s="62"/>
      <c r="AH33" s="62"/>
      <c r="AI33" s="62"/>
      <c r="AJ33" s="18"/>
    </row>
    <row r="34" spans="1:36" ht="57.75" customHeight="1" x14ac:dyDescent="0.25">
      <c r="A34" s="398"/>
      <c r="B34" s="142" t="s">
        <v>221</v>
      </c>
      <c r="C34" s="368" t="s">
        <v>622</v>
      </c>
      <c r="D34" s="364" t="s">
        <v>223</v>
      </c>
      <c r="E34" s="98"/>
      <c r="F34" s="98">
        <v>40956</v>
      </c>
      <c r="G34" s="98">
        <v>41687</v>
      </c>
      <c r="H34" s="364" t="s">
        <v>224</v>
      </c>
      <c r="I34" s="99">
        <v>100000</v>
      </c>
      <c r="J34" s="364" t="s">
        <v>225</v>
      </c>
      <c r="K34" s="59"/>
      <c r="L34" s="59"/>
      <c r="M34" s="59"/>
      <c r="N34" s="59"/>
      <c r="O34" s="59"/>
      <c r="P34" s="59"/>
      <c r="Q34" s="59"/>
      <c r="R34" s="59"/>
      <c r="S34" s="61"/>
      <c r="T34" s="62"/>
      <c r="U34" s="62"/>
      <c r="V34" s="62"/>
      <c r="W34" s="62"/>
      <c r="X34" s="62"/>
      <c r="Y34" s="62"/>
      <c r="Z34" s="62"/>
      <c r="AA34" s="62"/>
      <c r="AB34" s="62"/>
      <c r="AC34" s="62"/>
      <c r="AD34" s="62"/>
      <c r="AE34" s="62"/>
      <c r="AF34" s="62"/>
      <c r="AG34" s="62"/>
      <c r="AH34" s="62"/>
      <c r="AI34" s="62"/>
      <c r="AJ34" s="18"/>
    </row>
    <row r="35" spans="1:36" ht="77.25" customHeight="1" x14ac:dyDescent="0.25">
      <c r="A35" s="398"/>
      <c r="B35" s="45" t="s">
        <v>227</v>
      </c>
      <c r="C35" s="368" t="s">
        <v>228</v>
      </c>
      <c r="D35" s="364" t="s">
        <v>229</v>
      </c>
      <c r="E35" s="98"/>
      <c r="F35" s="98">
        <v>40956</v>
      </c>
      <c r="G35" s="98">
        <v>43878</v>
      </c>
      <c r="H35" s="364" t="s">
        <v>163</v>
      </c>
      <c r="I35" s="99">
        <v>400000</v>
      </c>
      <c r="J35" s="364" t="s">
        <v>230</v>
      </c>
      <c r="K35" s="59"/>
      <c r="L35" s="59"/>
      <c r="M35" s="59"/>
      <c r="N35" s="59"/>
      <c r="O35" s="59"/>
      <c r="P35" s="59"/>
      <c r="Q35" s="59" t="s">
        <v>53</v>
      </c>
      <c r="R35" s="59"/>
      <c r="S35" s="61"/>
      <c r="T35" s="137" t="s">
        <v>623</v>
      </c>
      <c r="U35" s="137" t="s">
        <v>624</v>
      </c>
      <c r="V35" s="137" t="s">
        <v>625</v>
      </c>
      <c r="W35" s="170" t="s">
        <v>163</v>
      </c>
      <c r="X35" s="170" t="s">
        <v>626</v>
      </c>
      <c r="Y35" s="108"/>
      <c r="Z35" s="108"/>
      <c r="AA35" s="108"/>
      <c r="AB35" s="145"/>
      <c r="AC35" s="145"/>
      <c r="AD35" s="138"/>
      <c r="AE35" s="108"/>
      <c r="AF35" s="138"/>
      <c r="AG35" s="62"/>
      <c r="AH35" s="62"/>
      <c r="AI35" s="108"/>
      <c r="AJ35" s="18"/>
    </row>
    <row r="36" spans="1:36" ht="75.75" customHeight="1" x14ac:dyDescent="0.25">
      <c r="A36" s="398"/>
      <c r="B36" s="45" t="s">
        <v>233</v>
      </c>
      <c r="C36" s="368" t="s">
        <v>234</v>
      </c>
      <c r="D36" s="364" t="s">
        <v>235</v>
      </c>
      <c r="E36" s="98"/>
      <c r="F36" s="98">
        <v>40956</v>
      </c>
      <c r="G36" s="98">
        <v>43878</v>
      </c>
      <c r="H36" s="103" t="s">
        <v>593</v>
      </c>
      <c r="I36" s="99">
        <v>10000</v>
      </c>
      <c r="J36" s="364" t="s">
        <v>239</v>
      </c>
      <c r="K36" s="59"/>
      <c r="L36" s="59"/>
      <c r="M36" s="59"/>
      <c r="N36" s="59"/>
      <c r="O36" s="59" t="s">
        <v>53</v>
      </c>
      <c r="P36" s="59"/>
      <c r="Q36" s="59"/>
      <c r="R36" s="59"/>
      <c r="S36" s="61"/>
      <c r="T36" s="137" t="s">
        <v>612</v>
      </c>
      <c r="U36" s="145"/>
      <c r="V36" s="137" t="s">
        <v>587</v>
      </c>
      <c r="W36" s="137" t="s">
        <v>588</v>
      </c>
      <c r="X36" s="137"/>
      <c r="Y36" s="138"/>
      <c r="Z36" s="108"/>
      <c r="AA36" s="108"/>
      <c r="AB36" s="145"/>
      <c r="AC36" s="145"/>
      <c r="AD36" s="108"/>
      <c r="AE36" s="108"/>
      <c r="AF36" s="108"/>
      <c r="AG36" s="62"/>
      <c r="AH36" s="62"/>
      <c r="AI36" s="108"/>
      <c r="AJ36" s="18"/>
    </row>
    <row r="37" spans="1:36" ht="87.75" customHeight="1" x14ac:dyDescent="0.25">
      <c r="A37" s="398"/>
      <c r="B37" s="45" t="s">
        <v>386</v>
      </c>
      <c r="C37" s="368" t="s">
        <v>387</v>
      </c>
      <c r="D37" s="107" t="s">
        <v>388</v>
      </c>
      <c r="E37" s="62"/>
      <c r="F37" s="155">
        <v>41543</v>
      </c>
      <c r="G37" s="155">
        <v>43878</v>
      </c>
      <c r="H37" s="107" t="s">
        <v>389</v>
      </c>
      <c r="I37" s="62" t="s">
        <v>379</v>
      </c>
      <c r="J37" s="101" t="s">
        <v>390</v>
      </c>
      <c r="K37" s="59"/>
      <c r="L37" s="59"/>
      <c r="M37" s="59"/>
      <c r="N37" s="59"/>
      <c r="O37" s="59"/>
      <c r="P37" s="59"/>
      <c r="Q37" s="59" t="s">
        <v>53</v>
      </c>
      <c r="R37" s="59"/>
      <c r="S37" s="61"/>
      <c r="T37" s="137" t="s">
        <v>627</v>
      </c>
      <c r="U37" s="145"/>
      <c r="V37" s="145"/>
      <c r="W37" s="137" t="s">
        <v>628</v>
      </c>
      <c r="X37" s="137" t="s">
        <v>629</v>
      </c>
      <c r="Y37" s="108"/>
      <c r="Z37" s="108"/>
      <c r="AA37" s="108"/>
      <c r="AB37" s="145"/>
      <c r="AC37" s="145"/>
      <c r="AD37" s="108"/>
      <c r="AE37" s="108"/>
      <c r="AF37" s="108"/>
      <c r="AG37" s="62"/>
      <c r="AH37" s="62"/>
      <c r="AI37" s="108"/>
      <c r="AJ37" s="18"/>
    </row>
    <row r="38" spans="1:36" ht="62.25" customHeight="1" x14ac:dyDescent="0.25">
      <c r="A38" s="399" t="s">
        <v>241</v>
      </c>
      <c r="B38" s="45" t="s">
        <v>242</v>
      </c>
      <c r="C38" s="368" t="s">
        <v>243</v>
      </c>
      <c r="D38" s="368" t="s">
        <v>244</v>
      </c>
      <c r="E38" s="98"/>
      <c r="F38" s="98">
        <v>40956</v>
      </c>
      <c r="G38" s="98">
        <v>42783</v>
      </c>
      <c r="H38" s="368" t="s">
        <v>245</v>
      </c>
      <c r="I38" s="105">
        <v>400000</v>
      </c>
      <c r="J38" s="368" t="s">
        <v>246</v>
      </c>
      <c r="K38" s="62"/>
      <c r="L38" s="62"/>
      <c r="M38" s="62"/>
      <c r="N38" s="59"/>
      <c r="O38" s="59"/>
      <c r="P38" s="59" t="s">
        <v>53</v>
      </c>
      <c r="Q38" s="59"/>
      <c r="R38" s="59"/>
      <c r="S38" s="61"/>
      <c r="T38" s="145" t="s">
        <v>591</v>
      </c>
      <c r="U38" s="145"/>
      <c r="V38" s="145"/>
      <c r="W38" s="145"/>
      <c r="X38" s="137"/>
      <c r="Y38" s="108"/>
      <c r="Z38" s="108"/>
      <c r="AA38" s="108"/>
      <c r="AB38" s="145"/>
      <c r="AC38" s="145"/>
      <c r="AD38" s="108"/>
      <c r="AE38" s="108"/>
      <c r="AF38" s="108"/>
      <c r="AG38" s="108"/>
      <c r="AH38" s="62"/>
      <c r="AI38" s="108"/>
      <c r="AJ38" s="18"/>
    </row>
    <row r="39" spans="1:36" ht="51" customHeight="1" x14ac:dyDescent="0.25">
      <c r="A39" s="398"/>
      <c r="B39" s="45" t="s">
        <v>250</v>
      </c>
      <c r="C39" s="368" t="s">
        <v>251</v>
      </c>
      <c r="D39" s="368" t="s">
        <v>252</v>
      </c>
      <c r="E39" s="98"/>
      <c r="F39" s="98">
        <v>40956</v>
      </c>
      <c r="G39" s="98">
        <v>43878</v>
      </c>
      <c r="H39" s="368" t="s">
        <v>245</v>
      </c>
      <c r="I39" s="105">
        <v>200000</v>
      </c>
      <c r="J39" s="368" t="s">
        <v>253</v>
      </c>
      <c r="K39" s="62"/>
      <c r="L39" s="62"/>
      <c r="M39" s="62"/>
      <c r="N39" s="59" t="s">
        <v>53</v>
      </c>
      <c r="O39" s="59"/>
      <c r="P39" s="59"/>
      <c r="Q39" s="59"/>
      <c r="R39" s="59"/>
      <c r="S39" s="61"/>
      <c r="T39" s="145" t="s">
        <v>630</v>
      </c>
      <c r="U39" s="145"/>
      <c r="V39" s="145"/>
      <c r="W39" s="145"/>
      <c r="X39" s="137"/>
      <c r="Y39" s="108"/>
      <c r="Z39" s="108"/>
      <c r="AA39" s="108"/>
      <c r="AB39" s="145"/>
      <c r="AC39" s="145"/>
      <c r="AD39" s="108"/>
      <c r="AE39" s="108"/>
      <c r="AF39" s="108"/>
      <c r="AG39" s="111"/>
      <c r="AH39" s="62"/>
      <c r="AI39" s="108"/>
      <c r="AJ39" s="18"/>
    </row>
    <row r="40" spans="1:36" ht="60" customHeight="1" x14ac:dyDescent="0.25">
      <c r="A40" s="398"/>
      <c r="B40" s="45" t="s">
        <v>255</v>
      </c>
      <c r="C40" s="368" t="s">
        <v>259</v>
      </c>
      <c r="D40" s="368" t="s">
        <v>260</v>
      </c>
      <c r="E40" s="98"/>
      <c r="F40" s="98">
        <v>40956</v>
      </c>
      <c r="G40" s="98">
        <v>43878</v>
      </c>
      <c r="H40" s="368" t="s">
        <v>261</v>
      </c>
      <c r="I40" s="105">
        <v>20000</v>
      </c>
      <c r="J40" s="368" t="s">
        <v>262</v>
      </c>
      <c r="K40" s="62"/>
      <c r="L40" s="62"/>
      <c r="M40" s="62"/>
      <c r="N40" s="59" t="s">
        <v>53</v>
      </c>
      <c r="O40" s="59"/>
      <c r="P40" s="59"/>
      <c r="Q40" s="59"/>
      <c r="R40" s="59"/>
      <c r="S40" s="61"/>
      <c r="T40" s="145" t="s">
        <v>631</v>
      </c>
      <c r="U40" s="145"/>
      <c r="V40" s="145"/>
      <c r="W40" s="145"/>
      <c r="X40" s="145"/>
      <c r="Y40" s="108"/>
      <c r="Z40" s="108"/>
      <c r="AA40" s="108"/>
      <c r="AB40" s="145"/>
      <c r="AC40" s="145"/>
      <c r="AD40" s="108"/>
      <c r="AE40" s="108"/>
      <c r="AF40" s="108"/>
      <c r="AG40" s="108"/>
      <c r="AH40" s="62"/>
      <c r="AI40" s="108"/>
      <c r="AJ40" s="18"/>
    </row>
    <row r="41" spans="1:36" ht="56.25" customHeight="1" x14ac:dyDescent="0.25">
      <c r="A41" s="398"/>
      <c r="B41" s="45" t="s">
        <v>263</v>
      </c>
      <c r="C41" s="368" t="s">
        <v>264</v>
      </c>
      <c r="D41" s="368" t="s">
        <v>190</v>
      </c>
      <c r="E41" s="98"/>
      <c r="F41" s="98">
        <v>40956</v>
      </c>
      <c r="G41" s="98">
        <v>43878</v>
      </c>
      <c r="H41" s="368" t="s">
        <v>164</v>
      </c>
      <c r="I41" s="45" t="s">
        <v>134</v>
      </c>
      <c r="J41" s="368" t="s">
        <v>265</v>
      </c>
      <c r="K41" s="62"/>
      <c r="L41" s="62"/>
      <c r="M41" s="62"/>
      <c r="N41" s="59"/>
      <c r="O41" s="59"/>
      <c r="P41" s="59" t="s">
        <v>53</v>
      </c>
      <c r="Q41" s="59"/>
      <c r="R41" s="59"/>
      <c r="S41" s="61"/>
      <c r="T41" s="171" t="s">
        <v>632</v>
      </c>
      <c r="U41" s="145"/>
      <c r="V41" s="145"/>
      <c r="W41" s="145"/>
      <c r="X41" s="145"/>
      <c r="Y41" s="62"/>
      <c r="Z41" s="62"/>
      <c r="AA41" s="62"/>
      <c r="AB41" s="145"/>
      <c r="AC41" s="145"/>
      <c r="AD41" s="62"/>
      <c r="AE41" s="62"/>
      <c r="AF41" s="62"/>
      <c r="AG41" s="62"/>
      <c r="AH41" s="62"/>
      <c r="AI41" s="62"/>
      <c r="AJ41" s="18"/>
    </row>
    <row r="42" spans="1:36" ht="56.25" customHeight="1" x14ac:dyDescent="0.25">
      <c r="A42" s="398"/>
      <c r="B42" s="45" t="s">
        <v>268</v>
      </c>
      <c r="C42" s="368" t="s">
        <v>269</v>
      </c>
      <c r="D42" s="368" t="s">
        <v>270</v>
      </c>
      <c r="E42" s="98"/>
      <c r="F42" s="98">
        <v>40956</v>
      </c>
      <c r="G42" s="98">
        <v>43878</v>
      </c>
      <c r="H42" s="368" t="s">
        <v>151</v>
      </c>
      <c r="I42" s="45" t="s">
        <v>134</v>
      </c>
      <c r="J42" s="368" t="s">
        <v>271</v>
      </c>
      <c r="K42" s="62"/>
      <c r="L42" s="62"/>
      <c r="M42" s="62"/>
      <c r="N42" s="59" t="s">
        <v>53</v>
      </c>
      <c r="O42" s="59"/>
      <c r="P42" s="59"/>
      <c r="Q42" s="59"/>
      <c r="R42" s="59"/>
      <c r="S42" s="61"/>
      <c r="T42" s="145" t="s">
        <v>631</v>
      </c>
      <c r="U42" s="145"/>
      <c r="V42" s="145"/>
      <c r="W42" s="145"/>
      <c r="X42" s="145"/>
      <c r="Y42" s="108"/>
      <c r="Z42" s="108"/>
      <c r="AA42" s="108"/>
      <c r="AB42" s="145"/>
      <c r="AC42" s="145"/>
      <c r="AD42" s="108"/>
      <c r="AE42" s="108"/>
      <c r="AF42" s="108"/>
      <c r="AG42" s="62"/>
      <c r="AH42" s="62"/>
      <c r="AI42" s="111"/>
      <c r="AJ42" s="18"/>
    </row>
    <row r="43" spans="1:36" ht="78.75" customHeight="1" x14ac:dyDescent="0.25">
      <c r="A43" s="398"/>
      <c r="B43" s="45" t="s">
        <v>392</v>
      </c>
      <c r="C43" s="368" t="s">
        <v>393</v>
      </c>
      <c r="D43" s="107" t="s">
        <v>394</v>
      </c>
      <c r="E43" s="62"/>
      <c r="F43" s="110">
        <v>41543</v>
      </c>
      <c r="G43" s="110">
        <v>43878</v>
      </c>
      <c r="H43" s="107" t="s">
        <v>395</v>
      </c>
      <c r="I43" s="62" t="s">
        <v>134</v>
      </c>
      <c r="J43" s="101" t="s">
        <v>151</v>
      </c>
      <c r="K43" s="62"/>
      <c r="L43" s="62"/>
      <c r="M43" s="62"/>
      <c r="N43" s="59"/>
      <c r="O43" s="59"/>
      <c r="P43" s="59" t="s">
        <v>53</v>
      </c>
      <c r="Q43" s="59"/>
      <c r="R43" s="59"/>
      <c r="S43" s="61"/>
      <c r="T43" s="145" t="s">
        <v>591</v>
      </c>
      <c r="U43" s="145"/>
      <c r="V43" s="145"/>
      <c r="W43" s="145"/>
      <c r="X43" s="139"/>
      <c r="Y43" s="108"/>
      <c r="Z43" s="108"/>
      <c r="AA43" s="108"/>
      <c r="AB43" s="145"/>
      <c r="AC43" s="145"/>
      <c r="AD43" s="138"/>
      <c r="AE43" s="111"/>
      <c r="AF43" s="108"/>
      <c r="AG43" s="62"/>
      <c r="AH43" s="62"/>
      <c r="AI43" s="108"/>
      <c r="AJ43" s="18"/>
    </row>
    <row r="44" spans="1:36" ht="65.25" customHeight="1" x14ac:dyDescent="0.25">
      <c r="A44" s="399" t="s">
        <v>275</v>
      </c>
      <c r="B44" s="45" t="s">
        <v>276</v>
      </c>
      <c r="C44" s="368" t="s">
        <v>277</v>
      </c>
      <c r="D44" s="368" t="s">
        <v>278</v>
      </c>
      <c r="E44" s="98"/>
      <c r="F44" s="98">
        <v>40956</v>
      </c>
      <c r="G44" s="98">
        <v>42401</v>
      </c>
      <c r="H44" s="368" t="s">
        <v>62</v>
      </c>
      <c r="I44" s="105">
        <v>200000</v>
      </c>
      <c r="J44" s="368" t="s">
        <v>522</v>
      </c>
      <c r="K44" s="62"/>
      <c r="L44" s="62"/>
      <c r="M44" s="62"/>
      <c r="N44" s="59"/>
      <c r="O44" s="59" t="s">
        <v>53</v>
      </c>
      <c r="P44" s="59"/>
      <c r="Q44" s="59"/>
      <c r="R44" s="59"/>
      <c r="S44" s="61"/>
      <c r="T44" s="145" t="s">
        <v>591</v>
      </c>
      <c r="U44" s="145"/>
      <c r="V44" s="145"/>
      <c r="W44" s="145"/>
      <c r="X44" s="137"/>
      <c r="Y44" s="108"/>
      <c r="Z44" s="108"/>
      <c r="AA44" s="108"/>
      <c r="AB44" s="145"/>
      <c r="AC44" s="145"/>
      <c r="AD44" s="108"/>
      <c r="AE44" s="108"/>
      <c r="AF44" s="108"/>
      <c r="AG44" s="108"/>
      <c r="AH44" s="62"/>
      <c r="AI44" s="108"/>
      <c r="AJ44" s="18"/>
    </row>
    <row r="45" spans="1:36" ht="54.75" customHeight="1" x14ac:dyDescent="0.25">
      <c r="A45" s="398"/>
      <c r="B45" s="45" t="s">
        <v>286</v>
      </c>
      <c r="C45" s="368" t="s">
        <v>287</v>
      </c>
      <c r="D45" s="111" t="s">
        <v>291</v>
      </c>
      <c r="E45" s="123"/>
      <c r="F45" s="123">
        <v>41306</v>
      </c>
      <c r="G45" s="116">
        <v>42401</v>
      </c>
      <c r="H45" s="368" t="s">
        <v>164</v>
      </c>
      <c r="I45" s="105">
        <v>70000</v>
      </c>
      <c r="J45" s="368" t="s">
        <v>526</v>
      </c>
      <c r="K45" s="62"/>
      <c r="L45" s="62"/>
      <c r="M45" s="62"/>
      <c r="N45" s="59" t="s">
        <v>53</v>
      </c>
      <c r="O45" s="59"/>
      <c r="P45" s="59"/>
      <c r="Q45" s="59"/>
      <c r="R45" s="59"/>
      <c r="S45" s="61"/>
      <c r="T45" s="171" t="s">
        <v>633</v>
      </c>
      <c r="U45" s="145"/>
      <c r="V45" s="145"/>
      <c r="W45" s="145"/>
      <c r="X45" s="137"/>
      <c r="Y45" s="108"/>
      <c r="Z45" s="108"/>
      <c r="AA45" s="108"/>
      <c r="AB45" s="145"/>
      <c r="AC45" s="145"/>
      <c r="AD45" s="108"/>
      <c r="AE45" s="108"/>
      <c r="AF45" s="108"/>
      <c r="AG45" s="108"/>
      <c r="AH45" s="62"/>
      <c r="AI45" s="108"/>
      <c r="AJ45" s="18"/>
    </row>
    <row r="46" spans="1:36" ht="69.75" customHeight="1" x14ac:dyDescent="0.25">
      <c r="A46" s="398"/>
      <c r="B46" s="45" t="s">
        <v>293</v>
      </c>
      <c r="C46" s="368" t="s">
        <v>294</v>
      </c>
      <c r="D46" s="368" t="s">
        <v>295</v>
      </c>
      <c r="E46" s="123"/>
      <c r="F46" s="208" t="s">
        <v>289</v>
      </c>
      <c r="G46" s="123" t="s">
        <v>296</v>
      </c>
      <c r="H46" s="368" t="s">
        <v>297</v>
      </c>
      <c r="I46" s="105">
        <v>1000000</v>
      </c>
      <c r="J46" s="368" t="s">
        <v>530</v>
      </c>
      <c r="K46" s="62"/>
      <c r="L46" s="62"/>
      <c r="M46" s="62"/>
      <c r="N46" s="59" t="s">
        <v>53</v>
      </c>
      <c r="O46" s="59"/>
      <c r="P46" s="59"/>
      <c r="Q46" s="59"/>
      <c r="R46" s="59"/>
      <c r="S46" s="61"/>
      <c r="T46" s="174" t="s">
        <v>634</v>
      </c>
      <c r="U46" s="145"/>
      <c r="V46" s="145"/>
      <c r="W46" s="137" t="s">
        <v>635</v>
      </c>
      <c r="X46" s="145"/>
      <c r="Y46" s="108"/>
      <c r="Z46" s="108"/>
      <c r="AA46" s="108"/>
      <c r="AB46" s="145"/>
      <c r="AC46" s="145"/>
      <c r="AD46" s="108"/>
      <c r="AE46" s="108"/>
      <c r="AF46" s="108"/>
      <c r="AG46" s="111"/>
      <c r="AH46" s="62"/>
      <c r="AI46" s="108"/>
      <c r="AJ46" s="18"/>
    </row>
    <row r="47" spans="1:36" ht="73.5" customHeight="1" x14ac:dyDescent="0.25">
      <c r="A47" s="398"/>
      <c r="B47" s="45" t="s">
        <v>300</v>
      </c>
      <c r="C47" s="368" t="s">
        <v>301</v>
      </c>
      <c r="D47" s="368" t="s">
        <v>302</v>
      </c>
      <c r="E47" s="98"/>
      <c r="F47" s="98">
        <v>40956</v>
      </c>
      <c r="G47" s="98">
        <v>43148</v>
      </c>
      <c r="H47" s="368" t="s">
        <v>164</v>
      </c>
      <c r="I47" s="105">
        <v>100000</v>
      </c>
      <c r="J47" s="368" t="s">
        <v>533</v>
      </c>
      <c r="K47" s="62"/>
      <c r="L47" s="62"/>
      <c r="M47" s="62"/>
      <c r="N47" s="59"/>
      <c r="O47" s="59"/>
      <c r="P47" s="59"/>
      <c r="Q47" s="59"/>
      <c r="R47" s="59" t="s">
        <v>53</v>
      </c>
      <c r="S47" s="61"/>
      <c r="T47" s="171" t="s">
        <v>636</v>
      </c>
      <c r="U47" s="145"/>
      <c r="V47" s="145"/>
      <c r="W47" s="145"/>
      <c r="X47" s="137"/>
      <c r="Y47" s="108"/>
      <c r="Z47" s="108"/>
      <c r="AA47" s="108"/>
      <c r="AB47" s="145"/>
      <c r="AC47" s="145"/>
      <c r="AD47" s="108"/>
      <c r="AE47" s="108"/>
      <c r="AF47" s="108"/>
      <c r="AG47" s="62"/>
      <c r="AH47" s="62"/>
      <c r="AI47" s="108"/>
      <c r="AJ47" s="18"/>
    </row>
    <row r="48" spans="1:36" ht="56.25" customHeight="1" x14ac:dyDescent="0.25">
      <c r="A48" s="398"/>
      <c r="B48" s="45" t="s">
        <v>307</v>
      </c>
      <c r="C48" s="368" t="s">
        <v>637</v>
      </c>
      <c r="D48" s="368" t="s">
        <v>309</v>
      </c>
      <c r="E48" s="123"/>
      <c r="F48" s="123">
        <v>40956</v>
      </c>
      <c r="G48" s="123">
        <v>43878</v>
      </c>
      <c r="H48" s="368" t="s">
        <v>638</v>
      </c>
      <c r="I48" s="105">
        <v>120000</v>
      </c>
      <c r="J48" s="170" t="s">
        <v>639</v>
      </c>
      <c r="K48" s="62"/>
      <c r="L48" s="62"/>
      <c r="M48" s="62"/>
      <c r="N48" s="59"/>
      <c r="O48" s="59" t="s">
        <v>53</v>
      </c>
      <c r="P48" s="59"/>
      <c r="Q48" s="59"/>
      <c r="R48" s="59"/>
      <c r="S48" s="61"/>
      <c r="T48" s="145" t="s">
        <v>591</v>
      </c>
      <c r="U48" s="145"/>
      <c r="V48" s="145"/>
      <c r="W48" s="145"/>
      <c r="X48" s="137"/>
      <c r="Y48" s="108"/>
      <c r="Z48" s="108"/>
      <c r="AA48" s="108"/>
      <c r="AB48" s="145"/>
      <c r="AC48" s="145"/>
      <c r="AD48" s="108"/>
      <c r="AE48" s="108"/>
      <c r="AF48" s="108"/>
      <c r="AG48" s="62"/>
      <c r="AH48" s="62"/>
      <c r="AI48" s="108"/>
      <c r="AJ48" s="18"/>
    </row>
    <row r="49" spans="1:36" ht="65.25" customHeight="1" x14ac:dyDescent="0.25">
      <c r="A49" s="398"/>
      <c r="B49" s="45" t="s">
        <v>312</v>
      </c>
      <c r="C49" s="368" t="s">
        <v>313</v>
      </c>
      <c r="D49" s="368" t="s">
        <v>314</v>
      </c>
      <c r="E49" s="123"/>
      <c r="F49" s="123" t="s">
        <v>289</v>
      </c>
      <c r="G49" s="123">
        <v>43878</v>
      </c>
      <c r="H49" s="368" t="s">
        <v>164</v>
      </c>
      <c r="I49" s="105">
        <v>30000</v>
      </c>
      <c r="J49" s="368" t="s">
        <v>543</v>
      </c>
      <c r="K49" s="62"/>
      <c r="L49" s="62"/>
      <c r="M49" s="62"/>
      <c r="N49" s="59" t="s">
        <v>53</v>
      </c>
      <c r="O49" s="59"/>
      <c r="P49" s="59"/>
      <c r="Q49" s="59"/>
      <c r="R49" s="59"/>
      <c r="S49" s="61"/>
      <c r="T49" s="171" t="s">
        <v>640</v>
      </c>
      <c r="U49" s="145"/>
      <c r="V49" s="145"/>
      <c r="W49" s="145"/>
      <c r="X49" s="139"/>
      <c r="Y49" s="108"/>
      <c r="Z49" s="108"/>
      <c r="AA49" s="62"/>
      <c r="AB49" s="145"/>
      <c r="AC49" s="145"/>
      <c r="AD49" s="108"/>
      <c r="AE49" s="62"/>
      <c r="AF49" s="108"/>
      <c r="AG49" s="62"/>
      <c r="AH49" s="62"/>
      <c r="AI49" s="108"/>
      <c r="AJ49" s="18"/>
    </row>
    <row r="50" spans="1:36" ht="50.25" customHeight="1" x14ac:dyDescent="0.25">
      <c r="A50" s="398"/>
      <c r="B50" s="45" t="s">
        <v>571</v>
      </c>
      <c r="C50" s="111" t="s">
        <v>572</v>
      </c>
      <c r="D50" s="167" t="s">
        <v>573</v>
      </c>
      <c r="E50" s="62"/>
      <c r="F50" s="168" t="s">
        <v>574</v>
      </c>
      <c r="G50" s="168" t="s">
        <v>575</v>
      </c>
      <c r="H50" s="168" t="s">
        <v>576</v>
      </c>
      <c r="J50" s="167" t="s">
        <v>577</v>
      </c>
      <c r="K50" s="62"/>
      <c r="L50" s="62"/>
      <c r="M50" s="62"/>
      <c r="N50" s="59"/>
      <c r="O50" s="59" t="s">
        <v>53</v>
      </c>
      <c r="P50" s="59"/>
      <c r="Q50" s="59"/>
      <c r="R50" s="59"/>
      <c r="S50" s="61"/>
      <c r="T50" s="145" t="s">
        <v>591</v>
      </c>
      <c r="U50" s="145"/>
      <c r="V50" s="145"/>
      <c r="W50" s="145"/>
      <c r="X50" s="145"/>
      <c r="Y50" s="138"/>
      <c r="Z50" s="108"/>
      <c r="AA50" s="108"/>
      <c r="AB50" s="145"/>
      <c r="AC50" s="145"/>
      <c r="AD50" s="108"/>
      <c r="AE50" s="108"/>
      <c r="AF50" s="108"/>
      <c r="AG50" s="62"/>
      <c r="AH50" s="62"/>
      <c r="AI50" s="108"/>
      <c r="AJ50" s="18"/>
    </row>
    <row r="51" spans="1:36" ht="101.25" customHeight="1" x14ac:dyDescent="0.25">
      <c r="A51" s="460" t="s">
        <v>319</v>
      </c>
      <c r="B51" s="45" t="s">
        <v>320</v>
      </c>
      <c r="C51" s="368" t="s">
        <v>641</v>
      </c>
      <c r="D51" s="368" t="s">
        <v>642</v>
      </c>
      <c r="E51" s="98"/>
      <c r="F51" s="98">
        <v>40956</v>
      </c>
      <c r="G51" s="98">
        <v>43878</v>
      </c>
      <c r="H51" s="368" t="s">
        <v>51</v>
      </c>
      <c r="I51" s="105">
        <v>50000</v>
      </c>
      <c r="J51" s="368" t="s">
        <v>323</v>
      </c>
      <c r="K51" s="62"/>
      <c r="L51" s="62"/>
      <c r="M51" s="62"/>
      <c r="N51" s="59"/>
      <c r="O51" s="59" t="s">
        <v>53</v>
      </c>
      <c r="P51" s="59"/>
      <c r="Q51" s="59"/>
      <c r="R51" s="59"/>
      <c r="S51" s="61"/>
      <c r="T51" s="137" t="s">
        <v>643</v>
      </c>
      <c r="U51" s="145"/>
      <c r="V51" s="137" t="s">
        <v>587</v>
      </c>
      <c r="W51" s="137" t="s">
        <v>588</v>
      </c>
      <c r="X51" s="139"/>
      <c r="Y51" s="138"/>
      <c r="Z51" s="108"/>
      <c r="AA51" s="108"/>
      <c r="AB51" s="145"/>
      <c r="AC51" s="145"/>
      <c r="AD51" s="108"/>
      <c r="AE51" s="108"/>
      <c r="AF51" s="108"/>
      <c r="AG51" s="62"/>
      <c r="AH51" s="62"/>
      <c r="AI51" s="108"/>
      <c r="AJ51" s="18"/>
    </row>
    <row r="52" spans="1:36" ht="90" customHeight="1" x14ac:dyDescent="0.25">
      <c r="A52" s="460"/>
      <c r="B52" s="45" t="s">
        <v>327</v>
      </c>
      <c r="C52" s="368" t="s">
        <v>328</v>
      </c>
      <c r="D52" s="368" t="s">
        <v>329</v>
      </c>
      <c r="E52" s="98"/>
      <c r="F52" s="98">
        <v>40956</v>
      </c>
      <c r="G52" s="98">
        <v>42401</v>
      </c>
      <c r="H52" s="111" t="s">
        <v>333</v>
      </c>
      <c r="I52" s="105">
        <v>200000</v>
      </c>
      <c r="J52" s="107" t="s">
        <v>334</v>
      </c>
      <c r="K52" s="62"/>
      <c r="L52" s="62"/>
      <c r="M52" s="62"/>
      <c r="N52" s="59"/>
      <c r="O52" s="59" t="s">
        <v>53</v>
      </c>
      <c r="P52" s="59"/>
      <c r="Q52" s="59"/>
      <c r="R52" s="59"/>
      <c r="S52" s="61"/>
      <c r="T52" s="145" t="s">
        <v>591</v>
      </c>
      <c r="U52" s="145"/>
      <c r="V52" s="145"/>
      <c r="W52" s="145"/>
      <c r="X52" s="137"/>
      <c r="Y52" s="108"/>
      <c r="Z52" s="108"/>
      <c r="AA52" s="108"/>
      <c r="AB52" s="145"/>
      <c r="AC52" s="145"/>
      <c r="AD52" s="108"/>
      <c r="AE52" s="108"/>
      <c r="AF52" s="108"/>
      <c r="AG52" s="62"/>
      <c r="AH52" s="62"/>
      <c r="AI52" s="108"/>
      <c r="AJ52" s="18"/>
    </row>
    <row r="53" spans="1:36" ht="73.5" customHeight="1" x14ac:dyDescent="0.25">
      <c r="A53" s="460"/>
      <c r="B53" s="45" t="s">
        <v>335</v>
      </c>
      <c r="C53" s="368" t="s">
        <v>341</v>
      </c>
      <c r="D53" s="368" t="s">
        <v>342</v>
      </c>
      <c r="E53" s="123"/>
      <c r="F53" s="123" t="s">
        <v>338</v>
      </c>
      <c r="G53" s="123">
        <v>43878</v>
      </c>
      <c r="H53" s="368" t="s">
        <v>644</v>
      </c>
      <c r="I53" s="105">
        <v>100000</v>
      </c>
      <c r="J53" s="368" t="s">
        <v>645</v>
      </c>
      <c r="K53" s="62"/>
      <c r="L53" s="62"/>
      <c r="M53" s="62"/>
      <c r="N53" s="59" t="s">
        <v>53</v>
      </c>
      <c r="O53" s="59"/>
      <c r="P53" s="59"/>
      <c r="Q53" s="59"/>
      <c r="R53" s="59"/>
      <c r="S53" s="61"/>
      <c r="T53" s="145" t="s">
        <v>646</v>
      </c>
      <c r="U53" s="145"/>
      <c r="V53" s="145"/>
      <c r="W53" s="145"/>
      <c r="X53" s="139"/>
      <c r="Y53" s="108"/>
      <c r="Z53" s="108"/>
      <c r="AA53" s="62"/>
      <c r="AB53" s="145"/>
      <c r="AC53" s="145"/>
      <c r="AD53" s="108"/>
      <c r="AE53" s="62"/>
      <c r="AF53" s="108"/>
      <c r="AG53" s="62"/>
      <c r="AH53" s="62"/>
      <c r="AI53" s="108"/>
      <c r="AJ53" s="18"/>
    </row>
    <row r="54" spans="1:36" ht="60" customHeight="1" x14ac:dyDescent="0.25">
      <c r="A54" s="460"/>
      <c r="B54" s="45" t="s">
        <v>344</v>
      </c>
      <c r="C54" s="368" t="s">
        <v>345</v>
      </c>
      <c r="D54" s="368" t="s">
        <v>346</v>
      </c>
      <c r="E54" s="98"/>
      <c r="F54" s="98">
        <v>40956</v>
      </c>
      <c r="G54" s="123">
        <v>43878</v>
      </c>
      <c r="H54" s="111" t="s">
        <v>333</v>
      </c>
      <c r="I54" s="105">
        <v>400000</v>
      </c>
      <c r="J54" s="368" t="s">
        <v>347</v>
      </c>
      <c r="K54" s="62"/>
      <c r="L54" s="62"/>
      <c r="M54" s="62"/>
      <c r="N54" s="59"/>
      <c r="O54" s="59" t="s">
        <v>53</v>
      </c>
      <c r="P54" s="59"/>
      <c r="Q54" s="59"/>
      <c r="R54" s="59"/>
      <c r="S54" s="61"/>
      <c r="T54" s="145" t="s">
        <v>591</v>
      </c>
      <c r="U54" s="145"/>
      <c r="V54" s="145"/>
      <c r="W54" s="145"/>
      <c r="X54" s="145"/>
      <c r="Y54" s="108"/>
      <c r="Z54" s="108"/>
      <c r="AA54" s="108"/>
      <c r="AB54" s="145"/>
      <c r="AC54" s="145"/>
      <c r="AD54" s="108"/>
      <c r="AE54" s="62"/>
      <c r="AF54" s="108"/>
      <c r="AG54" s="62"/>
      <c r="AH54" s="62"/>
      <c r="AI54" s="108"/>
      <c r="AJ54" s="18"/>
    </row>
    <row r="55" spans="1:36" ht="82.5" customHeight="1" x14ac:dyDescent="0.25">
      <c r="A55" s="460"/>
      <c r="B55" s="142" t="s">
        <v>350</v>
      </c>
      <c r="C55" s="368" t="s">
        <v>559</v>
      </c>
      <c r="D55" s="368" t="s">
        <v>352</v>
      </c>
      <c r="E55" s="98"/>
      <c r="F55" s="98">
        <v>40956</v>
      </c>
      <c r="G55" s="98">
        <v>43878</v>
      </c>
      <c r="H55" s="368" t="s">
        <v>51</v>
      </c>
      <c r="I55" s="105">
        <v>60000</v>
      </c>
      <c r="J55" s="368" t="s">
        <v>353</v>
      </c>
      <c r="K55" s="62"/>
      <c r="L55" s="62"/>
      <c r="M55" s="62"/>
      <c r="N55" s="59"/>
      <c r="O55" s="59"/>
      <c r="P55" s="59"/>
      <c r="Q55" s="59"/>
      <c r="R55" s="59"/>
      <c r="S55" s="61"/>
      <c r="T55" s="62"/>
      <c r="U55" s="62"/>
      <c r="V55" s="62"/>
      <c r="W55" s="62"/>
      <c r="X55" s="62"/>
      <c r="Y55" s="62"/>
      <c r="Z55" s="62"/>
      <c r="AA55" s="62"/>
      <c r="AB55" s="62"/>
      <c r="AC55" s="62"/>
      <c r="AD55" s="62"/>
      <c r="AE55" s="62"/>
      <c r="AF55" s="62"/>
      <c r="AG55" s="62"/>
      <c r="AH55" s="62"/>
      <c r="AI55" s="62"/>
      <c r="AJ55" s="18"/>
    </row>
    <row r="56" spans="1:36" ht="69.75" customHeight="1" x14ac:dyDescent="0.25">
      <c r="A56" s="460"/>
      <c r="B56" s="45" t="s">
        <v>358</v>
      </c>
      <c r="C56" s="368" t="s">
        <v>647</v>
      </c>
      <c r="D56" s="368" t="s">
        <v>360</v>
      </c>
      <c r="E56" s="98"/>
      <c r="F56" s="98">
        <v>40956</v>
      </c>
      <c r="G56" s="109" t="s">
        <v>361</v>
      </c>
      <c r="H56" s="368" t="s">
        <v>160</v>
      </c>
      <c r="I56" s="105">
        <v>240000</v>
      </c>
      <c r="J56" s="111" t="s">
        <v>648</v>
      </c>
      <c r="K56" s="62"/>
      <c r="L56" s="62"/>
      <c r="M56" s="62"/>
      <c r="N56" s="59"/>
      <c r="O56" s="59"/>
      <c r="P56" s="59" t="s">
        <v>495</v>
      </c>
      <c r="Q56" s="59"/>
      <c r="R56" s="59"/>
      <c r="S56" s="61"/>
      <c r="T56" s="137" t="s">
        <v>649</v>
      </c>
      <c r="U56" s="145"/>
      <c r="V56" s="137" t="s">
        <v>587</v>
      </c>
      <c r="W56" s="137" t="s">
        <v>588</v>
      </c>
      <c r="X56" s="139"/>
      <c r="Y56" s="138"/>
      <c r="Z56" s="140"/>
      <c r="AA56" s="108"/>
      <c r="AB56" s="145"/>
      <c r="AC56" s="145"/>
      <c r="AD56" s="138"/>
      <c r="AE56" s="62"/>
      <c r="AF56" s="138"/>
      <c r="AG56" s="62"/>
      <c r="AH56" s="62"/>
      <c r="AI56" s="108"/>
      <c r="AJ56" s="18"/>
    </row>
    <row r="57" spans="1:36" ht="69.75" customHeight="1" x14ac:dyDescent="0.25">
      <c r="A57" s="460"/>
      <c r="B57" s="142" t="s">
        <v>367</v>
      </c>
      <c r="C57" s="368" t="s">
        <v>650</v>
      </c>
      <c r="D57" s="368" t="s">
        <v>369</v>
      </c>
      <c r="E57" s="98"/>
      <c r="F57" s="98">
        <v>40956</v>
      </c>
      <c r="G57" s="109" t="s">
        <v>361</v>
      </c>
      <c r="H57" s="368" t="s">
        <v>245</v>
      </c>
      <c r="I57" s="105">
        <v>240000</v>
      </c>
      <c r="J57" s="368" t="s">
        <v>370</v>
      </c>
      <c r="K57" s="62"/>
      <c r="L57" s="62"/>
      <c r="M57" s="62"/>
      <c r="N57" s="59"/>
      <c r="O57" s="59"/>
      <c r="P57" s="59"/>
      <c r="Q57" s="59"/>
      <c r="R57" s="59"/>
      <c r="S57" s="61"/>
      <c r="T57" s="62"/>
      <c r="U57" s="62"/>
      <c r="V57" s="62"/>
      <c r="W57" s="62"/>
      <c r="X57" s="62"/>
      <c r="Y57" s="62"/>
      <c r="Z57" s="62"/>
      <c r="AA57" s="62"/>
      <c r="AB57" s="62"/>
      <c r="AC57" s="62"/>
      <c r="AD57" s="62"/>
      <c r="AE57" s="62"/>
      <c r="AF57" s="62"/>
      <c r="AG57" s="62"/>
      <c r="AH57" s="62"/>
      <c r="AI57" s="62"/>
      <c r="AJ57" s="18"/>
    </row>
    <row r="58" spans="1:36" ht="52.5" customHeight="1" x14ac:dyDescent="0.25">
      <c r="A58" s="460"/>
      <c r="B58" s="45" t="s">
        <v>396</v>
      </c>
      <c r="C58" s="368" t="s">
        <v>397</v>
      </c>
      <c r="D58" s="364" t="s">
        <v>215</v>
      </c>
      <c r="E58" s="98"/>
      <c r="F58" s="98">
        <v>40956</v>
      </c>
      <c r="G58" s="98">
        <v>43878</v>
      </c>
      <c r="H58" s="147" t="s">
        <v>93</v>
      </c>
      <c r="I58" s="223" t="s">
        <v>90</v>
      </c>
      <c r="J58" s="364" t="s">
        <v>216</v>
      </c>
      <c r="K58" s="62"/>
      <c r="L58" s="62"/>
      <c r="M58" s="62"/>
      <c r="N58" s="59"/>
      <c r="O58" s="59" t="s">
        <v>495</v>
      </c>
      <c r="P58" s="59"/>
      <c r="Q58" s="59"/>
      <c r="R58" s="59"/>
      <c r="S58" s="61"/>
      <c r="T58" s="145" t="s">
        <v>591</v>
      </c>
      <c r="U58" s="145"/>
      <c r="V58" s="145"/>
      <c r="W58" s="145"/>
      <c r="X58" s="137"/>
      <c r="Y58" s="108"/>
      <c r="Z58" s="108"/>
      <c r="AA58" s="108"/>
      <c r="AB58" s="145"/>
      <c r="AC58" s="145"/>
      <c r="AD58" s="108"/>
      <c r="AE58" s="62"/>
      <c r="AF58" s="108"/>
      <c r="AG58" s="62"/>
      <c r="AH58" s="62"/>
      <c r="AI58" s="108"/>
      <c r="AJ58" s="18"/>
    </row>
    <row r="59" spans="1:36" ht="67.5" customHeight="1" x14ac:dyDescent="0.25">
      <c r="A59" s="460"/>
      <c r="B59" s="45" t="s">
        <v>578</v>
      </c>
      <c r="C59" s="368" t="s">
        <v>579</v>
      </c>
      <c r="D59" s="175" t="s">
        <v>580</v>
      </c>
      <c r="E59" s="45"/>
      <c r="F59" s="176" t="s">
        <v>574</v>
      </c>
      <c r="G59" s="176" t="s">
        <v>581</v>
      </c>
      <c r="H59" s="176" t="s">
        <v>582</v>
      </c>
      <c r="I59" s="45"/>
      <c r="J59" s="176" t="s">
        <v>583</v>
      </c>
      <c r="K59" s="62"/>
      <c r="L59" s="62"/>
      <c r="M59" s="62"/>
      <c r="N59" s="62"/>
      <c r="O59" s="59" t="s">
        <v>495</v>
      </c>
      <c r="P59" s="62"/>
      <c r="Q59" s="62"/>
      <c r="R59" s="62"/>
      <c r="S59" s="177"/>
      <c r="T59" s="145" t="s">
        <v>591</v>
      </c>
      <c r="U59" s="145"/>
      <c r="V59" s="145"/>
      <c r="W59" s="145"/>
      <c r="X59" s="145"/>
      <c r="Y59" s="138"/>
      <c r="Z59" s="138"/>
      <c r="AA59" s="108"/>
      <c r="AB59" s="145"/>
      <c r="AC59" s="145"/>
      <c r="AD59" s="108"/>
      <c r="AE59" s="62"/>
      <c r="AF59" s="108"/>
      <c r="AG59" s="62"/>
      <c r="AH59" s="62"/>
      <c r="AI59" s="108"/>
      <c r="AJ59" s="18"/>
    </row>
    <row r="60" spans="1:36" ht="15.75" thickBot="1" x14ac:dyDescent="0.3">
      <c r="L60" s="71"/>
      <c r="AJ60" s="18"/>
    </row>
    <row r="61" spans="1:36" ht="26.25" customHeight="1" thickBot="1" x14ac:dyDescent="0.3">
      <c r="A61" s="67" t="s">
        <v>372</v>
      </c>
      <c r="B61" s="68"/>
      <c r="C61" s="68"/>
      <c r="D61" s="68"/>
      <c r="E61" s="68"/>
      <c r="F61" s="68"/>
      <c r="G61" s="68"/>
      <c r="H61" s="68"/>
      <c r="I61" s="68"/>
      <c r="J61" s="68"/>
      <c r="K61" s="68"/>
      <c r="L61" s="70"/>
      <c r="M61" s="69"/>
      <c r="AJ61" s="18"/>
    </row>
    <row r="62" spans="1:36" ht="26.25" customHeight="1" thickBot="1" x14ac:dyDescent="0.3">
      <c r="A62" s="47"/>
      <c r="B62" s="48"/>
      <c r="C62" s="48"/>
      <c r="D62" s="49"/>
      <c r="E62" s="49"/>
      <c r="F62" s="49"/>
      <c r="G62" s="49"/>
      <c r="H62" s="49"/>
      <c r="I62" s="49"/>
      <c r="J62" s="49"/>
      <c r="K62" s="49"/>
      <c r="L62" s="49"/>
      <c r="M62" s="49"/>
      <c r="N62" s="49"/>
      <c r="AJ62" s="18"/>
    </row>
    <row r="63" spans="1:36" ht="43.5" customHeight="1" thickBot="1" x14ac:dyDescent="0.3">
      <c r="A63" s="53" t="s">
        <v>373</v>
      </c>
      <c r="B63" s="54"/>
      <c r="C63" s="55">
        <v>0</v>
      </c>
      <c r="AJ63" s="18"/>
    </row>
    <row r="64" spans="1:36" x14ac:dyDescent="0.25">
      <c r="AJ64" s="18"/>
    </row>
    <row r="65" spans="1:36" ht="15.75" x14ac:dyDescent="0.25">
      <c r="A65" s="372" t="s">
        <v>374</v>
      </c>
      <c r="B65" s="370" t="s">
        <v>11</v>
      </c>
      <c r="C65" s="370" t="s">
        <v>12</v>
      </c>
      <c r="D65" s="370" t="s">
        <v>13</v>
      </c>
      <c r="E65" s="374" t="s">
        <v>14</v>
      </c>
      <c r="F65" s="370" t="s">
        <v>15</v>
      </c>
      <c r="G65" s="370"/>
      <c r="H65" s="370" t="s">
        <v>16</v>
      </c>
      <c r="I65" s="370" t="s">
        <v>17</v>
      </c>
      <c r="J65" s="371" t="s">
        <v>18</v>
      </c>
      <c r="K65" s="371" t="s">
        <v>19</v>
      </c>
      <c r="L65" s="371"/>
      <c r="M65" s="371" t="s">
        <v>20</v>
      </c>
      <c r="N65" s="46"/>
      <c r="AJ65" s="18"/>
    </row>
    <row r="66" spans="1:36" ht="15.75" x14ac:dyDescent="0.25">
      <c r="A66" s="373"/>
      <c r="B66" s="370"/>
      <c r="C66" s="370"/>
      <c r="D66" s="370"/>
      <c r="E66" s="374"/>
      <c r="F66" s="50" t="s">
        <v>43</v>
      </c>
      <c r="G66" s="50" t="s">
        <v>44</v>
      </c>
      <c r="H66" s="370"/>
      <c r="I66" s="370"/>
      <c r="J66" s="371"/>
      <c r="K66" s="95" t="s">
        <v>45</v>
      </c>
      <c r="L66" s="95" t="s">
        <v>46</v>
      </c>
      <c r="M66" s="371"/>
      <c r="N66" s="2"/>
      <c r="AJ66" s="18"/>
    </row>
    <row r="67" spans="1:36" x14ac:dyDescent="0.25">
      <c r="A67" s="45" t="s">
        <v>651</v>
      </c>
      <c r="B67" s="45"/>
      <c r="C67" s="62" t="s">
        <v>652</v>
      </c>
      <c r="D67" s="62"/>
      <c r="E67" s="62"/>
      <c r="F67" s="62"/>
      <c r="G67" s="62"/>
      <c r="H67" s="62"/>
      <c r="I67" s="62"/>
      <c r="J67" s="59"/>
      <c r="K67" s="59"/>
      <c r="L67" s="59"/>
      <c r="M67" s="59"/>
      <c r="N67" s="2"/>
      <c r="AJ67" s="18"/>
    </row>
    <row r="68" spans="1:36" x14ac:dyDescent="0.25">
      <c r="A68" s="45"/>
      <c r="B68" s="45"/>
      <c r="C68" s="62"/>
      <c r="D68" s="62"/>
      <c r="E68" s="62"/>
      <c r="F68" s="62"/>
      <c r="G68" s="62"/>
      <c r="H68" s="62"/>
      <c r="I68" s="62"/>
      <c r="J68" s="62"/>
      <c r="K68" s="62"/>
      <c r="L68" s="62"/>
      <c r="M68" s="62"/>
      <c r="N68" s="2"/>
      <c r="AJ68" s="18"/>
    </row>
    <row r="69" spans="1:36" x14ac:dyDescent="0.25">
      <c r="A69" s="45"/>
      <c r="B69" s="45"/>
      <c r="C69" s="62"/>
      <c r="D69" s="62"/>
      <c r="E69" s="62"/>
      <c r="F69" s="62"/>
      <c r="G69" s="62"/>
      <c r="H69" s="62"/>
      <c r="I69" s="62"/>
      <c r="J69" s="62"/>
      <c r="K69" s="62"/>
      <c r="L69" s="62"/>
      <c r="M69" s="62"/>
      <c r="N69" s="2"/>
      <c r="AJ69" s="18"/>
    </row>
    <row r="70" spans="1:36" x14ac:dyDescent="0.25">
      <c r="A70" s="45"/>
      <c r="B70" s="45"/>
      <c r="C70" s="62"/>
      <c r="D70" s="62"/>
      <c r="E70" s="62"/>
      <c r="F70" s="62"/>
      <c r="G70" s="62"/>
      <c r="H70" s="62"/>
      <c r="I70" s="62"/>
      <c r="J70" s="62"/>
      <c r="K70" s="62"/>
      <c r="L70" s="62"/>
      <c r="M70" s="62"/>
      <c r="N70" s="2"/>
      <c r="AJ70" s="18"/>
    </row>
    <row r="71" spans="1:36" x14ac:dyDescent="0.25">
      <c r="A71" s="45"/>
      <c r="B71" s="45"/>
      <c r="C71" s="62"/>
      <c r="D71" s="62"/>
      <c r="E71" s="62"/>
      <c r="F71" s="62"/>
      <c r="G71" s="62"/>
      <c r="H71" s="62"/>
      <c r="I71" s="62"/>
      <c r="J71" s="62"/>
      <c r="K71" s="62"/>
      <c r="L71" s="62"/>
      <c r="M71" s="62"/>
      <c r="N71" s="2"/>
      <c r="AJ71" s="18"/>
    </row>
    <row r="72" spans="1:36" x14ac:dyDescent="0.25">
      <c r="A72" s="45"/>
      <c r="B72" s="45"/>
      <c r="C72" s="62"/>
      <c r="D72" s="62"/>
      <c r="E72" s="62"/>
      <c r="F72" s="62"/>
      <c r="G72" s="62"/>
      <c r="H72" s="62"/>
      <c r="I72" s="62"/>
      <c r="J72" s="62"/>
      <c r="K72" s="62"/>
      <c r="L72" s="62"/>
      <c r="M72" s="62"/>
      <c r="N72" s="2"/>
      <c r="AJ72" s="18"/>
    </row>
    <row r="73" spans="1:36" x14ac:dyDescent="0.25">
      <c r="A73" s="45"/>
      <c r="B73" s="45"/>
      <c r="C73" s="62"/>
      <c r="D73" s="62"/>
      <c r="E73" s="62"/>
      <c r="F73" s="62"/>
      <c r="G73" s="62"/>
      <c r="H73" s="62"/>
      <c r="I73" s="62"/>
      <c r="J73" s="62"/>
      <c r="K73" s="62"/>
      <c r="L73" s="62"/>
      <c r="M73" s="62"/>
      <c r="N73" s="2"/>
      <c r="AJ73" s="18"/>
    </row>
    <row r="74" spans="1:36" x14ac:dyDescent="0.25">
      <c r="A74" s="45"/>
      <c r="B74" s="45"/>
      <c r="C74" s="62"/>
      <c r="D74" s="62"/>
      <c r="E74" s="62"/>
      <c r="F74" s="62"/>
      <c r="G74" s="62"/>
      <c r="H74" s="62"/>
      <c r="I74" s="62"/>
      <c r="J74" s="62"/>
      <c r="K74" s="62"/>
      <c r="L74" s="62"/>
      <c r="M74" s="62"/>
      <c r="N74" s="2"/>
      <c r="AJ74" s="18"/>
    </row>
    <row r="75" spans="1:36" x14ac:dyDescent="0.25">
      <c r="A75" s="45"/>
      <c r="B75" s="45"/>
      <c r="C75" s="62"/>
      <c r="D75" s="62"/>
      <c r="E75" s="62"/>
      <c r="F75" s="62"/>
      <c r="G75" s="62"/>
      <c r="H75" s="62"/>
      <c r="I75" s="62"/>
      <c r="J75" s="62"/>
      <c r="K75" s="62"/>
      <c r="L75" s="62"/>
      <c r="M75" s="62"/>
      <c r="N75" s="2"/>
      <c r="AJ75" s="18"/>
    </row>
    <row r="76" spans="1:36" x14ac:dyDescent="0.25">
      <c r="AJ76" s="18"/>
    </row>
    <row r="77" spans="1:36" ht="15.75" x14ac:dyDescent="0.25">
      <c r="A77" s="372" t="s">
        <v>374</v>
      </c>
      <c r="B77" s="370" t="s">
        <v>11</v>
      </c>
      <c r="C77" s="370" t="s">
        <v>12</v>
      </c>
      <c r="D77" s="370" t="s">
        <v>13</v>
      </c>
      <c r="E77" s="374" t="s">
        <v>14</v>
      </c>
      <c r="F77" s="370" t="s">
        <v>15</v>
      </c>
      <c r="G77" s="370"/>
      <c r="H77" s="370" t="s">
        <v>16</v>
      </c>
      <c r="I77" s="370" t="s">
        <v>17</v>
      </c>
      <c r="J77" s="370" t="s">
        <v>18</v>
      </c>
      <c r="K77" s="371" t="s">
        <v>19</v>
      </c>
      <c r="L77" s="371"/>
      <c r="M77" s="370" t="s">
        <v>20</v>
      </c>
      <c r="N77" s="46"/>
      <c r="AJ77" s="18"/>
    </row>
    <row r="78" spans="1:36" ht="15" customHeight="1" x14ac:dyDescent="0.25">
      <c r="A78" s="373"/>
      <c r="B78" s="370"/>
      <c r="C78" s="370"/>
      <c r="D78" s="370"/>
      <c r="E78" s="374"/>
      <c r="F78" s="50" t="s">
        <v>43</v>
      </c>
      <c r="G78" s="50" t="s">
        <v>44</v>
      </c>
      <c r="H78" s="370"/>
      <c r="I78" s="370"/>
      <c r="J78" s="370"/>
      <c r="K78" s="95" t="s">
        <v>45</v>
      </c>
      <c r="L78" s="95" t="s">
        <v>46</v>
      </c>
      <c r="M78" s="370"/>
      <c r="N78" s="2"/>
      <c r="AJ78" s="18"/>
    </row>
    <row r="79" spans="1:36" x14ac:dyDescent="0.25">
      <c r="A79" s="45" t="s">
        <v>651</v>
      </c>
      <c r="B79" s="45"/>
      <c r="C79" s="62" t="s">
        <v>652</v>
      </c>
      <c r="D79" s="62"/>
      <c r="E79" s="62"/>
      <c r="F79" s="62"/>
      <c r="G79" s="62"/>
      <c r="H79" s="62"/>
      <c r="I79" s="62"/>
      <c r="J79" s="59"/>
      <c r="K79" s="59"/>
      <c r="L79" s="59"/>
      <c r="M79" s="59"/>
      <c r="N79" s="2"/>
      <c r="AJ79" s="18"/>
    </row>
    <row r="80" spans="1:36" x14ac:dyDescent="0.25">
      <c r="A80" s="45"/>
      <c r="B80" s="45"/>
      <c r="C80" s="62"/>
      <c r="D80" s="62"/>
      <c r="E80" s="62"/>
      <c r="F80" s="62"/>
      <c r="G80" s="62"/>
      <c r="H80" s="62"/>
      <c r="I80" s="62"/>
      <c r="J80" s="62"/>
      <c r="K80" s="62"/>
      <c r="L80" s="62"/>
      <c r="M80" s="62"/>
      <c r="N80" s="2"/>
      <c r="AJ80" s="18"/>
    </row>
    <row r="81" spans="1:36" x14ac:dyDescent="0.25">
      <c r="A81" s="45"/>
      <c r="B81" s="45"/>
      <c r="C81" s="62"/>
      <c r="D81" s="62"/>
      <c r="E81" s="62"/>
      <c r="F81" s="62"/>
      <c r="G81" s="62"/>
      <c r="H81" s="62"/>
      <c r="I81" s="62"/>
      <c r="J81" s="62"/>
      <c r="K81" s="62"/>
      <c r="L81" s="62"/>
      <c r="M81" s="62"/>
      <c r="N81" s="2"/>
      <c r="AJ81" s="18"/>
    </row>
    <row r="82" spans="1:36" x14ac:dyDescent="0.25">
      <c r="A82" s="45"/>
      <c r="B82" s="45"/>
      <c r="C82" s="62"/>
      <c r="D82" s="62"/>
      <c r="E82" s="62"/>
      <c r="F82" s="62"/>
      <c r="G82" s="62"/>
      <c r="H82" s="62"/>
      <c r="I82" s="62"/>
      <c r="J82" s="62"/>
      <c r="K82" s="62"/>
      <c r="L82" s="62"/>
      <c r="M82" s="62"/>
      <c r="N82" s="2"/>
      <c r="AJ82" s="18"/>
    </row>
    <row r="83" spans="1:36" x14ac:dyDescent="0.25">
      <c r="A83" s="45"/>
      <c r="B83" s="45"/>
      <c r="C83" s="62"/>
      <c r="D83" s="62"/>
      <c r="E83" s="62"/>
      <c r="F83" s="62"/>
      <c r="G83" s="62"/>
      <c r="H83" s="62"/>
      <c r="I83" s="62"/>
      <c r="J83" s="62"/>
      <c r="K83" s="62"/>
      <c r="L83" s="62"/>
      <c r="M83" s="62"/>
      <c r="N83" s="2"/>
      <c r="AJ83" s="18"/>
    </row>
    <row r="84" spans="1:36" x14ac:dyDescent="0.25">
      <c r="A84" s="45"/>
      <c r="B84" s="45"/>
      <c r="C84" s="62"/>
      <c r="D84" s="62"/>
      <c r="E84" s="62"/>
      <c r="F84" s="62"/>
      <c r="G84" s="62"/>
      <c r="H84" s="62"/>
      <c r="I84" s="62"/>
      <c r="J84" s="62"/>
      <c r="K84" s="62"/>
      <c r="L84" s="62"/>
      <c r="M84" s="62"/>
      <c r="N84" s="2"/>
      <c r="AJ84" s="18"/>
    </row>
    <row r="85" spans="1:36" x14ac:dyDescent="0.25">
      <c r="A85" s="45"/>
      <c r="B85" s="45"/>
      <c r="C85" s="62"/>
      <c r="D85" s="62"/>
      <c r="E85" s="62"/>
      <c r="F85" s="62"/>
      <c r="G85" s="62"/>
      <c r="H85" s="62"/>
      <c r="I85" s="62"/>
      <c r="J85" s="62"/>
      <c r="K85" s="62"/>
      <c r="L85" s="62"/>
      <c r="M85" s="62"/>
      <c r="N85" s="2"/>
      <c r="AJ85" s="18"/>
    </row>
    <row r="86" spans="1:36" x14ac:dyDescent="0.25">
      <c r="A86" s="45"/>
      <c r="B86" s="45"/>
      <c r="C86" s="62"/>
      <c r="D86" s="62"/>
      <c r="E86" s="62"/>
      <c r="F86" s="62"/>
      <c r="G86" s="62"/>
      <c r="H86" s="62"/>
      <c r="I86" s="62"/>
      <c r="J86" s="62"/>
      <c r="K86" s="62"/>
      <c r="L86" s="62"/>
      <c r="M86" s="62"/>
      <c r="N86" s="2"/>
      <c r="AJ86" s="18"/>
    </row>
    <row r="87" spans="1:36" x14ac:dyDescent="0.25">
      <c r="A87" s="45"/>
      <c r="B87" s="45"/>
      <c r="C87" s="62"/>
      <c r="D87" s="62"/>
      <c r="E87" s="62"/>
      <c r="F87" s="62"/>
      <c r="G87" s="62"/>
      <c r="H87" s="62"/>
      <c r="I87" s="62"/>
      <c r="J87" s="62"/>
      <c r="K87" s="62"/>
      <c r="L87" s="62"/>
      <c r="M87" s="62"/>
      <c r="N87" s="2"/>
      <c r="AJ87" s="18"/>
    </row>
    <row r="88" spans="1:36" x14ac:dyDescent="0.25">
      <c r="AJ88" s="18"/>
    </row>
    <row r="89" spans="1:36" ht="15.75" x14ac:dyDescent="0.25">
      <c r="A89" s="372" t="s">
        <v>374</v>
      </c>
      <c r="B89" s="370" t="s">
        <v>11</v>
      </c>
      <c r="C89" s="370" t="s">
        <v>12</v>
      </c>
      <c r="D89" s="370" t="s">
        <v>13</v>
      </c>
      <c r="E89" s="374" t="s">
        <v>14</v>
      </c>
      <c r="F89" s="370" t="s">
        <v>15</v>
      </c>
      <c r="G89" s="370"/>
      <c r="H89" s="370" t="s">
        <v>16</v>
      </c>
      <c r="I89" s="370" t="s">
        <v>17</v>
      </c>
      <c r="J89" s="370" t="s">
        <v>18</v>
      </c>
      <c r="K89" s="371" t="s">
        <v>19</v>
      </c>
      <c r="L89" s="371"/>
      <c r="M89" s="370" t="s">
        <v>20</v>
      </c>
      <c r="N89" s="46"/>
      <c r="AJ89" s="18"/>
    </row>
    <row r="90" spans="1:36" ht="15" customHeight="1" x14ac:dyDescent="0.25">
      <c r="A90" s="373"/>
      <c r="B90" s="370"/>
      <c r="C90" s="370"/>
      <c r="D90" s="370"/>
      <c r="E90" s="374"/>
      <c r="F90" s="50" t="s">
        <v>43</v>
      </c>
      <c r="G90" s="50" t="s">
        <v>44</v>
      </c>
      <c r="H90" s="370"/>
      <c r="I90" s="370"/>
      <c r="J90" s="370"/>
      <c r="K90" s="95" t="s">
        <v>45</v>
      </c>
      <c r="L90" s="95" t="s">
        <v>46</v>
      </c>
      <c r="M90" s="370"/>
      <c r="N90" s="2"/>
      <c r="AJ90" s="18"/>
    </row>
    <row r="91" spans="1:36" x14ac:dyDescent="0.25">
      <c r="A91" s="45"/>
      <c r="B91" s="45"/>
      <c r="C91" s="62" t="s">
        <v>652</v>
      </c>
      <c r="D91" s="62"/>
      <c r="E91" s="62"/>
      <c r="F91" s="62"/>
      <c r="G91" s="62"/>
      <c r="H91" s="62"/>
      <c r="I91" s="62"/>
      <c r="J91" s="59"/>
      <c r="K91" s="59"/>
      <c r="L91" s="59"/>
      <c r="M91" s="59"/>
      <c r="N91" s="2"/>
      <c r="AJ91" s="18"/>
    </row>
    <row r="92" spans="1:36" x14ac:dyDescent="0.25">
      <c r="A92" s="45"/>
      <c r="B92" s="45"/>
      <c r="C92" s="62"/>
      <c r="D92" s="62"/>
      <c r="E92" s="62"/>
      <c r="F92" s="62"/>
      <c r="G92" s="62"/>
      <c r="H92" s="62"/>
      <c r="I92" s="62"/>
      <c r="J92" s="62"/>
      <c r="K92" s="62"/>
      <c r="L92" s="62"/>
      <c r="M92" s="62"/>
      <c r="N92" s="2"/>
      <c r="AJ92" s="18"/>
    </row>
    <row r="93" spans="1:36" x14ac:dyDescent="0.25">
      <c r="A93" s="45"/>
      <c r="B93" s="45"/>
      <c r="C93" s="62"/>
      <c r="D93" s="62"/>
      <c r="E93" s="62"/>
      <c r="F93" s="62"/>
      <c r="G93" s="62"/>
      <c r="H93" s="62"/>
      <c r="I93" s="62"/>
      <c r="J93" s="62"/>
      <c r="K93" s="62"/>
      <c r="L93" s="62"/>
      <c r="M93" s="62"/>
      <c r="N93" s="2"/>
      <c r="AJ93" s="18"/>
    </row>
    <row r="94" spans="1:36" x14ac:dyDescent="0.25">
      <c r="A94" s="45"/>
      <c r="B94" s="45"/>
      <c r="C94" s="62"/>
      <c r="D94" s="62"/>
      <c r="E94" s="62"/>
      <c r="F94" s="62"/>
      <c r="G94" s="62"/>
      <c r="H94" s="62"/>
      <c r="I94" s="62"/>
      <c r="J94" s="62"/>
      <c r="K94" s="62"/>
      <c r="L94" s="62"/>
      <c r="M94" s="62"/>
      <c r="N94" s="2"/>
      <c r="AJ94" s="18"/>
    </row>
    <row r="95" spans="1:36" x14ac:dyDescent="0.25">
      <c r="A95" s="45"/>
      <c r="B95" s="45"/>
      <c r="C95" s="62"/>
      <c r="D95" s="62"/>
      <c r="E95" s="62"/>
      <c r="F95" s="62"/>
      <c r="G95" s="62"/>
      <c r="H95" s="62"/>
      <c r="I95" s="62"/>
      <c r="J95" s="62"/>
      <c r="K95" s="62"/>
      <c r="L95" s="62"/>
      <c r="M95" s="62"/>
      <c r="N95" s="2"/>
      <c r="AJ95" s="18"/>
    </row>
    <row r="96" spans="1:36" x14ac:dyDescent="0.25">
      <c r="A96" s="45"/>
      <c r="B96" s="45"/>
      <c r="C96" s="62"/>
      <c r="D96" s="62"/>
      <c r="E96" s="62"/>
      <c r="F96" s="62"/>
      <c r="G96" s="62"/>
      <c r="H96" s="62"/>
      <c r="I96" s="62"/>
      <c r="J96" s="62"/>
      <c r="K96" s="62"/>
      <c r="L96" s="62"/>
      <c r="M96" s="62"/>
      <c r="N96" s="2"/>
      <c r="AJ96" s="18"/>
    </row>
    <row r="97" spans="1:36" x14ac:dyDescent="0.25">
      <c r="A97" s="45"/>
      <c r="B97" s="45"/>
      <c r="C97" s="62"/>
      <c r="D97" s="62"/>
      <c r="E97" s="62"/>
      <c r="F97" s="62"/>
      <c r="G97" s="62"/>
      <c r="H97" s="62"/>
      <c r="I97" s="62"/>
      <c r="J97" s="62"/>
      <c r="K97" s="62"/>
      <c r="L97" s="62"/>
      <c r="M97" s="62"/>
      <c r="N97" s="2"/>
      <c r="AJ97" s="18"/>
    </row>
    <row r="98" spans="1:36" x14ac:dyDescent="0.25">
      <c r="A98" s="45"/>
      <c r="B98" s="45"/>
      <c r="C98" s="62"/>
      <c r="D98" s="62"/>
      <c r="E98" s="62"/>
      <c r="F98" s="62"/>
      <c r="G98" s="62"/>
      <c r="H98" s="62"/>
      <c r="I98" s="62"/>
      <c r="J98" s="62"/>
      <c r="K98" s="62"/>
      <c r="L98" s="62"/>
      <c r="M98" s="62"/>
      <c r="N98" s="2"/>
      <c r="AJ98" s="18"/>
    </row>
    <row r="99" spans="1:36" x14ac:dyDescent="0.25">
      <c r="A99" s="45"/>
      <c r="B99" s="45"/>
      <c r="C99" s="62"/>
      <c r="D99" s="62"/>
      <c r="E99" s="62"/>
      <c r="F99" s="62"/>
      <c r="G99" s="62"/>
      <c r="H99" s="62"/>
      <c r="I99" s="62"/>
      <c r="J99" s="62"/>
      <c r="K99" s="62"/>
      <c r="L99" s="62"/>
      <c r="M99" s="62"/>
      <c r="N99" s="2"/>
      <c r="AJ99" s="18"/>
    </row>
    <row r="100" spans="1:36" x14ac:dyDescent="0.25">
      <c r="AJ100" s="18"/>
    </row>
    <row r="101" spans="1:36" ht="15.75" x14ac:dyDescent="0.25">
      <c r="A101" s="459" t="s">
        <v>653</v>
      </c>
      <c r="B101" s="370" t="s">
        <v>11</v>
      </c>
      <c r="C101" s="370" t="s">
        <v>12</v>
      </c>
      <c r="D101" s="370" t="s">
        <v>13</v>
      </c>
      <c r="E101" s="374" t="s">
        <v>14</v>
      </c>
      <c r="F101" s="370" t="s">
        <v>15</v>
      </c>
      <c r="G101" s="370"/>
      <c r="H101" s="370" t="s">
        <v>16</v>
      </c>
      <c r="I101" s="370" t="s">
        <v>17</v>
      </c>
      <c r="J101" s="370" t="s">
        <v>18</v>
      </c>
      <c r="K101" s="371" t="s">
        <v>19</v>
      </c>
      <c r="L101" s="371"/>
      <c r="M101" s="370" t="s">
        <v>20</v>
      </c>
      <c r="N101" s="46"/>
      <c r="AJ101" s="18"/>
    </row>
    <row r="102" spans="1:36" ht="15.75" x14ac:dyDescent="0.25">
      <c r="A102" s="459"/>
      <c r="B102" s="370"/>
      <c r="C102" s="370"/>
      <c r="D102" s="370"/>
      <c r="E102" s="374"/>
      <c r="F102" s="50" t="s">
        <v>43</v>
      </c>
      <c r="G102" s="50" t="s">
        <v>44</v>
      </c>
      <c r="H102" s="370"/>
      <c r="I102" s="370"/>
      <c r="J102" s="370"/>
      <c r="K102" s="95" t="s">
        <v>45</v>
      </c>
      <c r="L102" s="95" t="s">
        <v>46</v>
      </c>
      <c r="M102" s="370"/>
      <c r="N102" s="2"/>
      <c r="AJ102" s="18"/>
    </row>
    <row r="103" spans="1:36" x14ac:dyDescent="0.25">
      <c r="A103" s="45"/>
      <c r="B103" s="45"/>
      <c r="C103" s="62"/>
      <c r="D103" s="62"/>
      <c r="E103" s="62"/>
      <c r="F103" s="62"/>
      <c r="G103" s="62"/>
      <c r="H103" s="62"/>
      <c r="I103" s="62"/>
      <c r="J103" s="59"/>
      <c r="K103" s="59"/>
      <c r="L103" s="59"/>
      <c r="M103" s="59"/>
      <c r="N103" s="2"/>
      <c r="AJ103" s="18"/>
    </row>
    <row r="104" spans="1:36" x14ac:dyDescent="0.25">
      <c r="A104" s="45"/>
      <c r="B104" s="45"/>
      <c r="C104" s="62"/>
      <c r="D104" s="62"/>
      <c r="E104" s="62"/>
      <c r="F104" s="62"/>
      <c r="G104" s="62"/>
      <c r="H104" s="62"/>
      <c r="I104" s="62"/>
      <c r="J104" s="62"/>
      <c r="K104" s="62"/>
      <c r="L104" s="62"/>
      <c r="M104" s="62"/>
      <c r="N104" s="2"/>
      <c r="AJ104" s="18"/>
    </row>
    <row r="105" spans="1:36" x14ac:dyDescent="0.25">
      <c r="A105" s="45"/>
      <c r="B105" s="45"/>
      <c r="C105" s="62"/>
      <c r="D105" s="62"/>
      <c r="E105" s="62"/>
      <c r="F105" s="62"/>
      <c r="G105" s="62"/>
      <c r="H105" s="62"/>
      <c r="I105" s="62"/>
      <c r="J105" s="62"/>
      <c r="K105" s="62"/>
      <c r="L105" s="62"/>
      <c r="M105" s="62"/>
      <c r="N105" s="2"/>
      <c r="AJ105" s="18"/>
    </row>
    <row r="106" spans="1:36" x14ac:dyDescent="0.25">
      <c r="A106" s="45"/>
      <c r="B106" s="45"/>
      <c r="C106" s="62"/>
      <c r="D106" s="62"/>
      <c r="E106" s="62"/>
      <c r="F106" s="62"/>
      <c r="G106" s="62"/>
      <c r="H106" s="62"/>
      <c r="I106" s="62"/>
      <c r="J106" s="62"/>
      <c r="K106" s="62"/>
      <c r="L106" s="62"/>
      <c r="M106" s="62"/>
      <c r="N106" s="2"/>
      <c r="AJ106" s="18"/>
    </row>
    <row r="107" spans="1:36" x14ac:dyDescent="0.25">
      <c r="A107" s="45"/>
      <c r="B107" s="45"/>
      <c r="C107" s="62"/>
      <c r="D107" s="62"/>
      <c r="E107" s="62"/>
      <c r="F107" s="62"/>
      <c r="G107" s="62"/>
      <c r="H107" s="62"/>
      <c r="I107" s="62"/>
      <c r="J107" s="62"/>
      <c r="K107" s="62"/>
      <c r="L107" s="62"/>
      <c r="M107" s="62"/>
      <c r="N107" s="2"/>
      <c r="AJ107" s="18"/>
    </row>
    <row r="108" spans="1:36" x14ac:dyDescent="0.25">
      <c r="A108" s="45"/>
      <c r="B108" s="45"/>
      <c r="C108" s="62"/>
      <c r="D108" s="62"/>
      <c r="E108" s="62"/>
      <c r="F108" s="62"/>
      <c r="G108" s="62"/>
      <c r="H108" s="62"/>
      <c r="I108" s="62"/>
      <c r="J108" s="62"/>
      <c r="K108" s="62"/>
      <c r="L108" s="62"/>
      <c r="M108" s="62"/>
      <c r="N108" s="2"/>
      <c r="AJ108" s="18"/>
    </row>
    <row r="109" spans="1:36" x14ac:dyDescent="0.25">
      <c r="A109" s="45"/>
      <c r="B109" s="45"/>
      <c r="C109" s="62"/>
      <c r="D109" s="62"/>
      <c r="E109" s="62"/>
      <c r="F109" s="62"/>
      <c r="G109" s="62"/>
      <c r="H109" s="62"/>
      <c r="I109" s="62"/>
      <c r="J109" s="62"/>
      <c r="K109" s="62"/>
      <c r="L109" s="62"/>
      <c r="M109" s="62"/>
      <c r="N109" s="2"/>
      <c r="AJ109" s="18"/>
    </row>
    <row r="110" spans="1:36" x14ac:dyDescent="0.25">
      <c r="A110" s="45"/>
      <c r="B110" s="45"/>
      <c r="C110" s="62"/>
      <c r="D110" s="62"/>
      <c r="E110" s="62"/>
      <c r="F110" s="62"/>
      <c r="G110" s="62"/>
      <c r="H110" s="62"/>
      <c r="I110" s="62"/>
      <c r="J110" s="62"/>
      <c r="K110" s="62"/>
      <c r="L110" s="62"/>
      <c r="M110" s="62"/>
      <c r="N110" s="2"/>
      <c r="AJ110" s="18"/>
    </row>
    <row r="111" spans="1:36" x14ac:dyDescent="0.25">
      <c r="A111" s="45"/>
      <c r="B111" s="45"/>
      <c r="C111" s="62"/>
      <c r="D111" s="62"/>
      <c r="E111" s="62"/>
      <c r="F111" s="62"/>
      <c r="G111" s="62"/>
      <c r="H111" s="62"/>
      <c r="I111" s="62"/>
      <c r="J111" s="62"/>
      <c r="K111" s="62"/>
      <c r="L111" s="62"/>
      <c r="M111" s="62"/>
      <c r="N111" s="2"/>
      <c r="AJ111" s="18"/>
    </row>
    <row r="112" spans="1:36" x14ac:dyDescent="0.25">
      <c r="A112" s="18"/>
      <c r="B112" s="18"/>
      <c r="C112" s="18"/>
      <c r="D112" s="18"/>
      <c r="E112" s="18"/>
      <c r="F112" s="18"/>
      <c r="G112" s="18"/>
      <c r="H112" s="18"/>
      <c r="I112" s="18"/>
      <c r="J112" s="18"/>
      <c r="K112" s="18"/>
      <c r="L112" s="18"/>
      <c r="M112" s="18"/>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18"/>
    </row>
    <row r="113" spans="1:36" x14ac:dyDescent="0.25">
      <c r="A113" s="18"/>
      <c r="B113" s="18"/>
      <c r="C113" s="18"/>
      <c r="D113" s="18"/>
      <c r="E113" s="18"/>
      <c r="F113" s="18"/>
      <c r="G113" s="18"/>
      <c r="H113" s="18"/>
      <c r="I113" s="18"/>
      <c r="J113" s="18"/>
      <c r="K113" s="18"/>
      <c r="L113" s="18"/>
      <c r="M113" s="18"/>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18"/>
    </row>
  </sheetData>
  <sheetProtection algorithmName="SHA-512" hashValue="U3FwwjXLP3HQA5NbRFaUA2vwQ7j4qC39i8DsxhMMkoDygyZPj+iI0LVYrmtxoJlHEbUxWHGUBbhwMPmjKS4M4Q==" saltValue="mpilhdA24IS4Pdit9TKFNQ==" spinCount="100000" sheet="1" objects="1" scenarios="1"/>
  <mergeCells count="90">
    <mergeCell ref="M9:M10"/>
    <mergeCell ref="A1:AI1"/>
    <mergeCell ref="A2:AI2"/>
    <mergeCell ref="B4:G4"/>
    <mergeCell ref="B6:C6"/>
    <mergeCell ref="A8:M8"/>
    <mergeCell ref="N8:X8"/>
    <mergeCell ref="Y8:AI8"/>
    <mergeCell ref="AG9:AG10"/>
    <mergeCell ref="AH9:AH10"/>
    <mergeCell ref="AI9:AI10"/>
    <mergeCell ref="A11:A24"/>
    <mergeCell ref="A25:A29"/>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A30:A37"/>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38:A43"/>
    <mergeCell ref="A44:A50"/>
    <mergeCell ref="A51:A59"/>
    <mergeCell ref="K65:L65"/>
    <mergeCell ref="M65:M66"/>
    <mergeCell ref="A65:A66"/>
    <mergeCell ref="B65:B66"/>
    <mergeCell ref="C65:C66"/>
    <mergeCell ref="D65:D66"/>
    <mergeCell ref="E65:E66"/>
    <mergeCell ref="F77:G77"/>
    <mergeCell ref="F65:G65"/>
    <mergeCell ref="H65:H66"/>
    <mergeCell ref="I65:I66"/>
    <mergeCell ref="J65:J66"/>
    <mergeCell ref="A77:A78"/>
    <mergeCell ref="B77:B78"/>
    <mergeCell ref="C77:C78"/>
    <mergeCell ref="D77:D78"/>
    <mergeCell ref="E77:E78"/>
    <mergeCell ref="A89:A90"/>
    <mergeCell ref="B89:B90"/>
    <mergeCell ref="C89:C90"/>
    <mergeCell ref="D89:D90"/>
    <mergeCell ref="E89:E90"/>
    <mergeCell ref="K89:L89"/>
    <mergeCell ref="M89:M90"/>
    <mergeCell ref="H77:H78"/>
    <mergeCell ref="I77:I78"/>
    <mergeCell ref="J77:J78"/>
    <mergeCell ref="K77:L77"/>
    <mergeCell ref="M77:M78"/>
    <mergeCell ref="F89:G89"/>
    <mergeCell ref="H89:H90"/>
    <mergeCell ref="I89:I90"/>
    <mergeCell ref="J89:J90"/>
    <mergeCell ref="H101:H102"/>
    <mergeCell ref="I101:I102"/>
    <mergeCell ref="J101:J102"/>
    <mergeCell ref="K101:L101"/>
    <mergeCell ref="M101:M102"/>
    <mergeCell ref="A101:A102"/>
    <mergeCell ref="B101:B102"/>
    <mergeCell ref="C101:C102"/>
    <mergeCell ref="D101:D102"/>
    <mergeCell ref="E101:E102"/>
    <mergeCell ref="F101:G101"/>
  </mergeCells>
  <conditionalFormatting sqref="N11:N59">
    <cfRule type="cellIs" dxfId="43" priority="7" stopIfTrue="1" operator="equal">
      <formula>"x"</formula>
    </cfRule>
  </conditionalFormatting>
  <conditionalFormatting sqref="O11:O59">
    <cfRule type="cellIs" dxfId="42" priority="6" operator="equal">
      <formula>"x"</formula>
    </cfRule>
  </conditionalFormatting>
  <conditionalFormatting sqref="P11:P59">
    <cfRule type="cellIs" dxfId="41" priority="5" operator="equal">
      <formula>"x"</formula>
    </cfRule>
  </conditionalFormatting>
  <conditionalFormatting sqref="Q11:Q59">
    <cfRule type="cellIs" dxfId="40" priority="4" stopIfTrue="1" operator="equal">
      <formula>"x"</formula>
    </cfRule>
  </conditionalFormatting>
  <conditionalFormatting sqref="R11:R59">
    <cfRule type="cellIs" dxfId="39" priority="3" operator="equal">
      <formula>"x"</formula>
    </cfRule>
  </conditionalFormatting>
  <conditionalFormatting sqref="S11:S59">
    <cfRule type="cellIs" dxfId="38" priority="1" stopIfTrue="1" operator="equal">
      <formula>$AN$7</formula>
    </cfRule>
    <cfRule type="cellIs" dxfId="37" priority="2" stopIfTrue="1" operator="equal">
      <formula>$AN$6</formula>
    </cfRule>
  </conditionalFormatting>
  <conditionalFormatting sqref="AN6:AN7">
    <cfRule type="cellIs" dxfId="36" priority="16" stopIfTrue="1" operator="equal">
      <formula>$AN$6</formula>
    </cfRule>
  </conditionalFormatting>
  <dataValidations count="1">
    <dataValidation type="list" allowBlank="1" showInputMessage="1" showErrorMessage="1" sqref="S11:S59" xr:uid="{00000000-0002-0000-04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39"/>
  <sheetViews>
    <sheetView showGridLines="0" zoomScale="110" zoomScaleNormal="110" zoomScalePageLayoutView="70" workbookViewId="0">
      <selection activeCell="C13" sqref="C13:G13"/>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429" t="s">
        <v>0</v>
      </c>
      <c r="C1" s="429"/>
      <c r="D1" s="429"/>
      <c r="E1" s="429"/>
      <c r="F1" s="429"/>
      <c r="G1" s="429"/>
      <c r="H1" s="429"/>
      <c r="I1" s="429"/>
      <c r="J1" s="429"/>
      <c r="K1" s="429"/>
      <c r="L1" s="429"/>
      <c r="M1" s="429"/>
      <c r="N1" s="429"/>
      <c r="O1" s="429"/>
      <c r="P1" s="429"/>
      <c r="Q1" s="429"/>
      <c r="R1" s="429"/>
      <c r="S1" s="429"/>
      <c r="T1" s="429"/>
      <c r="U1" s="429"/>
      <c r="V1" s="429"/>
      <c r="W1" s="429"/>
      <c r="X1" s="11"/>
    </row>
    <row r="2" spans="1:28" s="15" customFormat="1" ht="21" customHeight="1" x14ac:dyDescent="0.25">
      <c r="A2" s="16"/>
      <c r="B2" s="429"/>
      <c r="C2" s="429"/>
      <c r="D2" s="429"/>
      <c r="E2" s="429"/>
      <c r="F2" s="429"/>
      <c r="G2" s="429"/>
      <c r="H2" s="429"/>
      <c r="I2" s="429"/>
      <c r="J2" s="429"/>
      <c r="K2" s="429"/>
      <c r="L2" s="429"/>
      <c r="M2" s="429"/>
      <c r="N2" s="429"/>
      <c r="O2" s="429"/>
      <c r="P2" s="429"/>
      <c r="Q2" s="429"/>
      <c r="R2" s="429"/>
      <c r="S2" s="429"/>
      <c r="T2" s="429"/>
      <c r="U2" s="429"/>
      <c r="V2" s="429"/>
      <c r="W2" s="429"/>
      <c r="X2" s="16"/>
    </row>
    <row r="3" spans="1:28" ht="33.75" customHeight="1" x14ac:dyDescent="0.35">
      <c r="A3" s="11"/>
      <c r="B3" s="435" t="str">
        <f>'Monitoria Anual - 3'!A2</f>
        <v>PLANO DE AÇÃO NACIONAL PARA A CONSERVAÇÃO DAS ESPÉCIES AMEAÇADAS DA FAUNA AQUÁTICA DO ECOSSISTEMA MOGI/PARDO/SAPUCAI-MIRIM/GRANDE - PAN MPSG.</v>
      </c>
      <c r="C3" s="435"/>
      <c r="D3" s="435"/>
      <c r="E3" s="435"/>
      <c r="F3" s="435"/>
      <c r="G3" s="435"/>
      <c r="H3" s="435"/>
      <c r="I3" s="435"/>
      <c r="J3" s="435"/>
      <c r="K3" s="435"/>
      <c r="L3" s="435"/>
      <c r="M3" s="435"/>
      <c r="N3" s="435"/>
      <c r="O3" s="435"/>
      <c r="P3" s="435"/>
      <c r="Q3" s="435"/>
      <c r="R3" s="435"/>
      <c r="S3" s="435"/>
      <c r="T3" s="435"/>
      <c r="U3" s="435"/>
      <c r="V3" s="435"/>
      <c r="W3" s="435"/>
      <c r="X3" s="11"/>
    </row>
    <row r="4" spans="1:28" x14ac:dyDescent="0.25">
      <c r="A4" s="11"/>
      <c r="J4" s="12"/>
      <c r="K4" s="12"/>
      <c r="L4" s="12"/>
      <c r="M4" s="12"/>
      <c r="N4" s="12"/>
      <c r="O4" s="12"/>
      <c r="X4" s="11"/>
    </row>
    <row r="5" spans="1:28" s="2" customFormat="1" ht="45" customHeight="1" x14ac:dyDescent="0.25">
      <c r="A5" s="18"/>
      <c r="B5" s="442" t="s">
        <v>398</v>
      </c>
      <c r="C5" s="442"/>
      <c r="D5" s="443" t="str">
        <f>'Monitoria Anual - 2'!B4</f>
        <v>Recuperar as espécies da fauna aquática, com ênfase nos peixes ameaçados de extinção, do ecossistema dos rios Mogi-Guaçu, Pardo e Grande em 8 anos.</v>
      </c>
      <c r="E5" s="443"/>
      <c r="F5" s="443"/>
      <c r="G5" s="443"/>
      <c r="H5" s="443"/>
      <c r="I5" s="443"/>
      <c r="J5" s="443"/>
      <c r="K5" s="443"/>
      <c r="L5" s="443"/>
      <c r="M5" s="444"/>
      <c r="N5" s="13"/>
      <c r="O5" s="13"/>
      <c r="P5" s="13"/>
      <c r="Q5" s="13"/>
      <c r="R5" s="13"/>
      <c r="X5" s="18"/>
    </row>
    <row r="6" spans="1:28" x14ac:dyDescent="0.25">
      <c r="A6" s="11"/>
      <c r="J6" s="12"/>
      <c r="K6" s="12"/>
      <c r="L6" s="12"/>
      <c r="M6" s="12"/>
      <c r="N6" s="12"/>
      <c r="O6" s="12"/>
      <c r="X6" s="11"/>
    </row>
    <row r="7" spans="1:28" ht="26.25" customHeight="1" x14ac:dyDescent="0.25">
      <c r="A7" s="11"/>
      <c r="B7" s="442" t="s">
        <v>4</v>
      </c>
      <c r="C7" s="442"/>
      <c r="D7" s="430" t="str">
        <f>'Monitoria Anual - 3'!B6</f>
        <v>29/10/2015 a 23/11/2015 (virtual)</v>
      </c>
      <c r="E7" s="430"/>
      <c r="F7" s="430"/>
      <c r="G7" s="431"/>
      <c r="H7" s="2"/>
      <c r="I7" s="14"/>
      <c r="J7" s="12"/>
      <c r="K7" s="12"/>
      <c r="L7" s="12"/>
      <c r="M7" s="12"/>
      <c r="N7" s="12"/>
      <c r="O7" s="12"/>
      <c r="X7" s="11"/>
    </row>
    <row r="8" spans="1:28" x14ac:dyDescent="0.25">
      <c r="A8" s="11"/>
      <c r="X8" s="11"/>
    </row>
    <row r="9" spans="1:28" ht="31.5" customHeight="1" x14ac:dyDescent="0.25">
      <c r="A9" s="11"/>
      <c r="B9" s="429" t="s">
        <v>399</v>
      </c>
      <c r="C9" s="429"/>
      <c r="D9" s="429"/>
      <c r="E9" s="429"/>
      <c r="F9" s="429"/>
      <c r="G9" s="429"/>
      <c r="H9" s="429"/>
      <c r="I9" s="429"/>
      <c r="J9" s="429"/>
      <c r="K9" s="429"/>
      <c r="L9" s="429"/>
      <c r="M9" s="429"/>
      <c r="N9" s="429"/>
      <c r="O9" s="429"/>
      <c r="P9" s="429"/>
      <c r="Q9" s="429"/>
      <c r="R9" s="429"/>
      <c r="S9" s="429"/>
      <c r="T9" s="429"/>
      <c r="U9" s="429"/>
      <c r="V9" s="429"/>
      <c r="W9" s="429"/>
      <c r="X9" s="11"/>
    </row>
    <row r="10" spans="1:28" x14ac:dyDescent="0.25">
      <c r="A10" s="11"/>
      <c r="G10" s="10"/>
      <c r="H10" s="10"/>
      <c r="I10" s="10"/>
      <c r="X10" s="11"/>
    </row>
    <row r="11" spans="1:28" ht="15.75" x14ac:dyDescent="0.25">
      <c r="A11" s="11"/>
      <c r="B11" s="430" t="s">
        <v>400</v>
      </c>
      <c r="C11" s="431"/>
      <c r="D11" s="42"/>
      <c r="E11" s="42"/>
      <c r="F11" s="42"/>
      <c r="G11" s="42"/>
      <c r="H11" s="42"/>
      <c r="I11" s="42"/>
      <c r="J11" s="42"/>
      <c r="K11" s="42"/>
      <c r="L11" s="42"/>
      <c r="M11" s="42"/>
      <c r="N11" s="42"/>
      <c r="O11" s="42"/>
      <c r="P11" s="42"/>
      <c r="Q11" s="42"/>
      <c r="R11" s="42"/>
      <c r="S11" s="42"/>
      <c r="T11" s="42"/>
      <c r="U11" s="42"/>
      <c r="V11" s="42"/>
      <c r="W11" s="42"/>
      <c r="X11" s="11"/>
    </row>
    <row r="12" spans="1:28" ht="15.75" thickBot="1" x14ac:dyDescent="0.3">
      <c r="A12" s="11"/>
      <c r="F12" s="438"/>
      <c r="G12" s="438"/>
      <c r="H12" s="367"/>
      <c r="X12" s="11"/>
    </row>
    <row r="13" spans="1:28" ht="33.75" customHeight="1" thickBot="1" x14ac:dyDescent="0.3">
      <c r="A13" s="11"/>
      <c r="C13" s="439" t="s">
        <v>654</v>
      </c>
      <c r="D13" s="440"/>
      <c r="E13" s="440"/>
      <c r="F13" s="440"/>
      <c r="G13" s="441"/>
      <c r="H13" s="3"/>
      <c r="X13" s="11"/>
    </row>
    <row r="14" spans="1:28" s="2" customFormat="1" ht="34.5" customHeight="1" thickBot="1" x14ac:dyDescent="0.3">
      <c r="A14" s="18"/>
      <c r="C14" s="26" t="s">
        <v>402</v>
      </c>
      <c r="D14" s="7" t="s">
        <v>403</v>
      </c>
      <c r="E14" s="8" t="s">
        <v>404</v>
      </c>
      <c r="F14" s="7" t="s">
        <v>405</v>
      </c>
      <c r="G14" s="9" t="s">
        <v>404</v>
      </c>
      <c r="H14" s="6"/>
      <c r="X14" s="18"/>
    </row>
    <row r="15" spans="1:28" ht="15.75" x14ac:dyDescent="0.25">
      <c r="A15" s="11"/>
      <c r="C15" s="77" t="s">
        <v>406</v>
      </c>
      <c r="D15" s="87"/>
      <c r="E15" s="88"/>
      <c r="F15" s="84">
        <f>COUNTA('Monitoria Anual - 3'!S11:S896)</f>
        <v>0</v>
      </c>
      <c r="G15" s="27">
        <f t="shared" ref="G15:G21" si="0">F15/$F$22</f>
        <v>0</v>
      </c>
      <c r="H15" s="4"/>
      <c r="X15" s="11"/>
    </row>
    <row r="16" spans="1:28" ht="15.75" x14ac:dyDescent="0.25">
      <c r="A16" s="11"/>
      <c r="C16" s="78" t="s">
        <v>407</v>
      </c>
      <c r="D16" s="89">
        <f>COUNTA('Monitoria Anual - 3'!N11:N896)</f>
        <v>8</v>
      </c>
      <c r="E16" s="29">
        <f>D16/$D$22</f>
        <v>0.2</v>
      </c>
      <c r="F16" s="85">
        <f>D16-AB16</f>
        <v>8</v>
      </c>
      <c r="G16" s="29">
        <f t="shared" si="0"/>
        <v>0.2</v>
      </c>
      <c r="H16" s="4"/>
      <c r="X16" s="11"/>
      <c r="Z16">
        <f>COUNTIFS('Monitoria Anual - 3'!N:N,"x",'Monitoria Anual - 3'!S:S,"Excluída")</f>
        <v>0</v>
      </c>
      <c r="AA16">
        <f>COUNTIFS('Monitoria Anual - 3'!N:N,"x",'Monitoria Anual - 3'!S:S,"Agrupada")</f>
        <v>0</v>
      </c>
      <c r="AB16">
        <f>Z16+AA16</f>
        <v>0</v>
      </c>
    </row>
    <row r="17" spans="1:28" ht="15.75" x14ac:dyDescent="0.25">
      <c r="A17" s="11"/>
      <c r="C17" s="79" t="s">
        <v>408</v>
      </c>
      <c r="D17" s="89">
        <f>COUNTA('Monitoria Anual - 3'!O11:O896)</f>
        <v>16</v>
      </c>
      <c r="E17" s="29">
        <f>D17/$D$22</f>
        <v>0.4</v>
      </c>
      <c r="F17" s="85">
        <f>D17-AB17</f>
        <v>16</v>
      </c>
      <c r="G17" s="29">
        <f t="shared" si="0"/>
        <v>0.4</v>
      </c>
      <c r="H17" s="4"/>
      <c r="X17" s="11"/>
      <c r="Z17">
        <f t="array" ref="Z17">COUNTIFS('Monitoria Anual - 3'!O:O,"x",'Monitoria Anual - 3'!S:S,"Excluída")</f>
        <v>0</v>
      </c>
      <c r="AA17">
        <f t="array" ref="AA17">COUNTIFS('Monitoria Anual - 3'!O:O,"x",'Monitoria Anual - 3'!S:S,"Agrupada")</f>
        <v>0</v>
      </c>
      <c r="AB17">
        <f>Z17+AA17</f>
        <v>0</v>
      </c>
    </row>
    <row r="18" spans="1:28" ht="15.75" x14ac:dyDescent="0.25">
      <c r="A18" s="11"/>
      <c r="C18" s="80" t="s">
        <v>409</v>
      </c>
      <c r="D18" s="89">
        <f>COUNTA('Monitoria Anual - 3'!P11:P896)</f>
        <v>10</v>
      </c>
      <c r="E18" s="29">
        <f>D18/$D$22</f>
        <v>0.25</v>
      </c>
      <c r="F18" s="85">
        <f>D18-AB18</f>
        <v>10</v>
      </c>
      <c r="G18" s="29">
        <f t="shared" si="0"/>
        <v>0.25</v>
      </c>
      <c r="H18" s="4"/>
      <c r="X18" s="11"/>
      <c r="Z18">
        <f t="array" ref="Z18">COUNTIFS('Monitoria Anual - 3'!P:P,"x",'Monitoria Anual - 3'!S:S,"Excluída")</f>
        <v>0</v>
      </c>
      <c r="AA18">
        <f t="array" ref="AA18">COUNTIFS('Monitoria Anual - 3'!P:P,"x",'Monitoria Anual - 3'!S:S,"Agrupada")</f>
        <v>0</v>
      </c>
      <c r="AB18">
        <f>Z18+AA18</f>
        <v>0</v>
      </c>
    </row>
    <row r="19" spans="1:28" ht="15.75" x14ac:dyDescent="0.25">
      <c r="A19" s="11"/>
      <c r="C19" s="81" t="s">
        <v>410</v>
      </c>
      <c r="D19" s="89">
        <f>COUNTA('Monitoria Anual - 3'!Q11:Q896)</f>
        <v>5</v>
      </c>
      <c r="E19" s="29">
        <f>D19/$D$22</f>
        <v>0.125</v>
      </c>
      <c r="F19" s="85">
        <f t="shared" ref="F19:F20" si="1">D19-AB19</f>
        <v>5</v>
      </c>
      <c r="G19" s="29">
        <f t="shared" si="0"/>
        <v>0.125</v>
      </c>
      <c r="H19" s="4"/>
      <c r="X19" s="11"/>
      <c r="Z19">
        <f t="array" ref="Z19">COUNTIFS('Monitoria Anual - 3'!Q:Q,"x",'Monitoria Anual - 3'!S:S,"Excluída")</f>
        <v>0</v>
      </c>
      <c r="AA19">
        <f t="array" ref="AA19">COUNTIFS('Monitoria Anual - 3'!Q:Q,"x",'Monitoria Anual - 3'!S:S,"Agrupada")</f>
        <v>0</v>
      </c>
      <c r="AB19">
        <f>Z19+AA19</f>
        <v>0</v>
      </c>
    </row>
    <row r="20" spans="1:28" ht="15.75" x14ac:dyDescent="0.25">
      <c r="A20" s="11"/>
      <c r="C20" s="82" t="s">
        <v>411</v>
      </c>
      <c r="D20" s="89">
        <f>COUNTA('Monitoria Anual - 3'!R11:R896)</f>
        <v>1</v>
      </c>
      <c r="E20" s="29">
        <f>D20/$D$22</f>
        <v>2.5000000000000001E-2</v>
      </c>
      <c r="F20" s="85">
        <f t="shared" si="1"/>
        <v>1</v>
      </c>
      <c r="G20" s="29">
        <f t="shared" si="0"/>
        <v>2.5000000000000001E-2</v>
      </c>
      <c r="H20" s="4"/>
      <c r="X20" s="11"/>
      <c r="Z20">
        <f t="array" ref="Z20">COUNTIFS('Monitoria Anual - 3'!R:R,"x",'Monitoria Anual - 3'!S:S,"Excluída")</f>
        <v>0</v>
      </c>
      <c r="AA20">
        <f t="array" ref="AA20">COUNTIFS('Monitoria Anual - 3'!R:R,"x",'Monitoria Anual - 3'!S:S,"Agrupada")</f>
        <v>0</v>
      </c>
      <c r="AB20">
        <f>Z20+AA20</f>
        <v>0</v>
      </c>
    </row>
    <row r="21" spans="1:28" ht="16.5" thickBot="1" x14ac:dyDescent="0.3">
      <c r="A21" s="11"/>
      <c r="C21" s="83" t="s">
        <v>412</v>
      </c>
      <c r="D21" s="90"/>
      <c r="E21" s="91"/>
      <c r="F21" s="86">
        <f>'Monitoria Anual - 3'!C63</f>
        <v>0</v>
      </c>
      <c r="G21" s="30">
        <f t="shared" si="0"/>
        <v>0</v>
      </c>
      <c r="H21" s="4"/>
      <c r="X21" s="11"/>
    </row>
    <row r="22" spans="1:28" ht="16.5" thickBot="1" x14ac:dyDescent="0.3">
      <c r="A22" s="11"/>
      <c r="C22" s="92" t="s">
        <v>413</v>
      </c>
      <c r="D22" s="94">
        <f>SUM(D16:D20)</f>
        <v>40</v>
      </c>
      <c r="E22" s="32">
        <f>SUM(E15:E21)</f>
        <v>1</v>
      </c>
      <c r="F22" s="93">
        <f>SUM(F16:F21)</f>
        <v>40</v>
      </c>
      <c r="G22" s="32">
        <f>SUM(G16:G21)</f>
        <v>1</v>
      </c>
      <c r="H22" s="4"/>
      <c r="X22" s="11"/>
    </row>
    <row r="23" spans="1:28" ht="15.75" thickBot="1" x14ac:dyDescent="0.3">
      <c r="A23" s="11"/>
      <c r="C23" s="73" t="s">
        <v>414</v>
      </c>
      <c r="D23" s="432">
        <f>COUNTIF('Monitoria Anual - 3'!S11:S896,"Agrupada")</f>
        <v>0</v>
      </c>
      <c r="E23" s="433"/>
      <c r="F23" s="433"/>
      <c r="G23" s="434"/>
      <c r="H23" s="5"/>
      <c r="X23" s="11"/>
    </row>
    <row r="24" spans="1:28" ht="15.75" thickBot="1" x14ac:dyDescent="0.3">
      <c r="A24" s="11"/>
      <c r="C24" s="72" t="s">
        <v>415</v>
      </c>
      <c r="D24" s="432">
        <f>COUNTIF('Monitoria Anual - 3'!S11:S58,"Excluída")</f>
        <v>0</v>
      </c>
      <c r="E24" s="433"/>
      <c r="F24" s="433"/>
      <c r="G24" s="434"/>
      <c r="X24" s="11"/>
    </row>
    <row r="25" spans="1:28" x14ac:dyDescent="0.25">
      <c r="A25" s="11"/>
      <c r="X25" s="11"/>
    </row>
    <row r="26" spans="1:28" x14ac:dyDescent="0.25">
      <c r="A26" s="11"/>
      <c r="X26" s="11"/>
    </row>
    <row r="27" spans="1:28" ht="15.75" x14ac:dyDescent="0.25">
      <c r="A27" s="11"/>
      <c r="B27" s="430" t="s">
        <v>416</v>
      </c>
      <c r="C27" s="431"/>
      <c r="D27" s="42"/>
      <c r="E27" s="42"/>
      <c r="F27" s="42"/>
      <c r="G27" s="42"/>
      <c r="X27" s="11"/>
    </row>
    <row r="28" spans="1:28" ht="16.5" thickBot="1" x14ac:dyDescent="0.3">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x14ac:dyDescent="0.3">
      <c r="A29" s="11"/>
      <c r="B29" s="17"/>
      <c r="C29" s="33" t="s">
        <v>417</v>
      </c>
      <c r="D29" s="66">
        <f>COUNTA('Monitoria Anual - 3'!A11:A57)</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76" t="s">
        <v>418</v>
      </c>
      <c r="D31" s="76" t="s">
        <v>419</v>
      </c>
      <c r="E31" s="19"/>
      <c r="F31" s="20"/>
      <c r="G31" s="21"/>
      <c r="H31" s="23"/>
      <c r="I31" s="24"/>
      <c r="J31" s="25"/>
      <c r="W31" s="1"/>
      <c r="X31" s="11"/>
    </row>
    <row r="32" spans="1:28" x14ac:dyDescent="0.25">
      <c r="A32" s="11"/>
      <c r="C32" s="74" t="s">
        <v>420</v>
      </c>
      <c r="D32" s="97">
        <f>SUM(F32:J32)</f>
        <v>10</v>
      </c>
      <c r="E32" s="34">
        <f>COUNTA('Monitoria Anual - 3'!S11:S24)</f>
        <v>0</v>
      </c>
      <c r="F32" s="64">
        <f>COUNTA('Monitoria Anual - 3'!N11:N24)</f>
        <v>1</v>
      </c>
      <c r="G32" s="64">
        <f>COUNTA('Monitoria Anual - 3'!O11:O24)</f>
        <v>5</v>
      </c>
      <c r="H32" s="64">
        <f>COUNTA('Monitoria Anual - 3'!P11:P24)</f>
        <v>3</v>
      </c>
      <c r="I32" s="64">
        <f>COUNTA('Monitoria Anual - 3'!Q11:Q24)</f>
        <v>1</v>
      </c>
      <c r="J32" s="65">
        <f>COUNTA('Monitoria Anual - 3'!R11:R24)</f>
        <v>0</v>
      </c>
      <c r="W32" s="1"/>
      <c r="X32" s="11"/>
    </row>
    <row r="33" spans="1:24" x14ac:dyDescent="0.25">
      <c r="A33" s="11"/>
      <c r="C33" s="75" t="s">
        <v>421</v>
      </c>
      <c r="D33" s="74">
        <f>SUM(F33:J33)</f>
        <v>4</v>
      </c>
      <c r="E33" s="35">
        <f>COUNTA('Monitoria Anual - 3'!S25:S29)</f>
        <v>0</v>
      </c>
      <c r="F33" s="36">
        <f>COUNTA('Monitoria Anual - 3'!N25:N29)</f>
        <v>0</v>
      </c>
      <c r="G33" s="36">
        <f>COUNTA('Monitoria Anual - 3'!O25:O29)</f>
        <v>2</v>
      </c>
      <c r="H33" s="36">
        <f>COUNTA('Monitoria Anual - 3'!P25:P29)</f>
        <v>1</v>
      </c>
      <c r="I33" s="36">
        <f>COUNTA('Monitoria Anual - 3'!Q25:Q29)</f>
        <v>1</v>
      </c>
      <c r="J33" s="37">
        <f>COUNTA('Monitoria Anual - 3'!R25:R29)</f>
        <v>0</v>
      </c>
      <c r="W33" s="1"/>
      <c r="X33" s="11"/>
    </row>
    <row r="34" spans="1:24" x14ac:dyDescent="0.25">
      <c r="A34" s="11"/>
      <c r="C34" s="75" t="s">
        <v>422</v>
      </c>
      <c r="D34" s="74">
        <f t="shared" ref="D34:D37" si="2">SUM(F34:J34)</f>
        <v>6</v>
      </c>
      <c r="E34" s="35">
        <f>COUNTA('Monitoria Anual - 3'!S30:S37)</f>
        <v>0</v>
      </c>
      <c r="F34" s="36">
        <f>COUNTA('Monitoria Anual - 3'!N30:N37)</f>
        <v>0</v>
      </c>
      <c r="G34" s="36">
        <f>COUNTA('Monitoria Anual - 3'!O30:O37)</f>
        <v>1</v>
      </c>
      <c r="H34" s="36">
        <f>COUNTA('Monitoria Anual - 3'!P30:P37)</f>
        <v>2</v>
      </c>
      <c r="I34" s="36">
        <f>COUNTA('Monitoria Anual - 3'!Q30:Q37)</f>
        <v>3</v>
      </c>
      <c r="J34" s="37">
        <f>COUNTA('Monitoria Anual - 3'!R30:R37)</f>
        <v>0</v>
      </c>
      <c r="W34" s="1"/>
      <c r="X34" s="11"/>
    </row>
    <row r="35" spans="1:24" x14ac:dyDescent="0.25">
      <c r="A35" s="11"/>
      <c r="C35" s="75" t="s">
        <v>423</v>
      </c>
      <c r="D35" s="74">
        <f t="shared" si="2"/>
        <v>6</v>
      </c>
      <c r="E35" s="35">
        <f>COUNTA('Monitoria Anual - 3'!S38:S43)</f>
        <v>0</v>
      </c>
      <c r="F35" s="36">
        <f>COUNTA('Monitoria Anual - 3'!N38:N43)</f>
        <v>3</v>
      </c>
      <c r="G35" s="36">
        <f>COUNTA('Monitoria Anual - 3'!O38:O43)</f>
        <v>0</v>
      </c>
      <c r="H35" s="36">
        <f>COUNTA('Monitoria Anual - 3'!P38:P43)</f>
        <v>3</v>
      </c>
      <c r="I35" s="36">
        <f>COUNTA('Monitoria Anual - 3'!Q38:Q43)</f>
        <v>0</v>
      </c>
      <c r="J35" s="37">
        <f>COUNTA('Monitoria Anual - 3'!R38:R43)</f>
        <v>0</v>
      </c>
      <c r="W35" s="1"/>
      <c r="X35" s="11"/>
    </row>
    <row r="36" spans="1:24" x14ac:dyDescent="0.25">
      <c r="A36" s="11"/>
      <c r="C36" s="75" t="s">
        <v>424</v>
      </c>
      <c r="D36" s="74">
        <f t="shared" si="2"/>
        <v>7</v>
      </c>
      <c r="E36" s="35">
        <f>COUNTA('Monitoria Anual - 3'!S44:S50)</f>
        <v>0</v>
      </c>
      <c r="F36" s="36">
        <f>COUNTA('Monitoria Anual - 3'!N44:N50)</f>
        <v>3</v>
      </c>
      <c r="G36" s="36">
        <f>COUNTA('Monitoria Anual - 3'!O44:O50)</f>
        <v>3</v>
      </c>
      <c r="H36" s="36">
        <f>COUNTA('Monitoria Anual - 3'!P44:P50)</f>
        <v>0</v>
      </c>
      <c r="I36" s="36">
        <f>COUNTA('Monitoria Anual - 3'!Q44:Q50)</f>
        <v>0</v>
      </c>
      <c r="J36" s="37">
        <f>COUNTA('Monitoria Anual - 3'!R44:R50)</f>
        <v>1</v>
      </c>
      <c r="W36" s="1"/>
      <c r="X36" s="11"/>
    </row>
    <row r="37" spans="1:24" x14ac:dyDescent="0.25">
      <c r="A37" s="11"/>
      <c r="C37" s="75" t="s">
        <v>425</v>
      </c>
      <c r="D37" s="74">
        <f t="shared" si="2"/>
        <v>7</v>
      </c>
      <c r="E37" s="35">
        <f>COUNTA('Monitoria Anual - 3'!S51:S59)</f>
        <v>0</v>
      </c>
      <c r="F37" s="36">
        <f>COUNTA('Monitoria Anual - 3'!N51:N59)</f>
        <v>1</v>
      </c>
      <c r="G37" s="192">
        <f>COUNTA('Monitoria Anual - 3'!O51:O59)</f>
        <v>5</v>
      </c>
      <c r="H37" s="36">
        <f>COUNTA('Monitoria Anual - 3'!P51:P59)</f>
        <v>1</v>
      </c>
      <c r="I37" s="36">
        <f>COUNTA('Monitoria Anual - 3'!Q51:Q59)</f>
        <v>0</v>
      </c>
      <c r="J37" s="37">
        <f>COUNTA('Monitoria Anual - 3'!R51:R59)</f>
        <v>0</v>
      </c>
      <c r="W37" s="1"/>
      <c r="X37" s="11"/>
    </row>
    <row r="38" spans="1:24" x14ac:dyDescent="0.25">
      <c r="A38" s="11"/>
      <c r="X38" s="11"/>
    </row>
    <row r="39" spans="1:24"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NOrzFPGhiYm86BGyxcwKgtnSCgNUEpgZUYUclPmnXCl1hr8sYRxxm6LEv5mJPeHc7v4VCMeB8jgO20864CzFiA==" saltValue="CkfVFzmVq5LmmrSdpYDl+g=="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7 F33:F37">
    <cfRule type="cellIs" dxfId="3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15"/>
  <sheetViews>
    <sheetView showGridLines="0" topLeftCell="C42" zoomScale="80" zoomScaleNormal="80" workbookViewId="0">
      <selection activeCell="H43" sqref="H43"/>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9" width="26.7109375" style="57"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375" t="s">
        <v>0</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18"/>
    </row>
    <row r="2" spans="1:40" ht="33.75" customHeight="1" thickBot="1" x14ac:dyDescent="0.3">
      <c r="A2" s="376" t="s">
        <v>1</v>
      </c>
      <c r="B2" s="376"/>
      <c r="C2" s="376"/>
      <c r="D2" s="376"/>
      <c r="E2" s="376"/>
      <c r="F2" s="376"/>
      <c r="G2" s="376"/>
      <c r="H2" s="376"/>
      <c r="I2" s="376"/>
      <c r="J2" s="376"/>
      <c r="K2" s="376"/>
      <c r="L2" s="376"/>
      <c r="M2" s="376"/>
      <c r="N2" s="376"/>
      <c r="O2" s="376"/>
      <c r="P2" s="376"/>
      <c r="Q2" s="376"/>
      <c r="R2" s="376"/>
      <c r="S2" s="376"/>
      <c r="T2" s="376"/>
      <c r="U2" s="376"/>
      <c r="V2" s="376"/>
      <c r="W2" s="376"/>
      <c r="X2" s="376"/>
      <c r="Y2" s="376"/>
      <c r="Z2" s="376"/>
      <c r="AA2" s="376"/>
      <c r="AB2" s="376"/>
      <c r="AC2" s="376"/>
      <c r="AD2" s="376"/>
      <c r="AE2" s="376"/>
      <c r="AF2" s="376"/>
      <c r="AG2" s="376"/>
      <c r="AH2" s="376"/>
      <c r="AI2" s="376"/>
      <c r="AJ2" s="18"/>
    </row>
    <row r="3" spans="1:40" ht="15.75" thickTop="1" x14ac:dyDescent="0.25">
      <c r="AJ3" s="18"/>
    </row>
    <row r="4" spans="1:40" ht="45" customHeight="1" x14ac:dyDescent="0.25">
      <c r="A4" s="52" t="s">
        <v>2</v>
      </c>
      <c r="B4" s="388" t="s">
        <v>3</v>
      </c>
      <c r="C4" s="388"/>
      <c r="D4" s="388"/>
      <c r="E4" s="388"/>
      <c r="F4" s="388"/>
      <c r="G4" s="389"/>
      <c r="H4" s="13"/>
      <c r="I4" s="13"/>
      <c r="J4" s="13"/>
      <c r="K4" s="13"/>
      <c r="L4" s="13"/>
      <c r="M4" s="13"/>
      <c r="N4" s="13"/>
      <c r="O4" s="13"/>
      <c r="P4" s="13"/>
      <c r="Q4" s="13"/>
      <c r="R4" s="13"/>
      <c r="S4" s="2"/>
      <c r="AJ4" s="18"/>
    </row>
    <row r="5" spans="1:40" x14ac:dyDescent="0.25">
      <c r="AJ5" s="18"/>
    </row>
    <row r="6" spans="1:40" ht="27" customHeight="1" x14ac:dyDescent="0.25">
      <c r="A6" s="52" t="s">
        <v>4</v>
      </c>
      <c r="B6" s="453" t="s">
        <v>655</v>
      </c>
      <c r="C6" s="391"/>
      <c r="M6" s="57"/>
      <c r="AJ6" s="18"/>
      <c r="AN6" s="2" t="s">
        <v>5</v>
      </c>
    </row>
    <row r="7" spans="1:40" ht="15.75" thickBot="1" x14ac:dyDescent="0.3">
      <c r="AJ7" s="18"/>
      <c r="AN7" s="58" t="s">
        <v>6</v>
      </c>
    </row>
    <row r="8" spans="1:40" ht="27" customHeight="1" thickBot="1" x14ac:dyDescent="0.3">
      <c r="A8" s="394" t="s">
        <v>7</v>
      </c>
      <c r="B8" s="395"/>
      <c r="C8" s="395"/>
      <c r="D8" s="395"/>
      <c r="E8" s="395"/>
      <c r="F8" s="395"/>
      <c r="G8" s="395"/>
      <c r="H8" s="395"/>
      <c r="I8" s="395"/>
      <c r="J8" s="395"/>
      <c r="K8" s="395"/>
      <c r="L8" s="395"/>
      <c r="M8" s="396"/>
      <c r="N8" s="414" t="s">
        <v>8</v>
      </c>
      <c r="O8" s="415"/>
      <c r="P8" s="415"/>
      <c r="Q8" s="415"/>
      <c r="R8" s="415"/>
      <c r="S8" s="415"/>
      <c r="T8" s="415"/>
      <c r="U8" s="415"/>
      <c r="V8" s="415"/>
      <c r="W8" s="415"/>
      <c r="X8" s="416"/>
      <c r="Y8" s="377" t="s">
        <v>9</v>
      </c>
      <c r="Z8" s="378"/>
      <c r="AA8" s="378"/>
      <c r="AB8" s="378"/>
      <c r="AC8" s="378"/>
      <c r="AD8" s="378"/>
      <c r="AE8" s="378"/>
      <c r="AF8" s="378"/>
      <c r="AG8" s="378"/>
      <c r="AH8" s="378"/>
      <c r="AI8" s="379"/>
      <c r="AJ8" s="18"/>
    </row>
    <row r="9" spans="1:40" ht="64.5" customHeight="1" x14ac:dyDescent="0.25">
      <c r="A9" s="382" t="s">
        <v>10</v>
      </c>
      <c r="B9" s="380" t="s">
        <v>11</v>
      </c>
      <c r="C9" s="380" t="s">
        <v>12</v>
      </c>
      <c r="D9" s="380" t="s">
        <v>13</v>
      </c>
      <c r="E9" s="384" t="s">
        <v>14</v>
      </c>
      <c r="F9" s="380" t="s">
        <v>15</v>
      </c>
      <c r="G9" s="380"/>
      <c r="H9" s="380" t="s">
        <v>16</v>
      </c>
      <c r="I9" s="380" t="s">
        <v>17</v>
      </c>
      <c r="J9" s="380" t="s">
        <v>18</v>
      </c>
      <c r="K9" s="401" t="s">
        <v>19</v>
      </c>
      <c r="L9" s="402"/>
      <c r="M9" s="380" t="s">
        <v>20</v>
      </c>
      <c r="N9" s="421" t="s">
        <v>21</v>
      </c>
      <c r="O9" s="423" t="s">
        <v>22</v>
      </c>
      <c r="P9" s="425" t="s">
        <v>23</v>
      </c>
      <c r="Q9" s="427" t="s">
        <v>24</v>
      </c>
      <c r="R9" s="408" t="s">
        <v>25</v>
      </c>
      <c r="S9" s="410" t="s">
        <v>26</v>
      </c>
      <c r="T9" s="412" t="s">
        <v>27</v>
      </c>
      <c r="U9" s="412" t="s">
        <v>28</v>
      </c>
      <c r="V9" s="412" t="s">
        <v>29</v>
      </c>
      <c r="W9" s="412" t="s">
        <v>30</v>
      </c>
      <c r="X9" s="417" t="s">
        <v>31</v>
      </c>
      <c r="Y9" s="419" t="s">
        <v>32</v>
      </c>
      <c r="Z9" s="404" t="s">
        <v>33</v>
      </c>
      <c r="AA9" s="406" t="s">
        <v>34</v>
      </c>
      <c r="AB9" s="404" t="s">
        <v>35</v>
      </c>
      <c r="AC9" s="404" t="s">
        <v>36</v>
      </c>
      <c r="AD9" s="404" t="s">
        <v>37</v>
      </c>
      <c r="AE9" s="404" t="s">
        <v>38</v>
      </c>
      <c r="AF9" s="392" t="s">
        <v>39</v>
      </c>
      <c r="AG9" s="404" t="s">
        <v>40</v>
      </c>
      <c r="AH9" s="404" t="s">
        <v>41</v>
      </c>
      <c r="AI9" s="386" t="s">
        <v>42</v>
      </c>
      <c r="AJ9" s="18"/>
    </row>
    <row r="10" spans="1:40" ht="45.75" customHeight="1" thickBot="1" x14ac:dyDescent="0.3">
      <c r="A10" s="383"/>
      <c r="B10" s="381"/>
      <c r="C10" s="381"/>
      <c r="D10" s="381"/>
      <c r="E10" s="385"/>
      <c r="F10" s="51" t="s">
        <v>43</v>
      </c>
      <c r="G10" s="51" t="s">
        <v>44</v>
      </c>
      <c r="H10" s="381"/>
      <c r="I10" s="381"/>
      <c r="J10" s="381"/>
      <c r="K10" s="96" t="s">
        <v>45</v>
      </c>
      <c r="L10" s="96" t="s">
        <v>46</v>
      </c>
      <c r="M10" s="381"/>
      <c r="N10" s="422"/>
      <c r="O10" s="424"/>
      <c r="P10" s="426"/>
      <c r="Q10" s="428"/>
      <c r="R10" s="409"/>
      <c r="S10" s="411"/>
      <c r="T10" s="413"/>
      <c r="U10" s="413"/>
      <c r="V10" s="413"/>
      <c r="W10" s="413"/>
      <c r="X10" s="418"/>
      <c r="Y10" s="420"/>
      <c r="Z10" s="405"/>
      <c r="AA10" s="407"/>
      <c r="AB10" s="405"/>
      <c r="AC10" s="405"/>
      <c r="AD10" s="405"/>
      <c r="AE10" s="405"/>
      <c r="AF10" s="393"/>
      <c r="AG10" s="405"/>
      <c r="AH10" s="405"/>
      <c r="AI10" s="387"/>
      <c r="AJ10" s="18"/>
    </row>
    <row r="11" spans="1:40" ht="78.75" customHeight="1" x14ac:dyDescent="0.3">
      <c r="A11" s="397" t="s">
        <v>47</v>
      </c>
      <c r="B11" s="223" t="s">
        <v>48</v>
      </c>
      <c r="C11" s="364" t="s">
        <v>49</v>
      </c>
      <c r="D11" s="364" t="s">
        <v>50</v>
      </c>
      <c r="E11" s="98"/>
      <c r="F11" s="98">
        <v>40956</v>
      </c>
      <c r="G11" s="98">
        <v>43878</v>
      </c>
      <c r="H11" s="364" t="s">
        <v>427</v>
      </c>
      <c r="I11" s="99">
        <v>50000</v>
      </c>
      <c r="J11" s="364" t="s">
        <v>52</v>
      </c>
      <c r="K11" s="59"/>
      <c r="L11" s="223"/>
      <c r="M11" s="59"/>
      <c r="N11" s="59"/>
      <c r="O11" s="60"/>
      <c r="P11" s="59"/>
      <c r="Q11" s="59" t="s">
        <v>53</v>
      </c>
      <c r="R11" s="59"/>
      <c r="S11" s="61"/>
      <c r="T11" s="178" t="s">
        <v>656</v>
      </c>
      <c r="U11" s="179"/>
      <c r="V11" s="179"/>
      <c r="W11" s="179"/>
      <c r="X11" s="179"/>
      <c r="Y11" s="108"/>
      <c r="Z11" s="108"/>
      <c r="AA11" s="45"/>
      <c r="AB11" s="108"/>
      <c r="AC11" s="108"/>
      <c r="AD11" s="108"/>
      <c r="AE11" s="108"/>
      <c r="AF11" s="108"/>
      <c r="AG11" s="62"/>
      <c r="AH11" s="62"/>
      <c r="AI11" s="62"/>
      <c r="AJ11" s="18"/>
    </row>
    <row r="12" spans="1:40" ht="78.75" customHeight="1" x14ac:dyDescent="0.3">
      <c r="A12" s="398"/>
      <c r="B12" s="45" t="s">
        <v>59</v>
      </c>
      <c r="C12" s="104" t="s">
        <v>60</v>
      </c>
      <c r="D12" s="368" t="s">
        <v>61</v>
      </c>
      <c r="E12" s="98"/>
      <c r="F12" s="98">
        <v>40956</v>
      </c>
      <c r="G12" s="98">
        <v>43148</v>
      </c>
      <c r="H12" s="368" t="s">
        <v>657</v>
      </c>
      <c r="I12" s="105">
        <v>800000</v>
      </c>
      <c r="J12" s="368" t="s">
        <v>63</v>
      </c>
      <c r="K12" s="62"/>
      <c r="L12" s="223"/>
      <c r="M12" s="62"/>
      <c r="N12" s="59"/>
      <c r="O12" s="59"/>
      <c r="P12" s="59" t="s">
        <v>53</v>
      </c>
      <c r="Q12" s="59"/>
      <c r="R12" s="59"/>
      <c r="S12" s="61"/>
      <c r="T12" s="169" t="s">
        <v>658</v>
      </c>
      <c r="U12" s="179"/>
      <c r="V12" s="179"/>
      <c r="W12" s="179" t="s">
        <v>498</v>
      </c>
      <c r="X12" s="179"/>
      <c r="Y12" s="108"/>
      <c r="Z12" s="108"/>
      <c r="AA12" s="45"/>
      <c r="AB12" s="108"/>
      <c r="AC12" s="108">
        <v>2020</v>
      </c>
      <c r="AD12" s="108"/>
      <c r="AE12" s="108"/>
      <c r="AF12" s="108"/>
      <c r="AG12" s="62"/>
      <c r="AH12" s="62"/>
      <c r="AI12" s="62"/>
      <c r="AJ12" s="18"/>
    </row>
    <row r="13" spans="1:40" ht="63.75" customHeight="1" x14ac:dyDescent="0.3">
      <c r="A13" s="398"/>
      <c r="B13" s="45" t="s">
        <v>67</v>
      </c>
      <c r="C13" s="104" t="s">
        <v>592</v>
      </c>
      <c r="D13" s="368" t="s">
        <v>69</v>
      </c>
      <c r="E13" s="98"/>
      <c r="F13" s="98">
        <v>40956</v>
      </c>
      <c r="G13" s="109" t="s">
        <v>70</v>
      </c>
      <c r="H13" s="368" t="s">
        <v>593</v>
      </c>
      <c r="I13" s="45" t="s">
        <v>72</v>
      </c>
      <c r="J13" s="368" t="s">
        <v>73</v>
      </c>
      <c r="K13" s="62"/>
      <c r="L13" s="223"/>
      <c r="M13" s="62"/>
      <c r="N13" s="59"/>
      <c r="O13" s="59"/>
      <c r="P13" s="59"/>
      <c r="Q13" s="59" t="s">
        <v>53</v>
      </c>
      <c r="R13" s="59"/>
      <c r="S13" s="61"/>
      <c r="T13" s="178" t="s">
        <v>659</v>
      </c>
      <c r="U13" s="179"/>
      <c r="V13" s="179"/>
      <c r="W13" s="179"/>
      <c r="X13" s="179"/>
      <c r="Y13" s="108"/>
      <c r="Z13" s="108"/>
      <c r="AA13" s="45"/>
      <c r="AB13" s="108"/>
      <c r="AC13" s="108"/>
      <c r="AD13" s="111" t="s">
        <v>660</v>
      </c>
      <c r="AE13" s="108"/>
      <c r="AF13" s="111" t="s">
        <v>661</v>
      </c>
      <c r="AG13" s="62"/>
      <c r="AH13" s="62"/>
      <c r="AI13" s="62"/>
      <c r="AJ13" s="18"/>
    </row>
    <row r="14" spans="1:40" ht="75" customHeight="1" x14ac:dyDescent="0.25">
      <c r="A14" s="398"/>
      <c r="B14" s="142" t="s">
        <v>77</v>
      </c>
      <c r="C14" s="104" t="s">
        <v>594</v>
      </c>
      <c r="D14" s="368" t="s">
        <v>79</v>
      </c>
      <c r="E14" s="110"/>
      <c r="F14" s="110">
        <v>41322</v>
      </c>
      <c r="G14" s="110">
        <v>43148</v>
      </c>
      <c r="H14" s="368" t="s">
        <v>71</v>
      </c>
      <c r="I14" s="45" t="s">
        <v>80</v>
      </c>
      <c r="J14" s="368" t="s">
        <v>81</v>
      </c>
      <c r="K14" s="62"/>
      <c r="L14" s="62"/>
      <c r="M14" s="62"/>
      <c r="N14" s="59"/>
      <c r="O14" s="59"/>
      <c r="P14" s="59"/>
      <c r="Q14" s="59"/>
      <c r="R14" s="59"/>
      <c r="S14" s="61"/>
      <c r="T14" s="62"/>
      <c r="U14" s="62"/>
      <c r="V14" s="62"/>
      <c r="W14" s="62"/>
      <c r="X14" s="62"/>
      <c r="Y14" s="62"/>
      <c r="Z14" s="62"/>
      <c r="AA14" s="62"/>
      <c r="AB14" s="62"/>
      <c r="AC14" s="62"/>
      <c r="AD14" s="62"/>
      <c r="AE14" s="62"/>
      <c r="AF14" s="62"/>
      <c r="AG14" s="62"/>
      <c r="AH14" s="62"/>
      <c r="AI14" s="62"/>
      <c r="AJ14" s="18"/>
    </row>
    <row r="15" spans="1:40" ht="75" customHeight="1" x14ac:dyDescent="0.25">
      <c r="A15" s="398"/>
      <c r="B15" s="142" t="s">
        <v>86</v>
      </c>
      <c r="C15" s="104" t="s">
        <v>595</v>
      </c>
      <c r="D15" s="368" t="s">
        <v>88</v>
      </c>
      <c r="E15" s="98"/>
      <c r="F15" s="98">
        <v>40956</v>
      </c>
      <c r="G15" s="98">
        <v>42783</v>
      </c>
      <c r="H15" s="368" t="s">
        <v>93</v>
      </c>
      <c r="I15" s="45" t="s">
        <v>90</v>
      </c>
      <c r="J15" s="368" t="s">
        <v>94</v>
      </c>
      <c r="K15" s="62"/>
      <c r="L15" s="223"/>
      <c r="M15" s="62"/>
      <c r="N15" s="59"/>
      <c r="O15" s="59" t="s">
        <v>53</v>
      </c>
      <c r="P15" s="59"/>
      <c r="Q15" s="59"/>
      <c r="R15" s="59"/>
      <c r="S15" s="61"/>
      <c r="T15" s="62"/>
      <c r="U15" s="62"/>
      <c r="V15" s="62"/>
      <c r="W15" s="62"/>
      <c r="X15" s="62"/>
      <c r="Y15" s="62"/>
      <c r="Z15" s="62"/>
      <c r="AA15" s="62"/>
      <c r="AB15" s="62"/>
      <c r="AC15" s="62"/>
      <c r="AD15" s="62"/>
      <c r="AE15" s="62"/>
      <c r="AF15" s="62"/>
      <c r="AG15" s="62"/>
      <c r="AH15" s="62"/>
      <c r="AI15" s="62"/>
      <c r="AJ15" s="18"/>
    </row>
    <row r="16" spans="1:40" ht="75" customHeight="1" x14ac:dyDescent="0.25">
      <c r="A16" s="398"/>
      <c r="B16" s="142" t="s">
        <v>95</v>
      </c>
      <c r="C16" s="104" t="s">
        <v>596</v>
      </c>
      <c r="D16" s="368" t="s">
        <v>97</v>
      </c>
      <c r="E16" s="98"/>
      <c r="F16" s="98">
        <v>40956</v>
      </c>
      <c r="G16" s="98">
        <v>43878</v>
      </c>
      <c r="H16" s="368" t="s">
        <v>71</v>
      </c>
      <c r="I16" s="45" t="s">
        <v>80</v>
      </c>
      <c r="J16" s="368" t="s">
        <v>98</v>
      </c>
      <c r="K16" s="62"/>
      <c r="L16" s="62"/>
      <c r="M16" s="62"/>
      <c r="N16" s="59"/>
      <c r="O16" s="59"/>
      <c r="P16" s="59"/>
      <c r="Q16" s="59"/>
      <c r="R16" s="59"/>
      <c r="S16" s="61"/>
      <c r="T16" s="62"/>
      <c r="U16" s="62"/>
      <c r="V16" s="62"/>
      <c r="W16" s="62"/>
      <c r="X16" s="62"/>
      <c r="Y16" s="62"/>
      <c r="Z16" s="62"/>
      <c r="AA16" s="62"/>
      <c r="AB16" s="62"/>
      <c r="AC16" s="62"/>
      <c r="AD16" s="62"/>
      <c r="AE16" s="62"/>
      <c r="AF16" s="62"/>
      <c r="AG16" s="62"/>
      <c r="AH16" s="62"/>
      <c r="AI16" s="62"/>
      <c r="AJ16" s="18"/>
    </row>
    <row r="17" spans="1:36" ht="75" customHeight="1" x14ac:dyDescent="0.3">
      <c r="A17" s="398"/>
      <c r="B17" s="45" t="s">
        <v>100</v>
      </c>
      <c r="C17" s="104" t="s">
        <v>662</v>
      </c>
      <c r="D17" s="368" t="s">
        <v>102</v>
      </c>
      <c r="E17" s="98"/>
      <c r="F17" s="98">
        <v>40956</v>
      </c>
      <c r="G17" s="98">
        <v>43878</v>
      </c>
      <c r="H17" s="368" t="s">
        <v>663</v>
      </c>
      <c r="I17" s="45" t="s">
        <v>80</v>
      </c>
      <c r="J17" s="368" t="s">
        <v>104</v>
      </c>
      <c r="K17" s="62"/>
      <c r="L17" s="223"/>
      <c r="M17" s="62"/>
      <c r="N17" s="59"/>
      <c r="O17" s="59"/>
      <c r="P17" s="59"/>
      <c r="Q17" s="59" t="s">
        <v>53</v>
      </c>
      <c r="R17" s="59"/>
      <c r="S17" s="61"/>
      <c r="T17" s="108"/>
      <c r="U17" s="179"/>
      <c r="V17" s="179"/>
      <c r="W17" s="179"/>
      <c r="X17" s="178" t="s">
        <v>664</v>
      </c>
      <c r="Y17" s="108"/>
      <c r="Z17" s="108"/>
      <c r="AA17" s="62"/>
      <c r="AB17" s="108"/>
      <c r="AC17" s="108"/>
      <c r="AD17" s="111" t="s">
        <v>665</v>
      </c>
      <c r="AE17" s="108"/>
      <c r="AF17" s="111" t="s">
        <v>666</v>
      </c>
      <c r="AG17" s="62"/>
      <c r="AH17" s="62"/>
      <c r="AI17" s="62"/>
      <c r="AJ17" s="18"/>
    </row>
    <row r="18" spans="1:36" ht="75" customHeight="1" x14ac:dyDescent="0.3">
      <c r="A18" s="398"/>
      <c r="B18" s="142" t="s">
        <v>108</v>
      </c>
      <c r="C18" s="104" t="s">
        <v>455</v>
      </c>
      <c r="D18" s="368" t="s">
        <v>110</v>
      </c>
      <c r="E18" s="98"/>
      <c r="F18" s="98">
        <v>40956</v>
      </c>
      <c r="G18" s="98">
        <v>43878</v>
      </c>
      <c r="H18" s="368" t="s">
        <v>103</v>
      </c>
      <c r="I18" s="45" t="s">
        <v>80</v>
      </c>
      <c r="J18" s="368" t="s">
        <v>111</v>
      </c>
      <c r="K18" s="62"/>
      <c r="L18" s="223"/>
      <c r="M18" s="62"/>
      <c r="N18" s="59"/>
      <c r="O18" s="59"/>
      <c r="P18" s="59"/>
      <c r="Q18" s="59"/>
      <c r="R18" s="59"/>
      <c r="S18" s="61"/>
      <c r="T18" s="179"/>
      <c r="U18" s="179"/>
      <c r="V18" s="179"/>
      <c r="W18" s="179"/>
      <c r="X18" s="179"/>
      <c r="Y18" s="108"/>
      <c r="Z18" s="108"/>
      <c r="AA18" s="62"/>
      <c r="AB18" s="108"/>
      <c r="AC18" s="108"/>
      <c r="AD18" s="108"/>
      <c r="AE18" s="108"/>
      <c r="AF18" s="108"/>
      <c r="AG18" s="62"/>
      <c r="AH18" s="62"/>
      <c r="AI18" s="62"/>
      <c r="AJ18" s="18"/>
    </row>
    <row r="19" spans="1:36" ht="75" customHeight="1" x14ac:dyDescent="0.3">
      <c r="A19" s="398"/>
      <c r="B19" s="45" t="s">
        <v>114</v>
      </c>
      <c r="C19" s="104" t="s">
        <v>120</v>
      </c>
      <c r="D19" s="368" t="s">
        <v>116</v>
      </c>
      <c r="E19" s="98"/>
      <c r="F19" s="98">
        <v>40956</v>
      </c>
      <c r="G19" s="98">
        <v>43878</v>
      </c>
      <c r="H19" s="368" t="s">
        <v>657</v>
      </c>
      <c r="I19" s="105">
        <v>300000</v>
      </c>
      <c r="J19" s="368" t="s">
        <v>117</v>
      </c>
      <c r="K19" s="62"/>
      <c r="L19" s="223"/>
      <c r="M19" s="62"/>
      <c r="N19" s="59"/>
      <c r="O19" s="59" t="s">
        <v>53</v>
      </c>
      <c r="P19" s="59"/>
      <c r="Q19" s="59"/>
      <c r="R19" s="59"/>
      <c r="S19" s="61"/>
      <c r="T19" s="179"/>
      <c r="U19" s="179"/>
      <c r="V19" s="179"/>
      <c r="W19" s="179"/>
      <c r="X19" s="179"/>
      <c r="Y19" s="108"/>
      <c r="Z19" s="108"/>
      <c r="AA19" s="62"/>
      <c r="AB19" s="108"/>
      <c r="AC19" s="108"/>
      <c r="AD19" s="108"/>
      <c r="AE19" s="108"/>
      <c r="AF19" s="108"/>
      <c r="AG19" s="62"/>
      <c r="AH19" s="62"/>
      <c r="AI19" s="62"/>
      <c r="AJ19" s="18"/>
    </row>
    <row r="20" spans="1:36" ht="75" customHeight="1" x14ac:dyDescent="0.3">
      <c r="A20" s="398"/>
      <c r="B20" s="45" t="s">
        <v>122</v>
      </c>
      <c r="C20" s="104" t="s">
        <v>123</v>
      </c>
      <c r="D20" s="368" t="s">
        <v>124</v>
      </c>
      <c r="E20" s="98"/>
      <c r="F20" s="98">
        <v>40956</v>
      </c>
      <c r="G20" s="98" t="s">
        <v>458</v>
      </c>
      <c r="H20" s="368" t="s">
        <v>657</v>
      </c>
      <c r="I20" s="105">
        <v>600000</v>
      </c>
      <c r="J20" s="368" t="s">
        <v>125</v>
      </c>
      <c r="K20" s="62"/>
      <c r="L20" s="223"/>
      <c r="M20" s="62"/>
      <c r="N20" s="59" t="s">
        <v>53</v>
      </c>
      <c r="O20" s="59"/>
      <c r="P20" s="59"/>
      <c r="Q20" s="59"/>
      <c r="R20" s="59"/>
      <c r="S20" s="61"/>
      <c r="T20" s="179"/>
      <c r="U20" s="179"/>
      <c r="V20" s="179"/>
      <c r="W20" s="179"/>
      <c r="X20" s="179"/>
      <c r="Y20" s="111" t="s">
        <v>667</v>
      </c>
      <c r="Z20" s="111" t="s">
        <v>668</v>
      </c>
      <c r="AA20" s="62"/>
      <c r="AB20" s="180">
        <v>42878</v>
      </c>
      <c r="AC20" s="108"/>
      <c r="AD20" s="108"/>
      <c r="AE20" s="108"/>
      <c r="AF20" s="108"/>
      <c r="AG20" s="62"/>
      <c r="AH20" s="62"/>
      <c r="AI20" s="62"/>
      <c r="AJ20" s="18"/>
    </row>
    <row r="21" spans="1:36" ht="75" customHeight="1" x14ac:dyDescent="0.3">
      <c r="A21" s="398"/>
      <c r="B21" s="45" t="s">
        <v>131</v>
      </c>
      <c r="C21" s="104" t="s">
        <v>136</v>
      </c>
      <c r="D21" s="368" t="s">
        <v>137</v>
      </c>
      <c r="E21" s="98"/>
      <c r="F21" s="98">
        <v>40956</v>
      </c>
      <c r="G21" s="98">
        <v>43878</v>
      </c>
      <c r="H21" s="368" t="s">
        <v>138</v>
      </c>
      <c r="I21" s="45" t="s">
        <v>134</v>
      </c>
      <c r="J21" s="368" t="s">
        <v>135</v>
      </c>
      <c r="K21" s="62"/>
      <c r="L21" s="223"/>
      <c r="M21" s="62"/>
      <c r="N21" s="59"/>
      <c r="O21" s="59"/>
      <c r="P21" s="59" t="s">
        <v>53</v>
      </c>
      <c r="Q21" s="59"/>
      <c r="R21" s="59"/>
      <c r="S21" s="61"/>
      <c r="T21" s="179"/>
      <c r="U21" s="179"/>
      <c r="V21" s="179"/>
      <c r="W21" s="179"/>
      <c r="X21" s="179"/>
      <c r="Y21" s="111" t="s">
        <v>669</v>
      </c>
      <c r="Z21" s="111" t="s">
        <v>670</v>
      </c>
      <c r="AA21" s="62"/>
      <c r="AB21" s="108"/>
      <c r="AC21" s="108"/>
      <c r="AD21" s="111" t="s">
        <v>671</v>
      </c>
      <c r="AE21" s="62"/>
      <c r="AF21" s="111" t="s">
        <v>672</v>
      </c>
      <c r="AG21" s="62"/>
      <c r="AH21" s="62"/>
      <c r="AI21" s="62"/>
      <c r="AJ21" s="18"/>
    </row>
    <row r="22" spans="1:36" ht="75" customHeight="1" x14ac:dyDescent="0.3">
      <c r="A22" s="398"/>
      <c r="B22" s="45" t="s">
        <v>139</v>
      </c>
      <c r="C22" s="104" t="s">
        <v>140</v>
      </c>
      <c r="D22" s="368" t="s">
        <v>141</v>
      </c>
      <c r="E22" s="98"/>
      <c r="F22" s="98">
        <v>40956</v>
      </c>
      <c r="G22" s="98">
        <v>43878</v>
      </c>
      <c r="H22" s="368" t="s">
        <v>142</v>
      </c>
      <c r="I22" s="45" t="s">
        <v>134</v>
      </c>
      <c r="J22" s="368" t="s">
        <v>143</v>
      </c>
      <c r="K22" s="62"/>
      <c r="L22" s="223"/>
      <c r="M22" s="62"/>
      <c r="N22" s="59"/>
      <c r="O22" s="59"/>
      <c r="P22" s="59" t="s">
        <v>53</v>
      </c>
      <c r="Q22" s="59"/>
      <c r="R22" s="59"/>
      <c r="S22" s="61"/>
      <c r="T22" s="179"/>
      <c r="U22" s="179"/>
      <c r="V22" s="179"/>
      <c r="W22" s="179"/>
      <c r="X22" s="179"/>
      <c r="Y22" s="111" t="s">
        <v>673</v>
      </c>
      <c r="Z22" s="111" t="s">
        <v>674</v>
      </c>
      <c r="AA22" s="62"/>
      <c r="AB22" s="108"/>
      <c r="AC22" s="108"/>
      <c r="AD22" s="108"/>
      <c r="AE22" s="108"/>
      <c r="AF22" s="108"/>
      <c r="AG22" s="62"/>
      <c r="AH22" s="62"/>
      <c r="AI22" s="62"/>
      <c r="AJ22" s="18"/>
    </row>
    <row r="23" spans="1:36" ht="75" customHeight="1" x14ac:dyDescent="0.3">
      <c r="A23" s="398"/>
      <c r="B23" s="45" t="s">
        <v>376</v>
      </c>
      <c r="C23" s="170" t="s">
        <v>464</v>
      </c>
      <c r="D23" s="107" t="s">
        <v>378</v>
      </c>
      <c r="F23" s="110">
        <v>41543</v>
      </c>
      <c r="G23" s="98">
        <v>43878</v>
      </c>
      <c r="H23" s="368" t="s">
        <v>57</v>
      </c>
      <c r="I23" s="45" t="s">
        <v>379</v>
      </c>
      <c r="J23" s="107" t="s">
        <v>380</v>
      </c>
      <c r="K23" s="62"/>
      <c r="L23" s="62"/>
      <c r="M23" s="62"/>
      <c r="N23" s="62"/>
      <c r="O23" s="62"/>
      <c r="P23" s="62"/>
      <c r="Q23" s="62" t="s">
        <v>53</v>
      </c>
      <c r="R23" s="59"/>
      <c r="S23" s="61"/>
      <c r="T23" s="179"/>
      <c r="U23" s="179"/>
      <c r="V23" s="179"/>
      <c r="W23" s="179"/>
      <c r="X23" s="179"/>
      <c r="Y23" s="108"/>
      <c r="Z23" s="108"/>
      <c r="AA23" s="62"/>
      <c r="AB23" s="108"/>
      <c r="AC23" s="108"/>
      <c r="AD23" s="108"/>
      <c r="AE23" s="108"/>
      <c r="AF23" s="108"/>
      <c r="AG23" s="62"/>
      <c r="AH23" s="62"/>
      <c r="AI23" s="62"/>
      <c r="AJ23" s="18"/>
    </row>
    <row r="24" spans="1:36" ht="75" customHeight="1" x14ac:dyDescent="0.3">
      <c r="A24" s="398"/>
      <c r="B24" s="45" t="s">
        <v>381</v>
      </c>
      <c r="C24" s="181" t="s">
        <v>382</v>
      </c>
      <c r="D24" s="107" t="s">
        <v>383</v>
      </c>
      <c r="E24" s="62"/>
      <c r="F24" s="144">
        <v>41543</v>
      </c>
      <c r="G24" s="144">
        <v>43878</v>
      </c>
      <c r="H24" s="107" t="s">
        <v>384</v>
      </c>
      <c r="I24" s="62" t="s">
        <v>134</v>
      </c>
      <c r="J24" s="107" t="s">
        <v>385</v>
      </c>
      <c r="L24" s="223"/>
      <c r="M24" s="59"/>
      <c r="N24" s="59"/>
      <c r="O24" s="59"/>
      <c r="P24" s="59"/>
      <c r="Q24" s="59" t="s">
        <v>53</v>
      </c>
      <c r="R24" s="59"/>
      <c r="S24" s="61"/>
      <c r="T24" s="169" t="s">
        <v>675</v>
      </c>
      <c r="U24" s="169" t="s">
        <v>676</v>
      </c>
      <c r="V24" s="169" t="s">
        <v>677</v>
      </c>
      <c r="W24" s="182" t="s">
        <v>678</v>
      </c>
      <c r="X24" s="179"/>
      <c r="Y24" s="108"/>
      <c r="Z24" s="108"/>
      <c r="AA24" s="62"/>
      <c r="AB24" s="108"/>
      <c r="AC24" s="108"/>
      <c r="AD24" s="108"/>
      <c r="AE24" s="108"/>
      <c r="AF24" s="108"/>
      <c r="AG24" s="62"/>
      <c r="AH24" s="62"/>
      <c r="AI24" s="62"/>
      <c r="AJ24" s="18"/>
    </row>
    <row r="25" spans="1:36" ht="62.25" customHeight="1" x14ac:dyDescent="0.3">
      <c r="A25" s="399" t="s">
        <v>147</v>
      </c>
      <c r="B25" s="45" t="s">
        <v>148</v>
      </c>
      <c r="C25" s="104" t="s">
        <v>149</v>
      </c>
      <c r="D25" s="368" t="s">
        <v>150</v>
      </c>
      <c r="E25" s="98"/>
      <c r="F25" s="98">
        <v>40956</v>
      </c>
      <c r="G25" s="98">
        <v>43878</v>
      </c>
      <c r="H25" s="368" t="s">
        <v>151</v>
      </c>
      <c r="I25" s="105">
        <v>600000</v>
      </c>
      <c r="J25" s="368" t="s">
        <v>152</v>
      </c>
      <c r="K25" s="62"/>
      <c r="L25" s="223"/>
      <c r="M25" s="62"/>
      <c r="N25" s="59"/>
      <c r="O25" s="59"/>
      <c r="P25" s="59"/>
      <c r="Q25" s="59" t="s">
        <v>53</v>
      </c>
      <c r="R25" s="59"/>
      <c r="S25" s="61"/>
      <c r="T25" s="179"/>
      <c r="U25" s="179"/>
      <c r="V25" s="179"/>
      <c r="W25" s="179"/>
      <c r="X25" s="205" t="s">
        <v>679</v>
      </c>
      <c r="Y25" s="183" t="s">
        <v>680</v>
      </c>
      <c r="Z25" s="183" t="s">
        <v>681</v>
      </c>
      <c r="AA25" s="62"/>
      <c r="AB25" s="108"/>
      <c r="AC25" s="108"/>
      <c r="AD25" s="108"/>
      <c r="AE25" s="108"/>
      <c r="AF25" s="108"/>
      <c r="AG25" s="62"/>
      <c r="AH25" s="62"/>
      <c r="AI25" s="62"/>
      <c r="AJ25" s="18"/>
    </row>
    <row r="26" spans="1:36" ht="62.25" customHeight="1" x14ac:dyDescent="0.3">
      <c r="A26" s="398"/>
      <c r="B26" s="45" t="s">
        <v>157</v>
      </c>
      <c r="C26" s="104" t="s">
        <v>158</v>
      </c>
      <c r="D26" s="368" t="s">
        <v>159</v>
      </c>
      <c r="E26" s="98"/>
      <c r="F26" s="98">
        <v>40956</v>
      </c>
      <c r="G26" s="146">
        <v>42401</v>
      </c>
      <c r="H26" s="147" t="s">
        <v>163</v>
      </c>
      <c r="I26" s="114">
        <v>80000</v>
      </c>
      <c r="J26" s="368" t="s">
        <v>164</v>
      </c>
      <c r="K26" s="59"/>
      <c r="L26" s="223"/>
      <c r="M26" s="59"/>
      <c r="N26" s="59"/>
      <c r="O26" s="59" t="s">
        <v>53</v>
      </c>
      <c r="P26" s="59"/>
      <c r="Q26" s="59"/>
      <c r="R26" s="59"/>
      <c r="S26" s="61"/>
      <c r="T26" s="178" t="s">
        <v>682</v>
      </c>
      <c r="U26" s="179"/>
      <c r="V26" s="178"/>
      <c r="W26" s="179"/>
      <c r="X26" s="179"/>
      <c r="Y26" s="183"/>
      <c r="Z26" s="183"/>
      <c r="AA26" s="62"/>
      <c r="AB26" s="108"/>
      <c r="AC26" s="111" t="s">
        <v>683</v>
      </c>
      <c r="AD26" s="108"/>
      <c r="AE26" s="108"/>
      <c r="AF26" s="184" t="s">
        <v>684</v>
      </c>
      <c r="AG26" s="62"/>
      <c r="AH26" s="62"/>
      <c r="AI26" s="62"/>
      <c r="AJ26" s="18"/>
    </row>
    <row r="27" spans="1:36" ht="62.25" customHeight="1" x14ac:dyDescent="0.3">
      <c r="A27" s="398"/>
      <c r="B27" s="45" t="s">
        <v>166</v>
      </c>
      <c r="C27" s="117" t="s">
        <v>167</v>
      </c>
      <c r="D27" s="364" t="s">
        <v>168</v>
      </c>
      <c r="E27" s="98"/>
      <c r="F27" s="98">
        <v>41687</v>
      </c>
      <c r="G27" s="98">
        <v>43878</v>
      </c>
      <c r="H27" s="364" t="s">
        <v>593</v>
      </c>
      <c r="I27" s="99" t="s">
        <v>170</v>
      </c>
      <c r="J27" s="364" t="s">
        <v>611</v>
      </c>
      <c r="K27" s="59"/>
      <c r="L27" s="223"/>
      <c r="M27" s="59"/>
      <c r="N27" s="59"/>
      <c r="O27" s="59" t="s">
        <v>53</v>
      </c>
      <c r="P27" s="59"/>
      <c r="Q27" s="59"/>
      <c r="R27" s="59"/>
      <c r="S27" s="61"/>
      <c r="T27" s="179"/>
      <c r="U27" s="179"/>
      <c r="V27" s="179"/>
      <c r="W27" s="179"/>
      <c r="X27" s="179"/>
      <c r="Y27" s="108"/>
      <c r="Z27" s="111" t="s">
        <v>685</v>
      </c>
      <c r="AA27" s="62"/>
      <c r="AB27" s="108"/>
      <c r="AC27" s="108"/>
      <c r="AD27" s="108"/>
      <c r="AE27" s="108"/>
      <c r="AF27" s="108"/>
      <c r="AG27" s="62"/>
      <c r="AH27" s="62"/>
      <c r="AI27" s="62"/>
      <c r="AJ27" s="18"/>
    </row>
    <row r="28" spans="1:36" ht="62.25" customHeight="1" x14ac:dyDescent="0.3">
      <c r="A28" s="398"/>
      <c r="B28" s="45" t="s">
        <v>175</v>
      </c>
      <c r="C28" s="117" t="s">
        <v>176</v>
      </c>
      <c r="D28" s="364" t="s">
        <v>177</v>
      </c>
      <c r="E28" s="98"/>
      <c r="F28" s="98">
        <v>40956</v>
      </c>
      <c r="G28" s="98">
        <v>43878</v>
      </c>
      <c r="H28" s="364" t="s">
        <v>593</v>
      </c>
      <c r="I28" s="99">
        <v>20000</v>
      </c>
      <c r="J28" s="364" t="s">
        <v>613</v>
      </c>
      <c r="K28" s="59"/>
      <c r="L28" s="59"/>
      <c r="M28" s="59"/>
      <c r="N28" s="59"/>
      <c r="O28" s="59" t="s">
        <v>53</v>
      </c>
      <c r="P28" s="59"/>
      <c r="Q28" s="59"/>
      <c r="R28" s="59"/>
      <c r="S28" s="61"/>
      <c r="T28" s="178" t="s">
        <v>686</v>
      </c>
      <c r="U28" s="179"/>
      <c r="V28" s="179"/>
      <c r="W28" s="179"/>
      <c r="X28" s="179"/>
      <c r="Y28" s="111" t="s">
        <v>687</v>
      </c>
      <c r="Z28" s="111" t="s">
        <v>688</v>
      </c>
      <c r="AA28" s="62"/>
      <c r="AB28" s="108"/>
      <c r="AC28" s="108"/>
      <c r="AD28" s="108" t="s">
        <v>689</v>
      </c>
      <c r="AE28" s="62"/>
      <c r="AF28" s="111" t="s">
        <v>690</v>
      </c>
      <c r="AG28" s="62"/>
      <c r="AH28" s="62"/>
      <c r="AI28" s="62"/>
      <c r="AJ28" s="18"/>
    </row>
    <row r="29" spans="1:36" ht="62.25" customHeight="1" x14ac:dyDescent="0.3">
      <c r="A29" s="398"/>
      <c r="B29" s="142" t="s">
        <v>181</v>
      </c>
      <c r="C29" s="117" t="s">
        <v>614</v>
      </c>
      <c r="D29" s="364" t="s">
        <v>183</v>
      </c>
      <c r="E29" s="98"/>
      <c r="F29" s="98">
        <v>40956</v>
      </c>
      <c r="G29" s="98">
        <v>43878</v>
      </c>
      <c r="H29" s="364" t="s">
        <v>169</v>
      </c>
      <c r="I29" s="223" t="s">
        <v>90</v>
      </c>
      <c r="J29" s="364" t="s">
        <v>184</v>
      </c>
      <c r="K29" s="62"/>
      <c r="L29" s="223"/>
      <c r="M29" s="62"/>
      <c r="N29" s="59"/>
      <c r="O29" s="59"/>
      <c r="P29" s="59"/>
      <c r="Q29" s="59"/>
      <c r="R29" s="59"/>
      <c r="S29" s="61"/>
      <c r="T29" s="185"/>
      <c r="U29" s="179"/>
      <c r="V29" s="179"/>
      <c r="W29" s="178"/>
      <c r="X29" s="179"/>
      <c r="Y29" s="108"/>
      <c r="Z29" s="108"/>
      <c r="AA29" s="62"/>
      <c r="AB29" s="108"/>
      <c r="AC29" s="108"/>
      <c r="AD29" s="108"/>
      <c r="AE29" s="108"/>
      <c r="AF29" s="184"/>
      <c r="AG29" s="62"/>
      <c r="AH29" s="62"/>
      <c r="AI29" s="62"/>
      <c r="AJ29" s="18"/>
    </row>
    <row r="30" spans="1:36" ht="60" customHeight="1" x14ac:dyDescent="0.3">
      <c r="A30" s="399" t="s">
        <v>187</v>
      </c>
      <c r="B30" s="45" t="s">
        <v>188</v>
      </c>
      <c r="C30" s="368" t="s">
        <v>189</v>
      </c>
      <c r="D30" s="368" t="s">
        <v>190</v>
      </c>
      <c r="E30" s="98"/>
      <c r="F30" s="98">
        <v>40956</v>
      </c>
      <c r="G30" s="98">
        <v>43878</v>
      </c>
      <c r="H30" s="368" t="s">
        <v>164</v>
      </c>
      <c r="I30" s="105">
        <v>30000</v>
      </c>
      <c r="J30" s="368" t="s">
        <v>191</v>
      </c>
      <c r="K30" s="62"/>
      <c r="L30" s="223"/>
      <c r="M30" s="62"/>
      <c r="N30" s="59"/>
      <c r="O30" s="59"/>
      <c r="P30" s="59"/>
      <c r="Q30" s="59" t="s">
        <v>53</v>
      </c>
      <c r="R30" s="59"/>
      <c r="S30" s="61"/>
      <c r="T30" s="185" t="s">
        <v>691</v>
      </c>
      <c r="U30" s="179"/>
      <c r="V30" s="179"/>
      <c r="W30" s="178" t="s">
        <v>692</v>
      </c>
      <c r="X30" s="179"/>
      <c r="Y30" s="108"/>
      <c r="Z30" s="108"/>
      <c r="AA30" s="62"/>
      <c r="AB30" s="108"/>
      <c r="AC30" s="108"/>
      <c r="AD30" s="108"/>
      <c r="AE30" s="108"/>
      <c r="AF30" s="184" t="s">
        <v>693</v>
      </c>
      <c r="AG30" s="62"/>
      <c r="AH30" s="62"/>
      <c r="AI30" s="62"/>
      <c r="AJ30" s="18"/>
    </row>
    <row r="31" spans="1:36" ht="84" customHeight="1" x14ac:dyDescent="0.3">
      <c r="A31" s="398"/>
      <c r="B31" s="45" t="s">
        <v>193</v>
      </c>
      <c r="C31" s="368" t="s">
        <v>194</v>
      </c>
      <c r="D31" s="368" t="s">
        <v>195</v>
      </c>
      <c r="E31" s="98"/>
      <c r="F31" s="98">
        <v>40956</v>
      </c>
      <c r="G31" s="98">
        <v>43878</v>
      </c>
      <c r="H31" s="368" t="s">
        <v>196</v>
      </c>
      <c r="I31" s="45" t="s">
        <v>197</v>
      </c>
      <c r="J31" s="368" t="s">
        <v>198</v>
      </c>
      <c r="K31" s="62"/>
      <c r="L31" s="223"/>
      <c r="M31" s="62"/>
      <c r="N31" s="59"/>
      <c r="O31" s="59"/>
      <c r="P31" s="59"/>
      <c r="Q31" s="59" t="s">
        <v>53</v>
      </c>
      <c r="R31" s="59"/>
      <c r="S31" s="61"/>
      <c r="T31" s="178" t="s">
        <v>694</v>
      </c>
      <c r="U31" s="179"/>
      <c r="V31" s="179"/>
      <c r="W31" s="179"/>
      <c r="X31" s="179"/>
      <c r="Y31" s="108"/>
      <c r="Z31" s="108"/>
      <c r="AA31" s="62"/>
      <c r="AB31" s="108"/>
      <c r="AC31" s="108"/>
      <c r="AD31" s="111" t="s">
        <v>695</v>
      </c>
      <c r="AE31" s="62"/>
      <c r="AF31" s="108" t="s">
        <v>696</v>
      </c>
      <c r="AG31" s="62"/>
      <c r="AH31" s="62"/>
      <c r="AI31" s="62"/>
      <c r="AJ31" s="18"/>
    </row>
    <row r="32" spans="1:36" ht="60" customHeight="1" x14ac:dyDescent="0.3">
      <c r="A32" s="398"/>
      <c r="B32" s="45" t="s">
        <v>204</v>
      </c>
      <c r="C32" s="368" t="s">
        <v>211</v>
      </c>
      <c r="D32" s="368" t="s">
        <v>212</v>
      </c>
      <c r="E32" s="98"/>
      <c r="F32" s="98">
        <v>40956</v>
      </c>
      <c r="G32" s="98">
        <v>43878</v>
      </c>
      <c r="H32" s="368" t="s">
        <v>207</v>
      </c>
      <c r="I32" s="45" t="s">
        <v>134</v>
      </c>
      <c r="J32" s="368" t="s">
        <v>208</v>
      </c>
      <c r="K32" s="59"/>
      <c r="L32" s="223"/>
      <c r="M32" s="59"/>
      <c r="N32" s="59"/>
      <c r="O32" s="59"/>
      <c r="P32" s="59" t="s">
        <v>53</v>
      </c>
      <c r="Q32" s="59"/>
      <c r="R32" s="59"/>
      <c r="S32" s="61"/>
      <c r="T32" s="179"/>
      <c r="U32" s="179"/>
      <c r="V32" s="179"/>
      <c r="W32" s="179"/>
      <c r="X32" s="179"/>
      <c r="Y32" s="108"/>
      <c r="Z32" s="111" t="s">
        <v>697</v>
      </c>
      <c r="AA32" s="62"/>
      <c r="AB32" s="108"/>
      <c r="AC32" s="108"/>
      <c r="AD32" s="111" t="s">
        <v>698</v>
      </c>
      <c r="AE32" s="62"/>
      <c r="AF32" s="111" t="s">
        <v>699</v>
      </c>
      <c r="AG32" s="62"/>
      <c r="AH32" s="62"/>
      <c r="AI32" s="62"/>
      <c r="AJ32" s="18"/>
    </row>
    <row r="33" spans="1:36" ht="60" customHeight="1" x14ac:dyDescent="0.3">
      <c r="A33" s="398"/>
      <c r="B33" s="142" t="s">
        <v>213</v>
      </c>
      <c r="C33" s="368" t="s">
        <v>493</v>
      </c>
      <c r="D33" s="364" t="s">
        <v>215</v>
      </c>
      <c r="E33" s="98"/>
      <c r="F33" s="98">
        <v>40956</v>
      </c>
      <c r="G33" s="98">
        <v>43878</v>
      </c>
      <c r="H33" s="147" t="s">
        <v>93</v>
      </c>
      <c r="I33" s="223" t="s">
        <v>90</v>
      </c>
      <c r="J33" s="364" t="s">
        <v>216</v>
      </c>
      <c r="K33" s="59"/>
      <c r="L33" s="223"/>
      <c r="M33" s="59"/>
      <c r="N33" s="59"/>
      <c r="O33" s="59"/>
      <c r="P33" s="59"/>
      <c r="Q33" s="59"/>
      <c r="R33" s="59"/>
      <c r="S33" s="61"/>
      <c r="T33" s="179"/>
      <c r="U33" s="179"/>
      <c r="V33" s="179"/>
      <c r="W33" s="178"/>
      <c r="X33" s="178"/>
      <c r="Y33" s="111"/>
      <c r="Z33" s="108"/>
      <c r="AA33" s="62"/>
      <c r="AB33" s="108"/>
      <c r="AC33" s="108"/>
      <c r="AD33" s="108"/>
      <c r="AE33" s="108"/>
      <c r="AF33" s="108"/>
      <c r="AG33" s="62"/>
      <c r="AH33" s="62"/>
      <c r="AI33" s="62"/>
      <c r="AJ33" s="18"/>
    </row>
    <row r="34" spans="1:36" ht="60" customHeight="1" x14ac:dyDescent="0.3">
      <c r="A34" s="398"/>
      <c r="B34" s="142" t="s">
        <v>221</v>
      </c>
      <c r="C34" s="368" t="s">
        <v>622</v>
      </c>
      <c r="D34" s="364" t="s">
        <v>223</v>
      </c>
      <c r="E34" s="98"/>
      <c r="F34" s="98">
        <v>40956</v>
      </c>
      <c r="G34" s="98">
        <v>41687</v>
      </c>
      <c r="H34" s="364" t="s">
        <v>224</v>
      </c>
      <c r="I34" s="99">
        <v>100000</v>
      </c>
      <c r="J34" s="364" t="s">
        <v>225</v>
      </c>
      <c r="K34" s="59"/>
      <c r="L34" s="223"/>
      <c r="M34" s="59"/>
      <c r="N34" s="59"/>
      <c r="O34" s="59"/>
      <c r="P34" s="59"/>
      <c r="Q34" s="59"/>
      <c r="R34" s="59"/>
      <c r="S34" s="61"/>
      <c r="T34" s="179"/>
      <c r="U34" s="179"/>
      <c r="V34" s="179"/>
      <c r="W34" s="179"/>
      <c r="X34" s="178"/>
      <c r="Y34" s="108"/>
      <c r="Z34" s="108"/>
      <c r="AA34" s="62"/>
      <c r="AB34" s="108"/>
      <c r="AC34" s="108"/>
      <c r="AD34" s="108"/>
      <c r="AE34" s="108"/>
      <c r="AF34" s="108"/>
      <c r="AG34" s="62"/>
      <c r="AH34" s="62"/>
      <c r="AI34" s="62"/>
      <c r="AJ34" s="18"/>
    </row>
    <row r="35" spans="1:36" ht="72.75" customHeight="1" x14ac:dyDescent="0.3">
      <c r="A35" s="398"/>
      <c r="B35" s="45" t="s">
        <v>227</v>
      </c>
      <c r="C35" s="368" t="s">
        <v>228</v>
      </c>
      <c r="D35" s="364" t="s">
        <v>229</v>
      </c>
      <c r="E35" s="98"/>
      <c r="F35" s="98">
        <v>40956</v>
      </c>
      <c r="G35" s="98">
        <v>43878</v>
      </c>
      <c r="H35" s="364" t="s">
        <v>163</v>
      </c>
      <c r="I35" s="99">
        <v>400000</v>
      </c>
      <c r="J35" s="364" t="s">
        <v>230</v>
      </c>
      <c r="K35" s="59"/>
      <c r="L35" s="59"/>
      <c r="M35" s="59"/>
      <c r="N35" s="59"/>
      <c r="O35" s="59"/>
      <c r="P35" s="59"/>
      <c r="Q35" s="59" t="s">
        <v>53</v>
      </c>
      <c r="R35" s="59"/>
      <c r="S35" s="61"/>
      <c r="T35" s="179"/>
      <c r="U35" s="179"/>
      <c r="V35" s="179"/>
      <c r="W35" s="178" t="s">
        <v>665</v>
      </c>
      <c r="X35" s="178" t="s">
        <v>700</v>
      </c>
      <c r="Y35" s="111" t="s">
        <v>701</v>
      </c>
      <c r="Z35" s="108"/>
      <c r="AA35" s="62"/>
      <c r="AB35" s="108"/>
      <c r="AC35" s="108"/>
      <c r="AD35" s="108"/>
      <c r="AE35" s="108"/>
      <c r="AF35" s="108"/>
      <c r="AG35" s="62"/>
      <c r="AH35" s="62"/>
      <c r="AI35" s="62"/>
      <c r="AJ35" s="18"/>
    </row>
    <row r="36" spans="1:36" ht="75" customHeight="1" x14ac:dyDescent="0.3">
      <c r="A36" s="398"/>
      <c r="B36" s="45" t="s">
        <v>233</v>
      </c>
      <c r="C36" s="368" t="s">
        <v>234</v>
      </c>
      <c r="D36" s="364" t="s">
        <v>235</v>
      </c>
      <c r="E36" s="98"/>
      <c r="F36" s="98">
        <v>40956</v>
      </c>
      <c r="G36" s="98">
        <v>43878</v>
      </c>
      <c r="H36" s="103" t="s">
        <v>593</v>
      </c>
      <c r="I36" s="99">
        <v>10000</v>
      </c>
      <c r="J36" s="364" t="s">
        <v>239</v>
      </c>
      <c r="K36" s="59"/>
      <c r="L36" s="59"/>
      <c r="M36" s="59"/>
      <c r="N36" s="59"/>
      <c r="O36" s="59" t="s">
        <v>53</v>
      </c>
      <c r="P36" s="59"/>
      <c r="Q36" s="59"/>
      <c r="R36" s="59"/>
      <c r="S36" s="61" t="s">
        <v>6</v>
      </c>
      <c r="T36" s="179"/>
      <c r="U36" s="179"/>
      <c r="V36" s="179"/>
      <c r="W36" s="179"/>
      <c r="X36" s="178" t="s">
        <v>702</v>
      </c>
      <c r="Y36" s="108"/>
      <c r="Z36" s="108"/>
      <c r="AA36" s="62"/>
      <c r="AB36" s="108"/>
      <c r="AC36" s="108"/>
      <c r="AD36" s="108"/>
      <c r="AE36" s="108"/>
      <c r="AF36" s="108"/>
      <c r="AG36" s="62"/>
      <c r="AH36" s="62"/>
      <c r="AI36" s="62"/>
      <c r="AJ36" s="18"/>
    </row>
    <row r="37" spans="1:36" ht="72.75" customHeight="1" x14ac:dyDescent="0.3">
      <c r="A37" s="398"/>
      <c r="B37" s="45" t="s">
        <v>386</v>
      </c>
      <c r="C37" s="368" t="s">
        <v>387</v>
      </c>
      <c r="D37" s="107" t="s">
        <v>388</v>
      </c>
      <c r="E37" s="62"/>
      <c r="F37" s="155">
        <v>41543</v>
      </c>
      <c r="G37" s="155">
        <v>43878</v>
      </c>
      <c r="H37" s="107" t="s">
        <v>389</v>
      </c>
      <c r="I37" s="62" t="s">
        <v>379</v>
      </c>
      <c r="J37" s="101" t="s">
        <v>390</v>
      </c>
      <c r="K37" s="62"/>
      <c r="L37" s="223"/>
      <c r="M37" s="62"/>
      <c r="N37" s="59"/>
      <c r="O37" s="59"/>
      <c r="P37" s="59" t="s">
        <v>53</v>
      </c>
      <c r="Q37" s="59"/>
      <c r="R37" s="59"/>
      <c r="S37" s="61"/>
      <c r="T37" s="178" t="s">
        <v>703</v>
      </c>
      <c r="U37" s="179"/>
      <c r="V37" s="179"/>
      <c r="W37" s="179"/>
      <c r="X37" s="179"/>
      <c r="Y37" s="108"/>
      <c r="Z37" s="108"/>
      <c r="AA37" s="62"/>
      <c r="AB37" s="108"/>
      <c r="AC37" s="108"/>
      <c r="AD37" s="108"/>
      <c r="AE37" s="108"/>
      <c r="AF37" s="108"/>
      <c r="AG37" s="62"/>
      <c r="AH37" s="62"/>
      <c r="AI37" s="62"/>
      <c r="AJ37" s="18"/>
    </row>
    <row r="38" spans="1:36" ht="59.25" customHeight="1" x14ac:dyDescent="0.3">
      <c r="A38" s="399" t="s">
        <v>241</v>
      </c>
      <c r="B38" s="45" t="s">
        <v>242</v>
      </c>
      <c r="C38" s="368" t="s">
        <v>243</v>
      </c>
      <c r="D38" s="368" t="s">
        <v>244</v>
      </c>
      <c r="E38" s="98"/>
      <c r="F38" s="98">
        <v>40956</v>
      </c>
      <c r="G38" s="98">
        <v>42783</v>
      </c>
      <c r="H38" s="368" t="s">
        <v>245</v>
      </c>
      <c r="I38" s="105">
        <v>400000</v>
      </c>
      <c r="J38" s="368" t="s">
        <v>246</v>
      </c>
      <c r="K38" s="62"/>
      <c r="L38" s="223"/>
      <c r="M38" s="62"/>
      <c r="N38" s="59"/>
      <c r="O38" s="59" t="s">
        <v>53</v>
      </c>
      <c r="P38" s="59"/>
      <c r="Q38" s="59"/>
      <c r="R38" s="59"/>
      <c r="S38" s="61"/>
      <c r="T38" s="179"/>
      <c r="U38" s="179"/>
      <c r="V38" s="179"/>
      <c r="W38" s="179"/>
      <c r="X38" s="179"/>
      <c r="Y38" s="108"/>
      <c r="Z38" s="108"/>
      <c r="AA38" s="62"/>
      <c r="AB38" s="108"/>
      <c r="AC38" s="186">
        <v>43862</v>
      </c>
      <c r="AD38" s="111" t="s">
        <v>689</v>
      </c>
      <c r="AE38" s="62"/>
      <c r="AF38" s="111" t="s">
        <v>704</v>
      </c>
      <c r="AG38" s="62"/>
      <c r="AH38" s="62"/>
      <c r="AI38" s="62"/>
      <c r="AJ38" s="18"/>
    </row>
    <row r="39" spans="1:36" ht="59.25" customHeight="1" x14ac:dyDescent="0.3">
      <c r="A39" s="398"/>
      <c r="B39" s="45" t="s">
        <v>250</v>
      </c>
      <c r="C39" s="368" t="s">
        <v>251</v>
      </c>
      <c r="D39" s="368" t="s">
        <v>252</v>
      </c>
      <c r="E39" s="98"/>
      <c r="F39" s="98">
        <v>40956</v>
      </c>
      <c r="G39" s="98">
        <v>43878</v>
      </c>
      <c r="H39" s="368" t="s">
        <v>245</v>
      </c>
      <c r="I39" s="105">
        <v>200000</v>
      </c>
      <c r="J39" s="368" t="s">
        <v>253</v>
      </c>
      <c r="K39" s="62"/>
      <c r="L39" s="223"/>
      <c r="M39" s="62"/>
      <c r="N39" s="59"/>
      <c r="O39" s="59"/>
      <c r="P39" s="59" t="s">
        <v>53</v>
      </c>
      <c r="Q39" s="59"/>
      <c r="R39" s="59"/>
      <c r="S39" s="61"/>
      <c r="T39" s="179"/>
      <c r="U39" s="179"/>
      <c r="V39" s="179"/>
      <c r="W39" s="179"/>
      <c r="X39" s="179"/>
      <c r="Y39" s="108"/>
      <c r="Z39" s="108"/>
      <c r="AA39" s="62"/>
      <c r="AB39" s="186">
        <v>41518</v>
      </c>
      <c r="AC39" s="108"/>
      <c r="AD39" s="108" t="s">
        <v>705</v>
      </c>
      <c r="AE39" s="62"/>
      <c r="AF39" s="111" t="s">
        <v>706</v>
      </c>
      <c r="AG39" s="62"/>
      <c r="AH39" s="62"/>
      <c r="AI39" s="62"/>
      <c r="AJ39" s="18"/>
    </row>
    <row r="40" spans="1:36" ht="59.25" customHeight="1" x14ac:dyDescent="0.3">
      <c r="A40" s="398"/>
      <c r="B40" s="45" t="s">
        <v>255</v>
      </c>
      <c r="C40" s="368" t="s">
        <v>259</v>
      </c>
      <c r="D40" s="368" t="s">
        <v>260</v>
      </c>
      <c r="E40" s="98"/>
      <c r="F40" s="98">
        <v>40956</v>
      </c>
      <c r="G40" s="98">
        <v>43878</v>
      </c>
      <c r="H40" s="368" t="s">
        <v>261</v>
      </c>
      <c r="I40" s="105">
        <v>20000</v>
      </c>
      <c r="J40" s="368" t="s">
        <v>262</v>
      </c>
      <c r="K40" s="62"/>
      <c r="L40" s="223"/>
      <c r="M40" s="62"/>
      <c r="N40" s="59" t="s">
        <v>53</v>
      </c>
      <c r="O40" s="59"/>
      <c r="P40" s="59"/>
      <c r="Q40" s="59"/>
      <c r="R40" s="59"/>
      <c r="S40" s="61"/>
      <c r="T40" s="179"/>
      <c r="U40" s="179"/>
      <c r="V40" s="179"/>
      <c r="W40" s="179"/>
      <c r="X40" s="178" t="s">
        <v>707</v>
      </c>
      <c r="Y40" s="108"/>
      <c r="Z40" s="108"/>
      <c r="AA40" s="62"/>
      <c r="AB40" s="111" t="s">
        <v>708</v>
      </c>
      <c r="AC40" s="108"/>
      <c r="AD40" s="108"/>
      <c r="AE40" s="62"/>
      <c r="AF40" s="111" t="s">
        <v>709</v>
      </c>
      <c r="AG40" s="62"/>
      <c r="AH40" s="62"/>
      <c r="AI40" s="62"/>
      <c r="AJ40" s="18"/>
    </row>
    <row r="41" spans="1:36" ht="59.25" customHeight="1" x14ac:dyDescent="0.3">
      <c r="A41" s="398"/>
      <c r="B41" s="45" t="s">
        <v>263</v>
      </c>
      <c r="C41" s="368" t="s">
        <v>264</v>
      </c>
      <c r="D41" s="368" t="s">
        <v>190</v>
      </c>
      <c r="E41" s="98"/>
      <c r="F41" s="98">
        <v>40956</v>
      </c>
      <c r="G41" s="98">
        <v>43878</v>
      </c>
      <c r="H41" s="368" t="s">
        <v>164</v>
      </c>
      <c r="I41" s="45" t="s">
        <v>134</v>
      </c>
      <c r="J41" s="368" t="s">
        <v>265</v>
      </c>
      <c r="K41" s="62"/>
      <c r="L41" s="223"/>
      <c r="M41" s="62"/>
      <c r="N41" s="59"/>
      <c r="O41" s="59"/>
      <c r="P41" s="59"/>
      <c r="Q41" s="59" t="s">
        <v>53</v>
      </c>
      <c r="R41" s="59"/>
      <c r="S41" s="61"/>
      <c r="T41" s="185" t="s">
        <v>710</v>
      </c>
      <c r="U41" s="179"/>
      <c r="V41" s="179"/>
      <c r="W41" s="182" t="s">
        <v>711</v>
      </c>
      <c r="X41" s="179"/>
      <c r="Y41" s="108"/>
      <c r="Z41" s="108"/>
      <c r="AA41" s="62"/>
      <c r="AB41" s="108"/>
      <c r="AC41" s="108"/>
      <c r="AD41" s="108"/>
      <c r="AE41" s="108"/>
      <c r="AF41" s="108"/>
      <c r="AG41" s="62"/>
      <c r="AH41" s="62"/>
      <c r="AI41" s="62"/>
      <c r="AJ41" s="18"/>
    </row>
    <row r="42" spans="1:36" ht="59.25" customHeight="1" x14ac:dyDescent="0.3">
      <c r="A42" s="398"/>
      <c r="B42" s="45" t="s">
        <v>268</v>
      </c>
      <c r="C42" s="368" t="s">
        <v>269</v>
      </c>
      <c r="D42" s="368" t="s">
        <v>270</v>
      </c>
      <c r="E42" s="98"/>
      <c r="F42" s="98">
        <v>40956</v>
      </c>
      <c r="G42" s="98">
        <v>43878</v>
      </c>
      <c r="H42" s="368" t="s">
        <v>151</v>
      </c>
      <c r="I42" s="45" t="s">
        <v>134</v>
      </c>
      <c r="J42" s="368" t="s">
        <v>271</v>
      </c>
      <c r="K42" s="62"/>
      <c r="L42" s="223"/>
      <c r="M42" s="62"/>
      <c r="N42" s="59" t="s">
        <v>53</v>
      </c>
      <c r="O42" s="59"/>
      <c r="P42" s="59"/>
      <c r="Q42" s="59"/>
      <c r="R42" s="59"/>
      <c r="S42" s="61"/>
      <c r="T42" s="179"/>
      <c r="U42" s="179"/>
      <c r="V42" s="179"/>
      <c r="W42" s="179"/>
      <c r="X42" s="178" t="s">
        <v>712</v>
      </c>
      <c r="Y42" s="108"/>
      <c r="Z42" s="108"/>
      <c r="AA42" s="62"/>
      <c r="AB42" s="111" t="s">
        <v>708</v>
      </c>
      <c r="AC42" s="108"/>
      <c r="AD42" s="108"/>
      <c r="AE42" s="108"/>
      <c r="AF42" s="108"/>
      <c r="AG42" s="62"/>
      <c r="AH42" s="62"/>
      <c r="AI42" s="62"/>
      <c r="AJ42" s="18"/>
    </row>
    <row r="43" spans="1:36" ht="70.5" customHeight="1" x14ac:dyDescent="0.3">
      <c r="A43" s="398"/>
      <c r="B43" s="45" t="s">
        <v>392</v>
      </c>
      <c r="C43" s="368" t="s">
        <v>393</v>
      </c>
      <c r="D43" s="107" t="s">
        <v>394</v>
      </c>
      <c r="E43" s="62"/>
      <c r="F43" s="110">
        <v>41543</v>
      </c>
      <c r="G43" s="110">
        <v>43878</v>
      </c>
      <c r="H43" s="107" t="s">
        <v>395</v>
      </c>
      <c r="I43" s="62" t="s">
        <v>134</v>
      </c>
      <c r="J43" s="101" t="s">
        <v>151</v>
      </c>
      <c r="K43" s="62"/>
      <c r="L43" s="223"/>
      <c r="M43" s="62"/>
      <c r="N43" s="59"/>
      <c r="O43" s="59"/>
      <c r="P43" s="59" t="s">
        <v>53</v>
      </c>
      <c r="Q43" s="59"/>
      <c r="R43" s="59"/>
      <c r="S43" s="61"/>
      <c r="T43" s="178" t="s">
        <v>713</v>
      </c>
      <c r="U43" s="179"/>
      <c r="V43" s="179"/>
      <c r="W43" s="179" t="s">
        <v>714</v>
      </c>
      <c r="X43" s="178" t="s">
        <v>715</v>
      </c>
      <c r="Y43" s="108"/>
      <c r="Z43" s="108"/>
      <c r="AA43" s="62"/>
      <c r="AB43" s="108"/>
      <c r="AC43" s="108"/>
      <c r="AD43" s="108"/>
      <c r="AE43" s="108"/>
      <c r="AF43" s="108"/>
      <c r="AG43" s="62"/>
      <c r="AH43" s="62"/>
      <c r="AI43" s="62"/>
      <c r="AJ43" s="18"/>
    </row>
    <row r="44" spans="1:36" ht="66" customHeight="1" x14ac:dyDescent="0.3">
      <c r="A44" s="399" t="s">
        <v>275</v>
      </c>
      <c r="B44" s="45" t="s">
        <v>276</v>
      </c>
      <c r="C44" s="368" t="s">
        <v>277</v>
      </c>
      <c r="D44" s="368" t="s">
        <v>278</v>
      </c>
      <c r="E44" s="98"/>
      <c r="F44" s="98">
        <v>40956</v>
      </c>
      <c r="G44" s="98">
        <v>42401</v>
      </c>
      <c r="H44" s="368" t="s">
        <v>657</v>
      </c>
      <c r="I44" s="105">
        <v>200000</v>
      </c>
      <c r="J44" s="368" t="s">
        <v>522</v>
      </c>
      <c r="K44" s="62"/>
      <c r="L44" s="223"/>
      <c r="M44" s="62"/>
      <c r="N44" s="59"/>
      <c r="O44" s="59" t="s">
        <v>53</v>
      </c>
      <c r="P44" s="59"/>
      <c r="Q44" s="59"/>
      <c r="R44" s="59"/>
      <c r="S44" s="61"/>
      <c r="T44" s="179"/>
      <c r="U44" s="179"/>
      <c r="V44" s="179"/>
      <c r="W44" s="179"/>
      <c r="X44" s="178" t="s">
        <v>716</v>
      </c>
      <c r="Y44" s="108"/>
      <c r="Z44" s="108"/>
      <c r="AA44" s="62"/>
      <c r="AB44" s="108"/>
      <c r="AC44" s="186">
        <v>43221</v>
      </c>
      <c r="AD44" s="108"/>
      <c r="AE44" s="62"/>
      <c r="AF44" s="183" t="s">
        <v>717</v>
      </c>
      <c r="AG44" s="62"/>
      <c r="AH44" s="62"/>
      <c r="AI44" s="62"/>
      <c r="AJ44" s="18"/>
    </row>
    <row r="45" spans="1:36" ht="66" customHeight="1" x14ac:dyDescent="0.3">
      <c r="A45" s="398"/>
      <c r="B45" s="45" t="s">
        <v>286</v>
      </c>
      <c r="C45" s="368" t="s">
        <v>287</v>
      </c>
      <c r="D45" s="111" t="s">
        <v>291</v>
      </c>
      <c r="E45" s="123"/>
      <c r="F45" s="123">
        <v>41306</v>
      </c>
      <c r="G45" s="116">
        <v>42401</v>
      </c>
      <c r="H45" s="368" t="s">
        <v>164</v>
      </c>
      <c r="I45" s="105">
        <v>70000</v>
      </c>
      <c r="J45" s="368" t="s">
        <v>526</v>
      </c>
      <c r="K45" s="62"/>
      <c r="L45" s="223"/>
      <c r="M45" s="62"/>
      <c r="N45" s="59"/>
      <c r="O45" s="59" t="s">
        <v>53</v>
      </c>
      <c r="P45" s="59"/>
      <c r="Q45" s="59"/>
      <c r="R45" s="59"/>
      <c r="S45" s="61"/>
      <c r="T45" s="178" t="s">
        <v>718</v>
      </c>
      <c r="U45" s="179"/>
      <c r="V45" s="179"/>
      <c r="W45" s="182" t="s">
        <v>711</v>
      </c>
      <c r="X45" s="179"/>
      <c r="Y45" s="108"/>
      <c r="Z45" s="108"/>
      <c r="AA45" s="62"/>
      <c r="AB45" s="108"/>
      <c r="AC45" s="186">
        <v>43586</v>
      </c>
      <c r="AD45" s="108"/>
      <c r="AE45" s="62"/>
      <c r="AF45" s="111" t="s">
        <v>719</v>
      </c>
      <c r="AG45" s="62"/>
      <c r="AH45" s="62"/>
      <c r="AI45" s="62"/>
      <c r="AJ45" s="18"/>
    </row>
    <row r="46" spans="1:36" ht="66" customHeight="1" x14ac:dyDescent="0.3">
      <c r="A46" s="398"/>
      <c r="B46" s="45" t="s">
        <v>293</v>
      </c>
      <c r="C46" s="368" t="s">
        <v>294</v>
      </c>
      <c r="D46" s="368" t="s">
        <v>295</v>
      </c>
      <c r="E46" s="123"/>
      <c r="F46" s="208" t="s">
        <v>289</v>
      </c>
      <c r="G46" s="123" t="s">
        <v>296</v>
      </c>
      <c r="H46" s="368" t="s">
        <v>297</v>
      </c>
      <c r="I46" s="105">
        <v>1000000</v>
      </c>
      <c r="J46" s="368" t="s">
        <v>530</v>
      </c>
      <c r="K46" s="62"/>
      <c r="L46" s="223"/>
      <c r="M46" s="62"/>
      <c r="N46" s="59" t="s">
        <v>53</v>
      </c>
      <c r="O46" s="59"/>
      <c r="P46" s="59"/>
      <c r="Q46" s="59"/>
      <c r="R46" s="59"/>
      <c r="S46" s="61"/>
      <c r="T46" s="178" t="s">
        <v>720</v>
      </c>
      <c r="U46" s="179"/>
      <c r="V46" s="179"/>
      <c r="W46" s="179" t="s">
        <v>721</v>
      </c>
      <c r="X46" s="179"/>
      <c r="Y46" s="111" t="s">
        <v>722</v>
      </c>
      <c r="Z46" s="108"/>
      <c r="AA46" s="62"/>
      <c r="AB46" s="108"/>
      <c r="AC46" s="108"/>
      <c r="AD46" s="108"/>
      <c r="AE46" s="62"/>
      <c r="AF46" s="183" t="s">
        <v>723</v>
      </c>
      <c r="AG46" s="62"/>
      <c r="AH46" s="62"/>
      <c r="AI46" s="62"/>
      <c r="AJ46" s="18"/>
    </row>
    <row r="47" spans="1:36" ht="66" customHeight="1" x14ac:dyDescent="0.3">
      <c r="A47" s="398"/>
      <c r="B47" s="207" t="s">
        <v>300</v>
      </c>
      <c r="C47" s="368" t="s">
        <v>301</v>
      </c>
      <c r="D47" s="368" t="s">
        <v>302</v>
      </c>
      <c r="E47" s="98"/>
      <c r="F47" s="98">
        <v>40956</v>
      </c>
      <c r="G47" s="98">
        <v>43148</v>
      </c>
      <c r="H47" s="368" t="s">
        <v>164</v>
      </c>
      <c r="I47" s="105">
        <v>100000</v>
      </c>
      <c r="J47" s="368" t="s">
        <v>533</v>
      </c>
      <c r="K47" s="62"/>
      <c r="L47" s="223"/>
      <c r="M47" s="62"/>
      <c r="N47" s="59"/>
      <c r="O47" s="59"/>
      <c r="P47" s="59"/>
      <c r="Q47" s="59"/>
      <c r="R47" s="59" t="s">
        <v>53</v>
      </c>
      <c r="S47" s="61"/>
      <c r="T47" s="178" t="s">
        <v>724</v>
      </c>
      <c r="U47" s="179"/>
      <c r="V47" s="179"/>
      <c r="W47" s="182" t="s">
        <v>711</v>
      </c>
      <c r="X47" s="178"/>
      <c r="Y47" s="108"/>
      <c r="Z47" s="108"/>
      <c r="AA47" s="62"/>
      <c r="AB47" s="108"/>
      <c r="AC47" s="108"/>
      <c r="AD47" s="108"/>
      <c r="AE47" s="108"/>
      <c r="AF47" s="108"/>
      <c r="AG47" s="62"/>
      <c r="AH47" s="62"/>
      <c r="AI47" s="62"/>
      <c r="AJ47" s="18"/>
    </row>
    <row r="48" spans="1:36" ht="66" customHeight="1" x14ac:dyDescent="0.3">
      <c r="A48" s="398"/>
      <c r="B48" s="45" t="s">
        <v>307</v>
      </c>
      <c r="C48" s="368" t="s">
        <v>637</v>
      </c>
      <c r="D48" s="368" t="s">
        <v>309</v>
      </c>
      <c r="E48" s="123"/>
      <c r="F48" s="123">
        <v>40956</v>
      </c>
      <c r="G48" s="123">
        <v>43878</v>
      </c>
      <c r="H48" s="368" t="s">
        <v>638</v>
      </c>
      <c r="I48" s="105">
        <v>120000</v>
      </c>
      <c r="J48" s="170" t="s">
        <v>639</v>
      </c>
      <c r="K48" s="62"/>
      <c r="L48" s="223"/>
      <c r="M48" s="62"/>
      <c r="N48" s="59"/>
      <c r="O48" s="59"/>
      <c r="P48" s="59" t="s">
        <v>53</v>
      </c>
      <c r="Q48" s="59"/>
      <c r="R48" s="59"/>
      <c r="S48" s="61"/>
      <c r="T48" s="178" t="s">
        <v>720</v>
      </c>
      <c r="U48" s="179"/>
      <c r="V48" s="179"/>
      <c r="W48" s="179" t="s">
        <v>721</v>
      </c>
      <c r="X48" s="179"/>
      <c r="Y48" s="108"/>
      <c r="Z48" s="111" t="s">
        <v>725</v>
      </c>
      <c r="AA48" s="62"/>
      <c r="AB48" s="108"/>
      <c r="AC48" s="108"/>
      <c r="AD48" s="108"/>
      <c r="AE48" s="108"/>
      <c r="AF48" s="108"/>
      <c r="AG48" s="62"/>
      <c r="AH48" s="62"/>
      <c r="AI48" s="62"/>
      <c r="AJ48" s="18"/>
    </row>
    <row r="49" spans="1:36" ht="66" customHeight="1" x14ac:dyDescent="0.3">
      <c r="A49" s="398"/>
      <c r="B49" s="45" t="s">
        <v>312</v>
      </c>
      <c r="C49" s="368" t="s">
        <v>313</v>
      </c>
      <c r="D49" s="368" t="s">
        <v>314</v>
      </c>
      <c r="E49" s="123"/>
      <c r="F49" s="123" t="s">
        <v>289</v>
      </c>
      <c r="G49" s="123">
        <v>43878</v>
      </c>
      <c r="H49" s="368" t="s">
        <v>164</v>
      </c>
      <c r="I49" s="105">
        <v>30000</v>
      </c>
      <c r="J49" s="368" t="s">
        <v>543</v>
      </c>
      <c r="K49" s="62"/>
      <c r="L49" s="223"/>
      <c r="M49" s="62"/>
      <c r="N49" s="59" t="s">
        <v>53</v>
      </c>
      <c r="O49" s="59"/>
      <c r="P49" s="59"/>
      <c r="Q49" s="59"/>
      <c r="R49" s="59"/>
      <c r="S49" s="61"/>
      <c r="T49" s="178" t="s">
        <v>726</v>
      </c>
      <c r="U49" s="179"/>
      <c r="V49" s="178" t="s">
        <v>727</v>
      </c>
      <c r="W49" s="182" t="s">
        <v>711</v>
      </c>
      <c r="X49" s="178" t="s">
        <v>728</v>
      </c>
      <c r="Y49" s="111" t="s">
        <v>729</v>
      </c>
      <c r="Z49" s="111" t="s">
        <v>730</v>
      </c>
      <c r="AA49" s="62"/>
      <c r="AB49" s="111" t="s">
        <v>731</v>
      </c>
      <c r="AC49" s="108"/>
      <c r="AD49" s="108"/>
      <c r="AE49" s="108"/>
      <c r="AF49" s="108"/>
      <c r="AG49" s="62"/>
      <c r="AH49" s="62"/>
      <c r="AI49" s="62"/>
      <c r="AJ49" s="18"/>
    </row>
    <row r="50" spans="1:36" ht="66" customHeight="1" x14ac:dyDescent="0.3">
      <c r="A50" s="398"/>
      <c r="B50" s="45" t="s">
        <v>571</v>
      </c>
      <c r="C50" s="368" t="s">
        <v>732</v>
      </c>
      <c r="D50" s="167" t="s">
        <v>573</v>
      </c>
      <c r="E50" s="62"/>
      <c r="F50" s="168" t="s">
        <v>574</v>
      </c>
      <c r="G50" s="168" t="s">
        <v>575</v>
      </c>
      <c r="H50" s="168" t="s">
        <v>576</v>
      </c>
      <c r="J50" s="167" t="s">
        <v>577</v>
      </c>
      <c r="K50" s="62"/>
      <c r="L50" s="223"/>
      <c r="M50" s="62"/>
      <c r="N50" s="59"/>
      <c r="O50" s="59" t="s">
        <v>53</v>
      </c>
      <c r="P50" s="59"/>
      <c r="Q50" s="59"/>
      <c r="R50" s="59"/>
      <c r="S50" s="61"/>
      <c r="T50" s="178" t="s">
        <v>733</v>
      </c>
      <c r="U50" s="179"/>
      <c r="V50" s="179"/>
      <c r="W50" s="179"/>
      <c r="X50" s="178" t="s">
        <v>734</v>
      </c>
      <c r="Y50" s="108"/>
      <c r="Z50" s="108"/>
      <c r="AA50" s="62"/>
      <c r="AB50" s="108"/>
      <c r="AC50" s="186">
        <v>43862</v>
      </c>
      <c r="AD50" s="108"/>
      <c r="AE50" s="108"/>
      <c r="AF50" s="108"/>
      <c r="AG50" s="62"/>
      <c r="AH50" s="62"/>
      <c r="AI50" s="62"/>
      <c r="AJ50" s="18"/>
    </row>
    <row r="51" spans="1:36" ht="105" customHeight="1" x14ac:dyDescent="0.3">
      <c r="A51" s="460" t="s">
        <v>319</v>
      </c>
      <c r="B51" s="45" t="s">
        <v>320</v>
      </c>
      <c r="C51" s="368" t="s">
        <v>641</v>
      </c>
      <c r="D51" s="368" t="s">
        <v>642</v>
      </c>
      <c r="E51" s="98"/>
      <c r="F51" s="98">
        <v>40956</v>
      </c>
      <c r="G51" s="98">
        <v>43878</v>
      </c>
      <c r="H51" s="368" t="s">
        <v>51</v>
      </c>
      <c r="I51" s="105">
        <v>50000</v>
      </c>
      <c r="J51" s="368" t="s">
        <v>323</v>
      </c>
      <c r="K51" s="62"/>
      <c r="L51" s="223"/>
      <c r="M51" s="62"/>
      <c r="N51" s="59"/>
      <c r="O51" s="59" t="s">
        <v>53</v>
      </c>
      <c r="P51" s="59"/>
      <c r="Q51" s="59"/>
      <c r="R51" s="59"/>
      <c r="S51" s="61"/>
      <c r="T51" s="179"/>
      <c r="U51" s="179"/>
      <c r="V51" s="179"/>
      <c r="W51" s="179"/>
      <c r="X51" s="179"/>
      <c r="Y51" s="108"/>
      <c r="Z51" s="108"/>
      <c r="AA51" s="62"/>
      <c r="AB51" s="108"/>
      <c r="AC51" s="186">
        <v>43221</v>
      </c>
      <c r="AD51" s="111" t="s">
        <v>735</v>
      </c>
      <c r="AE51" s="62"/>
      <c r="AF51" s="111" t="s">
        <v>736</v>
      </c>
      <c r="AG51" s="62"/>
      <c r="AH51" s="62"/>
      <c r="AI51" s="62"/>
      <c r="AJ51" s="18"/>
    </row>
    <row r="52" spans="1:36" ht="91.5" customHeight="1" x14ac:dyDescent="0.3">
      <c r="A52" s="460"/>
      <c r="B52" s="45" t="s">
        <v>327</v>
      </c>
      <c r="C52" s="368" t="s">
        <v>328</v>
      </c>
      <c r="D52" s="368" t="s">
        <v>329</v>
      </c>
      <c r="E52" s="98"/>
      <c r="F52" s="98">
        <v>40956</v>
      </c>
      <c r="G52" s="98">
        <v>42401</v>
      </c>
      <c r="H52" s="368" t="s">
        <v>333</v>
      </c>
      <c r="I52" s="105">
        <v>200000</v>
      </c>
      <c r="J52" s="107" t="s">
        <v>334</v>
      </c>
      <c r="K52" s="62"/>
      <c r="L52" s="223"/>
      <c r="M52" s="62"/>
      <c r="N52" s="59"/>
      <c r="O52" s="59" t="s">
        <v>53</v>
      </c>
      <c r="P52" s="59"/>
      <c r="Q52" s="59"/>
      <c r="R52" s="59"/>
      <c r="S52" s="61"/>
      <c r="T52" s="178" t="s">
        <v>737</v>
      </c>
      <c r="U52" s="179"/>
      <c r="V52" s="179"/>
      <c r="W52" s="179"/>
      <c r="X52" s="178" t="s">
        <v>738</v>
      </c>
      <c r="Y52" s="108"/>
      <c r="Z52" s="108"/>
      <c r="AA52" s="62"/>
      <c r="AB52" s="108"/>
      <c r="AC52" s="186">
        <v>43221</v>
      </c>
      <c r="AD52" s="108"/>
      <c r="AE52" s="108"/>
      <c r="AF52" s="108"/>
      <c r="AG52" s="62"/>
      <c r="AH52" s="62"/>
      <c r="AI52" s="62"/>
      <c r="AJ52" s="18"/>
    </row>
    <row r="53" spans="1:36" ht="75" customHeight="1" x14ac:dyDescent="0.3">
      <c r="A53" s="460"/>
      <c r="B53" s="45" t="s">
        <v>335</v>
      </c>
      <c r="C53" s="368" t="s">
        <v>341</v>
      </c>
      <c r="D53" s="368" t="s">
        <v>342</v>
      </c>
      <c r="E53" s="123"/>
      <c r="F53" s="208" t="s">
        <v>338</v>
      </c>
      <c r="G53" s="123">
        <v>43878</v>
      </c>
      <c r="H53" s="368" t="s">
        <v>644</v>
      </c>
      <c r="I53" s="105">
        <v>100000</v>
      </c>
      <c r="J53" s="368" t="s">
        <v>645</v>
      </c>
      <c r="K53" s="62"/>
      <c r="L53" s="223"/>
      <c r="M53" s="62"/>
      <c r="N53" s="59" t="s">
        <v>53</v>
      </c>
      <c r="O53" s="59"/>
      <c r="P53" s="59"/>
      <c r="Q53" s="59"/>
      <c r="R53" s="59"/>
      <c r="S53" s="61"/>
      <c r="T53" s="179"/>
      <c r="U53" s="179"/>
      <c r="V53" s="179"/>
      <c r="W53" s="179"/>
      <c r="X53" s="179"/>
      <c r="Y53" s="108"/>
      <c r="Z53" s="108"/>
      <c r="AA53" s="62"/>
      <c r="AB53" s="108"/>
      <c r="AC53" s="108"/>
      <c r="AD53" s="108"/>
      <c r="AE53" s="108"/>
      <c r="AF53" s="108"/>
      <c r="AG53" s="62"/>
      <c r="AH53" s="62"/>
      <c r="AI53" s="62"/>
      <c r="AJ53" s="18"/>
    </row>
    <row r="54" spans="1:36" ht="75" customHeight="1" x14ac:dyDescent="0.3">
      <c r="A54" s="460"/>
      <c r="B54" s="45" t="s">
        <v>344</v>
      </c>
      <c r="C54" s="368" t="s">
        <v>345</v>
      </c>
      <c r="D54" s="368" t="s">
        <v>346</v>
      </c>
      <c r="E54" s="98"/>
      <c r="F54" s="98">
        <v>40956</v>
      </c>
      <c r="G54" s="123">
        <v>43878</v>
      </c>
      <c r="H54" s="368" t="s">
        <v>333</v>
      </c>
      <c r="I54" s="105">
        <v>400000</v>
      </c>
      <c r="J54" s="368" t="s">
        <v>347</v>
      </c>
      <c r="K54" s="62"/>
      <c r="L54" s="223"/>
      <c r="M54" s="62"/>
      <c r="N54" s="59"/>
      <c r="O54" s="59"/>
      <c r="P54" s="59"/>
      <c r="Q54" s="59" t="s">
        <v>53</v>
      </c>
      <c r="R54" s="59"/>
      <c r="S54" s="61"/>
      <c r="T54" s="178" t="s">
        <v>739</v>
      </c>
      <c r="U54" s="179"/>
      <c r="V54" s="179"/>
      <c r="W54" s="179"/>
      <c r="X54" s="179"/>
      <c r="Y54" s="108"/>
      <c r="Z54" s="108"/>
      <c r="AA54" s="62"/>
      <c r="AB54" s="108"/>
      <c r="AC54" s="108"/>
      <c r="AD54" s="108"/>
      <c r="AE54" s="108"/>
      <c r="AF54" s="108"/>
      <c r="AG54" s="62"/>
      <c r="AH54" s="62"/>
      <c r="AI54" s="62"/>
      <c r="AJ54" s="18"/>
    </row>
    <row r="55" spans="1:36" ht="75" customHeight="1" x14ac:dyDescent="0.25">
      <c r="A55" s="460"/>
      <c r="B55" s="142" t="s">
        <v>350</v>
      </c>
      <c r="C55" s="368" t="s">
        <v>559</v>
      </c>
      <c r="D55" s="368" t="s">
        <v>352</v>
      </c>
      <c r="E55" s="98"/>
      <c r="F55" s="98">
        <v>40956</v>
      </c>
      <c r="G55" s="98">
        <v>43878</v>
      </c>
      <c r="H55" s="368" t="s">
        <v>51</v>
      </c>
      <c r="I55" s="105">
        <v>60000</v>
      </c>
      <c r="J55" s="368" t="s">
        <v>353</v>
      </c>
      <c r="K55" s="62"/>
      <c r="L55" s="223"/>
      <c r="M55" s="62"/>
      <c r="N55" s="59"/>
      <c r="O55" s="59"/>
      <c r="P55" s="59"/>
      <c r="Q55" s="59"/>
      <c r="R55" s="59"/>
      <c r="S55" s="61"/>
      <c r="T55" s="62"/>
      <c r="U55" s="62"/>
      <c r="V55" s="62"/>
      <c r="W55" s="62"/>
      <c r="X55" s="62"/>
      <c r="Y55" s="62"/>
      <c r="Z55" s="62"/>
      <c r="AA55" s="62"/>
      <c r="AB55" s="62"/>
      <c r="AC55" s="62"/>
      <c r="AD55" s="62"/>
      <c r="AE55" s="62"/>
      <c r="AF55" s="62"/>
      <c r="AG55" s="62"/>
      <c r="AH55" s="62"/>
      <c r="AI55" s="62"/>
      <c r="AJ55" s="18"/>
    </row>
    <row r="56" spans="1:36" ht="75" customHeight="1" x14ac:dyDescent="0.3">
      <c r="A56" s="460"/>
      <c r="B56" s="45" t="s">
        <v>358</v>
      </c>
      <c r="C56" s="368" t="s">
        <v>647</v>
      </c>
      <c r="D56" s="368" t="s">
        <v>360</v>
      </c>
      <c r="E56" s="98"/>
      <c r="F56" s="98">
        <v>40956</v>
      </c>
      <c r="G56" s="109" t="s">
        <v>361</v>
      </c>
      <c r="H56" s="368" t="s">
        <v>160</v>
      </c>
      <c r="I56" s="105">
        <v>240000</v>
      </c>
      <c r="J56" s="111" t="s">
        <v>648</v>
      </c>
      <c r="K56" s="62"/>
      <c r="L56" s="223"/>
      <c r="M56" s="62"/>
      <c r="N56" s="59"/>
      <c r="O56" s="59"/>
      <c r="P56" s="59" t="s">
        <v>53</v>
      </c>
      <c r="Q56" s="59"/>
      <c r="R56" s="59"/>
      <c r="S56" s="61"/>
      <c r="T56" s="179"/>
      <c r="U56" s="179"/>
      <c r="V56" s="179"/>
      <c r="W56" s="179"/>
      <c r="X56" s="178" t="s">
        <v>740</v>
      </c>
      <c r="Y56" s="111" t="s">
        <v>741</v>
      </c>
      <c r="Z56" s="183" t="s">
        <v>742</v>
      </c>
      <c r="AA56" s="62"/>
      <c r="AB56" s="187"/>
      <c r="AC56" s="188">
        <v>43862</v>
      </c>
      <c r="AD56" s="108"/>
      <c r="AE56" s="108"/>
      <c r="AF56" s="108"/>
      <c r="AG56" s="62"/>
      <c r="AH56" s="62"/>
      <c r="AI56" s="62"/>
      <c r="AJ56" s="18"/>
    </row>
    <row r="57" spans="1:36" ht="75" customHeight="1" x14ac:dyDescent="0.25">
      <c r="A57" s="460"/>
      <c r="B57" s="142" t="s">
        <v>367</v>
      </c>
      <c r="C57" s="368" t="s">
        <v>650</v>
      </c>
      <c r="D57" s="368" t="s">
        <v>369</v>
      </c>
      <c r="E57" s="98"/>
      <c r="F57" s="98">
        <v>40956</v>
      </c>
      <c r="G57" s="109" t="s">
        <v>361</v>
      </c>
      <c r="H57" s="368" t="s">
        <v>245</v>
      </c>
      <c r="I57" s="105">
        <v>240000</v>
      </c>
      <c r="J57" s="368" t="s">
        <v>370</v>
      </c>
      <c r="K57" s="62"/>
      <c r="L57" s="62"/>
      <c r="M57" s="62"/>
      <c r="N57" s="59"/>
      <c r="O57" s="59"/>
      <c r="P57" s="59"/>
      <c r="Q57" s="59"/>
      <c r="R57" s="59"/>
      <c r="S57" s="61"/>
      <c r="T57" s="62"/>
      <c r="U57" s="62"/>
      <c r="V57" s="62"/>
      <c r="W57" s="62"/>
      <c r="X57" s="62"/>
      <c r="Y57" s="62"/>
      <c r="Z57" s="62"/>
      <c r="AA57" s="62"/>
      <c r="AB57" s="62"/>
      <c r="AC57" s="62"/>
      <c r="AD57" s="62"/>
      <c r="AE57" s="62"/>
      <c r="AF57" s="62"/>
      <c r="AG57" s="62"/>
      <c r="AH57" s="62"/>
      <c r="AI57" s="62"/>
      <c r="AJ57" s="18"/>
    </row>
    <row r="58" spans="1:36" ht="75" customHeight="1" x14ac:dyDescent="0.3">
      <c r="A58" s="460"/>
      <c r="B58" s="45" t="s">
        <v>396</v>
      </c>
      <c r="C58" s="368" t="s">
        <v>397</v>
      </c>
      <c r="D58" s="364" t="s">
        <v>215</v>
      </c>
      <c r="E58" s="98"/>
      <c r="F58" s="98">
        <v>40956</v>
      </c>
      <c r="G58" s="98">
        <v>43878</v>
      </c>
      <c r="H58" s="368" t="s">
        <v>93</v>
      </c>
      <c r="I58" s="223" t="s">
        <v>90</v>
      </c>
      <c r="J58" s="364" t="s">
        <v>216</v>
      </c>
      <c r="K58" s="62"/>
      <c r="L58" s="62"/>
      <c r="M58" s="62"/>
      <c r="N58" s="59"/>
      <c r="O58" s="59" t="s">
        <v>53</v>
      </c>
      <c r="P58" s="59"/>
      <c r="Q58" s="59"/>
      <c r="R58" s="59"/>
      <c r="S58" s="61" t="s">
        <v>6</v>
      </c>
      <c r="T58" s="179"/>
      <c r="U58" s="179"/>
      <c r="V58" s="179"/>
      <c r="W58" s="179"/>
      <c r="X58" s="178" t="s">
        <v>743</v>
      </c>
      <c r="Y58" s="108"/>
      <c r="Z58" s="108"/>
      <c r="AA58" s="62"/>
      <c r="AB58" s="108"/>
      <c r="AC58" s="108"/>
      <c r="AD58" s="108"/>
      <c r="AE58" s="108"/>
      <c r="AF58" s="108"/>
      <c r="AG58" s="62"/>
      <c r="AH58" s="62"/>
      <c r="AI58" s="62"/>
      <c r="AJ58" s="18"/>
    </row>
    <row r="59" spans="1:36" ht="63.75" customHeight="1" x14ac:dyDescent="0.25">
      <c r="A59" s="460"/>
      <c r="B59" s="189" t="s">
        <v>578</v>
      </c>
      <c r="C59" s="368" t="s">
        <v>579</v>
      </c>
      <c r="D59" s="175" t="s">
        <v>580</v>
      </c>
      <c r="E59" s="45"/>
      <c r="F59" s="176" t="s">
        <v>574</v>
      </c>
      <c r="G59" s="176" t="s">
        <v>581</v>
      </c>
      <c r="H59" s="368" t="s">
        <v>93</v>
      </c>
      <c r="I59" s="45"/>
      <c r="J59" s="176" t="s">
        <v>583</v>
      </c>
      <c r="K59" s="62"/>
      <c r="L59" s="62"/>
      <c r="M59" s="62"/>
      <c r="N59" s="59"/>
      <c r="O59" s="59"/>
      <c r="P59" s="59"/>
      <c r="Q59" s="59"/>
      <c r="R59" s="59" t="s">
        <v>53</v>
      </c>
      <c r="S59" s="61"/>
      <c r="T59" s="62"/>
      <c r="U59" s="62"/>
      <c r="V59" s="62"/>
      <c r="W59" s="62"/>
      <c r="X59" s="62"/>
      <c r="Y59" s="62"/>
      <c r="Z59" s="62"/>
      <c r="AA59" s="62"/>
      <c r="AB59" s="62"/>
      <c r="AC59" s="62"/>
      <c r="AD59" s="62"/>
      <c r="AE59" s="62"/>
      <c r="AF59" s="62"/>
      <c r="AG59" s="62"/>
      <c r="AH59" s="62"/>
      <c r="AI59" s="62"/>
      <c r="AJ59" s="18"/>
    </row>
    <row r="60" spans="1:36" x14ac:dyDescent="0.25">
      <c r="AJ60" s="18"/>
    </row>
    <row r="61" spans="1:36" x14ac:dyDescent="0.25">
      <c r="B61" s="63"/>
      <c r="AJ61" s="18"/>
    </row>
    <row r="62" spans="1:36" ht="15.75" thickBot="1" x14ac:dyDescent="0.3">
      <c r="L62" s="71"/>
      <c r="AJ62" s="18"/>
    </row>
    <row r="63" spans="1:36" ht="26.25" customHeight="1" thickBot="1" x14ac:dyDescent="0.3">
      <c r="A63" s="67" t="s">
        <v>372</v>
      </c>
      <c r="B63" s="68"/>
      <c r="C63" s="68"/>
      <c r="D63" s="68"/>
      <c r="E63" s="68"/>
      <c r="F63" s="68"/>
      <c r="G63" s="68"/>
      <c r="H63" s="68"/>
      <c r="I63" s="68"/>
      <c r="J63" s="68"/>
      <c r="K63" s="68"/>
      <c r="L63" s="70"/>
      <c r="M63" s="69"/>
      <c r="AJ63" s="18"/>
    </row>
    <row r="64" spans="1:36" ht="26.25" customHeight="1" thickBot="1" x14ac:dyDescent="0.3">
      <c r="A64" s="47"/>
      <c r="B64" s="48"/>
      <c r="C64" s="48"/>
      <c r="D64" s="49"/>
      <c r="E64" s="49"/>
      <c r="F64" s="49"/>
      <c r="G64" s="49"/>
      <c r="H64" s="49"/>
      <c r="I64" s="49"/>
      <c r="J64" s="49"/>
      <c r="K64" s="49"/>
      <c r="L64" s="49"/>
      <c r="M64" s="49"/>
      <c r="N64" s="49"/>
      <c r="AJ64" s="18"/>
    </row>
    <row r="65" spans="1:36" ht="43.5" customHeight="1" thickBot="1" x14ac:dyDescent="0.3">
      <c r="A65" s="53" t="s">
        <v>373</v>
      </c>
      <c r="B65" s="54"/>
      <c r="C65" s="55">
        <v>0</v>
      </c>
      <c r="AJ65" s="18"/>
    </row>
    <row r="66" spans="1:36" x14ac:dyDescent="0.25">
      <c r="AJ66" s="18"/>
    </row>
    <row r="67" spans="1:36" ht="15.75" x14ac:dyDescent="0.25">
      <c r="A67" s="372" t="s">
        <v>374</v>
      </c>
      <c r="B67" s="370" t="s">
        <v>11</v>
      </c>
      <c r="C67" s="370" t="s">
        <v>12</v>
      </c>
      <c r="D67" s="370" t="s">
        <v>13</v>
      </c>
      <c r="E67" s="374" t="s">
        <v>14</v>
      </c>
      <c r="F67" s="370" t="s">
        <v>15</v>
      </c>
      <c r="G67" s="370"/>
      <c r="H67" s="370" t="s">
        <v>16</v>
      </c>
      <c r="I67" s="370" t="s">
        <v>17</v>
      </c>
      <c r="J67" s="371" t="s">
        <v>18</v>
      </c>
      <c r="K67" s="371" t="s">
        <v>19</v>
      </c>
      <c r="L67" s="371"/>
      <c r="M67" s="371" t="s">
        <v>20</v>
      </c>
      <c r="N67" s="46"/>
      <c r="AJ67" s="18"/>
    </row>
    <row r="68" spans="1:36" ht="15.75" x14ac:dyDescent="0.25">
      <c r="A68" s="373"/>
      <c r="B68" s="370"/>
      <c r="C68" s="370"/>
      <c r="D68" s="370"/>
      <c r="E68" s="374"/>
      <c r="F68" s="50" t="s">
        <v>43</v>
      </c>
      <c r="G68" s="50" t="s">
        <v>44</v>
      </c>
      <c r="H68" s="370"/>
      <c r="I68" s="370"/>
      <c r="J68" s="371"/>
      <c r="K68" s="95" t="s">
        <v>45</v>
      </c>
      <c r="L68" s="95" t="s">
        <v>46</v>
      </c>
      <c r="M68" s="371"/>
      <c r="N68" s="2"/>
      <c r="AJ68" s="18"/>
    </row>
    <row r="69" spans="1:36" x14ac:dyDescent="0.25">
      <c r="A69" s="45" t="s">
        <v>651</v>
      </c>
      <c r="B69" s="45"/>
      <c r="C69" s="62" t="s">
        <v>652</v>
      </c>
      <c r="D69" s="62"/>
      <c r="E69" s="62"/>
      <c r="F69" s="62"/>
      <c r="G69" s="62"/>
      <c r="H69" s="62"/>
      <c r="I69" s="62"/>
      <c r="J69" s="59"/>
      <c r="K69" s="59"/>
      <c r="L69" s="59"/>
      <c r="M69" s="59"/>
      <c r="N69" s="2"/>
      <c r="AJ69" s="18"/>
    </row>
    <row r="70" spans="1:36" x14ac:dyDescent="0.25">
      <c r="A70" s="45"/>
      <c r="B70" s="45"/>
      <c r="C70" s="62"/>
      <c r="D70" s="62"/>
      <c r="E70" s="62"/>
      <c r="F70" s="62"/>
      <c r="G70" s="62"/>
      <c r="H70" s="62"/>
      <c r="I70" s="62"/>
      <c r="J70" s="62"/>
      <c r="K70" s="62"/>
      <c r="L70" s="62"/>
      <c r="M70" s="62"/>
      <c r="N70" s="2"/>
      <c r="AJ70" s="18"/>
    </row>
    <row r="71" spans="1:36" x14ac:dyDescent="0.25">
      <c r="A71" s="45"/>
      <c r="B71" s="45"/>
      <c r="C71" s="62"/>
      <c r="D71" s="62"/>
      <c r="E71" s="62"/>
      <c r="F71" s="62"/>
      <c r="G71" s="62"/>
      <c r="H71" s="62"/>
      <c r="I71" s="62"/>
      <c r="J71" s="62"/>
      <c r="K71" s="62"/>
      <c r="L71" s="62"/>
      <c r="M71" s="62"/>
      <c r="N71" s="2"/>
      <c r="AJ71" s="18"/>
    </row>
    <row r="72" spans="1:36" x14ac:dyDescent="0.25">
      <c r="A72" s="45"/>
      <c r="B72" s="45"/>
      <c r="C72" s="62"/>
      <c r="D72" s="62"/>
      <c r="E72" s="62"/>
      <c r="F72" s="62"/>
      <c r="G72" s="62"/>
      <c r="H72" s="62"/>
      <c r="I72" s="62"/>
      <c r="J72" s="62"/>
      <c r="K72" s="62"/>
      <c r="L72" s="62"/>
      <c r="M72" s="62"/>
      <c r="N72" s="2"/>
      <c r="AJ72" s="18"/>
    </row>
    <row r="73" spans="1:36" x14ac:dyDescent="0.25">
      <c r="A73" s="45"/>
      <c r="B73" s="45"/>
      <c r="C73" s="62"/>
      <c r="D73" s="62"/>
      <c r="E73" s="62"/>
      <c r="F73" s="62"/>
      <c r="G73" s="62"/>
      <c r="H73" s="62"/>
      <c r="I73" s="62"/>
      <c r="J73" s="62"/>
      <c r="K73" s="62"/>
      <c r="L73" s="62"/>
      <c r="M73" s="62"/>
      <c r="N73" s="2"/>
      <c r="AJ73" s="18"/>
    </row>
    <row r="74" spans="1:36" x14ac:dyDescent="0.25">
      <c r="A74" s="45"/>
      <c r="B74" s="45"/>
      <c r="C74" s="62"/>
      <c r="D74" s="62"/>
      <c r="E74" s="62"/>
      <c r="F74" s="62"/>
      <c r="G74" s="62"/>
      <c r="H74" s="62"/>
      <c r="I74" s="62"/>
      <c r="J74" s="62"/>
      <c r="K74" s="62"/>
      <c r="L74" s="62"/>
      <c r="M74" s="62"/>
      <c r="N74" s="2"/>
      <c r="AJ74" s="18"/>
    </row>
    <row r="75" spans="1:36" x14ac:dyDescent="0.25">
      <c r="A75" s="45"/>
      <c r="B75" s="45"/>
      <c r="C75" s="62"/>
      <c r="D75" s="62"/>
      <c r="E75" s="62"/>
      <c r="F75" s="62"/>
      <c r="G75" s="62"/>
      <c r="H75" s="62"/>
      <c r="I75" s="62"/>
      <c r="J75" s="62"/>
      <c r="K75" s="62"/>
      <c r="L75" s="62"/>
      <c r="M75" s="62"/>
      <c r="N75" s="2"/>
      <c r="AJ75" s="18"/>
    </row>
    <row r="76" spans="1:36" x14ac:dyDescent="0.25">
      <c r="A76" s="45"/>
      <c r="B76" s="45"/>
      <c r="C76" s="62"/>
      <c r="D76" s="62"/>
      <c r="E76" s="62"/>
      <c r="F76" s="62"/>
      <c r="G76" s="62"/>
      <c r="H76" s="62"/>
      <c r="I76" s="62"/>
      <c r="J76" s="62"/>
      <c r="K76" s="62"/>
      <c r="L76" s="62"/>
      <c r="M76" s="62"/>
      <c r="N76" s="2"/>
      <c r="AJ76" s="18"/>
    </row>
    <row r="77" spans="1:36" x14ac:dyDescent="0.25">
      <c r="A77" s="45"/>
      <c r="B77" s="45"/>
      <c r="C77" s="62"/>
      <c r="D77" s="62"/>
      <c r="E77" s="62"/>
      <c r="F77" s="62"/>
      <c r="G77" s="62"/>
      <c r="H77" s="62"/>
      <c r="I77" s="62"/>
      <c r="J77" s="62"/>
      <c r="K77" s="62"/>
      <c r="L77" s="62"/>
      <c r="M77" s="62"/>
      <c r="N77" s="2"/>
      <c r="AJ77" s="18"/>
    </row>
    <row r="78" spans="1:36" x14ac:dyDescent="0.25">
      <c r="AJ78" s="18"/>
    </row>
    <row r="79" spans="1:36" ht="15.75" x14ac:dyDescent="0.25">
      <c r="A79" s="372" t="s">
        <v>374</v>
      </c>
      <c r="B79" s="370" t="s">
        <v>11</v>
      </c>
      <c r="C79" s="370" t="s">
        <v>12</v>
      </c>
      <c r="D79" s="370" t="s">
        <v>13</v>
      </c>
      <c r="E79" s="374" t="s">
        <v>14</v>
      </c>
      <c r="F79" s="370" t="s">
        <v>15</v>
      </c>
      <c r="G79" s="370"/>
      <c r="H79" s="370" t="s">
        <v>16</v>
      </c>
      <c r="I79" s="370" t="s">
        <v>17</v>
      </c>
      <c r="J79" s="370" t="s">
        <v>18</v>
      </c>
      <c r="K79" s="371" t="s">
        <v>19</v>
      </c>
      <c r="L79" s="371"/>
      <c r="M79" s="370" t="s">
        <v>20</v>
      </c>
      <c r="N79" s="46"/>
      <c r="AJ79" s="18"/>
    </row>
    <row r="80" spans="1:36" ht="15" customHeight="1" x14ac:dyDescent="0.25">
      <c r="A80" s="373"/>
      <c r="B80" s="370"/>
      <c r="C80" s="370"/>
      <c r="D80" s="370"/>
      <c r="E80" s="374"/>
      <c r="F80" s="50" t="s">
        <v>43</v>
      </c>
      <c r="G80" s="50" t="s">
        <v>44</v>
      </c>
      <c r="H80" s="370"/>
      <c r="I80" s="370"/>
      <c r="J80" s="370"/>
      <c r="K80" s="95" t="s">
        <v>45</v>
      </c>
      <c r="L80" s="95" t="s">
        <v>46</v>
      </c>
      <c r="M80" s="370"/>
      <c r="N80" s="2"/>
      <c r="AJ80" s="18"/>
    </row>
    <row r="81" spans="1:36" x14ac:dyDescent="0.25">
      <c r="A81" s="45" t="s">
        <v>651</v>
      </c>
      <c r="B81" s="45"/>
      <c r="C81" s="62" t="s">
        <v>652</v>
      </c>
      <c r="D81" s="62"/>
      <c r="E81" s="62"/>
      <c r="F81" s="62"/>
      <c r="G81" s="62"/>
      <c r="H81" s="62"/>
      <c r="I81" s="62"/>
      <c r="J81" s="59"/>
      <c r="K81" s="59"/>
      <c r="L81" s="59"/>
      <c r="M81" s="59"/>
      <c r="N81" s="2"/>
      <c r="AJ81" s="18"/>
    </row>
    <row r="82" spans="1:36" x14ac:dyDescent="0.25">
      <c r="A82" s="45"/>
      <c r="B82" s="45"/>
      <c r="C82" s="62"/>
      <c r="D82" s="62"/>
      <c r="E82" s="62"/>
      <c r="F82" s="62"/>
      <c r="G82" s="62"/>
      <c r="H82" s="62"/>
      <c r="I82" s="62"/>
      <c r="J82" s="62"/>
      <c r="K82" s="62"/>
      <c r="L82" s="62"/>
      <c r="M82" s="62"/>
      <c r="N82" s="2"/>
      <c r="AJ82" s="18"/>
    </row>
    <row r="83" spans="1:36" x14ac:dyDescent="0.25">
      <c r="A83" s="45"/>
      <c r="B83" s="45"/>
      <c r="C83" s="62"/>
      <c r="D83" s="62"/>
      <c r="E83" s="62"/>
      <c r="F83" s="62"/>
      <c r="G83" s="62"/>
      <c r="H83" s="62"/>
      <c r="I83" s="62"/>
      <c r="J83" s="62"/>
      <c r="K83" s="62"/>
      <c r="L83" s="62"/>
      <c r="M83" s="62"/>
      <c r="N83" s="2"/>
      <c r="AJ83" s="18"/>
    </row>
    <row r="84" spans="1:36" x14ac:dyDescent="0.25">
      <c r="A84" s="45"/>
      <c r="B84" s="45"/>
      <c r="C84" s="62"/>
      <c r="D84" s="62"/>
      <c r="E84" s="62"/>
      <c r="F84" s="62"/>
      <c r="G84" s="62"/>
      <c r="H84" s="62"/>
      <c r="I84" s="62"/>
      <c r="J84" s="62"/>
      <c r="K84" s="62"/>
      <c r="L84" s="62"/>
      <c r="M84" s="62"/>
      <c r="N84" s="2"/>
      <c r="AJ84" s="18"/>
    </row>
    <row r="85" spans="1:36" x14ac:dyDescent="0.25">
      <c r="A85" s="45"/>
      <c r="B85" s="45"/>
      <c r="C85" s="62"/>
      <c r="D85" s="62"/>
      <c r="E85" s="62"/>
      <c r="F85" s="62"/>
      <c r="G85" s="62"/>
      <c r="H85" s="62"/>
      <c r="I85" s="62"/>
      <c r="J85" s="62"/>
      <c r="K85" s="62"/>
      <c r="L85" s="62"/>
      <c r="M85" s="62"/>
      <c r="N85" s="2"/>
      <c r="AJ85" s="18"/>
    </row>
    <row r="86" spans="1:36" x14ac:dyDescent="0.25">
      <c r="A86" s="45"/>
      <c r="B86" s="45"/>
      <c r="C86" s="62"/>
      <c r="D86" s="62"/>
      <c r="E86" s="62"/>
      <c r="F86" s="62"/>
      <c r="G86" s="62"/>
      <c r="H86" s="62"/>
      <c r="I86" s="62"/>
      <c r="J86" s="62"/>
      <c r="K86" s="62"/>
      <c r="L86" s="62"/>
      <c r="M86" s="62"/>
      <c r="N86" s="2"/>
      <c r="AJ86" s="18"/>
    </row>
    <row r="87" spans="1:36" x14ac:dyDescent="0.25">
      <c r="A87" s="45"/>
      <c r="B87" s="45"/>
      <c r="C87" s="62"/>
      <c r="D87" s="62"/>
      <c r="E87" s="62"/>
      <c r="F87" s="62"/>
      <c r="G87" s="62"/>
      <c r="H87" s="62"/>
      <c r="I87" s="62"/>
      <c r="J87" s="62"/>
      <c r="K87" s="62"/>
      <c r="L87" s="62"/>
      <c r="M87" s="62"/>
      <c r="N87" s="2"/>
      <c r="AJ87" s="18"/>
    </row>
    <row r="88" spans="1:36" x14ac:dyDescent="0.25">
      <c r="A88" s="45"/>
      <c r="B88" s="45"/>
      <c r="C88" s="62"/>
      <c r="D88" s="62"/>
      <c r="E88" s="62"/>
      <c r="F88" s="62"/>
      <c r="G88" s="62"/>
      <c r="H88" s="62"/>
      <c r="I88" s="62"/>
      <c r="J88" s="62"/>
      <c r="K88" s="62"/>
      <c r="L88" s="62"/>
      <c r="M88" s="62"/>
      <c r="N88" s="2"/>
      <c r="AJ88" s="18"/>
    </row>
    <row r="89" spans="1:36" x14ac:dyDescent="0.25">
      <c r="A89" s="45"/>
      <c r="B89" s="45"/>
      <c r="C89" s="62"/>
      <c r="D89" s="62"/>
      <c r="E89" s="62"/>
      <c r="F89" s="62"/>
      <c r="G89" s="62"/>
      <c r="H89" s="62"/>
      <c r="I89" s="62"/>
      <c r="J89" s="62"/>
      <c r="K89" s="62"/>
      <c r="L89" s="62"/>
      <c r="M89" s="62"/>
      <c r="N89" s="2"/>
      <c r="AJ89" s="18"/>
    </row>
    <row r="90" spans="1:36" x14ac:dyDescent="0.25">
      <c r="AJ90" s="18"/>
    </row>
    <row r="91" spans="1:36" ht="15.75" x14ac:dyDescent="0.25">
      <c r="A91" s="372" t="s">
        <v>374</v>
      </c>
      <c r="B91" s="370" t="s">
        <v>11</v>
      </c>
      <c r="C91" s="370" t="s">
        <v>12</v>
      </c>
      <c r="D91" s="370" t="s">
        <v>13</v>
      </c>
      <c r="E91" s="374" t="s">
        <v>14</v>
      </c>
      <c r="F91" s="370" t="s">
        <v>15</v>
      </c>
      <c r="G91" s="370"/>
      <c r="H91" s="370" t="s">
        <v>16</v>
      </c>
      <c r="I91" s="370" t="s">
        <v>17</v>
      </c>
      <c r="J91" s="370" t="s">
        <v>18</v>
      </c>
      <c r="K91" s="371" t="s">
        <v>19</v>
      </c>
      <c r="L91" s="371"/>
      <c r="M91" s="370" t="s">
        <v>20</v>
      </c>
      <c r="N91" s="46"/>
      <c r="AJ91" s="18"/>
    </row>
    <row r="92" spans="1:36" ht="15" customHeight="1" x14ac:dyDescent="0.25">
      <c r="A92" s="373"/>
      <c r="B92" s="370"/>
      <c r="C92" s="370"/>
      <c r="D92" s="370"/>
      <c r="E92" s="374"/>
      <c r="F92" s="50" t="s">
        <v>43</v>
      </c>
      <c r="G92" s="50" t="s">
        <v>44</v>
      </c>
      <c r="H92" s="370"/>
      <c r="I92" s="370"/>
      <c r="J92" s="370"/>
      <c r="K92" s="95" t="s">
        <v>45</v>
      </c>
      <c r="L92" s="95" t="s">
        <v>46</v>
      </c>
      <c r="M92" s="370"/>
      <c r="N92" s="2"/>
      <c r="AJ92" s="18"/>
    </row>
    <row r="93" spans="1:36" x14ac:dyDescent="0.25">
      <c r="A93" s="45"/>
      <c r="B93" s="45"/>
      <c r="C93" s="62" t="s">
        <v>652</v>
      </c>
      <c r="D93" s="62"/>
      <c r="E93" s="62"/>
      <c r="F93" s="62"/>
      <c r="G93" s="62"/>
      <c r="H93" s="62"/>
      <c r="I93" s="62"/>
      <c r="J93" s="59"/>
      <c r="K93" s="59"/>
      <c r="L93" s="59"/>
      <c r="M93" s="59"/>
      <c r="N93" s="2"/>
      <c r="AJ93" s="18"/>
    </row>
    <row r="94" spans="1:36" x14ac:dyDescent="0.25">
      <c r="A94" s="45"/>
      <c r="B94" s="45"/>
      <c r="C94" s="62"/>
      <c r="D94" s="62"/>
      <c r="E94" s="62"/>
      <c r="F94" s="62"/>
      <c r="G94" s="62"/>
      <c r="H94" s="62"/>
      <c r="I94" s="62"/>
      <c r="J94" s="62"/>
      <c r="K94" s="62"/>
      <c r="L94" s="62"/>
      <c r="M94" s="62"/>
      <c r="N94" s="2"/>
      <c r="AJ94" s="18"/>
    </row>
    <row r="95" spans="1:36" x14ac:dyDescent="0.25">
      <c r="A95" s="45"/>
      <c r="B95" s="45"/>
      <c r="C95" s="62"/>
      <c r="D95" s="62"/>
      <c r="E95" s="62"/>
      <c r="F95" s="62"/>
      <c r="G95" s="62"/>
      <c r="H95" s="62"/>
      <c r="I95" s="62"/>
      <c r="J95" s="62"/>
      <c r="K95" s="62"/>
      <c r="L95" s="62"/>
      <c r="M95" s="62"/>
      <c r="N95" s="2"/>
      <c r="AJ95" s="18"/>
    </row>
    <row r="96" spans="1:36" x14ac:dyDescent="0.25">
      <c r="A96" s="45"/>
      <c r="B96" s="45"/>
      <c r="C96" s="62"/>
      <c r="D96" s="62"/>
      <c r="E96" s="62"/>
      <c r="F96" s="62"/>
      <c r="G96" s="62"/>
      <c r="H96" s="62"/>
      <c r="I96" s="62"/>
      <c r="J96" s="62"/>
      <c r="K96" s="62"/>
      <c r="L96" s="62"/>
      <c r="M96" s="62"/>
      <c r="N96" s="2"/>
      <c r="AJ96" s="18"/>
    </row>
    <row r="97" spans="1:36" x14ac:dyDescent="0.25">
      <c r="A97" s="45"/>
      <c r="B97" s="45"/>
      <c r="C97" s="62"/>
      <c r="D97" s="62"/>
      <c r="E97" s="62"/>
      <c r="F97" s="62"/>
      <c r="G97" s="62"/>
      <c r="H97" s="62"/>
      <c r="I97" s="62"/>
      <c r="J97" s="62"/>
      <c r="K97" s="62"/>
      <c r="L97" s="62"/>
      <c r="M97" s="62"/>
      <c r="N97" s="2"/>
      <c r="AJ97" s="18"/>
    </row>
    <row r="98" spans="1:36" x14ac:dyDescent="0.25">
      <c r="A98" s="45"/>
      <c r="B98" s="45"/>
      <c r="C98" s="62"/>
      <c r="D98" s="62"/>
      <c r="E98" s="62"/>
      <c r="F98" s="62"/>
      <c r="G98" s="62"/>
      <c r="H98" s="62"/>
      <c r="I98" s="62"/>
      <c r="J98" s="62"/>
      <c r="K98" s="62"/>
      <c r="L98" s="62"/>
      <c r="M98" s="62"/>
      <c r="N98" s="2"/>
      <c r="AJ98" s="18"/>
    </row>
    <row r="99" spans="1:36" x14ac:dyDescent="0.25">
      <c r="A99" s="45"/>
      <c r="B99" s="45"/>
      <c r="C99" s="62"/>
      <c r="D99" s="62"/>
      <c r="E99" s="62"/>
      <c r="F99" s="62"/>
      <c r="G99" s="62"/>
      <c r="H99" s="62"/>
      <c r="I99" s="62"/>
      <c r="J99" s="62"/>
      <c r="K99" s="62"/>
      <c r="L99" s="62"/>
      <c r="M99" s="62"/>
      <c r="N99" s="2"/>
      <c r="AJ99" s="18"/>
    </row>
    <row r="100" spans="1:36" x14ac:dyDescent="0.25">
      <c r="A100" s="45"/>
      <c r="B100" s="45"/>
      <c r="C100" s="62"/>
      <c r="D100" s="62"/>
      <c r="E100" s="62"/>
      <c r="F100" s="62"/>
      <c r="G100" s="62"/>
      <c r="H100" s="62"/>
      <c r="I100" s="62"/>
      <c r="J100" s="62"/>
      <c r="K100" s="62"/>
      <c r="L100" s="62"/>
      <c r="M100" s="62"/>
      <c r="N100" s="2"/>
      <c r="AJ100" s="18"/>
    </row>
    <row r="101" spans="1:36" x14ac:dyDescent="0.25">
      <c r="A101" s="45"/>
      <c r="B101" s="45"/>
      <c r="C101" s="62"/>
      <c r="D101" s="62"/>
      <c r="E101" s="62"/>
      <c r="F101" s="62"/>
      <c r="G101" s="62"/>
      <c r="H101" s="62"/>
      <c r="I101" s="62"/>
      <c r="J101" s="62"/>
      <c r="K101" s="62"/>
      <c r="L101" s="62"/>
      <c r="M101" s="62"/>
      <c r="N101" s="2"/>
      <c r="AJ101" s="18"/>
    </row>
    <row r="102" spans="1:36" x14ac:dyDescent="0.25">
      <c r="AJ102" s="18"/>
    </row>
    <row r="103" spans="1:36" ht="15.75" x14ac:dyDescent="0.25">
      <c r="A103" s="459" t="s">
        <v>653</v>
      </c>
      <c r="B103" s="370" t="s">
        <v>11</v>
      </c>
      <c r="C103" s="370" t="s">
        <v>12</v>
      </c>
      <c r="D103" s="370" t="s">
        <v>13</v>
      </c>
      <c r="E103" s="374" t="s">
        <v>14</v>
      </c>
      <c r="F103" s="370" t="s">
        <v>15</v>
      </c>
      <c r="G103" s="370"/>
      <c r="H103" s="370" t="s">
        <v>16</v>
      </c>
      <c r="I103" s="370" t="s">
        <v>17</v>
      </c>
      <c r="J103" s="370" t="s">
        <v>18</v>
      </c>
      <c r="K103" s="371" t="s">
        <v>19</v>
      </c>
      <c r="L103" s="371"/>
      <c r="M103" s="370" t="s">
        <v>20</v>
      </c>
      <c r="N103" s="46"/>
      <c r="AJ103" s="18"/>
    </row>
    <row r="104" spans="1:36" ht="15.75" x14ac:dyDescent="0.25">
      <c r="A104" s="459"/>
      <c r="B104" s="370"/>
      <c r="C104" s="370"/>
      <c r="D104" s="370"/>
      <c r="E104" s="374"/>
      <c r="F104" s="50" t="s">
        <v>43</v>
      </c>
      <c r="G104" s="50" t="s">
        <v>44</v>
      </c>
      <c r="H104" s="370"/>
      <c r="I104" s="370"/>
      <c r="J104" s="370"/>
      <c r="K104" s="95" t="s">
        <v>45</v>
      </c>
      <c r="L104" s="95" t="s">
        <v>46</v>
      </c>
      <c r="M104" s="370"/>
      <c r="N104" s="2"/>
      <c r="AJ104" s="18"/>
    </row>
    <row r="105" spans="1:36" x14ac:dyDescent="0.25">
      <c r="A105" s="45"/>
      <c r="B105" s="45"/>
      <c r="C105" s="62"/>
      <c r="D105" s="62"/>
      <c r="E105" s="62"/>
      <c r="F105" s="62"/>
      <c r="G105" s="62"/>
      <c r="H105" s="62"/>
      <c r="I105" s="62"/>
      <c r="J105" s="59"/>
      <c r="K105" s="59"/>
      <c r="L105" s="59"/>
      <c r="M105" s="59"/>
      <c r="N105" s="2"/>
      <c r="AJ105" s="18"/>
    </row>
    <row r="106" spans="1:36" x14ac:dyDescent="0.25">
      <c r="A106" s="45"/>
      <c r="B106" s="45"/>
      <c r="C106" s="62"/>
      <c r="D106" s="62"/>
      <c r="E106" s="62"/>
      <c r="F106" s="62"/>
      <c r="G106" s="62"/>
      <c r="H106" s="62"/>
      <c r="I106" s="62"/>
      <c r="J106" s="62"/>
      <c r="K106" s="62"/>
      <c r="L106" s="62"/>
      <c r="M106" s="62"/>
      <c r="N106" s="2"/>
      <c r="AJ106" s="18"/>
    </row>
    <row r="107" spans="1:36" x14ac:dyDescent="0.25">
      <c r="A107" s="45"/>
      <c r="B107" s="45"/>
      <c r="C107" s="62"/>
      <c r="D107" s="62"/>
      <c r="E107" s="62"/>
      <c r="F107" s="62"/>
      <c r="G107" s="62"/>
      <c r="H107" s="62"/>
      <c r="I107" s="62"/>
      <c r="J107" s="62"/>
      <c r="K107" s="62"/>
      <c r="L107" s="62"/>
      <c r="M107" s="62"/>
      <c r="N107" s="2"/>
      <c r="AJ107" s="18"/>
    </row>
    <row r="108" spans="1:36" x14ac:dyDescent="0.25">
      <c r="A108" s="45"/>
      <c r="B108" s="45"/>
      <c r="C108" s="62"/>
      <c r="D108" s="62"/>
      <c r="E108" s="62"/>
      <c r="F108" s="62"/>
      <c r="G108" s="62"/>
      <c r="H108" s="62"/>
      <c r="I108" s="62"/>
      <c r="J108" s="62"/>
      <c r="K108" s="62"/>
      <c r="L108" s="62"/>
      <c r="M108" s="62"/>
      <c r="N108" s="2"/>
      <c r="AJ108" s="18"/>
    </row>
    <row r="109" spans="1:36" x14ac:dyDescent="0.25">
      <c r="A109" s="45"/>
      <c r="B109" s="45"/>
      <c r="C109" s="62"/>
      <c r="D109" s="62"/>
      <c r="E109" s="62"/>
      <c r="F109" s="62"/>
      <c r="G109" s="62"/>
      <c r="H109" s="62"/>
      <c r="I109" s="62"/>
      <c r="J109" s="62"/>
      <c r="K109" s="62"/>
      <c r="L109" s="62"/>
      <c r="M109" s="62"/>
      <c r="N109" s="2"/>
      <c r="AJ109" s="18"/>
    </row>
    <row r="110" spans="1:36" x14ac:dyDescent="0.25">
      <c r="A110" s="45"/>
      <c r="B110" s="45"/>
      <c r="C110" s="62"/>
      <c r="D110" s="62"/>
      <c r="E110" s="62"/>
      <c r="F110" s="62"/>
      <c r="G110" s="62"/>
      <c r="H110" s="62"/>
      <c r="I110" s="62"/>
      <c r="J110" s="62"/>
      <c r="K110" s="62"/>
      <c r="L110" s="62"/>
      <c r="M110" s="62"/>
      <c r="N110" s="2"/>
      <c r="AJ110" s="18"/>
    </row>
    <row r="111" spans="1:36" x14ac:dyDescent="0.25">
      <c r="A111" s="45"/>
      <c r="B111" s="45"/>
      <c r="C111" s="62"/>
      <c r="D111" s="62"/>
      <c r="E111" s="62"/>
      <c r="F111" s="62"/>
      <c r="G111" s="62"/>
      <c r="H111" s="62"/>
      <c r="I111" s="62"/>
      <c r="J111" s="62"/>
      <c r="K111" s="62"/>
      <c r="L111" s="62"/>
      <c r="M111" s="62"/>
      <c r="N111" s="2"/>
      <c r="AJ111" s="18"/>
    </row>
    <row r="112" spans="1:36" x14ac:dyDescent="0.25">
      <c r="A112" s="45"/>
      <c r="B112" s="45"/>
      <c r="C112" s="62"/>
      <c r="D112" s="62"/>
      <c r="E112" s="62"/>
      <c r="F112" s="62"/>
      <c r="G112" s="62"/>
      <c r="H112" s="62"/>
      <c r="I112" s="62"/>
      <c r="J112" s="62"/>
      <c r="K112" s="62"/>
      <c r="L112" s="62"/>
      <c r="M112" s="62"/>
      <c r="N112" s="2"/>
      <c r="AJ112" s="18"/>
    </row>
    <row r="113" spans="1:36" x14ac:dyDescent="0.25">
      <c r="A113" s="45"/>
      <c r="B113" s="45"/>
      <c r="C113" s="62"/>
      <c r="D113" s="62"/>
      <c r="E113" s="62"/>
      <c r="F113" s="62"/>
      <c r="G113" s="62"/>
      <c r="H113" s="62"/>
      <c r="I113" s="62"/>
      <c r="J113" s="62"/>
      <c r="K113" s="62"/>
      <c r="L113" s="62"/>
      <c r="M113" s="62"/>
      <c r="N113" s="2"/>
      <c r="AJ113" s="18"/>
    </row>
    <row r="114" spans="1:36" x14ac:dyDescent="0.25">
      <c r="A114" s="18"/>
      <c r="B114" s="18"/>
      <c r="C114" s="18"/>
      <c r="D114" s="18"/>
      <c r="E114" s="18"/>
      <c r="F114" s="18"/>
      <c r="G114" s="18"/>
      <c r="H114" s="18"/>
      <c r="I114" s="18"/>
      <c r="J114" s="18"/>
      <c r="K114" s="18"/>
      <c r="L114" s="18"/>
      <c r="M114" s="18"/>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18"/>
    </row>
    <row r="115" spans="1:36" x14ac:dyDescent="0.25">
      <c r="A115" s="18"/>
      <c r="B115" s="18"/>
      <c r="C115" s="18"/>
      <c r="D115" s="18"/>
      <c r="E115" s="18"/>
      <c r="F115" s="18"/>
      <c r="G115" s="18"/>
      <c r="H115" s="18"/>
      <c r="I115" s="18"/>
      <c r="J115" s="18"/>
      <c r="K115" s="18"/>
      <c r="L115" s="18"/>
      <c r="M115" s="18"/>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18"/>
    </row>
  </sheetData>
  <sheetProtection algorithmName="SHA-512" hashValue="aaGueTDoL5d4q+HWyC4jeRY+gz4atvP0cqF5MSVxm7jcUBnCf4NlJSj3u6V0YUIOWp/o0WzfXXB6owkKXafKqQ==" saltValue="FazJSVvCrSdIti8sDjR4jA==" spinCount="100000" sheet="1" objects="1" scenarios="1"/>
  <mergeCells count="90">
    <mergeCell ref="M9:M10"/>
    <mergeCell ref="A1:AI1"/>
    <mergeCell ref="A2:AI2"/>
    <mergeCell ref="B4:G4"/>
    <mergeCell ref="B6:C6"/>
    <mergeCell ref="A8:M8"/>
    <mergeCell ref="N8:X8"/>
    <mergeCell ref="Y8:AI8"/>
    <mergeCell ref="AG9:AG10"/>
    <mergeCell ref="AH9:AH10"/>
    <mergeCell ref="AI9:AI10"/>
    <mergeCell ref="A11:A24"/>
    <mergeCell ref="A25:A29"/>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A30:A37"/>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38:A43"/>
    <mergeCell ref="A44:A50"/>
    <mergeCell ref="A51:A59"/>
    <mergeCell ref="K67:L67"/>
    <mergeCell ref="M67:M68"/>
    <mergeCell ref="A67:A68"/>
    <mergeCell ref="B67:B68"/>
    <mergeCell ref="C67:C68"/>
    <mergeCell ref="D67:D68"/>
    <mergeCell ref="E67:E68"/>
    <mergeCell ref="F79:G79"/>
    <mergeCell ref="F67:G67"/>
    <mergeCell ref="H67:H68"/>
    <mergeCell ref="I67:I68"/>
    <mergeCell ref="J67:J68"/>
    <mergeCell ref="A79:A80"/>
    <mergeCell ref="B79:B80"/>
    <mergeCell ref="C79:C80"/>
    <mergeCell ref="D79:D80"/>
    <mergeCell ref="E79:E80"/>
    <mergeCell ref="A91:A92"/>
    <mergeCell ref="B91:B92"/>
    <mergeCell ref="C91:C92"/>
    <mergeCell ref="D91:D92"/>
    <mergeCell ref="E91:E92"/>
    <mergeCell ref="K91:L91"/>
    <mergeCell ref="M91:M92"/>
    <mergeCell ref="H79:H80"/>
    <mergeCell ref="I79:I80"/>
    <mergeCell ref="J79:J80"/>
    <mergeCell ref="K79:L79"/>
    <mergeCell ref="M79:M80"/>
    <mergeCell ref="F91:G91"/>
    <mergeCell ref="H91:H92"/>
    <mergeCell ref="I91:I92"/>
    <mergeCell ref="J91:J92"/>
    <mergeCell ref="H103:H104"/>
    <mergeCell ref="I103:I104"/>
    <mergeCell ref="J103:J104"/>
    <mergeCell ref="K103:L103"/>
    <mergeCell ref="M103:M104"/>
    <mergeCell ref="A103:A104"/>
    <mergeCell ref="B103:B104"/>
    <mergeCell ref="C103:C104"/>
    <mergeCell ref="D103:D104"/>
    <mergeCell ref="E103:E104"/>
    <mergeCell ref="F103:G103"/>
  </mergeCells>
  <conditionalFormatting sqref="N11:N22">
    <cfRule type="cellIs" dxfId="34" priority="28" stopIfTrue="1" operator="equal">
      <formula>"x"</formula>
    </cfRule>
  </conditionalFormatting>
  <conditionalFormatting sqref="N24:N59">
    <cfRule type="cellIs" dxfId="33" priority="7" stopIfTrue="1" operator="equal">
      <formula>"x"</formula>
    </cfRule>
  </conditionalFormatting>
  <conditionalFormatting sqref="O11:O22">
    <cfRule type="cellIs" dxfId="32" priority="27" operator="equal">
      <formula>"x"</formula>
    </cfRule>
  </conditionalFormatting>
  <conditionalFormatting sqref="O24:O59">
    <cfRule type="cellIs" dxfId="31" priority="6" operator="equal">
      <formula>"x"</formula>
    </cfRule>
  </conditionalFormatting>
  <conditionalFormatting sqref="P11:P22">
    <cfRule type="cellIs" dxfId="30" priority="26" operator="equal">
      <formula>"x"</formula>
    </cfRule>
  </conditionalFormatting>
  <conditionalFormatting sqref="P24:P59">
    <cfRule type="cellIs" dxfId="29" priority="5" operator="equal">
      <formula>"x"</formula>
    </cfRule>
  </conditionalFormatting>
  <conditionalFormatting sqref="Q11:Q59">
    <cfRule type="cellIs" dxfId="28" priority="4" stopIfTrue="1" operator="equal">
      <formula>"x"</formula>
    </cfRule>
  </conditionalFormatting>
  <conditionalFormatting sqref="R11:R59">
    <cfRule type="cellIs" dxfId="27" priority="3" operator="equal">
      <formula>"x"</formula>
    </cfRule>
  </conditionalFormatting>
  <conditionalFormatting sqref="S11:S59">
    <cfRule type="cellIs" dxfId="26" priority="1" stopIfTrue="1" operator="equal">
      <formula>$AN$7</formula>
    </cfRule>
    <cfRule type="cellIs" dxfId="25" priority="2" stopIfTrue="1" operator="equal">
      <formula>$AN$6</formula>
    </cfRule>
  </conditionalFormatting>
  <conditionalFormatting sqref="AN6:AN7">
    <cfRule type="cellIs" dxfId="24" priority="37" stopIfTrue="1" operator="equal">
      <formula>$AN$6</formula>
    </cfRule>
  </conditionalFormatting>
  <dataValidations count="1">
    <dataValidation type="list" allowBlank="1" showInputMessage="1" showErrorMessage="1" sqref="S11:S59" xr:uid="{00000000-0002-0000-06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39"/>
  <sheetViews>
    <sheetView showGridLines="0" zoomScale="110" zoomScaleNormal="110" zoomScalePageLayoutView="70" workbookViewId="0">
      <selection activeCell="C13" sqref="C13:G13"/>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429" t="s">
        <v>0</v>
      </c>
      <c r="C1" s="429"/>
      <c r="D1" s="429"/>
      <c r="E1" s="429"/>
      <c r="F1" s="429"/>
      <c r="G1" s="429"/>
      <c r="H1" s="429"/>
      <c r="I1" s="429"/>
      <c r="J1" s="429"/>
      <c r="K1" s="429"/>
      <c r="L1" s="429"/>
      <c r="M1" s="429"/>
      <c r="N1" s="429"/>
      <c r="O1" s="429"/>
      <c r="P1" s="429"/>
      <c r="Q1" s="429"/>
      <c r="R1" s="429"/>
      <c r="S1" s="429"/>
      <c r="T1" s="429"/>
      <c r="U1" s="429"/>
      <c r="V1" s="429"/>
      <c r="W1" s="429"/>
      <c r="X1" s="11"/>
    </row>
    <row r="2" spans="1:28" s="15" customFormat="1" ht="21" customHeight="1" x14ac:dyDescent="0.25">
      <c r="A2" s="16"/>
      <c r="B2" s="429"/>
      <c r="C2" s="429"/>
      <c r="D2" s="429"/>
      <c r="E2" s="429"/>
      <c r="F2" s="429"/>
      <c r="G2" s="429"/>
      <c r="H2" s="429"/>
      <c r="I2" s="429"/>
      <c r="J2" s="429"/>
      <c r="K2" s="429"/>
      <c r="L2" s="429"/>
      <c r="M2" s="429"/>
      <c r="N2" s="429"/>
      <c r="O2" s="429"/>
      <c r="P2" s="429"/>
      <c r="Q2" s="429"/>
      <c r="R2" s="429"/>
      <c r="S2" s="429"/>
      <c r="T2" s="429"/>
      <c r="U2" s="429"/>
      <c r="V2" s="429"/>
      <c r="W2" s="429"/>
      <c r="X2" s="16"/>
    </row>
    <row r="3" spans="1:28" ht="33.75" customHeight="1" x14ac:dyDescent="0.35">
      <c r="A3" s="11"/>
      <c r="B3" s="435" t="str">
        <f>'Monitoria Anual - 4'!A2</f>
        <v>PLANO DE AÇÃO NACIONAL PARA A CONSERVAÇÃO DAS ESPÉCIES AMEAÇADAS DA FAUNA AQUÁTICA DO ECOSSISTEMA MOGI/PARDO/SAPUCAI-MIRIM/GRANDE - PAN MPSG.</v>
      </c>
      <c r="C3" s="435"/>
      <c r="D3" s="435"/>
      <c r="E3" s="435"/>
      <c r="F3" s="435"/>
      <c r="G3" s="435"/>
      <c r="H3" s="435"/>
      <c r="I3" s="435"/>
      <c r="J3" s="435"/>
      <c r="K3" s="435"/>
      <c r="L3" s="435"/>
      <c r="M3" s="435"/>
      <c r="N3" s="435"/>
      <c r="O3" s="435"/>
      <c r="P3" s="435"/>
      <c r="Q3" s="435"/>
      <c r="R3" s="435"/>
      <c r="S3" s="435"/>
      <c r="T3" s="435"/>
      <c r="U3" s="435"/>
      <c r="V3" s="435"/>
      <c r="W3" s="435"/>
      <c r="X3" s="11"/>
    </row>
    <row r="4" spans="1:28" x14ac:dyDescent="0.25">
      <c r="A4" s="11"/>
      <c r="J4" s="12"/>
      <c r="K4" s="12"/>
      <c r="L4" s="12"/>
      <c r="M4" s="12"/>
      <c r="N4" s="12"/>
      <c r="O4" s="12"/>
      <c r="X4" s="11"/>
    </row>
    <row r="5" spans="1:28" s="2" customFormat="1" ht="45" customHeight="1" x14ac:dyDescent="0.25">
      <c r="A5" s="18"/>
      <c r="B5" s="442" t="s">
        <v>398</v>
      </c>
      <c r="C5" s="442"/>
      <c r="D5" s="443" t="s">
        <v>3</v>
      </c>
      <c r="E5" s="443"/>
      <c r="F5" s="443"/>
      <c r="G5" s="443"/>
      <c r="H5" s="443"/>
      <c r="I5" s="443"/>
      <c r="J5" s="443"/>
      <c r="K5" s="443"/>
      <c r="L5" s="443"/>
      <c r="M5" s="444"/>
      <c r="N5" s="13"/>
      <c r="O5" s="13"/>
      <c r="P5" s="13"/>
      <c r="Q5" s="13"/>
      <c r="R5" s="13"/>
      <c r="X5" s="18"/>
    </row>
    <row r="6" spans="1:28" x14ac:dyDescent="0.25">
      <c r="A6" s="11"/>
      <c r="J6" s="12"/>
      <c r="K6" s="12"/>
      <c r="L6" s="12"/>
      <c r="M6" s="12"/>
      <c r="N6" s="12"/>
      <c r="O6" s="12"/>
      <c r="X6" s="11"/>
    </row>
    <row r="7" spans="1:28" ht="26.25" customHeight="1" x14ac:dyDescent="0.25">
      <c r="A7" s="11"/>
      <c r="B7" s="442" t="s">
        <v>4</v>
      </c>
      <c r="C7" s="442"/>
      <c r="D7" s="430" t="str">
        <f>'Monitoria Anual - 4'!B6</f>
        <v>22/05/17 a 25/05/17</v>
      </c>
      <c r="E7" s="430"/>
      <c r="F7" s="430"/>
      <c r="G7" s="431"/>
      <c r="H7" s="2"/>
      <c r="I7" s="14"/>
      <c r="J7" s="12"/>
      <c r="K7" s="12"/>
      <c r="L7" s="12"/>
      <c r="M7" s="12"/>
      <c r="N7" s="12"/>
      <c r="O7" s="12"/>
      <c r="X7" s="11"/>
    </row>
    <row r="8" spans="1:28" x14ac:dyDescent="0.25">
      <c r="A8" s="11"/>
      <c r="X8" s="11"/>
    </row>
    <row r="9" spans="1:28" ht="31.5" customHeight="1" x14ac:dyDescent="0.25">
      <c r="A9" s="11"/>
      <c r="B9" s="429" t="s">
        <v>399</v>
      </c>
      <c r="C9" s="429"/>
      <c r="D9" s="429"/>
      <c r="E9" s="429"/>
      <c r="F9" s="429"/>
      <c r="G9" s="429"/>
      <c r="H9" s="429"/>
      <c r="I9" s="429"/>
      <c r="J9" s="429"/>
      <c r="K9" s="429"/>
      <c r="L9" s="429"/>
      <c r="M9" s="429"/>
      <c r="N9" s="429"/>
      <c r="O9" s="429"/>
      <c r="P9" s="429"/>
      <c r="Q9" s="429"/>
      <c r="R9" s="429"/>
      <c r="S9" s="429"/>
      <c r="T9" s="429"/>
      <c r="U9" s="429"/>
      <c r="V9" s="429"/>
      <c r="W9" s="429"/>
      <c r="X9" s="11"/>
    </row>
    <row r="10" spans="1:28" x14ac:dyDescent="0.25">
      <c r="A10" s="11"/>
      <c r="G10" s="10"/>
      <c r="H10" s="10"/>
      <c r="I10" s="10"/>
      <c r="X10" s="11"/>
    </row>
    <row r="11" spans="1:28" ht="15.75" x14ac:dyDescent="0.25">
      <c r="A11" s="11"/>
      <c r="B11" s="430" t="s">
        <v>400</v>
      </c>
      <c r="C11" s="431"/>
      <c r="D11" s="42"/>
      <c r="E11" s="42"/>
      <c r="F11" s="42"/>
      <c r="G11" s="42"/>
      <c r="H11" s="42"/>
      <c r="I11" s="42"/>
      <c r="J11" s="42"/>
      <c r="K11" s="42"/>
      <c r="L11" s="42"/>
      <c r="M11" s="42"/>
      <c r="N11" s="42"/>
      <c r="O11" s="42"/>
      <c r="P11" s="42"/>
      <c r="Q11" s="42"/>
      <c r="R11" s="42"/>
      <c r="S11" s="42"/>
      <c r="T11" s="42"/>
      <c r="U11" s="42"/>
      <c r="V11" s="42"/>
      <c r="W11" s="42"/>
      <c r="X11" s="11"/>
    </row>
    <row r="12" spans="1:28" ht="15.75" thickBot="1" x14ac:dyDescent="0.3">
      <c r="A12" s="11"/>
      <c r="F12" s="438"/>
      <c r="G12" s="438"/>
      <c r="H12" s="367"/>
      <c r="X12" s="11"/>
    </row>
    <row r="13" spans="1:28" ht="33.75" customHeight="1" thickBot="1" x14ac:dyDescent="0.3">
      <c r="A13" s="11"/>
      <c r="C13" s="439" t="s">
        <v>401</v>
      </c>
      <c r="D13" s="440"/>
      <c r="E13" s="440"/>
      <c r="F13" s="440"/>
      <c r="G13" s="441"/>
      <c r="H13" s="3"/>
      <c r="X13" s="11"/>
    </row>
    <row r="14" spans="1:28" s="2" customFormat="1" ht="34.5" customHeight="1" thickBot="1" x14ac:dyDescent="0.3">
      <c r="A14" s="18"/>
      <c r="C14" s="26" t="s">
        <v>402</v>
      </c>
      <c r="D14" s="7" t="s">
        <v>403</v>
      </c>
      <c r="E14" s="8" t="s">
        <v>404</v>
      </c>
      <c r="F14" s="7" t="s">
        <v>405</v>
      </c>
      <c r="G14" s="9" t="s">
        <v>404</v>
      </c>
      <c r="H14" s="6"/>
      <c r="X14" s="18"/>
    </row>
    <row r="15" spans="1:28" ht="15.75" x14ac:dyDescent="0.25">
      <c r="A15" s="11"/>
      <c r="C15" s="77" t="s">
        <v>406</v>
      </c>
      <c r="D15" s="87"/>
      <c r="E15" s="88"/>
      <c r="F15" s="84">
        <f>COUNTA('Monitoria Anual - 4'!S11:S898)</f>
        <v>2</v>
      </c>
      <c r="G15" s="27">
        <f t="shared" ref="G15:G21" si="0">F15/$F$22</f>
        <v>5.128205128205128E-2</v>
      </c>
      <c r="H15" s="4"/>
      <c r="X15" s="11"/>
    </row>
    <row r="16" spans="1:28" ht="15.75" x14ac:dyDescent="0.25">
      <c r="A16" s="11"/>
      <c r="C16" s="78" t="s">
        <v>407</v>
      </c>
      <c r="D16" s="89">
        <f>COUNTA('Monitoria Anual - 4'!N11:N898)</f>
        <v>6</v>
      </c>
      <c r="E16" s="29">
        <f>D16/$D$22</f>
        <v>0.14634146341463414</v>
      </c>
      <c r="F16" s="85">
        <f>D16-AB16</f>
        <v>6</v>
      </c>
      <c r="G16" s="29">
        <f t="shared" si="0"/>
        <v>0.15384615384615385</v>
      </c>
      <c r="H16" s="4"/>
      <c r="X16" s="11"/>
      <c r="Z16">
        <f>COUNTIFS('Monitoria Anual - 4'!N:N,"x",'Monitoria Anual - 4'!S:S,"Excluída")</f>
        <v>0</v>
      </c>
      <c r="AA16">
        <f>COUNTIFS('Monitoria Anual - 4'!N:N,"x",'Monitoria Anual - 4'!S:S,"Agrupada")</f>
        <v>0</v>
      </c>
      <c r="AB16">
        <f>Z16+AA16</f>
        <v>0</v>
      </c>
    </row>
    <row r="17" spans="1:28" ht="15.75" x14ac:dyDescent="0.25">
      <c r="A17" s="11"/>
      <c r="C17" s="79" t="s">
        <v>408</v>
      </c>
      <c r="D17" s="89">
        <f>COUNTA('Monitoria Anual - 4'!O11:O898)</f>
        <v>13</v>
      </c>
      <c r="E17" s="29">
        <f>D17/$D$22</f>
        <v>0.31707317073170732</v>
      </c>
      <c r="F17" s="85">
        <f>D17-AB17</f>
        <v>11</v>
      </c>
      <c r="G17" s="29">
        <f t="shared" si="0"/>
        <v>0.28205128205128205</v>
      </c>
      <c r="H17" s="4"/>
      <c r="X17" s="11"/>
      <c r="Z17">
        <f t="array" ref="Z17">COUNTIFS('Monitoria Anual - 4'!O:O,"x",'Monitoria Anual - 4'!S:S,"Excluída")</f>
        <v>2</v>
      </c>
      <c r="AA17">
        <f t="array" ref="AA17">COUNTIFS('Monitoria Anual - 4'!O:O,"x",'Monitoria Anual - 4'!S:S,"Agrupada")</f>
        <v>0</v>
      </c>
      <c r="AB17">
        <f>Z17+AA17</f>
        <v>2</v>
      </c>
    </row>
    <row r="18" spans="1:28" ht="15.75" x14ac:dyDescent="0.25">
      <c r="A18" s="11"/>
      <c r="C18" s="80" t="s">
        <v>409</v>
      </c>
      <c r="D18" s="89">
        <f>COUNTA('Monitoria Anual - 4'!P11:P898)</f>
        <v>9</v>
      </c>
      <c r="E18" s="29">
        <f>D18/$D$22</f>
        <v>0.21951219512195122</v>
      </c>
      <c r="F18" s="85">
        <f>D18-AB18</f>
        <v>9</v>
      </c>
      <c r="G18" s="29">
        <f t="shared" si="0"/>
        <v>0.23076923076923078</v>
      </c>
      <c r="H18" s="4"/>
      <c r="X18" s="11"/>
      <c r="Z18">
        <f t="array" ref="Z18">COUNTIFS('Monitoria Anual - 4'!P:P,"x",'Monitoria Anual - 4'!S:S,"Excluída")</f>
        <v>0</v>
      </c>
      <c r="AA18">
        <f t="array" ref="AA18">COUNTIFS('Monitoria Anual - 4'!P:P,"x",'Monitoria Anual - 4'!S:S,"Agrupada")</f>
        <v>0</v>
      </c>
      <c r="AB18">
        <f>Z18+AA18</f>
        <v>0</v>
      </c>
    </row>
    <row r="19" spans="1:28" ht="15.75" x14ac:dyDescent="0.25">
      <c r="A19" s="11"/>
      <c r="C19" s="81" t="s">
        <v>410</v>
      </c>
      <c r="D19" s="89">
        <f>COUNTA('Monitoria Anual - 4'!Q11:Q898)</f>
        <v>11</v>
      </c>
      <c r="E19" s="29">
        <f>D19/$D$22</f>
        <v>0.26829268292682928</v>
      </c>
      <c r="F19" s="85">
        <f t="shared" ref="F19:F20" si="1">D19-AB19</f>
        <v>11</v>
      </c>
      <c r="G19" s="29">
        <f t="shared" si="0"/>
        <v>0.28205128205128205</v>
      </c>
      <c r="H19" s="4"/>
      <c r="X19" s="11"/>
      <c r="Z19">
        <f t="array" ref="Z19">COUNTIFS('Monitoria Anual - 4'!Q:Q,"x",'Monitoria Anual - 4'!S:S,"Excluída")</f>
        <v>0</v>
      </c>
      <c r="AA19">
        <f t="array" ref="AA19">COUNTIFS('Monitoria Anual - 4'!Q:Q,"x",'Monitoria Anual - 4'!S:S,"Agrupada")</f>
        <v>0</v>
      </c>
      <c r="AB19">
        <f>Z19+AA19</f>
        <v>0</v>
      </c>
    </row>
    <row r="20" spans="1:28" ht="15.75" x14ac:dyDescent="0.25">
      <c r="A20" s="11"/>
      <c r="C20" s="82" t="s">
        <v>411</v>
      </c>
      <c r="D20" s="89">
        <f>COUNTA('Monitoria Anual - 4'!R11:R898)</f>
        <v>2</v>
      </c>
      <c r="E20" s="29">
        <f>D20/$D$22</f>
        <v>4.878048780487805E-2</v>
      </c>
      <c r="F20" s="85">
        <f t="shared" si="1"/>
        <v>2</v>
      </c>
      <c r="G20" s="29">
        <f t="shared" si="0"/>
        <v>5.128205128205128E-2</v>
      </c>
      <c r="H20" s="4"/>
      <c r="X20" s="11"/>
      <c r="Z20">
        <f t="array" ref="Z20">COUNTIFS('Monitoria Anual - 4'!R:R,"x",'Monitoria Anual - 4'!S:S,"Excluída")</f>
        <v>0</v>
      </c>
      <c r="AA20">
        <f t="array" ref="AA20">COUNTIFS('Monitoria Anual - 4'!R:R,"x",'Monitoria Anual - 4'!S:S,"Agrupada")</f>
        <v>0</v>
      </c>
      <c r="AB20">
        <f>Z20+AA20</f>
        <v>0</v>
      </c>
    </row>
    <row r="21" spans="1:28" ht="16.5" thickBot="1" x14ac:dyDescent="0.3">
      <c r="A21" s="11"/>
      <c r="C21" s="83" t="s">
        <v>412</v>
      </c>
      <c r="D21" s="90"/>
      <c r="E21" s="91"/>
      <c r="F21" s="86">
        <f>'Monitoria Anual - 4'!C65</f>
        <v>0</v>
      </c>
      <c r="G21" s="30">
        <f t="shared" si="0"/>
        <v>0</v>
      </c>
      <c r="H21" s="4"/>
      <c r="X21" s="11"/>
    </row>
    <row r="22" spans="1:28" ht="16.5" thickBot="1" x14ac:dyDescent="0.3">
      <c r="A22" s="11"/>
      <c r="C22" s="92" t="s">
        <v>413</v>
      </c>
      <c r="D22" s="94">
        <f>SUM(D16:D20)</f>
        <v>41</v>
      </c>
      <c r="E22" s="32">
        <f>SUM(E15:E21)</f>
        <v>1</v>
      </c>
      <c r="F22" s="93">
        <f>SUM(F16:F21)</f>
        <v>39</v>
      </c>
      <c r="G22" s="32">
        <f>SUM(G16:G21)</f>
        <v>1</v>
      </c>
      <c r="H22" s="4"/>
      <c r="X22" s="11"/>
    </row>
    <row r="23" spans="1:28" ht="15.75" thickBot="1" x14ac:dyDescent="0.3">
      <c r="A23" s="11"/>
      <c r="C23" s="73" t="s">
        <v>414</v>
      </c>
      <c r="D23" s="432">
        <f>COUNTIF('Monitoria Anual - 4'!S11:S898,"Agrupada")</f>
        <v>0</v>
      </c>
      <c r="E23" s="433"/>
      <c r="F23" s="433"/>
      <c r="G23" s="434"/>
      <c r="H23" s="5"/>
      <c r="X23" s="11"/>
    </row>
    <row r="24" spans="1:28" ht="15.75" thickBot="1" x14ac:dyDescent="0.3">
      <c r="A24" s="11"/>
      <c r="C24" s="72" t="s">
        <v>415</v>
      </c>
      <c r="D24" s="432">
        <f>COUNTIF('Monitoria Anual - 4'!S11:S60,"Excluída")</f>
        <v>2</v>
      </c>
      <c r="E24" s="433"/>
      <c r="F24" s="433"/>
      <c r="G24" s="434"/>
      <c r="X24" s="11"/>
    </row>
    <row r="25" spans="1:28" x14ac:dyDescent="0.25">
      <c r="A25" s="11"/>
      <c r="X25" s="11"/>
    </row>
    <row r="26" spans="1:28" x14ac:dyDescent="0.25">
      <c r="A26" s="11"/>
      <c r="X26" s="11"/>
    </row>
    <row r="27" spans="1:28" ht="15.75" x14ac:dyDescent="0.25">
      <c r="A27" s="11"/>
      <c r="B27" s="430" t="s">
        <v>416</v>
      </c>
      <c r="C27" s="431"/>
      <c r="D27" s="42"/>
      <c r="E27" s="42"/>
      <c r="F27" s="42"/>
      <c r="G27" s="42"/>
      <c r="X27" s="11"/>
    </row>
    <row r="28" spans="1:28" ht="16.5" thickBot="1" x14ac:dyDescent="0.3">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x14ac:dyDescent="0.3">
      <c r="A29" s="11"/>
      <c r="B29" s="17"/>
      <c r="C29" s="33" t="s">
        <v>417</v>
      </c>
      <c r="D29" s="66">
        <f>COUNTA('Monitoria Anual - 4'!A11:A59)</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76" t="s">
        <v>418</v>
      </c>
      <c r="D31" s="76" t="s">
        <v>419</v>
      </c>
      <c r="E31" s="19"/>
      <c r="F31" s="20"/>
      <c r="G31" s="21"/>
      <c r="H31" s="23"/>
      <c r="I31" s="24"/>
      <c r="J31" s="25"/>
      <c r="W31" s="1"/>
      <c r="X31" s="11"/>
    </row>
    <row r="32" spans="1:28" x14ac:dyDescent="0.25">
      <c r="A32" s="11"/>
      <c r="C32" s="74" t="s">
        <v>420</v>
      </c>
      <c r="D32" s="97">
        <f>SUM(F32:J32)</f>
        <v>11</v>
      </c>
      <c r="E32" s="34">
        <f>COUNTA('Monitoria Anual - 4'!S11:S24)</f>
        <v>0</v>
      </c>
      <c r="F32" s="64">
        <f>COUNTA('Monitoria Anual - 4'!N11:N24)</f>
        <v>1</v>
      </c>
      <c r="G32" s="64">
        <f>COUNTA('Monitoria Anual - 4'!O11:O24)</f>
        <v>2</v>
      </c>
      <c r="H32" s="64">
        <f>COUNTA('Monitoria Anual - 4'!P11:P24)</f>
        <v>3</v>
      </c>
      <c r="I32" s="64">
        <f>COUNTA('Monitoria Anual - 4'!Q11:Q24)</f>
        <v>5</v>
      </c>
      <c r="J32" s="65">
        <f>COUNTA('Monitoria Anual - 4'!R11:R24)</f>
        <v>0</v>
      </c>
      <c r="W32" s="1"/>
      <c r="X32" s="11"/>
    </row>
    <row r="33" spans="1:24" x14ac:dyDescent="0.25">
      <c r="A33" s="11"/>
      <c r="C33" s="75" t="s">
        <v>421</v>
      </c>
      <c r="D33" s="74">
        <f>SUM(F33:J33)</f>
        <v>4</v>
      </c>
      <c r="E33" s="35">
        <f>COUNTA('Monitoria Anual - 4'!S25:S29)</f>
        <v>0</v>
      </c>
      <c r="F33" s="36">
        <f>COUNTA('Monitoria Anual - 4'!N25:N29)</f>
        <v>0</v>
      </c>
      <c r="G33" s="36">
        <f>COUNTA('Monitoria Anual - 4'!O25:O29)</f>
        <v>3</v>
      </c>
      <c r="H33" s="36">
        <f>COUNTA('Monitoria Anual - 4'!P25:P29)</f>
        <v>0</v>
      </c>
      <c r="I33" s="36">
        <f>COUNTA('Monitoria Anual - 4'!Q25:Q29)</f>
        <v>1</v>
      </c>
      <c r="J33" s="37">
        <f>COUNTA('Monitoria Anual - 4'!R25:R29)</f>
        <v>0</v>
      </c>
      <c r="W33" s="1"/>
      <c r="X33" s="11"/>
    </row>
    <row r="34" spans="1:24" x14ac:dyDescent="0.25">
      <c r="A34" s="11"/>
      <c r="C34" s="75" t="s">
        <v>422</v>
      </c>
      <c r="D34" s="74">
        <f t="shared" ref="D34:D37" si="2">SUM(F34:J34)</f>
        <v>6</v>
      </c>
      <c r="E34" s="35">
        <f>COUNTA('Monitoria Anual - 4'!S30:S37)</f>
        <v>1</v>
      </c>
      <c r="F34" s="36">
        <f>COUNTA('Monitoria Anual - 4'!N30:N37)</f>
        <v>0</v>
      </c>
      <c r="G34" s="36">
        <f>COUNTA('Monitoria Anual - 4'!O30:O37)</f>
        <v>1</v>
      </c>
      <c r="H34" s="36">
        <f>COUNTA('Monitoria Anual - 4'!P30:P37)</f>
        <v>2</v>
      </c>
      <c r="I34" s="36">
        <f>COUNTA('Monitoria Anual - 4'!Q30:Q37)</f>
        <v>3</v>
      </c>
      <c r="J34" s="37">
        <f>COUNTA('Monitoria Anual - 4'!R30:R37)</f>
        <v>0</v>
      </c>
      <c r="W34" s="1"/>
      <c r="X34" s="11"/>
    </row>
    <row r="35" spans="1:24" x14ac:dyDescent="0.25">
      <c r="A35" s="11"/>
      <c r="C35" s="75" t="s">
        <v>423</v>
      </c>
      <c r="D35" s="74">
        <f t="shared" si="2"/>
        <v>6</v>
      </c>
      <c r="E35" s="35">
        <f>COUNTA('Monitoria Anual - 4'!S38:S43)</f>
        <v>0</v>
      </c>
      <c r="F35" s="36">
        <f>COUNTA('Monitoria Anual - 4'!N38:N43)</f>
        <v>2</v>
      </c>
      <c r="G35" s="36">
        <f>COUNTA('Monitoria Anual - 4'!O38:O43)</f>
        <v>1</v>
      </c>
      <c r="H35" s="36">
        <f>COUNTA('Monitoria Anual - 4'!P38:P43)</f>
        <v>2</v>
      </c>
      <c r="I35" s="36">
        <f>COUNTA('Monitoria Anual - 4'!Q38:Q43)</f>
        <v>1</v>
      </c>
      <c r="J35" s="37">
        <f>COUNTA('Monitoria Anual - 4'!R38:R43)</f>
        <v>0</v>
      </c>
      <c r="W35" s="1"/>
      <c r="X35" s="11"/>
    </row>
    <row r="36" spans="1:24" x14ac:dyDescent="0.25">
      <c r="A36" s="11"/>
      <c r="C36" s="75" t="s">
        <v>424</v>
      </c>
      <c r="D36" s="74">
        <f t="shared" si="2"/>
        <v>7</v>
      </c>
      <c r="E36" s="35">
        <f>COUNTA('Monitoria Anual - 4'!S44:S50)</f>
        <v>0</v>
      </c>
      <c r="F36" s="36">
        <f>COUNTA('Monitoria Anual - 4'!N44:N50)</f>
        <v>2</v>
      </c>
      <c r="G36" s="36">
        <f>COUNTA('Monitoria Anual - 4'!O44:O50)</f>
        <v>3</v>
      </c>
      <c r="H36" s="36">
        <f>COUNTA('Monitoria Anual - 4'!P44:P50)</f>
        <v>1</v>
      </c>
      <c r="I36" s="36">
        <f>COUNTA('Monitoria Anual - 4'!Q44:Q50)</f>
        <v>0</v>
      </c>
      <c r="J36" s="37">
        <f>COUNTA('Monitoria Anual - 4'!R44:R50)</f>
        <v>1</v>
      </c>
      <c r="W36" s="1"/>
      <c r="X36" s="11"/>
    </row>
    <row r="37" spans="1:24" x14ac:dyDescent="0.25">
      <c r="A37" s="11"/>
      <c r="C37" s="75" t="s">
        <v>425</v>
      </c>
      <c r="D37" s="74">
        <f t="shared" si="2"/>
        <v>7</v>
      </c>
      <c r="E37" s="35">
        <f>COUNTA('Monitoria Anual - 4'!S51:S59)</f>
        <v>1</v>
      </c>
      <c r="F37" s="36">
        <f>COUNTA('Monitoria Anual - 4'!N51:N59)</f>
        <v>1</v>
      </c>
      <c r="G37" s="36">
        <f>COUNTA('Monitoria Anual - 4'!O51:O59)</f>
        <v>3</v>
      </c>
      <c r="H37" s="36">
        <f>COUNTA('Monitoria Anual - 4'!P51:P59)</f>
        <v>1</v>
      </c>
      <c r="I37" s="36">
        <f>COUNTA('Monitoria Anual - 4'!Q51:Q59)</f>
        <v>1</v>
      </c>
      <c r="J37" s="37">
        <f>COUNTA('Monitoria Anual - 4'!R51:R59)</f>
        <v>1</v>
      </c>
      <c r="W37" s="1"/>
      <c r="X37" s="11"/>
    </row>
    <row r="38" spans="1:24" x14ac:dyDescent="0.25">
      <c r="A38" s="11"/>
      <c r="X38" s="11"/>
    </row>
    <row r="39" spans="1:24"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PZOIoLpY9rQZmk6dv4Pae+m/daynY3gLFQqwDkr3DzLcFUyBYHIZRRGtDD53tjv9smYDW8cwTnaOnKHHRmaPJw==" saltValue="MciFRky5JAr5lT3h0gdD3Q=="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7 F33:F37">
    <cfRule type="cellIs" dxfId="23"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N115"/>
  <sheetViews>
    <sheetView showGridLines="0" topLeftCell="C9" zoomScale="90" zoomScaleNormal="90" workbookViewId="0">
      <selection activeCell="H9" sqref="H9:H10"/>
    </sheetView>
  </sheetViews>
  <sheetFormatPr defaultColWidth="8.85546875" defaultRowHeight="15" x14ac:dyDescent="0.25"/>
  <cols>
    <col min="1" max="1" width="41" style="2" customWidth="1"/>
    <col min="2" max="2" width="4.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customWidth="1"/>
    <col min="14" max="19" width="26.7109375" style="57" customWidth="1"/>
    <col min="20" max="20" width="37.85546875" style="2" customWidth="1"/>
    <col min="21" max="21" width="28.7109375" style="2" customWidth="1"/>
    <col min="22" max="22" width="40" style="2" customWidth="1"/>
    <col min="23" max="24" width="26.7109375" style="2" customWidth="1"/>
    <col min="25" max="27" width="28.85546875" style="2" customWidth="1"/>
    <col min="28" max="29" width="18.7109375" style="2" customWidth="1"/>
    <col min="30" max="30" width="21.140625" style="2" customWidth="1"/>
    <col min="31"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375" t="s">
        <v>0</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18"/>
    </row>
    <row r="2" spans="1:40" ht="33.75" customHeight="1" thickBot="1" x14ac:dyDescent="0.3">
      <c r="A2" s="376" t="s">
        <v>1</v>
      </c>
      <c r="B2" s="376"/>
      <c r="C2" s="376"/>
      <c r="D2" s="376"/>
      <c r="E2" s="376"/>
      <c r="F2" s="376"/>
      <c r="G2" s="376"/>
      <c r="H2" s="376"/>
      <c r="I2" s="376"/>
      <c r="J2" s="376"/>
      <c r="K2" s="376"/>
      <c r="L2" s="376"/>
      <c r="M2" s="376"/>
      <c r="N2" s="376"/>
      <c r="O2" s="376"/>
      <c r="P2" s="376"/>
      <c r="Q2" s="376"/>
      <c r="R2" s="376"/>
      <c r="S2" s="376"/>
      <c r="T2" s="376"/>
      <c r="U2" s="376"/>
      <c r="V2" s="376"/>
      <c r="W2" s="376"/>
      <c r="X2" s="376"/>
      <c r="Y2" s="376"/>
      <c r="Z2" s="376"/>
      <c r="AA2" s="376"/>
      <c r="AB2" s="376"/>
      <c r="AC2" s="376"/>
      <c r="AD2" s="376"/>
      <c r="AE2" s="376"/>
      <c r="AF2" s="376"/>
      <c r="AG2" s="376"/>
      <c r="AH2" s="376"/>
      <c r="AI2" s="376"/>
      <c r="AJ2" s="18"/>
    </row>
    <row r="3" spans="1:40" ht="15.75" thickTop="1" x14ac:dyDescent="0.25">
      <c r="AJ3" s="18"/>
    </row>
    <row r="4" spans="1:40" ht="45" customHeight="1" x14ac:dyDescent="0.25">
      <c r="A4" s="52" t="s">
        <v>2</v>
      </c>
      <c r="B4" s="388" t="s">
        <v>3</v>
      </c>
      <c r="C4" s="388"/>
      <c r="D4" s="388"/>
      <c r="E4" s="388"/>
      <c r="F4" s="388"/>
      <c r="G4" s="389"/>
      <c r="H4" s="13"/>
      <c r="I4" s="13"/>
      <c r="J4" s="13"/>
      <c r="K4" s="13"/>
      <c r="L4" s="13"/>
      <c r="M4" s="13"/>
      <c r="N4" s="13"/>
      <c r="O4" s="13"/>
      <c r="P4" s="13"/>
      <c r="Q4" s="13"/>
      <c r="R4" s="13"/>
      <c r="S4" s="2"/>
      <c r="AJ4" s="18"/>
    </row>
    <row r="5" spans="1:40" x14ac:dyDescent="0.25">
      <c r="AJ5" s="18"/>
    </row>
    <row r="6" spans="1:40" ht="27" customHeight="1" x14ac:dyDescent="0.25">
      <c r="A6" s="52" t="s">
        <v>4</v>
      </c>
      <c r="B6" s="453" t="s">
        <v>744</v>
      </c>
      <c r="C6" s="391"/>
      <c r="M6" s="57"/>
      <c r="AJ6" s="18"/>
      <c r="AN6" s="2" t="s">
        <v>5</v>
      </c>
    </row>
    <row r="7" spans="1:40" ht="15.75" thickBot="1" x14ac:dyDescent="0.3">
      <c r="AJ7" s="18"/>
      <c r="AN7" s="58" t="s">
        <v>6</v>
      </c>
    </row>
    <row r="8" spans="1:40" ht="27" customHeight="1" thickBot="1" x14ac:dyDescent="0.3">
      <c r="A8" s="394" t="s">
        <v>7</v>
      </c>
      <c r="B8" s="395"/>
      <c r="C8" s="395"/>
      <c r="D8" s="395"/>
      <c r="E8" s="395"/>
      <c r="F8" s="395"/>
      <c r="G8" s="395"/>
      <c r="H8" s="395"/>
      <c r="I8" s="395"/>
      <c r="J8" s="395"/>
      <c r="K8" s="395"/>
      <c r="L8" s="395"/>
      <c r="M8" s="396"/>
      <c r="N8" s="414" t="s">
        <v>8</v>
      </c>
      <c r="O8" s="415"/>
      <c r="P8" s="415"/>
      <c r="Q8" s="415"/>
      <c r="R8" s="415"/>
      <c r="S8" s="415"/>
      <c r="T8" s="415"/>
      <c r="U8" s="415"/>
      <c r="V8" s="415"/>
      <c r="W8" s="415"/>
      <c r="X8" s="416"/>
      <c r="Y8" s="377" t="s">
        <v>9</v>
      </c>
      <c r="Z8" s="378"/>
      <c r="AA8" s="378"/>
      <c r="AB8" s="378"/>
      <c r="AC8" s="378"/>
      <c r="AD8" s="378"/>
      <c r="AE8" s="378"/>
      <c r="AF8" s="378"/>
      <c r="AG8" s="378"/>
      <c r="AH8" s="378"/>
      <c r="AI8" s="379"/>
      <c r="AJ8" s="18"/>
    </row>
    <row r="9" spans="1:40" ht="64.5" customHeight="1" x14ac:dyDescent="0.25">
      <c r="A9" s="382" t="s">
        <v>10</v>
      </c>
      <c r="B9" s="380" t="s">
        <v>11</v>
      </c>
      <c r="C9" s="380" t="s">
        <v>12</v>
      </c>
      <c r="D9" s="380" t="s">
        <v>13</v>
      </c>
      <c r="E9" s="384" t="s">
        <v>14</v>
      </c>
      <c r="F9" s="380" t="s">
        <v>15</v>
      </c>
      <c r="G9" s="380"/>
      <c r="H9" s="380" t="s">
        <v>16</v>
      </c>
      <c r="I9" s="380" t="s">
        <v>17</v>
      </c>
      <c r="J9" s="380" t="s">
        <v>18</v>
      </c>
      <c r="K9" s="401" t="s">
        <v>19</v>
      </c>
      <c r="L9" s="402"/>
      <c r="M9" s="380" t="s">
        <v>20</v>
      </c>
      <c r="N9" s="421" t="s">
        <v>21</v>
      </c>
      <c r="O9" s="423" t="s">
        <v>22</v>
      </c>
      <c r="P9" s="425" t="s">
        <v>23</v>
      </c>
      <c r="Q9" s="427" t="s">
        <v>24</v>
      </c>
      <c r="R9" s="408" t="s">
        <v>25</v>
      </c>
      <c r="S9" s="410" t="s">
        <v>26</v>
      </c>
      <c r="T9" s="412" t="s">
        <v>27</v>
      </c>
      <c r="U9" s="412" t="s">
        <v>28</v>
      </c>
      <c r="V9" s="412" t="s">
        <v>29</v>
      </c>
      <c r="W9" s="412" t="s">
        <v>30</v>
      </c>
      <c r="X9" s="417" t="s">
        <v>31</v>
      </c>
      <c r="Y9" s="419" t="s">
        <v>32</v>
      </c>
      <c r="Z9" s="404" t="s">
        <v>33</v>
      </c>
      <c r="AA9" s="406" t="s">
        <v>34</v>
      </c>
      <c r="AB9" s="404" t="s">
        <v>35</v>
      </c>
      <c r="AC9" s="404" t="s">
        <v>36</v>
      </c>
      <c r="AD9" s="404" t="s">
        <v>37</v>
      </c>
      <c r="AE9" s="404" t="s">
        <v>38</v>
      </c>
      <c r="AF9" s="392" t="s">
        <v>39</v>
      </c>
      <c r="AG9" s="404" t="s">
        <v>40</v>
      </c>
      <c r="AH9" s="404" t="s">
        <v>41</v>
      </c>
      <c r="AI9" s="386" t="s">
        <v>42</v>
      </c>
      <c r="AJ9" s="18"/>
    </row>
    <row r="10" spans="1:40" ht="45.75" customHeight="1" thickBot="1" x14ac:dyDescent="0.3">
      <c r="A10" s="383"/>
      <c r="B10" s="381"/>
      <c r="C10" s="381"/>
      <c r="D10" s="381"/>
      <c r="E10" s="385"/>
      <c r="F10" s="51" t="s">
        <v>43</v>
      </c>
      <c r="G10" s="51" t="s">
        <v>44</v>
      </c>
      <c r="H10" s="381"/>
      <c r="I10" s="381"/>
      <c r="J10" s="381"/>
      <c r="K10" s="96" t="s">
        <v>45</v>
      </c>
      <c r="L10" s="96" t="s">
        <v>46</v>
      </c>
      <c r="M10" s="381"/>
      <c r="N10" s="422"/>
      <c r="O10" s="424"/>
      <c r="P10" s="426"/>
      <c r="Q10" s="428"/>
      <c r="R10" s="409"/>
      <c r="S10" s="411"/>
      <c r="T10" s="413"/>
      <c r="U10" s="413"/>
      <c r="V10" s="413"/>
      <c r="W10" s="413"/>
      <c r="X10" s="418"/>
      <c r="Y10" s="420"/>
      <c r="Z10" s="405"/>
      <c r="AA10" s="407"/>
      <c r="AB10" s="405"/>
      <c r="AC10" s="405"/>
      <c r="AD10" s="405"/>
      <c r="AE10" s="405"/>
      <c r="AF10" s="393"/>
      <c r="AG10" s="405"/>
      <c r="AH10" s="405"/>
      <c r="AI10" s="387"/>
      <c r="AJ10" s="18"/>
    </row>
    <row r="11" spans="1:40" ht="91.5" customHeight="1" x14ac:dyDescent="0.25">
      <c r="A11" s="397" t="s">
        <v>47</v>
      </c>
      <c r="B11" s="223" t="s">
        <v>48</v>
      </c>
      <c r="C11" s="364" t="s">
        <v>49</v>
      </c>
      <c r="D11" s="364" t="s">
        <v>745</v>
      </c>
      <c r="E11" s="98"/>
      <c r="F11" s="194">
        <v>40956</v>
      </c>
      <c r="G11" s="194">
        <v>43878</v>
      </c>
      <c r="H11" s="364" t="s">
        <v>746</v>
      </c>
      <c r="I11" s="99">
        <v>50000</v>
      </c>
      <c r="J11" s="364" t="s">
        <v>52</v>
      </c>
      <c r="K11" s="59"/>
      <c r="L11" s="223"/>
      <c r="M11" s="59"/>
      <c r="N11" s="59"/>
      <c r="O11" s="60"/>
      <c r="P11" s="59" t="s">
        <v>53</v>
      </c>
      <c r="Q11" s="59"/>
      <c r="R11" s="59"/>
      <c r="S11" s="61"/>
      <c r="T11" s="211" t="s">
        <v>747</v>
      </c>
      <c r="U11" s="210"/>
      <c r="V11" s="210"/>
      <c r="W11" s="216" t="s">
        <v>746</v>
      </c>
      <c r="X11" s="57" t="s">
        <v>748</v>
      </c>
      <c r="Y11" s="210"/>
      <c r="Z11" s="210"/>
      <c r="AA11" s="210"/>
      <c r="AB11" s="210"/>
      <c r="AC11" s="210"/>
      <c r="AD11" s="210"/>
      <c r="AE11" s="210"/>
      <c r="AF11" s="210"/>
      <c r="AG11" s="210"/>
      <c r="AH11" s="59"/>
      <c r="AI11" s="59"/>
      <c r="AJ11" s="18"/>
    </row>
    <row r="12" spans="1:40" ht="80.25" customHeight="1" x14ac:dyDescent="0.25">
      <c r="A12" s="398"/>
      <c r="B12" s="45" t="s">
        <v>59</v>
      </c>
      <c r="C12" s="104" t="s">
        <v>60</v>
      </c>
      <c r="D12" s="368" t="s">
        <v>61</v>
      </c>
      <c r="E12" s="98"/>
      <c r="F12" s="194">
        <v>40956</v>
      </c>
      <c r="G12" s="194">
        <v>43878</v>
      </c>
      <c r="H12" s="368" t="s">
        <v>657</v>
      </c>
      <c r="I12" s="105">
        <v>800000</v>
      </c>
      <c r="J12" s="368" t="s">
        <v>63</v>
      </c>
      <c r="K12" s="62"/>
      <c r="L12" s="223"/>
      <c r="M12" s="62"/>
      <c r="N12" s="59"/>
      <c r="O12" s="59"/>
      <c r="P12" s="59" t="s">
        <v>53</v>
      </c>
      <c r="Q12" s="59"/>
      <c r="R12" s="59"/>
      <c r="S12" s="61"/>
      <c r="T12" s="213" t="s">
        <v>749</v>
      </c>
      <c r="U12" s="212"/>
      <c r="V12" s="212"/>
      <c r="W12" s="217" t="s">
        <v>750</v>
      </c>
      <c r="X12" s="213" t="s">
        <v>751</v>
      </c>
      <c r="Y12" s="212"/>
      <c r="Z12" s="212"/>
      <c r="AA12" s="212"/>
      <c r="AB12" s="212"/>
      <c r="AC12" s="212"/>
      <c r="AD12" s="212"/>
      <c r="AE12" s="212"/>
      <c r="AF12" s="212"/>
      <c r="AG12" s="212"/>
      <c r="AH12" s="62"/>
      <c r="AI12" s="62"/>
      <c r="AJ12" s="18"/>
    </row>
    <row r="13" spans="1:40" ht="65.25" customHeight="1" x14ac:dyDescent="0.25">
      <c r="A13" s="398"/>
      <c r="B13" s="45" t="s">
        <v>67</v>
      </c>
      <c r="C13" s="104" t="s">
        <v>592</v>
      </c>
      <c r="D13" s="368" t="s">
        <v>69</v>
      </c>
      <c r="E13" s="98"/>
      <c r="F13" s="194">
        <v>40956</v>
      </c>
      <c r="G13" s="195" t="s">
        <v>752</v>
      </c>
      <c r="H13" s="364" t="s">
        <v>746</v>
      </c>
      <c r="I13" s="45" t="s">
        <v>72</v>
      </c>
      <c r="J13" s="111" t="s">
        <v>661</v>
      </c>
      <c r="K13" s="62"/>
      <c r="L13" s="223"/>
      <c r="M13" s="62"/>
      <c r="N13" s="59"/>
      <c r="O13" s="59" t="s">
        <v>495</v>
      </c>
      <c r="P13" s="59"/>
      <c r="Q13" s="59"/>
      <c r="R13" s="59"/>
      <c r="S13" s="61"/>
      <c r="T13" s="212" t="s">
        <v>753</v>
      </c>
      <c r="U13" s="212"/>
      <c r="V13" s="212"/>
      <c r="W13" s="216" t="s">
        <v>746</v>
      </c>
      <c r="X13" s="57" t="s">
        <v>754</v>
      </c>
      <c r="Y13" s="213" t="s">
        <v>755</v>
      </c>
      <c r="Z13" s="104"/>
      <c r="AA13" s="212"/>
      <c r="AB13" s="212"/>
      <c r="AC13" s="212"/>
      <c r="AD13" s="212"/>
      <c r="AE13" s="212"/>
      <c r="AF13" s="212"/>
      <c r="AG13" s="212"/>
      <c r="AH13" s="62"/>
      <c r="AI13" s="62"/>
      <c r="AJ13" s="18"/>
    </row>
    <row r="14" spans="1:40" ht="70.5" customHeight="1" x14ac:dyDescent="0.25">
      <c r="A14" s="398"/>
      <c r="B14" s="142" t="s">
        <v>77</v>
      </c>
      <c r="C14" s="104" t="s">
        <v>594</v>
      </c>
      <c r="D14" s="368" t="s">
        <v>79</v>
      </c>
      <c r="E14" s="110"/>
      <c r="F14" s="196">
        <v>41322</v>
      </c>
      <c r="G14" s="196">
        <v>43148</v>
      </c>
      <c r="H14" s="368" t="s">
        <v>71</v>
      </c>
      <c r="I14" s="45" t="s">
        <v>80</v>
      </c>
      <c r="J14" s="368" t="s">
        <v>81</v>
      </c>
      <c r="K14" s="62"/>
      <c r="L14" s="62"/>
      <c r="M14" s="62"/>
      <c r="N14" s="59"/>
      <c r="O14" s="59"/>
      <c r="P14" s="59"/>
      <c r="Q14" s="59"/>
      <c r="R14" s="59"/>
      <c r="S14" s="61"/>
      <c r="T14" s="212"/>
      <c r="U14" s="212"/>
      <c r="V14" s="212"/>
      <c r="W14" s="217"/>
      <c r="X14" s="212"/>
      <c r="Y14" s="212"/>
      <c r="Z14" s="212"/>
      <c r="AA14" s="212"/>
      <c r="AB14" s="212"/>
      <c r="AC14" s="212"/>
      <c r="AD14" s="212"/>
      <c r="AE14" s="212"/>
      <c r="AF14" s="212"/>
      <c r="AG14" s="212"/>
      <c r="AH14" s="62"/>
      <c r="AI14" s="62"/>
      <c r="AJ14" s="18"/>
    </row>
    <row r="15" spans="1:40" ht="54" customHeight="1" x14ac:dyDescent="0.25">
      <c r="A15" s="398"/>
      <c r="B15" s="142" t="s">
        <v>86</v>
      </c>
      <c r="C15" s="104" t="s">
        <v>595</v>
      </c>
      <c r="D15" s="368" t="s">
        <v>88</v>
      </c>
      <c r="E15" s="98"/>
      <c r="F15" s="194">
        <v>40956</v>
      </c>
      <c r="G15" s="194">
        <v>42783</v>
      </c>
      <c r="H15" s="368" t="s">
        <v>93</v>
      </c>
      <c r="I15" s="45" t="s">
        <v>90</v>
      </c>
      <c r="J15" s="368" t="s">
        <v>94</v>
      </c>
      <c r="K15" s="62"/>
      <c r="L15" s="223"/>
      <c r="M15" s="62"/>
      <c r="N15" s="59"/>
      <c r="O15" s="59"/>
      <c r="P15" s="59"/>
      <c r="Q15" s="59"/>
      <c r="R15" s="59"/>
      <c r="S15" s="61"/>
      <c r="T15" s="212"/>
      <c r="U15" s="212"/>
      <c r="V15" s="212"/>
      <c r="W15" s="217"/>
      <c r="X15" s="212"/>
      <c r="Y15" s="212"/>
      <c r="Z15" s="212"/>
      <c r="AA15" s="212"/>
      <c r="AB15" s="212"/>
      <c r="AC15" s="212"/>
      <c r="AD15" s="212"/>
      <c r="AE15" s="212"/>
      <c r="AF15" s="212"/>
      <c r="AG15" s="212"/>
      <c r="AH15" s="62"/>
      <c r="AI15" s="62"/>
      <c r="AJ15" s="18"/>
    </row>
    <row r="16" spans="1:40" ht="81.75" customHeight="1" x14ac:dyDescent="0.25">
      <c r="A16" s="398"/>
      <c r="B16" s="142" t="s">
        <v>95</v>
      </c>
      <c r="C16" s="104" t="s">
        <v>596</v>
      </c>
      <c r="D16" s="368" t="s">
        <v>97</v>
      </c>
      <c r="E16" s="98"/>
      <c r="F16" s="194">
        <v>40956</v>
      </c>
      <c r="G16" s="194">
        <v>43878</v>
      </c>
      <c r="H16" s="368" t="s">
        <v>71</v>
      </c>
      <c r="I16" s="45" t="s">
        <v>80</v>
      </c>
      <c r="J16" s="368" t="s">
        <v>98</v>
      </c>
      <c r="K16" s="62"/>
      <c r="L16" s="62"/>
      <c r="M16" s="62"/>
      <c r="N16" s="59"/>
      <c r="O16" s="59"/>
      <c r="P16" s="59"/>
      <c r="Q16" s="59"/>
      <c r="R16" s="59"/>
      <c r="S16" s="61"/>
      <c r="T16" s="212"/>
      <c r="U16" s="212"/>
      <c r="V16" s="212"/>
      <c r="W16" s="217"/>
      <c r="X16" s="212"/>
      <c r="Y16" s="212"/>
      <c r="Z16" s="212"/>
      <c r="AA16" s="212"/>
      <c r="AB16" s="212"/>
      <c r="AC16" s="212"/>
      <c r="AD16" s="212"/>
      <c r="AE16" s="212"/>
      <c r="AF16" s="212"/>
      <c r="AG16" s="212"/>
      <c r="AH16" s="62"/>
      <c r="AI16" s="62"/>
      <c r="AJ16" s="18"/>
    </row>
    <row r="17" spans="1:36" ht="102.75" customHeight="1" x14ac:dyDescent="0.25">
      <c r="A17" s="398"/>
      <c r="B17" s="45" t="s">
        <v>100</v>
      </c>
      <c r="C17" s="104" t="s">
        <v>662</v>
      </c>
      <c r="D17" s="368" t="s">
        <v>102</v>
      </c>
      <c r="E17" s="98"/>
      <c r="F17" s="194">
        <v>40956</v>
      </c>
      <c r="G17" s="194">
        <v>43878</v>
      </c>
      <c r="H17" s="368" t="s">
        <v>163</v>
      </c>
      <c r="I17" s="45" t="s">
        <v>80</v>
      </c>
      <c r="J17" s="368" t="s">
        <v>666</v>
      </c>
      <c r="K17" s="62"/>
      <c r="L17" s="223"/>
      <c r="M17" s="62"/>
      <c r="N17" s="59"/>
      <c r="O17" s="59"/>
      <c r="P17" s="59" t="s">
        <v>53</v>
      </c>
      <c r="Q17" s="59"/>
      <c r="R17" s="107"/>
      <c r="S17" s="61"/>
      <c r="T17" s="101" t="s">
        <v>756</v>
      </c>
      <c r="U17" s="212"/>
      <c r="V17" s="212"/>
      <c r="W17" s="368" t="s">
        <v>163</v>
      </c>
      <c r="X17" s="212"/>
      <c r="Y17" s="212"/>
      <c r="Z17" s="212"/>
      <c r="AA17" s="212"/>
      <c r="AB17" s="212"/>
      <c r="AC17" s="212"/>
      <c r="AD17" s="212"/>
      <c r="AE17" s="212"/>
      <c r="AF17" s="212"/>
      <c r="AG17" s="212"/>
      <c r="AH17" s="62"/>
      <c r="AI17" s="62"/>
      <c r="AJ17" s="18"/>
    </row>
    <row r="18" spans="1:36" ht="75" customHeight="1" x14ac:dyDescent="0.25">
      <c r="A18" s="398"/>
      <c r="B18" s="142" t="s">
        <v>108</v>
      </c>
      <c r="C18" s="104" t="s">
        <v>455</v>
      </c>
      <c r="D18" s="368" t="s">
        <v>110</v>
      </c>
      <c r="E18" s="98"/>
      <c r="F18" s="194">
        <v>40956</v>
      </c>
      <c r="G18" s="194">
        <v>43878</v>
      </c>
      <c r="H18" s="368" t="s">
        <v>103</v>
      </c>
      <c r="I18" s="45" t="s">
        <v>80</v>
      </c>
      <c r="J18" s="368" t="s">
        <v>111</v>
      </c>
      <c r="K18" s="62"/>
      <c r="L18" s="223"/>
      <c r="M18" s="62"/>
      <c r="N18" s="59"/>
      <c r="O18" s="59"/>
      <c r="P18" s="59"/>
      <c r="Q18" s="59"/>
      <c r="R18" s="59"/>
      <c r="S18" s="61"/>
      <c r="T18" s="212"/>
      <c r="U18" s="212"/>
      <c r="V18" s="212"/>
      <c r="W18" s="217"/>
      <c r="X18" s="212"/>
      <c r="Y18" s="212"/>
      <c r="Z18" s="212"/>
      <c r="AA18" s="212"/>
      <c r="AB18" s="212"/>
      <c r="AC18" s="212"/>
      <c r="AD18" s="212"/>
      <c r="AE18" s="212"/>
      <c r="AF18" s="212"/>
      <c r="AG18" s="212"/>
      <c r="AH18" s="62"/>
      <c r="AI18" s="62"/>
      <c r="AJ18" s="18"/>
    </row>
    <row r="19" spans="1:36" ht="75.75" customHeight="1" x14ac:dyDescent="0.25">
      <c r="A19" s="398"/>
      <c r="B19" s="45" t="s">
        <v>114</v>
      </c>
      <c r="C19" s="104" t="s">
        <v>120</v>
      </c>
      <c r="D19" s="368" t="s">
        <v>116</v>
      </c>
      <c r="E19" s="98"/>
      <c r="F19" s="194">
        <v>40956</v>
      </c>
      <c r="G19" s="194">
        <v>43878</v>
      </c>
      <c r="H19" s="368" t="s">
        <v>657</v>
      </c>
      <c r="I19" s="105">
        <v>300000</v>
      </c>
      <c r="J19" s="368" t="s">
        <v>117</v>
      </c>
      <c r="K19" s="62"/>
      <c r="L19" s="223"/>
      <c r="M19" s="62"/>
      <c r="N19" s="59"/>
      <c r="O19" s="59" t="s">
        <v>53</v>
      </c>
      <c r="P19" s="59"/>
      <c r="Q19" s="59"/>
      <c r="R19" s="59"/>
      <c r="S19" s="61"/>
      <c r="T19" s="213" t="s">
        <v>757</v>
      </c>
      <c r="U19" s="212"/>
      <c r="V19" s="212"/>
      <c r="W19" s="216" t="s">
        <v>746</v>
      </c>
      <c r="X19" s="213" t="s">
        <v>758</v>
      </c>
      <c r="Y19" s="212"/>
      <c r="Z19" s="212"/>
      <c r="AA19" s="212"/>
      <c r="AB19" s="212"/>
      <c r="AC19" s="212"/>
      <c r="AD19" s="219" t="s">
        <v>746</v>
      </c>
      <c r="AE19" s="212"/>
      <c r="AF19" s="213" t="s">
        <v>759</v>
      </c>
      <c r="AG19" s="212"/>
      <c r="AH19" s="62"/>
      <c r="AI19" s="62"/>
      <c r="AJ19" s="18"/>
    </row>
    <row r="20" spans="1:36" ht="44.25" customHeight="1" x14ac:dyDescent="0.25">
      <c r="A20" s="398"/>
      <c r="B20" s="45" t="s">
        <v>122</v>
      </c>
      <c r="C20" s="368" t="s">
        <v>667</v>
      </c>
      <c r="D20" s="147" t="s">
        <v>668</v>
      </c>
      <c r="E20" s="98"/>
      <c r="F20" s="194">
        <v>40956</v>
      </c>
      <c r="G20" s="194">
        <v>42878</v>
      </c>
      <c r="H20" s="368" t="s">
        <v>657</v>
      </c>
      <c r="I20" s="105">
        <v>600000</v>
      </c>
      <c r="J20" s="368" t="s">
        <v>125</v>
      </c>
      <c r="K20" s="62"/>
      <c r="L20" s="223"/>
      <c r="M20" s="62"/>
      <c r="N20" s="59"/>
      <c r="O20" s="59"/>
      <c r="P20" s="59"/>
      <c r="Q20" s="59" t="s">
        <v>53</v>
      </c>
      <c r="R20" s="59"/>
      <c r="S20" s="61"/>
      <c r="T20" s="213" t="s">
        <v>760</v>
      </c>
      <c r="U20" s="212"/>
      <c r="V20" s="212"/>
      <c r="W20" s="217"/>
      <c r="X20" s="212"/>
      <c r="Y20" s="212"/>
      <c r="Z20" s="212"/>
      <c r="AA20" s="212"/>
      <c r="AB20" s="212"/>
      <c r="AC20" s="212"/>
      <c r="AD20" s="212"/>
      <c r="AE20" s="212"/>
      <c r="AF20" s="212"/>
      <c r="AG20" s="212"/>
      <c r="AH20" s="62"/>
      <c r="AI20" s="62"/>
      <c r="AJ20" s="18"/>
    </row>
    <row r="21" spans="1:36" ht="108" customHeight="1" x14ac:dyDescent="0.25">
      <c r="A21" s="398"/>
      <c r="B21" s="45" t="s">
        <v>131</v>
      </c>
      <c r="C21" s="368" t="s">
        <v>669</v>
      </c>
      <c r="D21" s="147" t="s">
        <v>670</v>
      </c>
      <c r="E21" s="98"/>
      <c r="F21" s="194">
        <v>40956</v>
      </c>
      <c r="G21" s="194">
        <v>43878</v>
      </c>
      <c r="H21" s="368" t="s">
        <v>761</v>
      </c>
      <c r="I21" s="45" t="s">
        <v>134</v>
      </c>
      <c r="J21" s="111" t="s">
        <v>672</v>
      </c>
      <c r="K21" s="62"/>
      <c r="L21" s="223"/>
      <c r="M21" s="62"/>
      <c r="N21" s="59"/>
      <c r="O21" s="59" t="s">
        <v>53</v>
      </c>
      <c r="P21" s="59"/>
      <c r="Q21" s="59"/>
      <c r="R21" s="59"/>
      <c r="S21" s="61"/>
      <c r="T21" s="212" t="s">
        <v>762</v>
      </c>
      <c r="U21" s="212"/>
      <c r="V21" s="212"/>
      <c r="W21" s="368" t="s">
        <v>761</v>
      </c>
      <c r="X21" s="212"/>
      <c r="Y21" s="213" t="s">
        <v>763</v>
      </c>
      <c r="Z21" s="212"/>
      <c r="AA21" s="212"/>
      <c r="AB21" s="212"/>
      <c r="AC21" s="212"/>
      <c r="AD21" s="212"/>
      <c r="AE21" s="212"/>
      <c r="AF21" s="212"/>
      <c r="AG21" s="212"/>
      <c r="AH21" s="62"/>
      <c r="AI21" s="62"/>
      <c r="AJ21" s="18"/>
    </row>
    <row r="22" spans="1:36" ht="60" customHeight="1" x14ac:dyDescent="0.25">
      <c r="A22" s="398"/>
      <c r="B22" s="45" t="s">
        <v>139</v>
      </c>
      <c r="C22" s="368" t="s">
        <v>673</v>
      </c>
      <c r="D22" s="147" t="s">
        <v>674</v>
      </c>
      <c r="E22" s="98"/>
      <c r="F22" s="194">
        <v>40956</v>
      </c>
      <c r="G22" s="194">
        <v>43878</v>
      </c>
      <c r="H22" s="368" t="s">
        <v>142</v>
      </c>
      <c r="I22" s="45" t="s">
        <v>134</v>
      </c>
      <c r="J22" s="368" t="s">
        <v>143</v>
      </c>
      <c r="K22" s="62"/>
      <c r="L22" s="223"/>
      <c r="M22" s="62"/>
      <c r="N22" s="59"/>
      <c r="O22" s="59"/>
      <c r="P22" s="59"/>
      <c r="Q22" s="59" t="s">
        <v>53</v>
      </c>
      <c r="R22" s="59"/>
      <c r="S22" s="61"/>
      <c r="T22" s="213" t="s">
        <v>764</v>
      </c>
      <c r="U22" s="212"/>
      <c r="V22" s="212"/>
      <c r="W22" s="217"/>
      <c r="X22" s="213" t="s">
        <v>765</v>
      </c>
      <c r="Y22" s="212"/>
      <c r="Z22" s="212"/>
      <c r="AA22" s="212"/>
      <c r="AB22" s="212"/>
      <c r="AC22" s="212"/>
      <c r="AD22" s="212"/>
      <c r="AE22" s="212"/>
      <c r="AF22" s="212"/>
      <c r="AG22" s="212"/>
      <c r="AH22" s="62"/>
      <c r="AI22" s="62"/>
      <c r="AJ22" s="18"/>
    </row>
    <row r="23" spans="1:36" ht="54" customHeight="1" x14ac:dyDescent="0.25">
      <c r="A23" s="398"/>
      <c r="B23" s="45" t="s">
        <v>376</v>
      </c>
      <c r="C23" s="170" t="s">
        <v>464</v>
      </c>
      <c r="D23" s="107" t="s">
        <v>766</v>
      </c>
      <c r="F23" s="110">
        <v>41543</v>
      </c>
      <c r="G23" s="98">
        <v>43878</v>
      </c>
      <c r="H23" s="364" t="s">
        <v>746</v>
      </c>
      <c r="I23" s="45" t="s">
        <v>379</v>
      </c>
      <c r="J23" s="107" t="s">
        <v>380</v>
      </c>
      <c r="K23" s="62"/>
      <c r="L23" s="62"/>
      <c r="M23" s="62"/>
      <c r="N23" s="59"/>
      <c r="O23" s="59"/>
      <c r="P23" s="59"/>
      <c r="Q23" s="59" t="s">
        <v>53</v>
      </c>
      <c r="R23" s="59"/>
      <c r="S23" s="61"/>
      <c r="T23" s="213" t="s">
        <v>767</v>
      </c>
      <c r="U23" s="212"/>
      <c r="V23" s="212"/>
      <c r="W23" s="216" t="s">
        <v>746</v>
      </c>
      <c r="X23" s="107" t="s">
        <v>768</v>
      </c>
      <c r="Y23" s="212"/>
      <c r="Z23" s="212"/>
      <c r="AA23" s="212"/>
      <c r="AB23" s="212"/>
      <c r="AC23" s="212"/>
      <c r="AD23" s="212"/>
      <c r="AE23" s="212"/>
      <c r="AF23" s="212"/>
      <c r="AG23" s="212"/>
      <c r="AH23" s="62"/>
      <c r="AI23" s="62"/>
      <c r="AJ23" s="18"/>
    </row>
    <row r="24" spans="1:36" ht="54" customHeight="1" x14ac:dyDescent="0.25">
      <c r="A24" s="398"/>
      <c r="B24" s="45" t="s">
        <v>381</v>
      </c>
      <c r="C24" s="181" t="s">
        <v>382</v>
      </c>
      <c r="D24" s="107" t="s">
        <v>383</v>
      </c>
      <c r="E24" s="62"/>
      <c r="F24" s="197">
        <v>41543</v>
      </c>
      <c r="G24" s="197">
        <v>43878</v>
      </c>
      <c r="H24" s="368" t="s">
        <v>769</v>
      </c>
      <c r="I24" s="62" t="s">
        <v>134</v>
      </c>
      <c r="J24" s="107" t="s">
        <v>385</v>
      </c>
      <c r="L24" s="223"/>
      <c r="M24" s="59"/>
      <c r="N24" s="59"/>
      <c r="O24" s="59"/>
      <c r="P24" s="59"/>
      <c r="Q24" s="59" t="s">
        <v>495</v>
      </c>
      <c r="R24" s="107"/>
      <c r="S24" s="61" t="s">
        <v>6</v>
      </c>
      <c r="T24" s="211" t="s">
        <v>770</v>
      </c>
      <c r="U24" s="212"/>
      <c r="V24" s="212"/>
      <c r="W24" s="216" t="s">
        <v>746</v>
      </c>
      <c r="X24" s="213" t="s">
        <v>771</v>
      </c>
      <c r="Z24" s="212"/>
      <c r="AA24" s="212"/>
      <c r="AB24" s="212"/>
      <c r="AC24" s="212"/>
      <c r="AD24" s="212"/>
      <c r="AE24" s="212"/>
      <c r="AF24" s="212"/>
      <c r="AG24" s="212"/>
      <c r="AH24" s="62"/>
      <c r="AI24" s="62"/>
      <c r="AJ24" s="18"/>
    </row>
    <row r="25" spans="1:36" ht="54" customHeight="1" x14ac:dyDescent="0.25">
      <c r="A25" s="399" t="s">
        <v>147</v>
      </c>
      <c r="B25" s="45" t="s">
        <v>148</v>
      </c>
      <c r="C25" s="183" t="s">
        <v>680</v>
      </c>
      <c r="D25" s="183" t="s">
        <v>681</v>
      </c>
      <c r="E25" s="98"/>
      <c r="F25" s="194">
        <v>40956</v>
      </c>
      <c r="G25" s="194">
        <v>43878</v>
      </c>
      <c r="H25" s="368" t="s">
        <v>772</v>
      </c>
      <c r="I25" s="105">
        <v>600000</v>
      </c>
      <c r="J25" s="368" t="s">
        <v>152</v>
      </c>
      <c r="K25" s="62"/>
      <c r="L25" s="223"/>
      <c r="M25" s="62"/>
      <c r="N25" s="59"/>
      <c r="O25" s="59"/>
      <c r="P25" s="59"/>
      <c r="Q25" s="59" t="s">
        <v>53</v>
      </c>
      <c r="R25" s="101"/>
      <c r="S25" s="61"/>
      <c r="T25" s="213" t="s">
        <v>773</v>
      </c>
      <c r="U25" s="212"/>
      <c r="V25" s="212"/>
      <c r="W25" s="216" t="s">
        <v>746</v>
      </c>
      <c r="X25" s="211" t="s">
        <v>774</v>
      </c>
      <c r="Y25" s="212"/>
      <c r="Z25" s="212"/>
      <c r="AA25" s="212"/>
      <c r="AB25" s="212"/>
      <c r="AC25" s="212"/>
      <c r="AD25" s="219" t="s">
        <v>746</v>
      </c>
      <c r="AE25" s="212"/>
      <c r="AF25" s="212"/>
      <c r="AG25" s="212"/>
      <c r="AH25" s="62"/>
      <c r="AI25" s="62"/>
      <c r="AJ25" s="18"/>
    </row>
    <row r="26" spans="1:36" ht="54" customHeight="1" x14ac:dyDescent="0.25">
      <c r="A26" s="398"/>
      <c r="B26" s="45" t="s">
        <v>157</v>
      </c>
      <c r="C26" s="104" t="s">
        <v>158</v>
      </c>
      <c r="D26" s="368" t="s">
        <v>159</v>
      </c>
      <c r="E26" s="98"/>
      <c r="F26" s="194">
        <v>40956</v>
      </c>
      <c r="G26" s="196">
        <v>43862</v>
      </c>
      <c r="H26" s="368" t="s">
        <v>163</v>
      </c>
      <c r="I26" s="114">
        <v>80000</v>
      </c>
      <c r="J26" s="184" t="s">
        <v>684</v>
      </c>
      <c r="K26" s="59"/>
      <c r="L26" s="223"/>
      <c r="M26" s="59"/>
      <c r="N26" s="59"/>
      <c r="O26" s="59"/>
      <c r="P26" s="59"/>
      <c r="Q26" s="59" t="s">
        <v>53</v>
      </c>
      <c r="R26" s="107"/>
      <c r="S26" s="61"/>
      <c r="T26" s="213" t="s">
        <v>775</v>
      </c>
      <c r="U26" s="212"/>
      <c r="V26" s="212"/>
      <c r="W26" s="368" t="s">
        <v>163</v>
      </c>
      <c r="X26" s="211"/>
      <c r="Y26" s="212"/>
      <c r="Z26" s="212"/>
      <c r="AA26" s="212"/>
      <c r="AB26" s="212"/>
      <c r="AC26" s="212"/>
      <c r="AD26" s="212"/>
      <c r="AE26" s="212"/>
      <c r="AF26" s="212"/>
      <c r="AG26" s="212"/>
      <c r="AH26" s="62"/>
      <c r="AI26" s="62"/>
      <c r="AJ26" s="18"/>
    </row>
    <row r="27" spans="1:36" ht="54" customHeight="1" x14ac:dyDescent="0.25">
      <c r="A27" s="398"/>
      <c r="B27" s="45" t="s">
        <v>166</v>
      </c>
      <c r="C27" s="117" t="s">
        <v>167</v>
      </c>
      <c r="D27" s="111" t="s">
        <v>685</v>
      </c>
      <c r="E27" s="98"/>
      <c r="F27" s="194">
        <v>41687</v>
      </c>
      <c r="G27" s="194">
        <v>43878</v>
      </c>
      <c r="H27" s="364" t="s">
        <v>746</v>
      </c>
      <c r="I27" s="99" t="s">
        <v>170</v>
      </c>
      <c r="J27" s="364" t="s">
        <v>611</v>
      </c>
      <c r="K27" s="59"/>
      <c r="L27" s="223"/>
      <c r="M27" s="59"/>
      <c r="N27" s="59"/>
      <c r="O27" s="59"/>
      <c r="P27" s="59"/>
      <c r="Q27" s="59" t="s">
        <v>53</v>
      </c>
      <c r="R27" s="101"/>
      <c r="S27" s="61"/>
      <c r="T27" s="211" t="s">
        <v>776</v>
      </c>
      <c r="U27" s="210"/>
      <c r="V27" s="210"/>
      <c r="W27" s="216" t="s">
        <v>746</v>
      </c>
      <c r="X27" s="211"/>
      <c r="Y27" s="210"/>
      <c r="Z27" s="210"/>
      <c r="AA27" s="210"/>
      <c r="AB27" s="210"/>
      <c r="AC27" s="210"/>
      <c r="AD27" s="210"/>
      <c r="AE27" s="210"/>
      <c r="AF27" s="210"/>
      <c r="AG27" s="210"/>
      <c r="AH27" s="59"/>
      <c r="AI27" s="59"/>
      <c r="AJ27" s="18"/>
    </row>
    <row r="28" spans="1:36" ht="90.75" customHeight="1" x14ac:dyDescent="0.25">
      <c r="A28" s="398"/>
      <c r="B28" s="45" t="s">
        <v>175</v>
      </c>
      <c r="C28" s="368" t="s">
        <v>687</v>
      </c>
      <c r="D28" s="111" t="s">
        <v>688</v>
      </c>
      <c r="E28" s="98"/>
      <c r="F28" s="194">
        <v>40956</v>
      </c>
      <c r="G28" s="194">
        <v>43878</v>
      </c>
      <c r="H28" s="364" t="s">
        <v>777</v>
      </c>
      <c r="I28" s="99">
        <v>20000</v>
      </c>
      <c r="J28" s="111" t="s">
        <v>690</v>
      </c>
      <c r="K28" s="59"/>
      <c r="L28" s="59"/>
      <c r="M28" s="59"/>
      <c r="N28" s="59"/>
      <c r="O28" s="59"/>
      <c r="P28" s="59"/>
      <c r="Q28" s="59" t="s">
        <v>53</v>
      </c>
      <c r="R28" s="59"/>
      <c r="S28" s="61"/>
      <c r="T28" s="211" t="s">
        <v>778</v>
      </c>
      <c r="U28" s="210"/>
      <c r="V28" s="210"/>
      <c r="W28" s="368" t="s">
        <v>779</v>
      </c>
      <c r="X28" s="211" t="s">
        <v>780</v>
      </c>
      <c r="Y28" s="210"/>
      <c r="Z28" s="210"/>
      <c r="AA28" s="210"/>
      <c r="AB28" s="210"/>
      <c r="AC28" s="210"/>
      <c r="AD28" s="210"/>
      <c r="AE28" s="210"/>
      <c r="AF28" s="210"/>
      <c r="AG28" s="210"/>
      <c r="AH28" s="59"/>
      <c r="AI28" s="59"/>
      <c r="AJ28" s="18"/>
    </row>
    <row r="29" spans="1:36" ht="54" customHeight="1" x14ac:dyDescent="0.25">
      <c r="A29" s="398"/>
      <c r="B29" s="142" t="s">
        <v>181</v>
      </c>
      <c r="C29" s="117" t="s">
        <v>614</v>
      </c>
      <c r="D29" s="364" t="s">
        <v>183</v>
      </c>
      <c r="E29" s="98"/>
      <c r="F29" s="194">
        <v>40956</v>
      </c>
      <c r="G29" s="194">
        <v>43878</v>
      </c>
      <c r="H29" s="364" t="s">
        <v>781</v>
      </c>
      <c r="I29" s="223" t="s">
        <v>90</v>
      </c>
      <c r="J29" s="364" t="s">
        <v>184</v>
      </c>
      <c r="K29" s="62"/>
      <c r="L29" s="223"/>
      <c r="M29" s="62"/>
      <c r="N29" s="59"/>
      <c r="O29" s="59"/>
      <c r="P29" s="59"/>
      <c r="Q29" s="59"/>
      <c r="R29" s="59"/>
      <c r="S29" s="61"/>
      <c r="T29" s="210"/>
      <c r="U29" s="210"/>
      <c r="V29" s="210"/>
      <c r="W29" s="218"/>
      <c r="X29" s="210"/>
      <c r="Y29" s="210"/>
      <c r="Z29" s="210"/>
      <c r="AA29" s="210"/>
      <c r="AB29" s="210"/>
      <c r="AC29" s="210"/>
      <c r="AD29" s="210"/>
      <c r="AE29" s="210"/>
      <c r="AF29" s="210"/>
      <c r="AG29" s="210"/>
      <c r="AH29" s="59"/>
      <c r="AI29" s="59"/>
      <c r="AJ29" s="18"/>
    </row>
    <row r="30" spans="1:36" ht="54" customHeight="1" x14ac:dyDescent="0.25">
      <c r="A30" s="399" t="s">
        <v>187</v>
      </c>
      <c r="B30" s="45" t="s">
        <v>188</v>
      </c>
      <c r="C30" s="368" t="s">
        <v>189</v>
      </c>
      <c r="D30" s="368" t="s">
        <v>190</v>
      </c>
      <c r="E30" s="98"/>
      <c r="F30" s="194">
        <v>40956</v>
      </c>
      <c r="G30" s="194">
        <v>43878</v>
      </c>
      <c r="H30" s="368" t="s">
        <v>779</v>
      </c>
      <c r="I30" s="105">
        <v>30000</v>
      </c>
      <c r="J30" s="184" t="s">
        <v>693</v>
      </c>
      <c r="K30" s="62"/>
      <c r="L30" s="223"/>
      <c r="M30" s="62"/>
      <c r="N30" s="59"/>
      <c r="O30" s="59"/>
      <c r="P30" s="59"/>
      <c r="Q30" s="59" t="s">
        <v>53</v>
      </c>
      <c r="R30" s="59"/>
      <c r="S30" s="61"/>
      <c r="T30" s="213" t="s">
        <v>782</v>
      </c>
      <c r="U30" s="212"/>
      <c r="V30" s="212"/>
      <c r="W30" s="368" t="s">
        <v>779</v>
      </c>
      <c r="X30" s="213" t="s">
        <v>783</v>
      </c>
      <c r="Y30" s="212"/>
      <c r="Z30" s="212"/>
      <c r="AA30" s="212"/>
      <c r="AB30" s="212"/>
      <c r="AC30" s="212"/>
      <c r="AD30" s="212"/>
      <c r="AE30" s="212"/>
      <c r="AF30" s="212"/>
      <c r="AG30" s="212"/>
      <c r="AH30" s="62"/>
      <c r="AI30" s="62"/>
      <c r="AJ30" s="18"/>
    </row>
    <row r="31" spans="1:36" ht="80.25" customHeight="1" x14ac:dyDescent="0.25">
      <c r="A31" s="398"/>
      <c r="B31" s="45" t="s">
        <v>193</v>
      </c>
      <c r="C31" s="368" t="s">
        <v>194</v>
      </c>
      <c r="D31" s="368" t="s">
        <v>195</v>
      </c>
      <c r="E31" s="98"/>
      <c r="F31" s="194">
        <v>40956</v>
      </c>
      <c r="G31" s="194">
        <v>43878</v>
      </c>
      <c r="H31" s="368" t="s">
        <v>784</v>
      </c>
      <c r="I31" s="45" t="s">
        <v>197</v>
      </c>
      <c r="J31" s="368" t="s">
        <v>785</v>
      </c>
      <c r="K31" s="62"/>
      <c r="L31" s="223"/>
      <c r="M31" s="62"/>
      <c r="N31" s="59"/>
      <c r="O31" s="59"/>
      <c r="P31" s="59"/>
      <c r="Q31" s="59" t="s">
        <v>53</v>
      </c>
      <c r="R31" s="59"/>
      <c r="S31" s="61"/>
      <c r="T31" s="212" t="s">
        <v>786</v>
      </c>
      <c r="U31" s="212"/>
      <c r="V31" s="212"/>
      <c r="W31" s="217"/>
      <c r="X31" s="212"/>
      <c r="Y31" s="212"/>
      <c r="Z31" s="212"/>
      <c r="AA31" s="212"/>
      <c r="AB31" s="212"/>
      <c r="AC31" s="212"/>
      <c r="AD31" s="212"/>
      <c r="AE31" s="212"/>
      <c r="AF31" s="212"/>
      <c r="AG31" s="212"/>
      <c r="AH31" s="62"/>
      <c r="AI31" s="62"/>
      <c r="AJ31" s="18"/>
    </row>
    <row r="32" spans="1:36" ht="71.25" customHeight="1" x14ac:dyDescent="0.25">
      <c r="A32" s="398"/>
      <c r="B32" s="45" t="s">
        <v>204</v>
      </c>
      <c r="C32" s="368" t="s">
        <v>211</v>
      </c>
      <c r="D32" s="111" t="s">
        <v>697</v>
      </c>
      <c r="E32" s="98"/>
      <c r="F32" s="194">
        <v>40956</v>
      </c>
      <c r="G32" s="194">
        <v>43878</v>
      </c>
      <c r="H32" s="368" t="s">
        <v>784</v>
      </c>
      <c r="I32" s="45" t="s">
        <v>134</v>
      </c>
      <c r="J32" s="111" t="s">
        <v>699</v>
      </c>
      <c r="K32" s="59"/>
      <c r="L32" s="223"/>
      <c r="M32" s="59"/>
      <c r="N32" s="59"/>
      <c r="O32" s="59"/>
      <c r="P32" s="59" t="s">
        <v>53</v>
      </c>
      <c r="Q32" s="59"/>
      <c r="R32" s="59"/>
      <c r="S32" s="61"/>
      <c r="T32" s="212" t="s">
        <v>786</v>
      </c>
      <c r="U32" s="212"/>
      <c r="V32" s="212"/>
      <c r="W32" s="217"/>
      <c r="X32" s="212"/>
      <c r="Y32" s="212"/>
      <c r="Z32" s="212"/>
      <c r="AA32" s="212"/>
      <c r="AB32" s="212"/>
      <c r="AC32" s="212"/>
      <c r="AD32" s="212"/>
      <c r="AE32" s="212"/>
      <c r="AF32" s="212"/>
      <c r="AG32" s="212"/>
      <c r="AH32" s="62"/>
      <c r="AI32" s="62"/>
      <c r="AJ32" s="18"/>
    </row>
    <row r="33" spans="1:36" ht="66.75" customHeight="1" x14ac:dyDescent="0.25">
      <c r="A33" s="398"/>
      <c r="B33" s="142" t="s">
        <v>213</v>
      </c>
      <c r="C33" s="368" t="s">
        <v>493</v>
      </c>
      <c r="D33" s="364" t="s">
        <v>215</v>
      </c>
      <c r="E33" s="98"/>
      <c r="F33" s="194">
        <v>40956</v>
      </c>
      <c r="G33" s="194">
        <v>43878</v>
      </c>
      <c r="H33" s="368" t="s">
        <v>787</v>
      </c>
      <c r="I33" s="223" t="s">
        <v>90</v>
      </c>
      <c r="J33" s="364" t="s">
        <v>216</v>
      </c>
      <c r="K33" s="59"/>
      <c r="L33" s="223"/>
      <c r="M33" s="59"/>
      <c r="N33" s="59"/>
      <c r="O33" s="59"/>
      <c r="P33" s="59"/>
      <c r="Q33" s="59"/>
      <c r="R33" s="59"/>
      <c r="S33" s="61"/>
      <c r="T33" s="210"/>
      <c r="U33" s="210"/>
      <c r="V33" s="210"/>
      <c r="W33" s="218"/>
      <c r="X33" s="210"/>
      <c r="Y33" s="210"/>
      <c r="Z33" s="210"/>
      <c r="AA33" s="210"/>
      <c r="AB33" s="210"/>
      <c r="AC33" s="210"/>
      <c r="AD33" s="210"/>
      <c r="AE33" s="210"/>
      <c r="AF33" s="210"/>
      <c r="AG33" s="210"/>
      <c r="AH33" s="59"/>
      <c r="AI33" s="59"/>
      <c r="AJ33" s="18"/>
    </row>
    <row r="34" spans="1:36" ht="54" customHeight="1" x14ac:dyDescent="0.25">
      <c r="A34" s="398"/>
      <c r="B34" s="142" t="s">
        <v>221</v>
      </c>
      <c r="C34" s="368" t="s">
        <v>622</v>
      </c>
      <c r="D34" s="364" t="s">
        <v>223</v>
      </c>
      <c r="E34" s="98"/>
      <c r="F34" s="194">
        <v>40956</v>
      </c>
      <c r="G34" s="194">
        <v>41687</v>
      </c>
      <c r="H34" s="364" t="s">
        <v>788</v>
      </c>
      <c r="I34" s="99">
        <v>100000</v>
      </c>
      <c r="J34" s="364" t="s">
        <v>225</v>
      </c>
      <c r="K34" s="59"/>
      <c r="L34" s="223"/>
      <c r="M34" s="59"/>
      <c r="N34" s="59"/>
      <c r="O34" s="59"/>
      <c r="P34" s="59"/>
      <c r="Q34" s="59"/>
      <c r="R34" s="59"/>
      <c r="S34" s="61"/>
      <c r="T34" s="210"/>
      <c r="U34" s="210"/>
      <c r="V34" s="210"/>
      <c r="W34" s="218"/>
      <c r="X34" s="210"/>
      <c r="Y34" s="210"/>
      <c r="Z34" s="210"/>
      <c r="AA34" s="210"/>
      <c r="AB34" s="210"/>
      <c r="AC34" s="210"/>
      <c r="AD34" s="210"/>
      <c r="AE34" s="210"/>
      <c r="AF34" s="210"/>
      <c r="AG34" s="210"/>
      <c r="AH34" s="59"/>
      <c r="AI34" s="59"/>
      <c r="AJ34" s="18"/>
    </row>
    <row r="35" spans="1:36" ht="75" customHeight="1" x14ac:dyDescent="0.25">
      <c r="A35" s="398"/>
      <c r="B35" s="45" t="s">
        <v>227</v>
      </c>
      <c r="C35" s="368" t="s">
        <v>701</v>
      </c>
      <c r="D35" s="364" t="s">
        <v>229</v>
      </c>
      <c r="E35" s="98"/>
      <c r="F35" s="194">
        <v>40956</v>
      </c>
      <c r="G35" s="194">
        <v>43878</v>
      </c>
      <c r="H35" s="364" t="s">
        <v>163</v>
      </c>
      <c r="I35" s="99">
        <v>400000</v>
      </c>
      <c r="J35" s="364" t="s">
        <v>230</v>
      </c>
      <c r="K35" s="59"/>
      <c r="L35" s="59"/>
      <c r="M35" s="59"/>
      <c r="N35" s="59"/>
      <c r="O35" s="59"/>
      <c r="P35" s="59"/>
      <c r="Q35" s="59" t="s">
        <v>53</v>
      </c>
      <c r="R35" s="59"/>
      <c r="S35" s="61"/>
      <c r="T35" s="211" t="s">
        <v>789</v>
      </c>
      <c r="U35" s="210"/>
      <c r="V35" s="210"/>
      <c r="W35" s="364" t="s">
        <v>163</v>
      </c>
      <c r="X35" s="210"/>
      <c r="Y35" s="210"/>
      <c r="Z35" s="210"/>
      <c r="AA35" s="210"/>
      <c r="AB35" s="210"/>
      <c r="AC35" s="210"/>
      <c r="AD35" s="210"/>
      <c r="AE35" s="210"/>
      <c r="AF35" s="210"/>
      <c r="AG35" s="210"/>
      <c r="AH35" s="59"/>
      <c r="AI35" s="59"/>
      <c r="AJ35" s="18"/>
    </row>
    <row r="36" spans="1:36" ht="75" customHeight="1" x14ac:dyDescent="0.25">
      <c r="A36" s="398"/>
      <c r="B36" s="142" t="s">
        <v>233</v>
      </c>
      <c r="C36" s="368" t="s">
        <v>790</v>
      </c>
      <c r="D36" s="364" t="s">
        <v>235</v>
      </c>
      <c r="E36" s="98"/>
      <c r="F36" s="194">
        <v>40956</v>
      </c>
      <c r="G36" s="194">
        <v>43878</v>
      </c>
      <c r="H36" s="364" t="s">
        <v>746</v>
      </c>
      <c r="I36" s="99">
        <v>10000</v>
      </c>
      <c r="J36" s="364" t="s">
        <v>239</v>
      </c>
      <c r="K36" s="59"/>
      <c r="L36" s="59"/>
      <c r="M36" s="59"/>
      <c r="N36" s="59"/>
      <c r="O36" s="59"/>
      <c r="P36" s="59"/>
      <c r="Q36" s="59"/>
      <c r="R36" s="59"/>
      <c r="S36" s="61"/>
      <c r="T36" s="138"/>
      <c r="U36" s="220"/>
      <c r="V36" s="220"/>
      <c r="W36" s="221"/>
      <c r="X36" s="210"/>
      <c r="Y36" s="210"/>
      <c r="Z36" s="210"/>
      <c r="AA36" s="210"/>
      <c r="AB36" s="210"/>
      <c r="AC36" s="210"/>
      <c r="AD36" s="210"/>
      <c r="AE36" s="210"/>
      <c r="AF36" s="210"/>
      <c r="AG36" s="210"/>
      <c r="AH36" s="59"/>
      <c r="AI36" s="59"/>
      <c r="AJ36" s="18"/>
    </row>
    <row r="37" spans="1:36" ht="75" customHeight="1" x14ac:dyDescent="0.25">
      <c r="A37" s="398"/>
      <c r="B37" s="45" t="s">
        <v>386</v>
      </c>
      <c r="C37" s="368" t="s">
        <v>387</v>
      </c>
      <c r="D37" s="107" t="s">
        <v>388</v>
      </c>
      <c r="E37" s="62"/>
      <c r="F37" s="198">
        <v>41543</v>
      </c>
      <c r="G37" s="198">
        <v>43878</v>
      </c>
      <c r="H37" s="368" t="s">
        <v>791</v>
      </c>
      <c r="I37" s="45" t="s">
        <v>379</v>
      </c>
      <c r="J37" s="101" t="s">
        <v>390</v>
      </c>
      <c r="K37" s="62"/>
      <c r="L37" s="223"/>
      <c r="M37" s="62"/>
      <c r="N37" s="59"/>
      <c r="O37" s="59" t="s">
        <v>53</v>
      </c>
      <c r="P37" s="59"/>
      <c r="Q37" s="59"/>
      <c r="R37" s="59"/>
      <c r="S37" s="61"/>
      <c r="T37" s="211" t="s">
        <v>792</v>
      </c>
      <c r="U37" s="210"/>
      <c r="V37" s="210"/>
      <c r="W37" s="216" t="s">
        <v>746</v>
      </c>
      <c r="X37" s="211" t="s">
        <v>793</v>
      </c>
      <c r="Y37" s="210"/>
      <c r="Z37" s="210"/>
      <c r="AA37" s="210"/>
      <c r="AB37" s="210"/>
      <c r="AC37" s="210"/>
      <c r="AD37" s="213" t="s">
        <v>746</v>
      </c>
      <c r="AE37" s="210"/>
      <c r="AF37" s="364" t="s">
        <v>794</v>
      </c>
      <c r="AH37" s="59"/>
      <c r="AI37" s="59"/>
      <c r="AJ37" s="18"/>
    </row>
    <row r="38" spans="1:36" ht="54" customHeight="1" x14ac:dyDescent="0.25">
      <c r="A38" s="399" t="s">
        <v>241</v>
      </c>
      <c r="B38" s="45" t="s">
        <v>242</v>
      </c>
      <c r="C38" s="368" t="s">
        <v>243</v>
      </c>
      <c r="D38" s="368" t="s">
        <v>244</v>
      </c>
      <c r="E38" s="98"/>
      <c r="F38" s="194">
        <v>40956</v>
      </c>
      <c r="G38" s="194">
        <v>43878</v>
      </c>
      <c r="H38" s="368" t="s">
        <v>777</v>
      </c>
      <c r="I38" s="105">
        <v>400000</v>
      </c>
      <c r="J38" s="111" t="s">
        <v>704</v>
      </c>
      <c r="K38" s="62"/>
      <c r="L38" s="223"/>
      <c r="M38" s="62"/>
      <c r="N38" s="59"/>
      <c r="O38" s="59" t="s">
        <v>53</v>
      </c>
      <c r="P38" s="59"/>
      <c r="Q38" s="59"/>
      <c r="R38" s="59"/>
      <c r="S38" s="61"/>
      <c r="T38" s="212"/>
      <c r="U38" s="212"/>
      <c r="V38" s="212"/>
      <c r="W38" s="217"/>
      <c r="X38" s="212"/>
      <c r="Y38" s="212"/>
      <c r="Z38" s="212"/>
      <c r="AA38" s="212"/>
      <c r="AB38" s="212"/>
      <c r="AC38" s="212"/>
      <c r="AD38" s="212"/>
      <c r="AE38" s="212"/>
      <c r="AF38" s="212"/>
      <c r="AG38" s="212"/>
      <c r="AH38" s="62"/>
      <c r="AI38" s="62"/>
      <c r="AJ38" s="18"/>
    </row>
    <row r="39" spans="1:36" ht="54" customHeight="1" x14ac:dyDescent="0.25">
      <c r="A39" s="398"/>
      <c r="B39" s="45" t="s">
        <v>250</v>
      </c>
      <c r="C39" s="368" t="s">
        <v>251</v>
      </c>
      <c r="D39" s="368" t="s">
        <v>252</v>
      </c>
      <c r="E39" s="98"/>
      <c r="F39" s="194">
        <v>41534</v>
      </c>
      <c r="G39" s="194">
        <v>43878</v>
      </c>
      <c r="H39" s="364" t="s">
        <v>746</v>
      </c>
      <c r="I39" s="105">
        <v>200000</v>
      </c>
      <c r="J39" s="111" t="s">
        <v>706</v>
      </c>
      <c r="K39" s="62"/>
      <c r="L39" s="223"/>
      <c r="M39" s="62"/>
      <c r="N39" s="59"/>
      <c r="O39" s="59"/>
      <c r="P39" s="59"/>
      <c r="Q39" s="59" t="s">
        <v>53</v>
      </c>
      <c r="R39" s="59"/>
      <c r="S39" s="61"/>
      <c r="T39" s="213" t="s">
        <v>795</v>
      </c>
      <c r="U39" s="212"/>
      <c r="V39" s="212"/>
      <c r="W39" s="216" t="s">
        <v>746</v>
      </c>
      <c r="X39" s="213" t="s">
        <v>796</v>
      </c>
      <c r="Y39" s="212"/>
      <c r="Z39" s="212"/>
      <c r="AA39" s="212"/>
      <c r="AB39" s="212"/>
      <c r="AC39" s="212"/>
      <c r="AD39" s="212"/>
      <c r="AE39" s="212"/>
      <c r="AF39" s="212"/>
      <c r="AG39" s="212"/>
      <c r="AH39" s="62"/>
      <c r="AI39" s="62"/>
      <c r="AJ39" s="18"/>
    </row>
    <row r="40" spans="1:36" ht="54" customHeight="1" x14ac:dyDescent="0.25">
      <c r="A40" s="398"/>
      <c r="B40" s="45" t="s">
        <v>255</v>
      </c>
      <c r="C40" s="368" t="s">
        <v>259</v>
      </c>
      <c r="D40" s="368" t="s">
        <v>260</v>
      </c>
      <c r="E40" s="98"/>
      <c r="F40" s="199" t="s">
        <v>708</v>
      </c>
      <c r="G40" s="194">
        <v>43878</v>
      </c>
      <c r="H40" s="368" t="s">
        <v>797</v>
      </c>
      <c r="I40" s="105">
        <v>20000</v>
      </c>
      <c r="J40" s="368" t="s">
        <v>798</v>
      </c>
      <c r="K40" s="62"/>
      <c r="L40" s="223"/>
      <c r="M40" s="62"/>
      <c r="N40" s="59" t="s">
        <v>53</v>
      </c>
      <c r="O40" s="59"/>
      <c r="P40" s="59"/>
      <c r="Q40" s="59"/>
      <c r="R40" s="59"/>
      <c r="S40" s="61"/>
      <c r="T40" s="214" t="s">
        <v>799</v>
      </c>
      <c r="U40" s="212"/>
      <c r="V40" s="212"/>
      <c r="W40" s="216" t="s">
        <v>800</v>
      </c>
      <c r="X40" s="213" t="s">
        <v>707</v>
      </c>
      <c r="Y40" s="212"/>
      <c r="Z40" s="212"/>
      <c r="AA40" s="212"/>
      <c r="AB40" s="212"/>
      <c r="AC40" s="212"/>
      <c r="AD40" s="212"/>
      <c r="AE40" s="212"/>
      <c r="AF40" s="212"/>
      <c r="AG40" s="212"/>
      <c r="AH40" s="62"/>
      <c r="AI40" s="62"/>
      <c r="AJ40" s="18"/>
    </row>
    <row r="41" spans="1:36" ht="54" customHeight="1" x14ac:dyDescent="0.25">
      <c r="A41" s="398"/>
      <c r="B41" s="45" t="s">
        <v>263</v>
      </c>
      <c r="C41" s="368" t="s">
        <v>264</v>
      </c>
      <c r="D41" s="368" t="s">
        <v>190</v>
      </c>
      <c r="E41" s="98"/>
      <c r="F41" s="194">
        <v>40956</v>
      </c>
      <c r="G41" s="194">
        <v>43878</v>
      </c>
      <c r="H41" s="368" t="s">
        <v>779</v>
      </c>
      <c r="I41" s="45" t="s">
        <v>134</v>
      </c>
      <c r="J41" s="368" t="s">
        <v>265</v>
      </c>
      <c r="K41" s="62"/>
      <c r="L41" s="223"/>
      <c r="M41" s="62"/>
      <c r="N41" s="59"/>
      <c r="O41" s="59"/>
      <c r="P41" s="59"/>
      <c r="Q41" s="59" t="s">
        <v>53</v>
      </c>
      <c r="R41" s="59"/>
      <c r="S41" s="61"/>
      <c r="T41" s="213" t="s">
        <v>801</v>
      </c>
      <c r="U41" s="212"/>
      <c r="V41" s="212"/>
      <c r="W41" s="368" t="s">
        <v>779</v>
      </c>
      <c r="X41" s="212"/>
      <c r="Y41" s="212"/>
      <c r="Z41" s="212"/>
      <c r="AA41" s="212"/>
      <c r="AB41" s="212"/>
      <c r="AC41" s="212"/>
      <c r="AD41" s="212"/>
      <c r="AE41" s="212"/>
      <c r="AF41" s="212"/>
      <c r="AG41" s="212"/>
      <c r="AH41" s="62"/>
      <c r="AI41" s="62"/>
      <c r="AJ41" s="18"/>
    </row>
    <row r="42" spans="1:36" ht="54" customHeight="1" x14ac:dyDescent="0.25">
      <c r="A42" s="398"/>
      <c r="B42" s="45" t="s">
        <v>268</v>
      </c>
      <c r="C42" s="368" t="s">
        <v>269</v>
      </c>
      <c r="D42" s="368" t="s">
        <v>802</v>
      </c>
      <c r="E42" s="98"/>
      <c r="F42" s="199" t="s">
        <v>708</v>
      </c>
      <c r="G42" s="194">
        <v>43878</v>
      </c>
      <c r="H42" s="368" t="s">
        <v>772</v>
      </c>
      <c r="I42" s="45" t="s">
        <v>134</v>
      </c>
      <c r="J42" s="368" t="s">
        <v>271</v>
      </c>
      <c r="K42" s="62"/>
      <c r="L42" s="223"/>
      <c r="M42" s="62"/>
      <c r="N42" s="59"/>
      <c r="O42" s="59"/>
      <c r="P42" s="59"/>
      <c r="Q42" s="59" t="s">
        <v>53</v>
      </c>
      <c r="R42" s="59"/>
      <c r="S42" s="61"/>
      <c r="T42" s="57" t="s">
        <v>803</v>
      </c>
      <c r="U42" s="212"/>
      <c r="V42" s="212"/>
      <c r="W42" s="216" t="s">
        <v>804</v>
      </c>
      <c r="X42" s="213" t="s">
        <v>805</v>
      </c>
      <c r="Y42" s="212"/>
      <c r="Z42" s="212"/>
      <c r="AA42" s="212"/>
      <c r="AB42" s="212"/>
      <c r="AC42" s="212"/>
      <c r="AD42" s="212"/>
      <c r="AE42" s="212"/>
      <c r="AF42" s="212"/>
      <c r="AG42" s="212"/>
      <c r="AH42" s="62"/>
      <c r="AI42" s="62"/>
      <c r="AJ42" s="18"/>
    </row>
    <row r="43" spans="1:36" ht="80.25" customHeight="1" x14ac:dyDescent="0.25">
      <c r="A43" s="398"/>
      <c r="B43" s="45" t="s">
        <v>392</v>
      </c>
      <c r="C43" s="368" t="s">
        <v>393</v>
      </c>
      <c r="D43" s="107" t="s">
        <v>394</v>
      </c>
      <c r="E43" s="62"/>
      <c r="F43" s="196">
        <v>41543</v>
      </c>
      <c r="G43" s="196">
        <v>43878</v>
      </c>
      <c r="H43" s="368" t="s">
        <v>777</v>
      </c>
      <c r="I43" s="62" t="s">
        <v>134</v>
      </c>
      <c r="J43" s="101" t="s">
        <v>151</v>
      </c>
      <c r="K43" s="62"/>
      <c r="L43" s="223"/>
      <c r="M43" s="62"/>
      <c r="N43" s="59"/>
      <c r="O43" s="59" t="s">
        <v>53</v>
      </c>
      <c r="P43" s="59"/>
      <c r="Q43" s="59"/>
      <c r="R43" s="59"/>
      <c r="S43" s="61"/>
      <c r="T43" s="212"/>
      <c r="U43" s="212"/>
      <c r="V43" s="212"/>
      <c r="W43" s="217"/>
      <c r="X43" s="212"/>
      <c r="Y43" s="212"/>
      <c r="Z43" s="212"/>
      <c r="AA43" s="212"/>
      <c r="AB43" s="212"/>
      <c r="AC43" s="212"/>
      <c r="AD43" s="212"/>
      <c r="AE43" s="212"/>
      <c r="AF43" s="212"/>
      <c r="AG43" s="212"/>
      <c r="AH43" s="62"/>
      <c r="AI43" s="62"/>
      <c r="AJ43" s="18"/>
    </row>
    <row r="44" spans="1:36" ht="54" customHeight="1" x14ac:dyDescent="0.25">
      <c r="A44" s="399" t="s">
        <v>275</v>
      </c>
      <c r="B44" s="45" t="s">
        <v>276</v>
      </c>
      <c r="C44" s="368" t="s">
        <v>277</v>
      </c>
      <c r="D44" s="368" t="s">
        <v>278</v>
      </c>
      <c r="E44" s="98"/>
      <c r="F44" s="194">
        <v>40956</v>
      </c>
      <c r="G44" s="194">
        <v>43221</v>
      </c>
      <c r="H44" s="368" t="s">
        <v>657</v>
      </c>
      <c r="I44" s="105">
        <v>200000</v>
      </c>
      <c r="J44" s="183" t="s">
        <v>717</v>
      </c>
      <c r="K44" s="62"/>
      <c r="L44" s="223"/>
      <c r="M44" s="62"/>
      <c r="N44" s="59"/>
      <c r="O44" s="59"/>
      <c r="P44" s="59" t="s">
        <v>53</v>
      </c>
      <c r="Q44" s="59"/>
      <c r="R44" s="59"/>
      <c r="S44" s="61"/>
      <c r="T44" s="213" t="s">
        <v>806</v>
      </c>
      <c r="U44" s="212"/>
      <c r="V44" s="212"/>
      <c r="W44" s="368" t="s">
        <v>807</v>
      </c>
      <c r="X44" s="213" t="s">
        <v>808</v>
      </c>
      <c r="Y44" s="212"/>
      <c r="Z44" s="212"/>
      <c r="AA44" s="212"/>
      <c r="AB44" s="212"/>
      <c r="AC44" s="224">
        <v>43586</v>
      </c>
      <c r="AD44" s="212"/>
      <c r="AF44" s="212"/>
      <c r="AG44" s="212"/>
      <c r="AH44" s="62"/>
      <c r="AI44" s="62"/>
      <c r="AJ44" s="18"/>
    </row>
    <row r="45" spans="1:36" ht="54" customHeight="1" x14ac:dyDescent="0.25">
      <c r="A45" s="398"/>
      <c r="B45" s="45" t="s">
        <v>286</v>
      </c>
      <c r="C45" s="368" t="s">
        <v>287</v>
      </c>
      <c r="D45" s="111" t="s">
        <v>291</v>
      </c>
      <c r="E45" s="123"/>
      <c r="F45" s="199">
        <v>41306</v>
      </c>
      <c r="G45" s="196">
        <v>43586</v>
      </c>
      <c r="H45" s="368" t="s">
        <v>779</v>
      </c>
      <c r="I45" s="105">
        <v>70000</v>
      </c>
      <c r="J45" s="111" t="s">
        <v>719</v>
      </c>
      <c r="K45" s="62"/>
      <c r="L45" s="223"/>
      <c r="M45" s="62"/>
      <c r="N45" s="59" t="s">
        <v>495</v>
      </c>
      <c r="O45" s="59"/>
      <c r="P45" s="59"/>
      <c r="Q45" s="59"/>
      <c r="R45" s="59"/>
      <c r="S45" s="61"/>
      <c r="T45" s="212" t="s">
        <v>809</v>
      </c>
      <c r="U45" s="212"/>
      <c r="V45" s="212"/>
      <c r="W45" s="368" t="s">
        <v>779</v>
      </c>
      <c r="X45" s="212"/>
      <c r="Y45" s="212"/>
      <c r="Z45" s="212"/>
      <c r="AA45" s="212"/>
      <c r="AB45" s="212"/>
      <c r="AC45" s="212"/>
      <c r="AD45" s="212"/>
      <c r="AE45" s="212"/>
      <c r="AF45" s="212"/>
      <c r="AG45" s="212"/>
      <c r="AH45" s="62"/>
      <c r="AI45" s="62"/>
      <c r="AJ45" s="18"/>
    </row>
    <row r="46" spans="1:36" ht="75" customHeight="1" x14ac:dyDescent="0.25">
      <c r="A46" s="398"/>
      <c r="B46" s="45" t="s">
        <v>293</v>
      </c>
      <c r="C46" s="368" t="s">
        <v>722</v>
      </c>
      <c r="D46" s="368" t="s">
        <v>295</v>
      </c>
      <c r="E46" s="123"/>
      <c r="F46" s="209" t="s">
        <v>289</v>
      </c>
      <c r="G46" s="196">
        <v>43878</v>
      </c>
      <c r="H46" s="368" t="s">
        <v>797</v>
      </c>
      <c r="I46" s="105">
        <v>1000000</v>
      </c>
      <c r="J46" s="183" t="s">
        <v>723</v>
      </c>
      <c r="K46" s="62"/>
      <c r="L46" s="223"/>
      <c r="M46" s="62"/>
      <c r="N46" s="59" t="s">
        <v>53</v>
      </c>
      <c r="O46" s="59"/>
      <c r="P46" s="59"/>
      <c r="Q46" s="59"/>
      <c r="R46" s="59"/>
      <c r="S46" s="61"/>
      <c r="T46" s="214" t="s">
        <v>720</v>
      </c>
      <c r="U46" s="212"/>
      <c r="V46" s="212"/>
      <c r="W46" s="216" t="s">
        <v>800</v>
      </c>
      <c r="X46" s="212"/>
      <c r="Y46" s="212"/>
      <c r="Z46" s="212"/>
      <c r="AA46" s="212"/>
      <c r="AB46" s="212"/>
      <c r="AC46" s="212"/>
      <c r="AD46" s="212"/>
      <c r="AE46" s="212"/>
      <c r="AF46" s="212"/>
      <c r="AG46" s="212"/>
      <c r="AH46" s="62"/>
      <c r="AI46" s="62"/>
      <c r="AJ46" s="18"/>
    </row>
    <row r="47" spans="1:36" ht="54" customHeight="1" x14ac:dyDescent="0.25">
      <c r="A47" s="398"/>
      <c r="B47" s="207" t="s">
        <v>300</v>
      </c>
      <c r="C47" s="368" t="s">
        <v>301</v>
      </c>
      <c r="D47" s="368" t="s">
        <v>302</v>
      </c>
      <c r="E47" s="98"/>
      <c r="F47" s="194">
        <v>40956</v>
      </c>
      <c r="G47" s="194">
        <v>43148</v>
      </c>
      <c r="H47" s="368" t="s">
        <v>810</v>
      </c>
      <c r="I47" s="105">
        <v>100000</v>
      </c>
      <c r="J47" s="368" t="s">
        <v>533</v>
      </c>
      <c r="K47" s="62"/>
      <c r="L47" s="223"/>
      <c r="M47" s="62"/>
      <c r="N47" s="59"/>
      <c r="O47" s="59"/>
      <c r="P47" s="59"/>
      <c r="Q47" s="59"/>
      <c r="R47" s="59" t="s">
        <v>53</v>
      </c>
      <c r="S47" s="61"/>
      <c r="T47" s="212"/>
      <c r="U47" s="212"/>
      <c r="V47" s="212"/>
      <c r="W47" s="217"/>
      <c r="X47" s="212"/>
      <c r="Y47" s="212"/>
      <c r="Z47" s="212"/>
      <c r="AA47" s="212"/>
      <c r="AB47" s="212"/>
      <c r="AC47" s="212"/>
      <c r="AD47" s="212"/>
      <c r="AE47" s="212"/>
      <c r="AF47" s="212"/>
      <c r="AG47" s="212"/>
      <c r="AH47" s="62"/>
      <c r="AI47" s="62"/>
      <c r="AJ47" s="18"/>
    </row>
    <row r="48" spans="1:36" ht="59.25" customHeight="1" x14ac:dyDescent="0.25">
      <c r="A48" s="398"/>
      <c r="B48" s="45" t="s">
        <v>307</v>
      </c>
      <c r="C48" s="368" t="s">
        <v>637</v>
      </c>
      <c r="D48" s="111" t="s">
        <v>725</v>
      </c>
      <c r="E48" s="123"/>
      <c r="F48" s="199">
        <v>40956</v>
      </c>
      <c r="G48" s="199">
        <v>43878</v>
      </c>
      <c r="H48" s="368" t="s">
        <v>811</v>
      </c>
      <c r="I48" s="105">
        <v>120000</v>
      </c>
      <c r="J48" s="170" t="s">
        <v>639</v>
      </c>
      <c r="K48" s="62"/>
      <c r="L48" s="223"/>
      <c r="M48" s="62"/>
      <c r="N48" s="59"/>
      <c r="O48" s="59"/>
      <c r="P48" s="59" t="s">
        <v>53</v>
      </c>
      <c r="Q48" s="59"/>
      <c r="R48" s="59"/>
      <c r="S48" s="61"/>
      <c r="T48" s="12" t="s">
        <v>812</v>
      </c>
      <c r="U48" s="212"/>
      <c r="V48" s="212"/>
      <c r="W48" s="217"/>
      <c r="X48" s="213" t="s">
        <v>813</v>
      </c>
      <c r="Y48" s="212"/>
      <c r="Z48" s="212"/>
      <c r="AA48" s="212"/>
      <c r="AB48" s="212"/>
      <c r="AC48" s="212"/>
      <c r="AD48" s="212"/>
      <c r="AE48" s="212"/>
      <c r="AF48" s="212"/>
      <c r="AG48" s="212"/>
      <c r="AH48" s="62"/>
      <c r="AI48" s="62"/>
      <c r="AJ48" s="18"/>
    </row>
    <row r="49" spans="1:36" ht="65.25" customHeight="1" x14ac:dyDescent="0.25">
      <c r="A49" s="398"/>
      <c r="B49" s="45" t="s">
        <v>312</v>
      </c>
      <c r="C49" s="368" t="s">
        <v>729</v>
      </c>
      <c r="D49" s="111" t="s">
        <v>730</v>
      </c>
      <c r="E49" s="123"/>
      <c r="F49" s="199" t="s">
        <v>708</v>
      </c>
      <c r="G49" s="199">
        <v>43878</v>
      </c>
      <c r="H49" s="368" t="s">
        <v>779</v>
      </c>
      <c r="I49" s="105">
        <v>30000</v>
      </c>
      <c r="J49" s="368" t="s">
        <v>543</v>
      </c>
      <c r="K49" s="62"/>
      <c r="L49" s="223"/>
      <c r="M49" s="62"/>
      <c r="N49" s="59"/>
      <c r="O49" s="59"/>
      <c r="P49" s="59"/>
      <c r="Q49" s="59" t="s">
        <v>53</v>
      </c>
      <c r="R49" s="59"/>
      <c r="S49" s="61"/>
      <c r="T49" s="213" t="s">
        <v>814</v>
      </c>
      <c r="U49" s="212"/>
      <c r="V49" s="212"/>
      <c r="W49" s="368" t="s">
        <v>779</v>
      </c>
      <c r="X49" s="212"/>
      <c r="Y49" s="212"/>
      <c r="Z49" s="212"/>
      <c r="AA49" s="212"/>
      <c r="AB49" s="212"/>
      <c r="AC49" s="212"/>
      <c r="AD49" s="212"/>
      <c r="AE49" s="212"/>
      <c r="AF49" s="212"/>
      <c r="AG49" s="212"/>
      <c r="AH49" s="62"/>
      <c r="AI49" s="62"/>
      <c r="AJ49" s="18"/>
    </row>
    <row r="50" spans="1:36" ht="54" customHeight="1" x14ac:dyDescent="0.25">
      <c r="A50" s="398"/>
      <c r="B50" s="45" t="s">
        <v>571</v>
      </c>
      <c r="C50" s="368" t="s">
        <v>732</v>
      </c>
      <c r="D50" s="167" t="s">
        <v>573</v>
      </c>
      <c r="E50" s="62"/>
      <c r="F50" s="200">
        <v>41899</v>
      </c>
      <c r="G50" s="200">
        <v>43878</v>
      </c>
      <c r="H50" s="368" t="s">
        <v>784</v>
      </c>
      <c r="J50" s="167" t="s">
        <v>577</v>
      </c>
      <c r="K50" s="62"/>
      <c r="L50" s="223"/>
      <c r="M50" s="62"/>
      <c r="N50" s="59"/>
      <c r="O50" s="59" t="s">
        <v>53</v>
      </c>
      <c r="P50" s="59"/>
      <c r="Q50" s="59"/>
      <c r="R50" s="59"/>
      <c r="S50" s="61"/>
      <c r="T50" s="213" t="s">
        <v>815</v>
      </c>
      <c r="U50" s="212"/>
      <c r="V50" s="212"/>
      <c r="W50" s="219" t="s">
        <v>761</v>
      </c>
      <c r="X50" s="212"/>
      <c r="Y50" s="212"/>
      <c r="Z50" s="212"/>
      <c r="AA50" s="212"/>
      <c r="AB50" s="212"/>
      <c r="AC50" s="212"/>
      <c r="AD50" s="212"/>
      <c r="AE50" s="212"/>
      <c r="AF50" s="212"/>
      <c r="AG50" s="212"/>
      <c r="AH50" s="62"/>
      <c r="AI50" s="62"/>
      <c r="AJ50" s="18"/>
    </row>
    <row r="51" spans="1:36" ht="95.25" customHeight="1" x14ac:dyDescent="0.3">
      <c r="A51" s="460" t="s">
        <v>319</v>
      </c>
      <c r="B51" s="45" t="s">
        <v>320</v>
      </c>
      <c r="C51" s="368" t="s">
        <v>641</v>
      </c>
      <c r="D51" s="368" t="s">
        <v>642</v>
      </c>
      <c r="E51" s="98"/>
      <c r="F51" s="194">
        <v>40956</v>
      </c>
      <c r="G51" s="194">
        <v>43237</v>
      </c>
      <c r="H51" s="368" t="s">
        <v>816</v>
      </c>
      <c r="I51" s="105">
        <v>50000</v>
      </c>
      <c r="J51" s="111" t="s">
        <v>736</v>
      </c>
      <c r="K51" s="62"/>
      <c r="L51" s="223"/>
      <c r="M51" s="62"/>
      <c r="N51" s="59"/>
      <c r="O51" s="59"/>
      <c r="P51" s="59" t="s">
        <v>53</v>
      </c>
      <c r="Q51" s="59"/>
      <c r="R51" s="59"/>
      <c r="S51" s="61"/>
      <c r="T51" s="213" t="s">
        <v>817</v>
      </c>
      <c r="U51" s="178"/>
      <c r="V51" s="179"/>
      <c r="W51" s="217"/>
      <c r="X51" s="212"/>
      <c r="Y51" s="212"/>
      <c r="Z51" s="212"/>
      <c r="AA51" s="212"/>
      <c r="AB51" s="212"/>
      <c r="AC51" s="212"/>
      <c r="AD51" s="212"/>
      <c r="AE51" s="212"/>
      <c r="AF51" s="212"/>
      <c r="AG51" s="212"/>
      <c r="AH51" s="62"/>
      <c r="AI51" s="62"/>
      <c r="AJ51" s="18"/>
    </row>
    <row r="52" spans="1:36" ht="92.25" customHeight="1" x14ac:dyDescent="0.3">
      <c r="A52" s="460"/>
      <c r="B52" s="45" t="s">
        <v>327</v>
      </c>
      <c r="C52" s="368" t="s">
        <v>328</v>
      </c>
      <c r="D52" s="368" t="s">
        <v>329</v>
      </c>
      <c r="E52" s="98"/>
      <c r="F52" s="194">
        <v>40956</v>
      </c>
      <c r="G52" s="194">
        <v>43237</v>
      </c>
      <c r="H52" s="368" t="s">
        <v>333</v>
      </c>
      <c r="I52" s="105">
        <v>200000</v>
      </c>
      <c r="J52" s="107" t="s">
        <v>334</v>
      </c>
      <c r="K52" s="62"/>
      <c r="L52" s="223"/>
      <c r="M52" s="62"/>
      <c r="N52" s="59"/>
      <c r="O52" s="59"/>
      <c r="P52" s="59"/>
      <c r="Q52" s="59" t="s">
        <v>53</v>
      </c>
      <c r="R52" s="59"/>
      <c r="S52" s="61"/>
      <c r="T52" s="178" t="s">
        <v>818</v>
      </c>
      <c r="U52" s="62"/>
      <c r="V52" s="178" t="s">
        <v>819</v>
      </c>
      <c r="W52" s="368" t="s">
        <v>333</v>
      </c>
      <c r="X52" s="213" t="s">
        <v>820</v>
      </c>
      <c r="Y52" s="212"/>
      <c r="Z52" s="212"/>
      <c r="AA52" s="212"/>
      <c r="AB52" s="212"/>
      <c r="AC52" s="212"/>
      <c r="AD52" s="212"/>
      <c r="AE52" s="212"/>
      <c r="AF52" s="212"/>
      <c r="AG52" s="212"/>
      <c r="AH52" s="62"/>
      <c r="AI52" s="62"/>
      <c r="AJ52" s="18"/>
    </row>
    <row r="53" spans="1:36" ht="74.25" customHeight="1" x14ac:dyDescent="0.3">
      <c r="A53" s="460"/>
      <c r="B53" s="45" t="s">
        <v>335</v>
      </c>
      <c r="C53" s="368" t="s">
        <v>341</v>
      </c>
      <c r="D53" s="368" t="s">
        <v>342</v>
      </c>
      <c r="E53" s="123"/>
      <c r="F53" s="201" t="s">
        <v>338</v>
      </c>
      <c r="G53" s="199">
        <v>43878</v>
      </c>
      <c r="H53" s="368" t="s">
        <v>333</v>
      </c>
      <c r="I53" s="105">
        <v>100000</v>
      </c>
      <c r="J53" s="368" t="s">
        <v>645</v>
      </c>
      <c r="K53" s="62"/>
      <c r="L53" s="223"/>
      <c r="M53" s="62"/>
      <c r="N53" s="59"/>
      <c r="O53" s="59"/>
      <c r="P53" s="59"/>
      <c r="Q53" s="59" t="s">
        <v>53</v>
      </c>
      <c r="R53" s="59"/>
      <c r="S53" s="61"/>
      <c r="T53" s="178" t="s">
        <v>821</v>
      </c>
      <c r="U53" s="62"/>
      <c r="V53" s="178" t="s">
        <v>822</v>
      </c>
      <c r="W53" s="368" t="s">
        <v>333</v>
      </c>
      <c r="X53" s="212"/>
      <c r="Y53" s="212"/>
      <c r="Z53" s="212"/>
      <c r="AA53" s="212"/>
      <c r="AB53" s="212"/>
      <c r="AC53" s="212"/>
      <c r="AD53" s="212"/>
      <c r="AE53" s="212"/>
      <c r="AF53" s="212"/>
      <c r="AG53" s="212"/>
      <c r="AH53" s="62"/>
      <c r="AI53" s="62"/>
      <c r="AJ53" s="18"/>
    </row>
    <row r="54" spans="1:36" ht="54" customHeight="1" x14ac:dyDescent="0.25">
      <c r="A54" s="460"/>
      <c r="B54" s="45" t="s">
        <v>344</v>
      </c>
      <c r="C54" s="368" t="s">
        <v>345</v>
      </c>
      <c r="D54" s="368" t="s">
        <v>346</v>
      </c>
      <c r="E54" s="98"/>
      <c r="F54" s="194">
        <v>40956</v>
      </c>
      <c r="G54" s="199">
        <v>43878</v>
      </c>
      <c r="H54" s="147" t="s">
        <v>333</v>
      </c>
      <c r="I54" s="105">
        <v>400000</v>
      </c>
      <c r="J54" s="368" t="s">
        <v>347</v>
      </c>
      <c r="K54" s="62"/>
      <c r="L54" s="223"/>
      <c r="M54" s="62"/>
      <c r="N54" s="59"/>
      <c r="O54" s="59"/>
      <c r="P54" s="59"/>
      <c r="Q54" s="59" t="s">
        <v>53</v>
      </c>
      <c r="R54" s="59"/>
      <c r="S54" s="61"/>
      <c r="T54" s="213" t="s">
        <v>823</v>
      </c>
      <c r="U54" s="212"/>
      <c r="V54" s="212"/>
      <c r="W54" s="217"/>
      <c r="X54" s="212"/>
      <c r="Y54" s="212"/>
      <c r="Z54" s="212"/>
      <c r="AA54" s="212"/>
      <c r="AB54" s="212"/>
      <c r="AC54" s="212"/>
      <c r="AD54" s="212"/>
      <c r="AE54" s="212"/>
      <c r="AF54" s="212"/>
      <c r="AG54" s="212"/>
      <c r="AH54" s="62"/>
      <c r="AI54" s="62"/>
      <c r="AJ54" s="18"/>
    </row>
    <row r="55" spans="1:36" ht="87.75" customHeight="1" x14ac:dyDescent="0.25">
      <c r="A55" s="460"/>
      <c r="B55" s="142" t="s">
        <v>350</v>
      </c>
      <c r="C55" s="368" t="s">
        <v>559</v>
      </c>
      <c r="D55" s="368" t="s">
        <v>352</v>
      </c>
      <c r="E55" s="98"/>
      <c r="F55" s="194">
        <v>40956</v>
      </c>
      <c r="G55" s="194">
        <v>43878</v>
      </c>
      <c r="H55" s="368" t="s">
        <v>824</v>
      </c>
      <c r="I55" s="105">
        <v>60000</v>
      </c>
      <c r="J55" s="368" t="s">
        <v>353</v>
      </c>
      <c r="K55" s="62"/>
      <c r="L55" s="223"/>
      <c r="M55" s="62"/>
      <c r="N55" s="59"/>
      <c r="O55" s="59"/>
      <c r="P55" s="59"/>
      <c r="Q55" s="59"/>
      <c r="R55" s="59"/>
      <c r="S55" s="61"/>
      <c r="T55" s="212"/>
      <c r="U55" s="212"/>
      <c r="V55" s="212"/>
      <c r="W55" s="217"/>
      <c r="X55" s="212"/>
      <c r="Y55" s="212"/>
      <c r="Z55" s="212"/>
      <c r="AA55" s="212"/>
      <c r="AB55" s="212"/>
      <c r="AC55" s="212"/>
      <c r="AD55" s="212"/>
      <c r="AE55" s="212"/>
      <c r="AF55" s="212"/>
      <c r="AG55" s="212"/>
      <c r="AH55" s="62"/>
      <c r="AI55" s="62"/>
      <c r="AJ55" s="18"/>
    </row>
    <row r="56" spans="1:36" ht="74.25" customHeight="1" x14ac:dyDescent="0.25">
      <c r="A56" s="460"/>
      <c r="B56" s="45" t="s">
        <v>358</v>
      </c>
      <c r="C56" s="368" t="s">
        <v>741</v>
      </c>
      <c r="D56" s="183" t="s">
        <v>742</v>
      </c>
      <c r="E56" s="98"/>
      <c r="F56" s="194">
        <v>40956</v>
      </c>
      <c r="G56" s="194">
        <v>43878</v>
      </c>
      <c r="H56" s="368" t="s">
        <v>825</v>
      </c>
      <c r="I56" s="105">
        <v>240000</v>
      </c>
      <c r="J56" s="111" t="s">
        <v>648</v>
      </c>
      <c r="K56" s="62"/>
      <c r="L56" s="223"/>
      <c r="M56" s="62"/>
      <c r="N56" s="59"/>
      <c r="O56" s="59" t="s">
        <v>53</v>
      </c>
      <c r="P56" s="59"/>
      <c r="Q56" s="59"/>
      <c r="R56" s="59"/>
      <c r="S56" s="61"/>
      <c r="T56" s="213" t="s">
        <v>826</v>
      </c>
      <c r="U56" s="212"/>
      <c r="V56" s="212"/>
      <c r="W56" s="217"/>
      <c r="X56" s="213" t="s">
        <v>827</v>
      </c>
      <c r="Y56" s="212"/>
      <c r="Z56" s="212"/>
      <c r="AA56" s="212"/>
      <c r="AB56" s="212"/>
      <c r="AC56" s="212"/>
      <c r="AD56" s="212"/>
      <c r="AE56" s="212"/>
      <c r="AF56" s="212"/>
      <c r="AG56" s="212"/>
      <c r="AH56" s="62"/>
      <c r="AI56" s="62"/>
      <c r="AJ56" s="18"/>
    </row>
    <row r="57" spans="1:36" ht="69" customHeight="1" x14ac:dyDescent="0.25">
      <c r="A57" s="460"/>
      <c r="B57" s="142" t="s">
        <v>367</v>
      </c>
      <c r="C57" s="368" t="s">
        <v>650</v>
      </c>
      <c r="D57" s="368" t="s">
        <v>369</v>
      </c>
      <c r="E57" s="98"/>
      <c r="F57" s="194">
        <v>40956</v>
      </c>
      <c r="G57" s="195" t="s">
        <v>361</v>
      </c>
      <c r="H57" s="368" t="s">
        <v>245</v>
      </c>
      <c r="I57" s="105">
        <v>240000</v>
      </c>
      <c r="J57" s="368" t="s">
        <v>370</v>
      </c>
      <c r="K57" s="62"/>
      <c r="L57" s="62"/>
      <c r="M57" s="62"/>
      <c r="N57" s="59"/>
      <c r="O57" s="59"/>
      <c r="P57" s="59"/>
      <c r="Q57" s="59"/>
      <c r="R57" s="59"/>
      <c r="S57" s="61"/>
      <c r="T57" s="212"/>
      <c r="U57" s="212"/>
      <c r="V57" s="212"/>
      <c r="W57" s="217"/>
      <c r="X57" s="212"/>
      <c r="Y57" s="212"/>
      <c r="Z57" s="212"/>
      <c r="AA57" s="212"/>
      <c r="AB57" s="212"/>
      <c r="AC57" s="212"/>
      <c r="AD57" s="212"/>
      <c r="AE57" s="212"/>
      <c r="AF57" s="212"/>
      <c r="AG57" s="212"/>
      <c r="AH57" s="62"/>
      <c r="AI57" s="62"/>
      <c r="AJ57" s="18"/>
    </row>
    <row r="58" spans="1:36" ht="54" customHeight="1" x14ac:dyDescent="0.25">
      <c r="A58" s="460"/>
      <c r="B58" s="142" t="s">
        <v>396</v>
      </c>
      <c r="C58" s="368" t="s">
        <v>828</v>
      </c>
      <c r="D58" s="364" t="s">
        <v>215</v>
      </c>
      <c r="E58" s="98"/>
      <c r="F58" s="194">
        <v>40956</v>
      </c>
      <c r="G58" s="194">
        <v>43878</v>
      </c>
      <c r="H58" s="368" t="s">
        <v>93</v>
      </c>
      <c r="I58" s="223" t="s">
        <v>90</v>
      </c>
      <c r="J58" s="364" t="s">
        <v>216</v>
      </c>
      <c r="K58" s="62"/>
      <c r="L58" s="62"/>
      <c r="M58" s="62"/>
      <c r="N58" s="59"/>
      <c r="O58" s="59"/>
      <c r="P58" s="59"/>
      <c r="Q58" s="59"/>
      <c r="R58" s="59"/>
      <c r="S58" s="61"/>
      <c r="T58" s="212"/>
      <c r="U58" s="212"/>
      <c r="V58" s="212"/>
      <c r="W58" s="217"/>
      <c r="X58" s="212"/>
      <c r="Y58" s="212"/>
      <c r="Z58" s="212"/>
      <c r="AA58" s="212"/>
      <c r="AB58" s="212"/>
      <c r="AC58" s="212"/>
      <c r="AD58" s="212"/>
      <c r="AE58" s="212"/>
      <c r="AF58" s="212"/>
      <c r="AG58" s="212"/>
      <c r="AH58" s="62"/>
      <c r="AI58" s="62"/>
      <c r="AJ58" s="18"/>
    </row>
    <row r="59" spans="1:36" ht="54" customHeight="1" x14ac:dyDescent="0.25">
      <c r="A59" s="460"/>
      <c r="B59" s="206" t="s">
        <v>578</v>
      </c>
      <c r="C59" s="368" t="s">
        <v>579</v>
      </c>
      <c r="D59" s="175" t="s">
        <v>580</v>
      </c>
      <c r="E59" s="45"/>
      <c r="F59" s="200">
        <v>41883</v>
      </c>
      <c r="G59" s="200">
        <v>42248</v>
      </c>
      <c r="H59" s="368" t="s">
        <v>333</v>
      </c>
      <c r="I59" s="45"/>
      <c r="J59" s="222" t="s">
        <v>583</v>
      </c>
      <c r="K59" s="62"/>
      <c r="L59" s="62"/>
      <c r="M59" s="202"/>
      <c r="N59" s="59"/>
      <c r="O59" s="59"/>
      <c r="P59" s="59"/>
      <c r="Q59" s="59"/>
      <c r="R59" s="59" t="s">
        <v>53</v>
      </c>
      <c r="S59" s="61"/>
      <c r="T59" s="62"/>
      <c r="U59" s="212"/>
      <c r="V59" s="212"/>
      <c r="W59" s="217"/>
      <c r="X59" s="212" t="s">
        <v>829</v>
      </c>
      <c r="Y59" s="212"/>
      <c r="Z59" s="212"/>
      <c r="AA59" s="212"/>
      <c r="AB59" s="212"/>
      <c r="AC59" s="212"/>
      <c r="AD59" s="212"/>
      <c r="AE59" s="212"/>
      <c r="AF59" s="212"/>
      <c r="AG59" s="212"/>
      <c r="AH59" s="62"/>
      <c r="AI59" s="62"/>
      <c r="AJ59" s="18"/>
    </row>
    <row r="60" spans="1:36" ht="15.75" x14ac:dyDescent="0.25">
      <c r="T60" s="215"/>
      <c r="U60" s="215"/>
      <c r="V60" s="215"/>
      <c r="W60" s="215"/>
      <c r="X60" s="215"/>
      <c r="Y60" s="215"/>
      <c r="Z60" s="215"/>
      <c r="AA60" s="215"/>
      <c r="AB60" s="215"/>
      <c r="AC60" s="215"/>
      <c r="AD60" s="215"/>
      <c r="AE60" s="215"/>
      <c r="AF60" s="215"/>
      <c r="AG60" s="215"/>
      <c r="AJ60" s="18"/>
    </row>
    <row r="61" spans="1:36" ht="15.75" x14ac:dyDescent="0.25">
      <c r="B61" s="63"/>
      <c r="T61" s="215"/>
      <c r="U61" s="215"/>
      <c r="V61" s="215"/>
      <c r="W61" s="215"/>
      <c r="X61" s="215"/>
      <c r="Y61" s="215"/>
      <c r="Z61" s="215"/>
      <c r="AA61" s="215"/>
      <c r="AB61" s="215"/>
      <c r="AC61" s="215"/>
      <c r="AD61" s="215"/>
      <c r="AE61" s="215"/>
      <c r="AF61" s="215"/>
      <c r="AG61" s="215"/>
      <c r="AJ61" s="18"/>
    </row>
    <row r="62" spans="1:36" ht="16.5" thickBot="1" x14ac:dyDescent="0.3">
      <c r="L62" s="71"/>
      <c r="T62" s="215"/>
      <c r="U62" s="215"/>
      <c r="V62" s="215"/>
      <c r="W62" s="215"/>
      <c r="X62" s="215"/>
      <c r="Y62" s="215"/>
      <c r="Z62" s="215"/>
      <c r="AA62" s="215"/>
      <c r="AB62" s="215"/>
      <c r="AC62" s="215"/>
      <c r="AD62" s="215"/>
      <c r="AE62" s="215"/>
      <c r="AF62" s="215"/>
      <c r="AG62" s="215"/>
      <c r="AJ62" s="18"/>
    </row>
    <row r="63" spans="1:36" ht="26.25" customHeight="1" thickBot="1" x14ac:dyDescent="0.3">
      <c r="A63" s="67" t="s">
        <v>372</v>
      </c>
      <c r="B63" s="68"/>
      <c r="C63" s="68"/>
      <c r="D63" s="68"/>
      <c r="E63" s="68"/>
      <c r="F63" s="68"/>
      <c r="G63" s="68"/>
      <c r="H63" s="68"/>
      <c r="I63" s="68"/>
      <c r="J63" s="68"/>
      <c r="K63" s="68"/>
      <c r="L63" s="70"/>
      <c r="M63" s="69"/>
      <c r="T63" s="215"/>
      <c r="U63" s="215"/>
      <c r="V63" s="215"/>
      <c r="W63" s="215"/>
      <c r="X63" s="215"/>
      <c r="Y63" s="215"/>
      <c r="Z63" s="215"/>
      <c r="AA63" s="215"/>
      <c r="AB63" s="215"/>
      <c r="AC63" s="215"/>
      <c r="AD63" s="215"/>
      <c r="AE63" s="215"/>
      <c r="AF63" s="215"/>
      <c r="AG63" s="215"/>
      <c r="AJ63" s="18"/>
    </row>
    <row r="64" spans="1:36" ht="26.25" customHeight="1" thickBot="1" x14ac:dyDescent="0.3">
      <c r="A64" s="47"/>
      <c r="B64" s="48"/>
      <c r="C64" s="48"/>
      <c r="D64" s="49"/>
      <c r="E64" s="49"/>
      <c r="F64" s="49"/>
      <c r="G64" s="49"/>
      <c r="H64" s="49"/>
      <c r="I64" s="49"/>
      <c r="J64" s="49"/>
      <c r="K64" s="49"/>
      <c r="L64" s="49"/>
      <c r="M64" s="49"/>
      <c r="N64" s="49"/>
      <c r="AJ64" s="18"/>
    </row>
    <row r="65" spans="1:36" ht="43.5" customHeight="1" thickBot="1" x14ac:dyDescent="0.3">
      <c r="A65" s="53" t="s">
        <v>373</v>
      </c>
      <c r="B65" s="54"/>
      <c r="C65" s="55">
        <v>1</v>
      </c>
      <c r="AJ65" s="18"/>
    </row>
    <row r="66" spans="1:36" x14ac:dyDescent="0.25">
      <c r="AJ66" s="18"/>
    </row>
    <row r="67" spans="1:36" ht="15.75" x14ac:dyDescent="0.25">
      <c r="A67" s="372" t="s">
        <v>374</v>
      </c>
      <c r="B67" s="370" t="s">
        <v>11</v>
      </c>
      <c r="C67" s="370" t="s">
        <v>12</v>
      </c>
      <c r="D67" s="370" t="s">
        <v>13</v>
      </c>
      <c r="E67" s="374" t="s">
        <v>14</v>
      </c>
      <c r="F67" s="370" t="s">
        <v>15</v>
      </c>
      <c r="G67" s="370"/>
      <c r="H67" s="370" t="s">
        <v>16</v>
      </c>
      <c r="I67" s="370" t="s">
        <v>17</v>
      </c>
      <c r="J67" s="371" t="s">
        <v>18</v>
      </c>
      <c r="K67" s="371" t="s">
        <v>19</v>
      </c>
      <c r="L67" s="371"/>
      <c r="M67" s="371" t="s">
        <v>20</v>
      </c>
      <c r="N67" s="46"/>
      <c r="AJ67" s="18"/>
    </row>
    <row r="68" spans="1:36" ht="15.75" x14ac:dyDescent="0.25">
      <c r="A68" s="373"/>
      <c r="B68" s="370"/>
      <c r="C68" s="370"/>
      <c r="D68" s="370"/>
      <c r="E68" s="374"/>
      <c r="F68" s="50" t="s">
        <v>43</v>
      </c>
      <c r="G68" s="50" t="s">
        <v>44</v>
      </c>
      <c r="H68" s="370"/>
      <c r="I68" s="370"/>
      <c r="J68" s="371"/>
      <c r="K68" s="95" t="s">
        <v>45</v>
      </c>
      <c r="L68" s="95" t="s">
        <v>46</v>
      </c>
      <c r="M68" s="371"/>
      <c r="N68" s="2"/>
      <c r="AJ68" s="18"/>
    </row>
    <row r="69" spans="1:36" ht="180" x14ac:dyDescent="0.25">
      <c r="A69" s="368" t="s">
        <v>830</v>
      </c>
      <c r="B69" s="45" t="s">
        <v>831</v>
      </c>
      <c r="C69" s="368" t="s">
        <v>832</v>
      </c>
      <c r="D69" s="368" t="s">
        <v>833</v>
      </c>
      <c r="E69" s="45"/>
      <c r="F69" s="225">
        <v>43221</v>
      </c>
      <c r="G69" s="225">
        <v>43862</v>
      </c>
      <c r="H69" s="368" t="s">
        <v>810</v>
      </c>
      <c r="I69" s="114">
        <v>5000</v>
      </c>
      <c r="J69" s="368" t="s">
        <v>834</v>
      </c>
      <c r="K69" s="59"/>
      <c r="L69" s="223" t="s">
        <v>835</v>
      </c>
      <c r="M69" s="101" t="s">
        <v>836</v>
      </c>
      <c r="N69" s="2"/>
      <c r="AJ69" s="18"/>
    </row>
    <row r="70" spans="1:36" x14ac:dyDescent="0.25">
      <c r="A70" s="45"/>
      <c r="B70" s="45"/>
      <c r="C70" s="62"/>
      <c r="D70" s="62"/>
      <c r="E70" s="62"/>
      <c r="F70" s="62"/>
      <c r="G70" s="62"/>
      <c r="H70" s="62"/>
      <c r="I70" s="62"/>
      <c r="J70" s="62"/>
      <c r="K70" s="62"/>
      <c r="L70" s="62"/>
      <c r="M70" s="62"/>
      <c r="N70" s="2"/>
      <c r="AJ70" s="18"/>
    </row>
    <row r="71" spans="1:36" x14ac:dyDescent="0.25">
      <c r="A71" s="45"/>
      <c r="B71" s="45"/>
      <c r="C71" s="62"/>
      <c r="D71" s="62"/>
      <c r="E71" s="62"/>
      <c r="F71" s="62"/>
      <c r="G71" s="62"/>
      <c r="H71" s="62"/>
      <c r="I71" s="62"/>
      <c r="J71" s="62"/>
      <c r="K71" s="62"/>
      <c r="L71" s="62"/>
      <c r="M71" s="62"/>
      <c r="N71" s="2"/>
      <c r="AJ71" s="18"/>
    </row>
    <row r="72" spans="1:36" x14ac:dyDescent="0.25">
      <c r="A72" s="45"/>
      <c r="B72" s="45"/>
      <c r="C72" s="62"/>
      <c r="D72" s="62"/>
      <c r="E72" s="62"/>
      <c r="F72" s="62"/>
      <c r="G72" s="62"/>
      <c r="H72" s="62"/>
      <c r="I72" s="62"/>
      <c r="J72" s="62"/>
      <c r="K72" s="62"/>
      <c r="L72" s="62"/>
      <c r="M72" s="62"/>
      <c r="N72" s="2"/>
      <c r="AJ72" s="18"/>
    </row>
    <row r="73" spans="1:36" x14ac:dyDescent="0.25">
      <c r="A73" s="45"/>
      <c r="B73" s="45"/>
      <c r="C73" s="62"/>
      <c r="D73" s="62"/>
      <c r="E73" s="62"/>
      <c r="F73" s="62"/>
      <c r="G73" s="62"/>
      <c r="H73" s="62"/>
      <c r="I73" s="62"/>
      <c r="J73" s="62"/>
      <c r="K73" s="62"/>
      <c r="L73" s="62"/>
      <c r="M73" s="62"/>
      <c r="N73" s="2"/>
      <c r="AJ73" s="18"/>
    </row>
    <row r="74" spans="1:36" x14ac:dyDescent="0.25">
      <c r="A74" s="45"/>
      <c r="B74" s="45"/>
      <c r="C74" s="62"/>
      <c r="D74" s="62"/>
      <c r="E74" s="62"/>
      <c r="F74" s="62"/>
      <c r="G74" s="62"/>
      <c r="H74" s="62"/>
      <c r="I74" s="62"/>
      <c r="J74" s="62"/>
      <c r="K74" s="62"/>
      <c r="L74" s="62"/>
      <c r="M74" s="62"/>
      <c r="N74" s="2"/>
      <c r="AJ74" s="18"/>
    </row>
    <row r="75" spans="1:36" x14ac:dyDescent="0.25">
      <c r="A75" s="45"/>
      <c r="B75" s="45"/>
      <c r="C75" s="62"/>
      <c r="D75" s="62"/>
      <c r="E75" s="62"/>
      <c r="F75" s="62"/>
      <c r="G75" s="62"/>
      <c r="H75" s="62"/>
      <c r="I75" s="62"/>
      <c r="J75" s="62"/>
      <c r="K75" s="62"/>
      <c r="L75" s="62"/>
      <c r="M75" s="62"/>
      <c r="N75" s="2"/>
      <c r="AJ75" s="18"/>
    </row>
    <row r="76" spans="1:36" x14ac:dyDescent="0.25">
      <c r="A76" s="45"/>
      <c r="B76" s="45"/>
      <c r="C76" s="62"/>
      <c r="D76" s="62"/>
      <c r="E76" s="62"/>
      <c r="F76" s="62"/>
      <c r="G76" s="62"/>
      <c r="H76" s="62"/>
      <c r="I76" s="62"/>
      <c r="J76" s="62"/>
      <c r="K76" s="62"/>
      <c r="L76" s="62"/>
      <c r="M76" s="62"/>
      <c r="N76" s="2"/>
      <c r="AJ76" s="18"/>
    </row>
    <row r="77" spans="1:36" x14ac:dyDescent="0.25">
      <c r="A77" s="45"/>
      <c r="B77" s="45"/>
      <c r="C77" s="62"/>
      <c r="D77" s="62"/>
      <c r="E77" s="62"/>
      <c r="F77" s="62"/>
      <c r="G77" s="62"/>
      <c r="H77" s="62"/>
      <c r="I77" s="62"/>
      <c r="J77" s="62"/>
      <c r="K77" s="62"/>
      <c r="L77" s="62"/>
      <c r="M77" s="62"/>
      <c r="N77" s="2"/>
      <c r="AJ77" s="18"/>
    </row>
    <row r="78" spans="1:36" x14ac:dyDescent="0.25">
      <c r="AJ78" s="18"/>
    </row>
    <row r="79" spans="1:36" ht="15.75" x14ac:dyDescent="0.25">
      <c r="A79" s="372" t="s">
        <v>374</v>
      </c>
      <c r="B79" s="370" t="s">
        <v>11</v>
      </c>
      <c r="C79" s="370" t="s">
        <v>12</v>
      </c>
      <c r="D79" s="370" t="s">
        <v>13</v>
      </c>
      <c r="E79" s="374" t="s">
        <v>14</v>
      </c>
      <c r="F79" s="370" t="s">
        <v>15</v>
      </c>
      <c r="G79" s="370"/>
      <c r="H79" s="370" t="s">
        <v>16</v>
      </c>
      <c r="I79" s="370" t="s">
        <v>17</v>
      </c>
      <c r="J79" s="370" t="s">
        <v>18</v>
      </c>
      <c r="K79" s="371" t="s">
        <v>19</v>
      </c>
      <c r="L79" s="371"/>
      <c r="M79" s="370" t="s">
        <v>20</v>
      </c>
      <c r="N79" s="46"/>
      <c r="AJ79" s="18"/>
    </row>
    <row r="80" spans="1:36" ht="15" customHeight="1" x14ac:dyDescent="0.25">
      <c r="A80" s="373"/>
      <c r="B80" s="370"/>
      <c r="C80" s="370"/>
      <c r="D80" s="370"/>
      <c r="E80" s="374"/>
      <c r="F80" s="50" t="s">
        <v>43</v>
      </c>
      <c r="G80" s="50" t="s">
        <v>44</v>
      </c>
      <c r="H80" s="370"/>
      <c r="I80" s="370"/>
      <c r="J80" s="370"/>
      <c r="K80" s="95" t="s">
        <v>45</v>
      </c>
      <c r="L80" s="95" t="s">
        <v>46</v>
      </c>
      <c r="M80" s="370"/>
      <c r="N80" s="2"/>
      <c r="AJ80" s="18"/>
    </row>
    <row r="81" spans="1:36" x14ac:dyDescent="0.25">
      <c r="A81" s="45" t="s">
        <v>651</v>
      </c>
      <c r="B81" s="45"/>
      <c r="C81" s="62" t="s">
        <v>652</v>
      </c>
      <c r="D81" s="62"/>
      <c r="E81" s="62"/>
      <c r="F81" s="62"/>
      <c r="G81" s="62"/>
      <c r="H81" s="62"/>
      <c r="I81" s="62"/>
      <c r="J81" s="59"/>
      <c r="K81" s="59"/>
      <c r="L81" s="59"/>
      <c r="M81" s="59"/>
      <c r="N81" s="2"/>
      <c r="AJ81" s="18"/>
    </row>
    <row r="82" spans="1:36" x14ac:dyDescent="0.25">
      <c r="A82" s="45"/>
      <c r="B82" s="45"/>
      <c r="C82" s="62"/>
      <c r="D82" s="62"/>
      <c r="E82" s="62"/>
      <c r="F82" s="62"/>
      <c r="G82" s="62"/>
      <c r="H82" s="62"/>
      <c r="I82" s="62"/>
      <c r="J82" s="62"/>
      <c r="K82" s="62"/>
      <c r="L82" s="62"/>
      <c r="M82" s="62"/>
      <c r="N82" s="2"/>
      <c r="AJ82" s="18"/>
    </row>
    <row r="83" spans="1:36" x14ac:dyDescent="0.25">
      <c r="A83" s="45"/>
      <c r="B83" s="45"/>
      <c r="C83" s="62"/>
      <c r="D83" s="62"/>
      <c r="E83" s="62"/>
      <c r="F83" s="62"/>
      <c r="G83" s="62"/>
      <c r="H83" s="62"/>
      <c r="I83" s="62"/>
      <c r="J83" s="62"/>
      <c r="K83" s="62"/>
      <c r="L83" s="62"/>
      <c r="M83" s="62"/>
      <c r="N83" s="2"/>
      <c r="AJ83" s="18"/>
    </row>
    <row r="84" spans="1:36" x14ac:dyDescent="0.25">
      <c r="A84" s="45"/>
      <c r="B84" s="45"/>
      <c r="C84" s="62"/>
      <c r="D84" s="62"/>
      <c r="E84" s="62"/>
      <c r="F84" s="62"/>
      <c r="G84" s="62"/>
      <c r="H84" s="62"/>
      <c r="I84" s="62"/>
      <c r="J84" s="62"/>
      <c r="K84" s="62"/>
      <c r="L84" s="62"/>
      <c r="M84" s="62"/>
      <c r="N84" s="2"/>
      <c r="AJ84" s="18"/>
    </row>
    <row r="85" spans="1:36" x14ac:dyDescent="0.25">
      <c r="A85" s="45"/>
      <c r="B85" s="45"/>
      <c r="C85" s="62"/>
      <c r="D85" s="62"/>
      <c r="E85" s="62"/>
      <c r="F85" s="62"/>
      <c r="G85" s="62"/>
      <c r="H85" s="62"/>
      <c r="I85" s="62"/>
      <c r="J85" s="62"/>
      <c r="K85" s="62"/>
      <c r="L85" s="62"/>
      <c r="M85" s="62"/>
      <c r="N85" s="2"/>
      <c r="AJ85" s="18"/>
    </row>
    <row r="86" spans="1:36" x14ac:dyDescent="0.25">
      <c r="A86" s="45"/>
      <c r="B86" s="45"/>
      <c r="C86" s="62"/>
      <c r="D86" s="62"/>
      <c r="E86" s="62"/>
      <c r="F86" s="62"/>
      <c r="G86" s="62"/>
      <c r="H86" s="62"/>
      <c r="I86" s="62"/>
      <c r="J86" s="62"/>
      <c r="K86" s="62"/>
      <c r="L86" s="62"/>
      <c r="M86" s="62"/>
      <c r="N86" s="2"/>
      <c r="AJ86" s="18"/>
    </row>
    <row r="87" spans="1:36" x14ac:dyDescent="0.25">
      <c r="A87" s="45"/>
      <c r="B87" s="45"/>
      <c r="C87" s="62"/>
      <c r="D87" s="62"/>
      <c r="E87" s="62"/>
      <c r="F87" s="62"/>
      <c r="G87" s="62"/>
      <c r="H87" s="62"/>
      <c r="I87" s="62"/>
      <c r="J87" s="62"/>
      <c r="K87" s="62"/>
      <c r="L87" s="62"/>
      <c r="M87" s="62"/>
      <c r="N87" s="2"/>
      <c r="AJ87" s="18"/>
    </row>
    <row r="88" spans="1:36" x14ac:dyDescent="0.25">
      <c r="A88" s="45"/>
      <c r="B88" s="45"/>
      <c r="C88" s="62"/>
      <c r="D88" s="62"/>
      <c r="E88" s="62"/>
      <c r="F88" s="62"/>
      <c r="G88" s="62"/>
      <c r="H88" s="62"/>
      <c r="I88" s="62"/>
      <c r="J88" s="62"/>
      <c r="K88" s="62"/>
      <c r="L88" s="62"/>
      <c r="M88" s="62"/>
      <c r="N88" s="2"/>
      <c r="AJ88" s="18"/>
    </row>
    <row r="89" spans="1:36" x14ac:dyDescent="0.25">
      <c r="A89" s="45"/>
      <c r="B89" s="45"/>
      <c r="C89" s="62"/>
      <c r="D89" s="62"/>
      <c r="E89" s="62"/>
      <c r="F89" s="62"/>
      <c r="G89" s="62"/>
      <c r="H89" s="62"/>
      <c r="I89" s="62"/>
      <c r="J89" s="62"/>
      <c r="K89" s="62"/>
      <c r="L89" s="62"/>
      <c r="M89" s="62"/>
      <c r="N89" s="2"/>
      <c r="AJ89" s="18"/>
    </row>
    <row r="90" spans="1:36" x14ac:dyDescent="0.25">
      <c r="AJ90" s="18"/>
    </row>
    <row r="91" spans="1:36" ht="15.75" x14ac:dyDescent="0.25">
      <c r="A91" s="372" t="s">
        <v>374</v>
      </c>
      <c r="B91" s="370" t="s">
        <v>11</v>
      </c>
      <c r="C91" s="370" t="s">
        <v>12</v>
      </c>
      <c r="D91" s="370" t="s">
        <v>13</v>
      </c>
      <c r="E91" s="374" t="s">
        <v>14</v>
      </c>
      <c r="F91" s="370" t="s">
        <v>15</v>
      </c>
      <c r="G91" s="370"/>
      <c r="H91" s="370" t="s">
        <v>16</v>
      </c>
      <c r="I91" s="370" t="s">
        <v>17</v>
      </c>
      <c r="J91" s="370" t="s">
        <v>18</v>
      </c>
      <c r="K91" s="371" t="s">
        <v>19</v>
      </c>
      <c r="L91" s="371"/>
      <c r="M91" s="370" t="s">
        <v>20</v>
      </c>
      <c r="N91" s="46"/>
      <c r="AJ91" s="18"/>
    </row>
    <row r="92" spans="1:36" ht="15" customHeight="1" x14ac:dyDescent="0.25">
      <c r="A92" s="373"/>
      <c r="B92" s="370"/>
      <c r="C92" s="370"/>
      <c r="D92" s="370"/>
      <c r="E92" s="374"/>
      <c r="F92" s="50" t="s">
        <v>43</v>
      </c>
      <c r="G92" s="50" t="s">
        <v>44</v>
      </c>
      <c r="H92" s="370"/>
      <c r="I92" s="370"/>
      <c r="J92" s="370"/>
      <c r="K92" s="95" t="s">
        <v>45</v>
      </c>
      <c r="L92" s="95" t="s">
        <v>46</v>
      </c>
      <c r="M92" s="370"/>
      <c r="N92" s="2"/>
      <c r="AJ92" s="18"/>
    </row>
    <row r="93" spans="1:36" x14ac:dyDescent="0.25">
      <c r="A93" s="45"/>
      <c r="B93" s="45"/>
      <c r="C93" s="62" t="s">
        <v>652</v>
      </c>
      <c r="D93" s="62"/>
      <c r="E93" s="62"/>
      <c r="F93" s="62"/>
      <c r="G93" s="62"/>
      <c r="H93" s="62"/>
      <c r="I93" s="62"/>
      <c r="J93" s="59"/>
      <c r="K93" s="59"/>
      <c r="L93" s="59"/>
      <c r="M93" s="59"/>
      <c r="N93" s="2"/>
      <c r="AJ93" s="18"/>
    </row>
    <row r="94" spans="1:36" x14ac:dyDescent="0.25">
      <c r="A94" s="45"/>
      <c r="B94" s="45"/>
      <c r="C94" s="62"/>
      <c r="D94" s="62"/>
      <c r="E94" s="62"/>
      <c r="F94" s="62"/>
      <c r="G94" s="62"/>
      <c r="H94" s="62"/>
      <c r="I94" s="62"/>
      <c r="J94" s="62"/>
      <c r="K94" s="62"/>
      <c r="L94" s="62"/>
      <c r="M94" s="62"/>
      <c r="N94" s="2"/>
      <c r="AJ94" s="18"/>
    </row>
    <row r="95" spans="1:36" x14ac:dyDescent="0.25">
      <c r="A95" s="45"/>
      <c r="B95" s="45"/>
      <c r="C95" s="62"/>
      <c r="D95" s="62"/>
      <c r="E95" s="62"/>
      <c r="F95" s="62"/>
      <c r="G95" s="62"/>
      <c r="H95" s="62"/>
      <c r="I95" s="62"/>
      <c r="J95" s="62"/>
      <c r="K95" s="62"/>
      <c r="L95" s="62"/>
      <c r="M95" s="62"/>
      <c r="N95" s="2"/>
      <c r="AJ95" s="18"/>
    </row>
    <row r="96" spans="1:36" x14ac:dyDescent="0.25">
      <c r="A96" s="45"/>
      <c r="B96" s="45"/>
      <c r="C96" s="62"/>
      <c r="D96" s="62"/>
      <c r="E96" s="62"/>
      <c r="F96" s="62"/>
      <c r="G96" s="62"/>
      <c r="H96" s="62"/>
      <c r="I96" s="62"/>
      <c r="J96" s="62"/>
      <c r="K96" s="62"/>
      <c r="L96" s="62"/>
      <c r="M96" s="62"/>
      <c r="N96" s="2"/>
      <c r="AJ96" s="18"/>
    </row>
    <row r="97" spans="1:36" x14ac:dyDescent="0.25">
      <c r="A97" s="45"/>
      <c r="B97" s="45"/>
      <c r="C97" s="62"/>
      <c r="D97" s="62"/>
      <c r="E97" s="62"/>
      <c r="F97" s="62"/>
      <c r="G97" s="62"/>
      <c r="H97" s="62"/>
      <c r="I97" s="62"/>
      <c r="J97" s="62"/>
      <c r="K97" s="62"/>
      <c r="L97" s="62"/>
      <c r="M97" s="62"/>
      <c r="N97" s="2"/>
      <c r="AJ97" s="18"/>
    </row>
    <row r="98" spans="1:36" x14ac:dyDescent="0.25">
      <c r="A98" s="45"/>
      <c r="B98" s="45"/>
      <c r="C98" s="62"/>
      <c r="D98" s="62"/>
      <c r="E98" s="62"/>
      <c r="F98" s="62"/>
      <c r="G98" s="62"/>
      <c r="H98" s="62"/>
      <c r="I98" s="62"/>
      <c r="J98" s="62"/>
      <c r="K98" s="62"/>
      <c r="L98" s="62"/>
      <c r="M98" s="62"/>
      <c r="N98" s="2"/>
      <c r="AJ98" s="18"/>
    </row>
    <row r="99" spans="1:36" x14ac:dyDescent="0.25">
      <c r="A99" s="45"/>
      <c r="B99" s="45"/>
      <c r="C99" s="62"/>
      <c r="D99" s="62"/>
      <c r="E99" s="62"/>
      <c r="F99" s="62"/>
      <c r="G99" s="62"/>
      <c r="H99" s="62"/>
      <c r="I99" s="62"/>
      <c r="J99" s="62"/>
      <c r="K99" s="62"/>
      <c r="L99" s="62"/>
      <c r="M99" s="62"/>
      <c r="N99" s="2"/>
      <c r="AJ99" s="18"/>
    </row>
    <row r="100" spans="1:36" x14ac:dyDescent="0.25">
      <c r="A100" s="45"/>
      <c r="B100" s="45"/>
      <c r="C100" s="62"/>
      <c r="D100" s="62"/>
      <c r="E100" s="62"/>
      <c r="F100" s="62"/>
      <c r="G100" s="62"/>
      <c r="H100" s="62"/>
      <c r="I100" s="62"/>
      <c r="J100" s="62"/>
      <c r="K100" s="62"/>
      <c r="L100" s="62"/>
      <c r="M100" s="62"/>
      <c r="N100" s="2"/>
      <c r="AJ100" s="18"/>
    </row>
    <row r="101" spans="1:36" x14ac:dyDescent="0.25">
      <c r="A101" s="45"/>
      <c r="B101" s="45"/>
      <c r="C101" s="62"/>
      <c r="D101" s="62"/>
      <c r="E101" s="62"/>
      <c r="F101" s="62"/>
      <c r="G101" s="62"/>
      <c r="H101" s="62"/>
      <c r="I101" s="62"/>
      <c r="J101" s="62"/>
      <c r="K101" s="62"/>
      <c r="L101" s="62"/>
      <c r="M101" s="62"/>
      <c r="N101" s="2"/>
      <c r="AJ101" s="18"/>
    </row>
    <row r="102" spans="1:36" x14ac:dyDescent="0.25">
      <c r="AJ102" s="18"/>
    </row>
    <row r="103" spans="1:36" ht="15.75" x14ac:dyDescent="0.25">
      <c r="A103" s="459" t="s">
        <v>653</v>
      </c>
      <c r="B103" s="370" t="s">
        <v>11</v>
      </c>
      <c r="C103" s="370" t="s">
        <v>12</v>
      </c>
      <c r="D103" s="370" t="s">
        <v>13</v>
      </c>
      <c r="E103" s="374" t="s">
        <v>14</v>
      </c>
      <c r="F103" s="370" t="s">
        <v>15</v>
      </c>
      <c r="G103" s="370"/>
      <c r="H103" s="370" t="s">
        <v>16</v>
      </c>
      <c r="I103" s="370" t="s">
        <v>17</v>
      </c>
      <c r="J103" s="370" t="s">
        <v>18</v>
      </c>
      <c r="K103" s="371" t="s">
        <v>19</v>
      </c>
      <c r="L103" s="371"/>
      <c r="M103" s="370" t="s">
        <v>20</v>
      </c>
      <c r="N103" s="46"/>
      <c r="AJ103" s="18"/>
    </row>
    <row r="104" spans="1:36" ht="15.75" x14ac:dyDescent="0.25">
      <c r="A104" s="459"/>
      <c r="B104" s="370"/>
      <c r="C104" s="370"/>
      <c r="D104" s="370"/>
      <c r="E104" s="374"/>
      <c r="F104" s="50" t="s">
        <v>43</v>
      </c>
      <c r="G104" s="50" t="s">
        <v>44</v>
      </c>
      <c r="H104" s="370"/>
      <c r="I104" s="370"/>
      <c r="J104" s="370"/>
      <c r="K104" s="95" t="s">
        <v>45</v>
      </c>
      <c r="L104" s="95" t="s">
        <v>46</v>
      </c>
      <c r="M104" s="370"/>
      <c r="N104" s="2"/>
      <c r="AJ104" s="18"/>
    </row>
    <row r="105" spans="1:36" x14ac:dyDescent="0.25">
      <c r="A105" s="45"/>
      <c r="B105" s="45"/>
      <c r="C105" s="62"/>
      <c r="D105" s="62"/>
      <c r="E105" s="62"/>
      <c r="F105" s="62"/>
      <c r="G105" s="62"/>
      <c r="H105" s="62"/>
      <c r="I105" s="62"/>
      <c r="J105" s="59"/>
      <c r="K105" s="59"/>
      <c r="L105" s="59"/>
      <c r="M105" s="59"/>
      <c r="N105" s="2"/>
      <c r="AJ105" s="18"/>
    </row>
    <row r="106" spans="1:36" x14ac:dyDescent="0.25">
      <c r="A106" s="45"/>
      <c r="B106" s="45"/>
      <c r="C106" s="62"/>
      <c r="D106" s="62"/>
      <c r="E106" s="62"/>
      <c r="F106" s="62"/>
      <c r="G106" s="62"/>
      <c r="H106" s="62"/>
      <c r="I106" s="62"/>
      <c r="J106" s="62"/>
      <c r="K106" s="62"/>
      <c r="L106" s="62"/>
      <c r="M106" s="62"/>
      <c r="N106" s="2"/>
      <c r="AJ106" s="18"/>
    </row>
    <row r="107" spans="1:36" x14ac:dyDescent="0.25">
      <c r="A107" s="45"/>
      <c r="B107" s="45"/>
      <c r="C107" s="62"/>
      <c r="D107" s="62"/>
      <c r="E107" s="62"/>
      <c r="F107" s="62"/>
      <c r="G107" s="62"/>
      <c r="H107" s="62"/>
      <c r="I107" s="62"/>
      <c r="J107" s="62"/>
      <c r="K107" s="62"/>
      <c r="L107" s="62"/>
      <c r="M107" s="62"/>
      <c r="N107" s="2"/>
      <c r="AJ107" s="18"/>
    </row>
    <row r="108" spans="1:36" x14ac:dyDescent="0.25">
      <c r="A108" s="45"/>
      <c r="B108" s="45"/>
      <c r="C108" s="62"/>
      <c r="D108" s="62"/>
      <c r="E108" s="62"/>
      <c r="F108" s="62"/>
      <c r="G108" s="62"/>
      <c r="H108" s="62"/>
      <c r="I108" s="62"/>
      <c r="J108" s="62"/>
      <c r="K108" s="62"/>
      <c r="L108" s="62"/>
      <c r="M108" s="62"/>
      <c r="N108" s="2"/>
      <c r="AJ108" s="18"/>
    </row>
    <row r="109" spans="1:36" x14ac:dyDescent="0.25">
      <c r="A109" s="45"/>
      <c r="B109" s="45"/>
      <c r="C109" s="62"/>
      <c r="D109" s="62"/>
      <c r="E109" s="62"/>
      <c r="F109" s="62"/>
      <c r="G109" s="62"/>
      <c r="H109" s="62"/>
      <c r="I109" s="62"/>
      <c r="J109" s="62"/>
      <c r="K109" s="62"/>
      <c r="L109" s="62"/>
      <c r="M109" s="62"/>
      <c r="N109" s="2"/>
      <c r="AJ109" s="18"/>
    </row>
    <row r="110" spans="1:36" x14ac:dyDescent="0.25">
      <c r="A110" s="45"/>
      <c r="B110" s="45"/>
      <c r="C110" s="62"/>
      <c r="D110" s="62"/>
      <c r="E110" s="62"/>
      <c r="F110" s="62"/>
      <c r="G110" s="62"/>
      <c r="H110" s="62"/>
      <c r="I110" s="62"/>
      <c r="J110" s="62"/>
      <c r="K110" s="62"/>
      <c r="L110" s="62"/>
      <c r="M110" s="62"/>
      <c r="N110" s="2"/>
      <c r="AJ110" s="18"/>
    </row>
    <row r="111" spans="1:36" x14ac:dyDescent="0.25">
      <c r="A111" s="45"/>
      <c r="B111" s="45"/>
      <c r="C111" s="62"/>
      <c r="D111" s="62"/>
      <c r="E111" s="62"/>
      <c r="F111" s="62"/>
      <c r="G111" s="62"/>
      <c r="H111" s="62"/>
      <c r="I111" s="62"/>
      <c r="J111" s="62"/>
      <c r="K111" s="62"/>
      <c r="L111" s="62"/>
      <c r="M111" s="62"/>
      <c r="N111" s="2"/>
      <c r="AJ111" s="18"/>
    </row>
    <row r="112" spans="1:36" x14ac:dyDescent="0.25">
      <c r="A112" s="45"/>
      <c r="B112" s="45"/>
      <c r="C112" s="62"/>
      <c r="D112" s="62"/>
      <c r="E112" s="62"/>
      <c r="F112" s="62"/>
      <c r="G112" s="62"/>
      <c r="H112" s="62"/>
      <c r="I112" s="62"/>
      <c r="J112" s="62"/>
      <c r="K112" s="62"/>
      <c r="L112" s="62"/>
      <c r="M112" s="62"/>
      <c r="N112" s="2"/>
      <c r="AJ112" s="18"/>
    </row>
    <row r="113" spans="1:36" x14ac:dyDescent="0.25">
      <c r="A113" s="45"/>
      <c r="B113" s="45"/>
      <c r="C113" s="62"/>
      <c r="D113" s="62"/>
      <c r="E113" s="62"/>
      <c r="F113" s="62"/>
      <c r="G113" s="62"/>
      <c r="H113" s="62"/>
      <c r="I113" s="62"/>
      <c r="J113" s="62"/>
      <c r="K113" s="62"/>
      <c r="L113" s="62"/>
      <c r="M113" s="62"/>
      <c r="N113" s="2"/>
      <c r="AJ113" s="18"/>
    </row>
    <row r="114" spans="1:36" x14ac:dyDescent="0.25">
      <c r="A114" s="18"/>
      <c r="B114" s="18"/>
      <c r="C114" s="18"/>
      <c r="D114" s="18"/>
      <c r="E114" s="18"/>
      <c r="F114" s="18"/>
      <c r="G114" s="18"/>
      <c r="H114" s="18"/>
      <c r="I114" s="18"/>
      <c r="J114" s="18"/>
      <c r="K114" s="18"/>
      <c r="L114" s="18"/>
      <c r="M114" s="18"/>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18"/>
    </row>
    <row r="115" spans="1:36" x14ac:dyDescent="0.25">
      <c r="A115" s="18"/>
      <c r="B115" s="18"/>
      <c r="C115" s="18"/>
      <c r="D115" s="18"/>
      <c r="E115" s="18"/>
      <c r="F115" s="18"/>
      <c r="G115" s="18"/>
      <c r="H115" s="18"/>
      <c r="I115" s="18"/>
      <c r="J115" s="18"/>
      <c r="K115" s="18"/>
      <c r="L115" s="18"/>
      <c r="M115" s="18"/>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18"/>
    </row>
  </sheetData>
  <sheetProtection algorithmName="SHA-512" hashValue="mw0a3/7um7mvLAmPhAn3IgpIdaWbFmD9mteHKAiBk1TEZcmL7ET4ykLhMcSFnO07oB+aIsGSaeOagIRgbAd3jA==" saltValue="twcWIPGiHltCjnmkG/OZqw==" spinCount="100000" sheet="1" objects="1" scenarios="1"/>
  <mergeCells count="90">
    <mergeCell ref="K103:L103"/>
    <mergeCell ref="M103:M104"/>
    <mergeCell ref="A103:A104"/>
    <mergeCell ref="B103:B104"/>
    <mergeCell ref="C103:C104"/>
    <mergeCell ref="D103:D104"/>
    <mergeCell ref="E103:E104"/>
    <mergeCell ref="F103:G103"/>
    <mergeCell ref="F91:G91"/>
    <mergeCell ref="H91:H92"/>
    <mergeCell ref="I91:I92"/>
    <mergeCell ref="J91:J92"/>
    <mergeCell ref="H103:H104"/>
    <mergeCell ref="I103:I104"/>
    <mergeCell ref="J103:J104"/>
    <mergeCell ref="K91:L91"/>
    <mergeCell ref="M91:M92"/>
    <mergeCell ref="H79:H80"/>
    <mergeCell ref="I79:I80"/>
    <mergeCell ref="J79:J80"/>
    <mergeCell ref="K79:L79"/>
    <mergeCell ref="M79:M80"/>
    <mergeCell ref="A91:A92"/>
    <mergeCell ref="B91:B92"/>
    <mergeCell ref="C91:C92"/>
    <mergeCell ref="D91:D92"/>
    <mergeCell ref="E91:E92"/>
    <mergeCell ref="A79:A80"/>
    <mergeCell ref="B79:B80"/>
    <mergeCell ref="C79:C80"/>
    <mergeCell ref="D79:D80"/>
    <mergeCell ref="E79:E80"/>
    <mergeCell ref="F79:G79"/>
    <mergeCell ref="F67:G67"/>
    <mergeCell ref="H67:H68"/>
    <mergeCell ref="I67:I68"/>
    <mergeCell ref="J67:J68"/>
    <mergeCell ref="K67:L67"/>
    <mergeCell ref="M67:M68"/>
    <mergeCell ref="A67:A68"/>
    <mergeCell ref="B67:B68"/>
    <mergeCell ref="C67:C68"/>
    <mergeCell ref="D67:D68"/>
    <mergeCell ref="E67:E68"/>
    <mergeCell ref="A38:A43"/>
    <mergeCell ref="A44:A50"/>
    <mergeCell ref="A51:A59"/>
    <mergeCell ref="AG9:AG10"/>
    <mergeCell ref="AH9:AH10"/>
    <mergeCell ref="O9:O10"/>
    <mergeCell ref="P9:P10"/>
    <mergeCell ref="Q9:Q10"/>
    <mergeCell ref="R9:R10"/>
    <mergeCell ref="S9:S10"/>
    <mergeCell ref="T9:T10"/>
    <mergeCell ref="N9:N10"/>
    <mergeCell ref="A9:A10"/>
    <mergeCell ref="B9:B10"/>
    <mergeCell ref="C9:C10"/>
    <mergeCell ref="D9:D10"/>
    <mergeCell ref="A11:A24"/>
    <mergeCell ref="A25:A29"/>
    <mergeCell ref="A30:A37"/>
    <mergeCell ref="AA9:AA10"/>
    <mergeCell ref="AB9:AB10"/>
    <mergeCell ref="K9:L9"/>
    <mergeCell ref="M9:M10"/>
    <mergeCell ref="E9:E10"/>
    <mergeCell ref="F9:G9"/>
    <mergeCell ref="H9:H10"/>
    <mergeCell ref="I9:I10"/>
    <mergeCell ref="J9:J10"/>
    <mergeCell ref="U9:U10"/>
    <mergeCell ref="V9:V10"/>
    <mergeCell ref="W9:W10"/>
    <mergeCell ref="X9:X10"/>
    <mergeCell ref="AI9:AI10"/>
    <mergeCell ref="AC9:AC10"/>
    <mergeCell ref="A1:AI1"/>
    <mergeCell ref="A2:AI2"/>
    <mergeCell ref="B4:G4"/>
    <mergeCell ref="B6:C6"/>
    <mergeCell ref="A8:M8"/>
    <mergeCell ref="N8:X8"/>
    <mergeCell ref="Y8:AI8"/>
    <mergeCell ref="AD9:AD10"/>
    <mergeCell ref="AE9:AE10"/>
    <mergeCell ref="AF9:AF10"/>
    <mergeCell ref="Y9:Y10"/>
    <mergeCell ref="Z9:Z10"/>
  </mergeCells>
  <conditionalFormatting sqref="N11:N59">
    <cfRule type="cellIs" dxfId="22" priority="8" stopIfTrue="1" operator="equal">
      <formula>"x"</formula>
    </cfRule>
  </conditionalFormatting>
  <conditionalFormatting sqref="O11:O59">
    <cfRule type="cellIs" dxfId="21" priority="7" operator="equal">
      <formula>"x"</formula>
    </cfRule>
  </conditionalFormatting>
  <conditionalFormatting sqref="P11:P59">
    <cfRule type="cellIs" dxfId="20" priority="6" operator="equal">
      <formula>"x"</formula>
    </cfRule>
  </conditionalFormatting>
  <conditionalFormatting sqref="Q11:Q59">
    <cfRule type="cellIs" dxfId="19" priority="5" stopIfTrue="1" operator="equal">
      <formula>"x"</formula>
    </cfRule>
  </conditionalFormatting>
  <conditionalFormatting sqref="R11:R16 T17 R18:R23 T24 X25:X27 R28:R59">
    <cfRule type="cellIs" dxfId="18" priority="4" operator="equal">
      <formula>"x"</formula>
    </cfRule>
  </conditionalFormatting>
  <conditionalFormatting sqref="S11:S59">
    <cfRule type="cellIs" dxfId="17" priority="1" stopIfTrue="1" operator="equal">
      <formula>$AN$7</formula>
    </cfRule>
    <cfRule type="cellIs" dxfId="16" priority="2" stopIfTrue="1" operator="equal">
      <formula>$AN$6</formula>
    </cfRule>
  </conditionalFormatting>
  <conditionalFormatting sqref="AN6:AN7">
    <cfRule type="cellIs" dxfId="15" priority="9" stopIfTrue="1" operator="equal">
      <formula>$AN$6</formula>
    </cfRule>
  </conditionalFormatting>
  <dataValidations count="1">
    <dataValidation type="list" allowBlank="1" showInputMessage="1" showErrorMessage="1" sqref="S11:S59" xr:uid="{00000000-0002-0000-08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7E0A747CFB3E643A171F07ECD989BB4" ma:contentTypeVersion="2" ma:contentTypeDescription="Crie um novo documento." ma:contentTypeScope="" ma:versionID="b817887218f1c054670eb1414d39f75e">
  <xsd:schema xmlns:xsd="http://www.w3.org/2001/XMLSchema" xmlns:xs="http://www.w3.org/2001/XMLSchema" xmlns:p="http://schemas.microsoft.com/office/2006/metadata/properties" xmlns:ns2="ba1bd7fa-8117-483b-ab79-2dbeb88315ce" targetNamespace="http://schemas.microsoft.com/office/2006/metadata/properties" ma:root="true" ma:fieldsID="8406dd856b168395c777d6fbc35f6306" ns2:_="">
    <xsd:import namespace="ba1bd7fa-8117-483b-ab79-2dbeb88315ce"/>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1bd7fa-8117-483b-ab79-2dbeb88315c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01BEF7-3A2D-449D-9504-B1F983A1AD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1bd7fa-8117-483b-ab79-2dbeb88315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D228684-9EDA-4EAD-9ABF-E6643C4A76F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2A02AEBA-B7AD-48C4-AC21-2147CC8D9A6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14</vt:i4>
      </vt:variant>
    </vt:vector>
  </HeadingPairs>
  <TitlesOfParts>
    <vt:vector size="14"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Anual - 5</vt:lpstr>
      <vt:lpstr>Painel de Gestão - 5</vt:lpstr>
      <vt:lpstr>Monitoria Anual - 6</vt:lpstr>
      <vt:lpstr>Painel de Gestão - 6</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Barbara Almeida de Carvalho</cp:lastModifiedBy>
  <cp:revision/>
  <dcterms:created xsi:type="dcterms:W3CDTF">2012-07-30T00:05:19Z</dcterms:created>
  <dcterms:modified xsi:type="dcterms:W3CDTF">2026-01-06T19:49:22Z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d2a2c31a-65c5-4e71-8981-1e23c95e65d0</vt:lpwstr>
  </property>
  <property fmtid="{D5CDD505-2E9C-101B-9397-08002B2CF9AE}" pid="3" name="ContentTypeId">
    <vt:lpwstr>0x01010057E0A747CFB3E643A171F07ECD989BB4</vt:lpwstr>
  </property>
</Properties>
</file>