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6.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7.xml" ContentType="application/vnd.openxmlformats-officedocument.drawing+xml"/>
  <Override PartName="/xl/drawings/drawing8.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9.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BarbaraAlmeidadeCarv\Downloads\"/>
    </mc:Choice>
  </mc:AlternateContent>
  <xr:revisionPtr revIDLastSave="0" documentId="13_ncr:1_{A8145054-D2A6-4720-9A27-4062BC57000B}" xr6:coauthVersionLast="47" xr6:coauthVersionMax="47" xr10:uidLastSave="{00000000-0000-0000-0000-000000000000}"/>
  <bookViews>
    <workbookView xWindow="-120" yWindow="-120" windowWidth="29040" windowHeight="15720" tabRatio="793" firstSheet="3" activeTab="10" xr2:uid="{00000000-000D-0000-FFFF-FFFF00000000}"/>
  </bookViews>
  <sheets>
    <sheet name="LEGENDA" sheetId="50" r:id="rId1"/>
    <sheet name="Monitoria Anual - 1" sheetId="1" r:id="rId2"/>
    <sheet name="Painel de Gestão - 1" sheetId="2" r:id="rId3"/>
    <sheet name="Monitoria Anual - 2" sheetId="44" r:id="rId4"/>
    <sheet name="Painel de Gestão - 2" sheetId="45" r:id="rId5"/>
    <sheet name="Monitoria Anual - 3" sheetId="46" r:id="rId6"/>
    <sheet name="Painel de Gestão - 3" sheetId="47" r:id="rId7"/>
    <sheet name="Monitoria Anual - 4" sheetId="48" r:id="rId8"/>
    <sheet name="Painel de Gestão - 4" sheetId="49" r:id="rId9"/>
    <sheet name="Monitoria Anual - 5" sheetId="35" r:id="rId10"/>
    <sheet name="Painel de Gestão Final" sheetId="36"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 i="36" l="1"/>
  <c r="F27" i="36"/>
  <c r="E27" i="36"/>
  <c r="G26" i="36"/>
  <c r="F26" i="36"/>
  <c r="E26" i="36"/>
  <c r="G25" i="36"/>
  <c r="F25" i="36"/>
  <c r="E25" i="36"/>
  <c r="D25" i="36"/>
  <c r="D5" i="36"/>
  <c r="D7" i="36"/>
  <c r="C71" i="48"/>
  <c r="F21" i="49" s="1"/>
  <c r="B4" i="46"/>
  <c r="A2" i="46"/>
  <c r="C60" i="44"/>
  <c r="F21" i="45" s="1"/>
  <c r="C62" i="46"/>
  <c r="F21" i="47" s="1"/>
  <c r="D22" i="36"/>
  <c r="D17" i="36"/>
  <c r="D16" i="36"/>
  <c r="D15" i="36"/>
  <c r="B3" i="36"/>
  <c r="J34" i="49"/>
  <c r="I34" i="49"/>
  <c r="H34" i="49"/>
  <c r="G34" i="49"/>
  <c r="F34" i="49"/>
  <c r="E34" i="49"/>
  <c r="J33" i="49"/>
  <c r="I33" i="49"/>
  <c r="H33" i="49"/>
  <c r="G33" i="49"/>
  <c r="F33" i="49"/>
  <c r="E33" i="49"/>
  <c r="J32" i="49"/>
  <c r="I32" i="49"/>
  <c r="H32" i="49"/>
  <c r="G32" i="49"/>
  <c r="F32" i="49"/>
  <c r="E32" i="49"/>
  <c r="D29" i="49"/>
  <c r="D24" i="49"/>
  <c r="D23" i="49"/>
  <c r="AA20" i="49" a="1"/>
  <c r="AA20" i="49" s="1"/>
  <c r="Z20" i="49" a="1"/>
  <c r="Z20" i="49" s="1"/>
  <c r="D20" i="49"/>
  <c r="AA19" i="49" a="1"/>
  <c r="AA19" i="49" s="1"/>
  <c r="Z19" i="49" a="1"/>
  <c r="Z19" i="49" s="1"/>
  <c r="D19" i="49"/>
  <c r="AA18" i="49" a="1"/>
  <c r="AA18" i="49" s="1"/>
  <c r="Z18" i="49" a="1"/>
  <c r="Z18" i="49" s="1"/>
  <c r="D18" i="49"/>
  <c r="AA17" i="49" a="1"/>
  <c r="AA17" i="49" s="1"/>
  <c r="Z17" i="49" a="1"/>
  <c r="Z17" i="49" s="1"/>
  <c r="D17" i="49"/>
  <c r="AA16" i="49"/>
  <c r="Z16" i="49"/>
  <c r="D16" i="49"/>
  <c r="F15" i="49"/>
  <c r="D7" i="49"/>
  <c r="D5" i="49"/>
  <c r="B3" i="49"/>
  <c r="J34" i="47"/>
  <c r="I34" i="47"/>
  <c r="H34" i="47"/>
  <c r="G34" i="47"/>
  <c r="F34" i="47"/>
  <c r="E34" i="47"/>
  <c r="J33" i="47"/>
  <c r="I33" i="47"/>
  <c r="H33" i="47"/>
  <c r="G33" i="47"/>
  <c r="F33" i="47"/>
  <c r="E33" i="47"/>
  <c r="J32" i="47"/>
  <c r="I32" i="47"/>
  <c r="H32" i="47"/>
  <c r="G32" i="47"/>
  <c r="F32" i="47"/>
  <c r="E32" i="47"/>
  <c r="D29" i="47"/>
  <c r="D24" i="47"/>
  <c r="D23" i="47"/>
  <c r="AA20" i="47" a="1"/>
  <c r="AA20" i="47" s="1"/>
  <c r="Z20" i="47" a="1"/>
  <c r="Z20" i="47" s="1"/>
  <c r="D20" i="47"/>
  <c r="AA19" i="47" a="1"/>
  <c r="AA19" i="47" s="1"/>
  <c r="Z19" i="47" a="1"/>
  <c r="Z19" i="47" s="1"/>
  <c r="D19" i="47"/>
  <c r="AA18" i="47" a="1"/>
  <c r="AA18" i="47" s="1"/>
  <c r="Z18" i="47" a="1"/>
  <c r="Z18" i="47" s="1"/>
  <c r="D18" i="47"/>
  <c r="AA17" i="47" a="1"/>
  <c r="AA17" i="47" s="1"/>
  <c r="Z17" i="47" a="1"/>
  <c r="Z17" i="47" s="1"/>
  <c r="D17" i="47"/>
  <c r="AA16" i="47"/>
  <c r="Z16" i="47"/>
  <c r="D16" i="47"/>
  <c r="F15" i="47"/>
  <c r="D7" i="47"/>
  <c r="D5" i="47"/>
  <c r="B3" i="47"/>
  <c r="J34" i="45"/>
  <c r="I34" i="45"/>
  <c r="H34" i="45"/>
  <c r="G34" i="45"/>
  <c r="F34" i="45"/>
  <c r="E34" i="45"/>
  <c r="J33" i="45"/>
  <c r="I33" i="45"/>
  <c r="H33" i="45"/>
  <c r="G33" i="45"/>
  <c r="F33" i="45"/>
  <c r="E33" i="45"/>
  <c r="J32" i="45"/>
  <c r="I32" i="45"/>
  <c r="H32" i="45"/>
  <c r="G32" i="45"/>
  <c r="F32" i="45"/>
  <c r="E32" i="45"/>
  <c r="D29" i="45"/>
  <c r="D24" i="45"/>
  <c r="D23" i="45"/>
  <c r="AA20" i="45" a="1"/>
  <c r="AA20" i="45" s="1"/>
  <c r="Z20" i="45" a="1"/>
  <c r="Z20" i="45" s="1"/>
  <c r="D20" i="45"/>
  <c r="AA19" i="45" a="1"/>
  <c r="AA19" i="45" s="1"/>
  <c r="Z19" i="45" a="1"/>
  <c r="Z19" i="45" s="1"/>
  <c r="D19" i="45"/>
  <c r="AA18" i="45" a="1"/>
  <c r="AA18" i="45" s="1"/>
  <c r="Z18" i="45" a="1"/>
  <c r="Z18" i="45" s="1"/>
  <c r="D18" i="45"/>
  <c r="AA17" i="45" a="1"/>
  <c r="AA17" i="45" s="1"/>
  <c r="Z17" i="45" a="1"/>
  <c r="Z17" i="45" s="1"/>
  <c r="D17" i="45"/>
  <c r="AA16" i="45"/>
  <c r="Z16" i="45"/>
  <c r="D16" i="45"/>
  <c r="F15" i="45"/>
  <c r="D7" i="45"/>
  <c r="D5" i="45"/>
  <c r="B3" i="45"/>
  <c r="J34" i="2"/>
  <c r="I34" i="2"/>
  <c r="H34" i="2"/>
  <c r="G34" i="2"/>
  <c r="F34" i="2"/>
  <c r="E34" i="2"/>
  <c r="J33" i="2"/>
  <c r="I33" i="2"/>
  <c r="H33" i="2"/>
  <c r="G33" i="2"/>
  <c r="F33" i="2"/>
  <c r="E33" i="2"/>
  <c r="J32" i="2"/>
  <c r="I32" i="2"/>
  <c r="H32" i="2"/>
  <c r="G32" i="2"/>
  <c r="F32" i="2"/>
  <c r="E32" i="2"/>
  <c r="D29" i="2"/>
  <c r="D24" i="2"/>
  <c r="D23" i="2"/>
  <c r="AA20" i="2" a="1"/>
  <c r="AA20" i="2" s="1"/>
  <c r="Z20" i="2" a="1"/>
  <c r="Z20" i="2" s="1"/>
  <c r="D20" i="2"/>
  <c r="AA19" i="2" a="1"/>
  <c r="AA19" i="2" s="1"/>
  <c r="Z19" i="2" a="1"/>
  <c r="Z19" i="2" s="1"/>
  <c r="D19" i="2"/>
  <c r="AA18" i="2" a="1"/>
  <c r="AA18" i="2" s="1"/>
  <c r="Z18" i="2" a="1"/>
  <c r="Z18" i="2" s="1"/>
  <c r="D18" i="2"/>
  <c r="AA17" i="2" a="1"/>
  <c r="AA17" i="2" s="1"/>
  <c r="Z17" i="2" a="1"/>
  <c r="Z17" i="2" s="1"/>
  <c r="D17" i="2"/>
  <c r="AA16" i="2"/>
  <c r="Z16" i="2"/>
  <c r="D16" i="2"/>
  <c r="F15" i="2"/>
  <c r="D7" i="2"/>
  <c r="D5" i="2"/>
  <c r="B3" i="2"/>
  <c r="C58" i="1"/>
  <c r="F21" i="2" s="1"/>
  <c r="D27" i="36" l="1"/>
  <c r="D22" i="49"/>
  <c r="E19" i="49" s="1"/>
  <c r="D33" i="49"/>
  <c r="D32" i="49"/>
  <c r="AB20" i="49"/>
  <c r="F20" i="49" s="1"/>
  <c r="AB18" i="47"/>
  <c r="F18" i="47" s="1"/>
  <c r="AB16" i="47"/>
  <c r="F16" i="47" s="1"/>
  <c r="D22" i="47"/>
  <c r="E18" i="47" s="1"/>
  <c r="D34" i="47"/>
  <c r="AB19" i="47"/>
  <c r="F19" i="47" s="1"/>
  <c r="AB20" i="47"/>
  <c r="F20" i="47" s="1"/>
  <c r="D33" i="47"/>
  <c r="D26" i="36"/>
  <c r="D32" i="47"/>
  <c r="AB16" i="49"/>
  <c r="F16" i="49" s="1"/>
  <c r="AB17" i="49"/>
  <c r="F17" i="49" s="1"/>
  <c r="AB18" i="49"/>
  <c r="F18" i="49" s="1"/>
  <c r="AB19" i="49"/>
  <c r="F19" i="49" s="1"/>
  <c r="D34" i="49"/>
  <c r="D18" i="36"/>
  <c r="E15" i="36" s="1"/>
  <c r="D32" i="2"/>
  <c r="AB16" i="45"/>
  <c r="F16" i="45" s="1"/>
  <c r="AB19" i="45"/>
  <c r="F19" i="45" s="1"/>
  <c r="AB17" i="47"/>
  <c r="F17" i="47" s="1"/>
  <c r="D33" i="2"/>
  <c r="AB18" i="45"/>
  <c r="F18" i="45" s="1"/>
  <c r="D32" i="45"/>
  <c r="D34" i="45"/>
  <c r="D22" i="45"/>
  <c r="E18" i="45" s="1"/>
  <c r="AB17" i="2"/>
  <c r="F17" i="2" s="1"/>
  <c r="AB17" i="45"/>
  <c r="F17" i="45" s="1"/>
  <c r="D33" i="45"/>
  <c r="AB20" i="45"/>
  <c r="F20" i="45" s="1"/>
  <c r="AB16" i="2"/>
  <c r="F16" i="2" s="1"/>
  <c r="AB18" i="2"/>
  <c r="F18" i="2" s="1"/>
  <c r="AB19" i="2"/>
  <c r="F19" i="2" s="1"/>
  <c r="AB20" i="2"/>
  <c r="F20" i="2" s="1"/>
  <c r="D34" i="2"/>
  <c r="D22" i="2"/>
  <c r="E16" i="36" l="1"/>
  <c r="E17" i="36"/>
  <c r="E17" i="49"/>
  <c r="E18" i="49"/>
  <c r="E16" i="49"/>
  <c r="E20" i="49"/>
  <c r="E19" i="47"/>
  <c r="E16" i="47"/>
  <c r="E20" i="47"/>
  <c r="E17" i="47"/>
  <c r="E19" i="45"/>
  <c r="F22" i="45"/>
  <c r="G17" i="45" s="1"/>
  <c r="E20" i="45"/>
  <c r="F22" i="49"/>
  <c r="G16" i="49" s="1"/>
  <c r="E17" i="45"/>
  <c r="E16" i="45"/>
  <c r="F22" i="47"/>
  <c r="E18" i="2"/>
  <c r="E20" i="2"/>
  <c r="E17" i="2"/>
  <c r="F22" i="2"/>
  <c r="G17" i="2" s="1"/>
  <c r="E16" i="2"/>
  <c r="E19" i="2"/>
  <c r="E18" i="36" l="1"/>
  <c r="E22" i="49"/>
  <c r="E22" i="47"/>
  <c r="G18" i="45"/>
  <c r="G19" i="45"/>
  <c r="G15" i="45"/>
  <c r="G21" i="45"/>
  <c r="G16" i="45"/>
  <c r="G20" i="45"/>
  <c r="E22" i="45"/>
  <c r="G19" i="47"/>
  <c r="G21" i="47"/>
  <c r="G15" i="47"/>
  <c r="G20" i="47"/>
  <c r="G17" i="47"/>
  <c r="G16" i="47"/>
  <c r="G18" i="47"/>
  <c r="G21" i="49"/>
  <c r="G15" i="49"/>
  <c r="G17" i="49"/>
  <c r="G19" i="49"/>
  <c r="G20" i="49"/>
  <c r="G18" i="49"/>
  <c r="E22" i="2"/>
  <c r="G20" i="2"/>
  <c r="G21" i="2"/>
  <c r="G15" i="2"/>
  <c r="G18" i="2"/>
  <c r="G19" i="2"/>
  <c r="G16" i="2"/>
  <c r="G22" i="49" l="1"/>
  <c r="G22" i="45"/>
  <c r="G22" i="47"/>
  <c r="G2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tc={42629B72-4768-48D8-8A41-825711D558E8}</author>
    <author>tc={0A9D7BEA-4ADA-43F7-B2CD-1CA91D74B754}</author>
    <author>tc={89CD374A-5488-4CB4-A6CD-DCD0034BEB0A}</author>
  </authors>
  <commentList>
    <comment ref="Y12" authorId="0" shapeId="0" xr:uid="{00000000-0006-0000-0200-000001000000}">
      <text>
        <t>[Comentário encadeado]
Sua versão do Excel permite que você leia este comentário encadeado, no entanto, as edições serão removidas se o arquivo for aberto em uma versão mais recente do Excel. Saiba mais: https://go.microsoft.com/fwlink/?linkid=870924
Comentário:
    Inserir a alteração no texto dessa ação no relatório de monitoria.</t>
      </text>
    </comment>
    <comment ref="Z12" authorId="1" shapeId="0" xr:uid="{00000000-0006-0000-0200-000002000000}">
      <text>
        <t>[Comentário encadeado]
Sua versão do Excel permite que você leia este comentário encadeado, no entanto, as edições serão removidas se o arquivo for aberto em uma versão mais recente do Excel. Saiba mais: https://go.microsoft.com/fwlink/?linkid=870924
Comentário:
    Inserir alteração do produto dessa ação no relatório.</t>
      </text>
    </comment>
    <comment ref="O41" authorId="2" shapeId="0" xr:uid="{00000000-0006-0000-0200-000003000000}">
      <text>
        <t>[Comentário encadeado]
Sua versão do Excel permite que você leia este comentário encadeado, no entanto, as edições serão removidas se o arquivo for aberto em uma versão mais recente do Excel. Saiba mais: https://go.microsoft.com/fwlink/?linkid=870924
Comentário:
    ação deveria ser vermelha, visto que não foi concluída dentro do prazo final.</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tc={6B8462E0-72E7-462E-BB3D-BDB8A63312C7}</author>
    <author>tc={201043E9-1741-4829-81E6-2142A279F053}</author>
  </authors>
  <commentList>
    <comment ref="L11" authorId="0" shapeId="0" xr:uid="{6B8462E0-72E7-462E-BB3D-BDB8A63312C7}">
      <text>
        <t>[Comentário encadeado]
Sua versão do Excel permite que você leia este comentário encadeado, no entanto, as edições serão removidas se o arquivo for aberto em uma versão mais recente do Excel. Saiba mais: https://go.microsoft.com/fwlink/?linkid=870924
Comentário:
    colocar que é só pro RS</t>
      </text>
    </comment>
    <comment ref="P15" authorId="1" shapeId="0" xr:uid="{201043E9-1741-4829-81E6-2142A279F053}">
      <text>
        <t>[Comentário encadeado]
Sua versão do Excel permite que você leia este comentário encadeado, no entanto, as edições serão removidas se o arquivo for aberto em uma versão mais recente do Excel. Saiba mais: https://go.microsoft.com/fwlink/?linkid=870924
Comentário:
    O período de implementação desta ação era até agosto/2021. Nesse caso, penso que ela ficaria vermelha, ou seja, não concluída no período previsto. 
Caso alterem a cor aqui, lembrar e alterar na Matriz de Planejamento</t>
      </text>
    </comment>
  </commentList>
</comments>
</file>

<file path=xl/sharedStrings.xml><?xml version="1.0" encoding="utf-8"?>
<sst xmlns="http://schemas.openxmlformats.org/spreadsheetml/2006/main" count="4059" uniqueCount="1744">
  <si>
    <r>
      <rPr>
        <b/>
        <sz val="14"/>
        <color theme="0"/>
        <rFont val="Verdana"/>
        <family val="2"/>
      </rPr>
      <t>Planejamento das ações</t>
    </r>
    <r>
      <rPr>
        <b/>
        <sz val="12"/>
        <color theme="0"/>
        <rFont val="Verdana"/>
        <family val="2"/>
      </rPr>
      <t xml:space="preserve">
</t>
    </r>
    <r>
      <rPr>
        <sz val="12"/>
        <color theme="0"/>
        <rFont val="Verdana"/>
        <family val="2"/>
      </rPr>
      <t>Devem ser inseridos os dados da Matriz de Planejameno do PAN, informando o objetivo específico, a ação, o produto, os resultados esperados, o período (data de início e data de término), o articulador, o custo estimado, os colaboradores, a localização (localidades e área de relevância) e as observações da ação.</t>
    </r>
  </si>
  <si>
    <t>Ação</t>
  </si>
  <si>
    <t>Representa o que deve ser feito para alcançar o Objetivo Específico, buscando reverter as ameaças a ele associadas. As ações devem ser específicas, mensuráveis, relevantes, exequíveis e ter efeito dentro do tempo determinado para o ciclo de gestão do PAN, e estar situadas dentro da esfera de atribuições e competências dos participantes da Oficina de Planejamento.</t>
  </si>
  <si>
    <t>Produto</t>
  </si>
  <si>
    <t>Aquilo que é obtido pela realização da ação. Deve ser mensurável, tangível, comprovar a execução da ação e estar situado dentro da esfera de atribuições e competências dos participantes da Oficina de Planejamento.</t>
  </si>
  <si>
    <t>Resultados esperados</t>
  </si>
  <si>
    <t>Indica qual resultado pretende-se alcançar com a execução da ação. Diferente do produto, este item pode estar fora da esfera de atribuições e competências dos participantes da oficina e não é de preenchimento obrigatório.</t>
  </si>
  <si>
    <t>Período</t>
  </si>
  <si>
    <t>Datas de início e término da implementação da ação, sendo que o término deve estar dentro do tempo determinado para o ciclo de gestão do PAN.</t>
  </si>
  <si>
    <t>Articulador</t>
  </si>
  <si>
    <t>Pessoa responsável por articular a implementação da ação e apresentar o produto obtido. No entanto, ele não é o único responsável pela execução da ação.</t>
  </si>
  <si>
    <t>Colaboradores</t>
  </si>
  <si>
    <t xml:space="preserve">Pessoas ou instituições corresponsáveis pela execução da ação, que auxiliam nas diferentes etapas de sua implementação. </t>
  </si>
  <si>
    <t>Custo estimado (R$)</t>
  </si>
  <si>
    <t xml:space="preserve">É um campo numérico com a estimativa dos recursos financeiros necessários para a implementação da ação. </t>
  </si>
  <si>
    <t>Localização (Localidade)</t>
  </si>
  <si>
    <t>Localização geográfica onde será executada a ação durante o ciclo de gestão vigente. Geralmente, a localidade possui menor escala e está relacionada com a área de atuação do articulador e colaboradores da ação, sendo a unidade geográfica mínima o município ou a bacia/tributário onde a ação será realizada.</t>
  </si>
  <si>
    <t>Localização (Área de abrangência)</t>
  </si>
  <si>
    <t>Localização geográfica de todas as áreas importantes para a execução da ação, independente da área de atuação do articulador e colaboradores. Assim, a Área de Relevância é aquela onde a execução da ação é necessária, ainda que não seja viável no atual ciclo de gestão.</t>
  </si>
  <si>
    <t>Observações</t>
  </si>
  <si>
    <t>Informações relevantes para a execução da ação.</t>
  </si>
  <si>
    <r>
      <rPr>
        <b/>
        <sz val="14"/>
        <color rgb="FF000000"/>
        <rFont val="Verdana"/>
        <family val="2"/>
      </rPr>
      <t>Situação atual das ações</t>
    </r>
    <r>
      <rPr>
        <sz val="12"/>
        <color rgb="FF000000"/>
        <rFont val="Verdana"/>
        <family val="2"/>
      </rPr>
      <t xml:space="preserve">
Sinaliza a situação da ação no período relativo à monitoria informando se a ação está em andamento, concluída no prazo previsto ou com problemas de realização. Descreve o andamento da ação, o produto obtido (parcial ou final), os problemas enfrentados e a(s) pessoa(s) responsável(is) pela informação sobre o andamento da ação.</t>
    </r>
  </si>
  <si>
    <t>Ação cujo início planejado é posterior ao período monitorado</t>
  </si>
  <si>
    <t>São ações que estão planejadas para iniciar em uma data futura à da monitoria, e que portanto não precisam ser analisadas detalhadamente. Elas são indicadas para permitir a visualização da situação do PAN como um todo.</t>
  </si>
  <si>
    <t>Ação não iniciada ou não concluída</t>
  </si>
  <si>
    <t>Gerencialmente, significa um alerta para compreender a razão do atraso e estabelecer medidas que favoreçam a boa execução do PAN. Tanto a situação da ação cujo prazo de conclusão expirou sem que tenha sido finalizada, quanto à ação que não foi iniciada na data planejada, devem ser tratadas com atenção, indicando a necessidade de uma reformulação ou reprogramação.</t>
  </si>
  <si>
    <t>Ação em andamento com problemas de realização</t>
  </si>
  <si>
    <t>É a ação que foi iniciada e cujo prazo de conclusão ainda não expirou, mas que, de acordo com o andamento de sua execução, provavelmente não será possível concluir no prazo estipulado. Em termos de cronograma, o GAT deve compreender os problemas e propor uma reprogramação de período, maior engajamento do articulador e colaboradores, ou outras soluções que possam melhorar a execução da ação.</t>
  </si>
  <si>
    <t xml:space="preserve">Ação em andamento no período previsto </t>
  </si>
  <si>
    <t>Ação iniciada cujo prazo de conclusão ainda não expirou e, considerando o grau de execução, provavelmente será finalizada dentro do prazo estipulado.
Este tipo de ação não necessita de reprogramação significativa.</t>
  </si>
  <si>
    <t>Ação concluída</t>
  </si>
  <si>
    <t>Ação finalizada, com os produtos entregues. Mostra o quanto do PAN já está concluído. Neste caso, não importará, no gráfico, se a ação atrasou ou não para ser concluída, lembrando que a memória da execução nos anos anteriores</t>
  </si>
  <si>
    <t>Ação excluída ou agrupada</t>
  </si>
  <si>
    <t>Ações que foram excluídas do PAN ou agrupadas em outras ações cujo escopo é semelhante ou mais abrangente. As ações que se enquadram nesta categoria devem indicar, na aba da matriz de monitoria, a situação que se encontravam no momento da monitoria com as cores anteriormente citadas, além de serem marcadas no campo de agrupada ou excluída. No campo de observação da reprogramação deve ser informado o motivo da exclusão/agrupamento e em qual ação ela foi agrupada (no caso de agrupamento).</t>
  </si>
  <si>
    <t>Ação iniciada e não concluída no período previsto</t>
  </si>
  <si>
    <t>Essa categoria foi criada para diferenciar, na última monitoria, as ações não iniciadas (vermelhas) das iniciadas mas não concluídas (roxas). É utilizada para ações que foram iniciadas e tiveram bom andamento durante o PAN, com a entrega de produtos intermediários, mas que não foram totalmente concluídas (o produto final não foi obtido).</t>
  </si>
  <si>
    <t>Novas ações</t>
  </si>
  <si>
    <t>Ação que foi inserida no plano de ação no momento da monitoria. Essa ação deve ser analisada e validada com o GAT e ter todas as informações previtas na matriz de planejamento (produto, resultado esperado, período, articulador, custo estimado, colaboradores, localização, área de abrangência, observações)</t>
  </si>
  <si>
    <t>Descrição do andamento da ação</t>
  </si>
  <si>
    <t>Colocar as informações de andamento da ação, como foi feito, destaques da implementação, informações relevantes do andamento da ação. Observação: lembre-se que esse campo é importante para a análise das ações e servirá como um histórico de andamento da ação</t>
  </si>
  <si>
    <t>Produto obtido</t>
  </si>
  <si>
    <t xml:space="preserve">Citar os produtos que foram obtidos durante a execução da ação. Se o produto não for o planejado, justificar a integração ou ajustar o produto no campo de reprogramação. 
Observação: aqui não é para descrever o produto, somente citá-lo. Os produtos devem ser inseridos no SEI. </t>
  </si>
  <si>
    <t>Problemas enfrentados que justificam a não execução, a execução parcial da ação, a exclusão ou o agrupamento</t>
  </si>
  <si>
    <t xml:space="preserve">Registrar quais foram os problemas enfrentados para execução da ação. Caso já tenha alguma sugestão para soluciona-lo, colocar no campo Recomendações ou Observações. </t>
  </si>
  <si>
    <t>Responsável pela informação sobre o andamento da ação</t>
  </si>
  <si>
    <t xml:space="preserve">Inserir quem registrou as informações de descrição, produto, problemas e recomendações. </t>
  </si>
  <si>
    <t xml:space="preserve">Recomendações ou Observações </t>
  </si>
  <si>
    <t>Informações ou sugestões relevantes para a execução da ação.</t>
  </si>
  <si>
    <r>
      <rPr>
        <b/>
        <sz val="14"/>
        <color rgb="FF000000"/>
        <rFont val="Verdana"/>
        <family val="2"/>
      </rPr>
      <t>Reprogramação das ações</t>
    </r>
    <r>
      <rPr>
        <sz val="12"/>
        <color rgb="FF000000"/>
        <rFont val="Verdana"/>
        <family val="2"/>
      </rPr>
      <t xml:space="preserve">
Indica as reprogramações das ações relativas à revisão de: texto da ação, produto, resultado esperado, período (data de início e data de término), articulador, estimativa de custo, colaboradores, localização (localidades e área de relevância) e recomendações gerais/observações.</t>
    </r>
  </si>
  <si>
    <t>Revisão do texto da ação</t>
  </si>
  <si>
    <t>Ajuste das informações referente ao texto da ação</t>
  </si>
  <si>
    <t>Revisão do produto da ação</t>
  </si>
  <si>
    <t>Ajuste das informações referente ao produto da ação</t>
  </si>
  <si>
    <t>Revisão do Resultado Esperado</t>
  </si>
  <si>
    <t>Ajuste das informações referente ao resultado esperado</t>
  </si>
  <si>
    <t>Revisão da Data de Início</t>
  </si>
  <si>
    <t>Ajuste referente a data de início da ação</t>
  </si>
  <si>
    <t>Revisão da Data de Término</t>
  </si>
  <si>
    <t>Ajuste referente a data final da ação</t>
  </si>
  <si>
    <t>Revisão do articulador da ação</t>
  </si>
  <si>
    <t>Ajuste referente ao articulador da ação</t>
  </si>
  <si>
    <t>Revisão da estimativa do custo global</t>
  </si>
  <si>
    <t>Ajuste referente ao custo estimado da ação</t>
  </si>
  <si>
    <t>Revisão dos colaboradores</t>
  </si>
  <si>
    <t>Ajustes referente aos colaboradores da ação</t>
  </si>
  <si>
    <t>Revisão das localidades</t>
  </si>
  <si>
    <t>Ajuste referente a localidade da ação</t>
  </si>
  <si>
    <t>Revisão Área de Relevância</t>
  </si>
  <si>
    <t>Ajuste referente a área de abrangência da ação</t>
  </si>
  <si>
    <t>Recomendações e observações</t>
  </si>
  <si>
    <t>Ajuste referente as observações da ação</t>
  </si>
  <si>
    <t>PLANO DE AÇÃO NACIONAL DE CONSERVAÇÃO DE ESPÉCIES AMEAÇADAS DE EXTINÇÃO - PAN</t>
  </si>
  <si>
    <t>Plano de Ação Nacional para a Conservação de répteis e anfíbios ameaçados de extinção da região Sul do Brasil - PAN Herpetofauna do Sul</t>
  </si>
  <si>
    <t>Objetivo geral do PAN</t>
  </si>
  <si>
    <t>Promover a redução de ameaças sobre os anfíbios e répteis contemplados pelo PAN e seus habitat</t>
  </si>
  <si>
    <t>Data da monitoria</t>
  </si>
  <si>
    <t>26 a 30 de Agosto de 2019</t>
  </si>
  <si>
    <t>Agrupada</t>
  </si>
  <si>
    <t>Excluída</t>
  </si>
  <si>
    <t>PLANEJAMENTO DO PAN</t>
  </si>
  <si>
    <t xml:space="preserve">SITUAÇÃO ATUAL </t>
  </si>
  <si>
    <t>REPROGRAMAÇÃO DO PAN</t>
  </si>
  <si>
    <t>OBJETIVOS ESPECÍFICOS</t>
  </si>
  <si>
    <t>Nº</t>
  </si>
  <si>
    <t>Localização</t>
  </si>
  <si>
    <t>Início</t>
  </si>
  <si>
    <t>Fim</t>
  </si>
  <si>
    <t>Localidades</t>
  </si>
  <si>
    <t>Área de relevância</t>
  </si>
  <si>
    <t xml:space="preserve"> Qualificação dos instrumentos normativos dos órgãos de meio ambiente, visando a conservação das espécies contempladas no PAN.</t>
  </si>
  <si>
    <t>1.1</t>
  </si>
  <si>
    <t>Articular e fornecer subsídios para que sejam consideradas as áreas estratégicas do PAN Sul na revisão das áreas prioritárias do Pampa pelo MMA, ZEE do Estado do RS e outros instrumentos de zoneamento territorial.</t>
  </si>
  <si>
    <t>Nota técnica encaminhada com a camada elaborada e encaminhada para equipe responsável.</t>
  </si>
  <si>
    <t>Camada considerada nos instrumentos de zoneamento territorial.</t>
  </si>
  <si>
    <t>Lara Gomes Côrtes (NGEO/RAN)</t>
  </si>
  <si>
    <t>Subsídio Técnico: Diego Janish (UFRGS - mapas); Rafael Loyola (CBLab/UFG - priorização); Caroline Zank (Instituto Curicaca - acompanhamento do processo); Alexandre Krob (Instituto Curicaca).</t>
  </si>
  <si>
    <t>Área Estratégica do PAN</t>
  </si>
  <si>
    <t>Todas as áreas estratégicas</t>
  </si>
  <si>
    <t>x</t>
  </si>
  <si>
    <t>As áreas estratégicas foram elaboradas pelo NGeo/RAN, como atividade da bolsista Franciele Fath. As áreas estratégicas e respectivo relatório já foi entregue em 2018 ao coordenador do PAN, Tiago Quaggio. A nota técnica e articulação precisa ser realizada pelos colaboradores desta ação do PAN juntamente com o coordenador. A camada (layer) foi incorporado nas áreas prioritárias do Pampa.</t>
  </si>
  <si>
    <t>Areas estratégicas elaboradas com relatório técnico.</t>
  </si>
  <si>
    <t>É necessário mudar o articulador da ação para que seja alguém do sul que consiga melhor articular a inclusão das áreas estratégicas nos outros planejamentos. É necessário verificar se ainda vão existir as áreas prioritárias do MMA.</t>
  </si>
  <si>
    <t>Lara Gomes Côrtes  (RAN/ICMBio)</t>
  </si>
  <si>
    <t>Mudar o articulador da ação</t>
  </si>
  <si>
    <t>Tiago Quaggio.</t>
  </si>
  <si>
    <t>Caso as espécies do PAN mudem, será necessário elaborar outras áreas estratégicas. A nota técnicadeve ser elaborada e encaminhada para a SEMA-RS e demais entidades pertinentes.</t>
  </si>
  <si>
    <t>1.2</t>
  </si>
  <si>
    <t>Monitorar processos de licenciamento de empreendimentos hidrelétricos em áreas de relevância na Área Estratégica Taquari-Antas.</t>
  </si>
  <si>
    <t>Diagnóstico das áreas com empreendimentos em fase de licenciamento a serem implantados para verificar os efeitos sinergicos sobre as espécies do PAN.</t>
  </si>
  <si>
    <t>Propor medidas de redução de impacto sobre as espécies aos órgãos licenciadores.</t>
  </si>
  <si>
    <t>Michelle Abadie (Instituto Curicaca)</t>
  </si>
  <si>
    <t>Subsídio Técnico: Alexandre Krob (Nucar/Curicaca); Caroline Zank (Nucar/Curicaca); Lara (ICMBio/RAN).</t>
  </si>
  <si>
    <t>Nordeste do RS e sul de SC</t>
  </si>
  <si>
    <t>Área estratégica Taquari-Antas</t>
  </si>
  <si>
    <t>Consultas regulares tem sido feitas ao sistema da FEPAM, a fim de identificar futuros empreendimentos na Área Estratégica na Bacia do Taquari-Antas.</t>
  </si>
  <si>
    <t>Está sendo produzido um mapa com todos os empreendimentos hidrelétricos em fase de solicitação de LP, LI ou LO, de modo que possamos conferir se as áreas de relevância para o PAN Sul estão sendo protegidas e excluídas dos empreendimentos ou não. A Bacia do Taquari-Antas passou por um estudo de zoneamento para fins de licenciamento de empreendimentos hidrelétricos, onde foram apontadas áreas aptas ou inaptas para a instalação de barragens (estudo encaminhado em anexo – publicado na Revista da FEPAM). O coordenador juntamente com o Ngeo geraram um mapa de empreendimentos hidrelétricos em todas as fases de licenciamento com abrangência para toda a região sul, e a partir deste mapa é possível extrair as informações da área estratégica em questão.</t>
  </si>
  <si>
    <t>Michelle Abadie</t>
  </si>
  <si>
    <t>Utilizar a análise da ação 5.14 do primeiro ciclo.</t>
  </si>
  <si>
    <t>1.3</t>
  </si>
  <si>
    <t>Articular junto aos órgãos licenciadores a inclusão de condicionantes em áreas de ocorrência de populações de Boana curupi, Ischnocnema manezinho, Thoropa saxatilis e Phrynops williamsi.</t>
  </si>
  <si>
    <t>Reuniões presenciais e virtuais e o encaminhamento de Notas Técnicas para os licenciadores contendo mapas com as áreas de ocorrência de cada espécie.</t>
  </si>
  <si>
    <t>Verificação processual da utilização das novas normas. Inclusão das condicionantes no processo de licenciamento.</t>
  </si>
  <si>
    <t>Tiago Quaggio Vieira (RAN/ICMBio)</t>
  </si>
  <si>
    <t>Subsídio Técnico: Selvino Neckel de Oliveira (UFSC); Leoncio Pedrosa Lima (ICMBio/CR9 - Elaboração da nota técnica); Suporte Logístico: Ricardo Barros Penteado (IMA-SC); Mauro de Moura Britto (IAP-PR - encaminhamento do documento junto aos orgãos licenciadores); Iberê Machado (Instituto Boitatá); Tobias Kunz (UFRGS); Elaine Gonsalez (UFSM).</t>
  </si>
  <si>
    <t>Oeste de SC, Sudoeste do PR e Noroeste do RS</t>
  </si>
  <si>
    <t>Área estratégica Iguaçu-Passo Fundo</t>
  </si>
  <si>
    <t>Até o momento foram gerados os mapas contendo os pontos de registro das espécies Boana curupi, Ischnocnema manezinho, Thoropa saxatilis e Phrynops williamsi. Está sendo organizada uma oficina para elaboração de documento (Manifestação Técnica) contendo as condicionantes e orientações para todas as espécies desta ação, devem participar pesquisadores especialistas nas espécies em questão, entre eles já foram confirmados Raíssa Fries, especialista no Phrynops williamsi, Caroline Oswald, especialista na Ischnocnema manezinho, Patrick Colombo, especialista na Thoropa saxatilis e Elaine Gonsales, especialista em Boana curupi. Também devem participar representantes de órgãos estaduais de meio ambiente (necessariamente do setor de licenciamento) e  representantes do licenciamento das superintendências do IBAMA  no RS, SC e PR. A oficina deve ser realizada ainda em 2019 ou início de 2020 e deverá gerar a documentação que irá embasar ações condicionantes, visando mitigar impactos de empreendimentos sobre essas espécies, a mesma ainda não foi realizada pelo fato de depender da publicação da portaria do PAN, que ocorreu em julho de 2019.</t>
  </si>
  <si>
    <t>O produto será a documentação (Manifestação Técnica) que permitirá a padronização de condicionantes a serem exigidas em empreendimentos que causem impactos nas populações das espécies previstas na ação 1.3 do PAN.</t>
  </si>
  <si>
    <t>A mudança de governo provocou o atraso na publicação das portarias do PAN e do GAT, o que impediu a realização de reuniões e oficinas pois o PAN ainda não estava oficializado. A portaria foi publicada em julho de 2019, o que permite a realização da oficina visando padronização de condicionantes para as espécies desta ação e possivelmente para todas as espécies do PAN.</t>
  </si>
  <si>
    <t>Tiago Quaggio Vieira  (RAN/ICMBio)</t>
  </si>
  <si>
    <t>Duas das quatro espécies da ação deverão sair da lista oficial de espécies ameaçadas, vale a pena redefinir quais espécies devem integrar essa ação?</t>
  </si>
  <si>
    <t>Articular junto aos órgãos licenciadores a inclusão de condicionantes em áreas de ocorrência de populações das espécies do PAN. (tem relação com a ação 1.10).</t>
  </si>
  <si>
    <t>Áreas estratégicas do PAN</t>
  </si>
  <si>
    <t>1.4</t>
  </si>
  <si>
    <t xml:space="preserve">Acompanhar a aplicação de condicionantes sugeridas em ações do 1º ciclo nos licenciamentos. </t>
  </si>
  <si>
    <t>Relatório contendo informações sobre a adesão dos licenciadores às condicionantes sugeridas no 1° ciclo.</t>
  </si>
  <si>
    <t>Diagnóstico do nível de integração das condicionantes sugeridas aos processos de licenciamento.</t>
  </si>
  <si>
    <t>Suporte Logístico: Gabriel Ritter (FEPAM/RS); Ricardo Barros Penteado (IMA) ; Márcia Casarin Strapazzon (CR9-ICMBio); Cristiane Alves da Silva (SEMA/RS); Subsídio Técnico: Alexandre Krob (Curicaca); Patrick Colombo (FZB/RS), SelvinoNeckel (UFSC).</t>
  </si>
  <si>
    <t>Limite do PAN</t>
  </si>
  <si>
    <t>Foi estudada a matriz de monitoramento do 1° ciclo e levantadas as ações que envolvem licenciamento. A partir daí foram levantados os ofícios relacionados com essas ações que foram encaminhados ao longo do 1° ciclo. Estão sendo contatados os órgãos licenciadores que receberam esses ofícios para verificar se as condicionantes sugeridas estão sendo consideradas nos licenciamentos. A partir dessas informações será gerado o primeiro relatório (serão relatórios anuais apresentados nas oficinas de monitoria a partir da segunda oficina).</t>
  </si>
  <si>
    <t>Relação de ações vinculadas a processos de licenciamento e ofícios encaminhados para órgãos licenciadores.  Os órgãos licenciadores estão sendo contatados para verificar se as condicionantes sugeridas estão sendo consideradas nos processos de licenciamento. O relatório a ser gerado será anual, sendo o primeiro a ser disponibilizado na segunda oficina de monitoria do PAN em 2020.</t>
  </si>
  <si>
    <t>Tiago Quaggio Vieira e Flávia Regina de Queiroz Batista</t>
  </si>
  <si>
    <t>Incluir Flávia Batista (NGEO/RAN).</t>
  </si>
  <si>
    <t>1.5</t>
  </si>
  <si>
    <t>Destacar a temática da conservação das espécies do PAN nos instrumentos de licenciamento</t>
  </si>
  <si>
    <t>Workshops realizados nos estadosOfícios e reuniões realizadas com os órgãos licenciadores para considerar as espécies contempladas neste PAN no licenciamento, sugerindo diretrizes para termos de referência.</t>
  </si>
  <si>
    <t>Inclusão nos TR dos estudos ambientais a temática sobre as espécies ameaçadas</t>
  </si>
  <si>
    <t>Andreas Kindel (UFRGS)</t>
  </si>
  <si>
    <r>
      <rPr>
        <b/>
        <sz val="14"/>
        <rFont val="Calibri"/>
        <family val="2"/>
        <scheme val="minor"/>
      </rPr>
      <t>Ação Compartilhada                     Herpetofauna do Sul:</t>
    </r>
    <r>
      <rPr>
        <sz val="14"/>
        <rFont val="Calibri"/>
        <family val="2"/>
        <scheme val="minor"/>
      </rPr>
      <t>Subsídio Técnico - Rio Grande do Sul:  Patrick Colombo (FZB); Caroline Zank (Instituto Curicaca); Cristiane Alves da Silva (SEMA-RS); Diego Janisch (UFRGS); Dayse Rocha (SEMA-RS) Márcio Borges-Martins (UFRGS); Cristiane Alves da Silva (SEMA-RS);Subsídio Técnico - Paraná:  Mauro de Moura Britto (IAP); Subsídio Técnico - Santa Catarina: Ricardo Barros Penteado (FATMA); Iberê Machado (Instituto Boitatá).</t>
    </r>
    <r>
      <rPr>
        <b/>
        <sz val="14"/>
        <rFont val="Calibri"/>
        <family val="2"/>
        <scheme val="minor"/>
      </rPr>
      <t>Aves dos Campos Sulinos:</t>
    </r>
    <r>
      <rPr>
        <sz val="14"/>
        <rFont val="Calibri"/>
        <family val="2"/>
        <scheme val="minor"/>
      </rPr>
      <t>Adriana Dorcina Nunes (FATMA-SC)Luis Fernando Perello (FEPAM)Mauro Brito (IAP);GAT do PAN.</t>
    </r>
  </si>
  <si>
    <t>Ação Compartilhada</t>
  </si>
  <si>
    <r>
      <t xml:space="preserve">Embora não diretamente articulada inicialmente dentro do PAN, mas executada com envolvimento do articulador e colaboradores da ação e membros do NERF, por iniciativa da ASG Brasil,foi realizado  no Congresso de Herpetologia o ANFOCO II que teve como tema a abordagem da herpetofauna em licenciamentos ambientais. Previamente ao congresso foi feito um questionário para avaliar a percepção dos especialistas sobre o mesmo tema. </t>
    </r>
    <r>
      <rPr>
        <b/>
        <sz val="14"/>
        <rFont val="Calibri"/>
        <family val="2"/>
        <scheme val="minor"/>
      </rPr>
      <t>(https://docs.google.com/forms/d/e/1FAIpQLScWugVfWfpwgH0QqwWoVvXfAdfl-IfcvRoaljUA6Z4uIJTU_w/viewform</t>
    </r>
    <r>
      <rPr>
        <sz val="14"/>
        <rFont val="Calibri"/>
        <family val="2"/>
        <scheme val="minor"/>
      </rPr>
      <t>) Tanto a compilação e análise dos resultados do questionário como o resultado das discussões no evento servirão como diagnóstico do entendimento do público alvo desta ação sobre as demandas, lacunas e desafios para melhorar os estudos no âmbito do licenciamento ambiental e subsidiarão as próximas iniciativas.</t>
    </r>
  </si>
  <si>
    <t>Andreas Kindel</t>
  </si>
  <si>
    <t>Estão colaborando também com a ação Michele Abadie (Curicaca), Larissa Oliveira Gonçalves, Julia Beduschi, Bibiana Dasoler, Fernanda Zimmermann Teixeira (NERF), Luis Fernando Marin (ASG) e Talita Menger Ribeiro (NERF).</t>
  </si>
  <si>
    <t>A partir da compilação dos resultados deste diagnóstico serão definidos workshops específicos para tratar da matriz de potenciais impactos de diferentes tipologias de empreendimentos sobre o grupo dos anfíbiose definição do escopo dos estudos ambientais. Serão convidados para estes workshopstécnicos dos diferentes setores envolvidos (consultores, analistas ambientais e acadêmicos). A intenção é realizar um a dois eventos anuais. Ao final destes eventos pretendemos, para cada tipologia abordada, elaborar um documento com as diretrizes para subsidiar a elaboração dos termos de referência nos órgãos ambientais (estaduais e federal).</t>
  </si>
  <si>
    <t>1.6</t>
  </si>
  <si>
    <t>Promover reuniões anuais do ICMBio   juntamente com o GAT  e OEMAS para acordar e acompanhar a aplicação dos instrumentos gerados pelo PAN.</t>
  </si>
  <si>
    <t>Memória das reuniões.</t>
  </si>
  <si>
    <t>Instrumentos gerados pelo PAN aplicados pelos Estados.</t>
  </si>
  <si>
    <t>Marcio Martins (UFRGS); Patrick Colombo (FZB); Mauro de Moura Britto (IAP-PR); Cristiane Alves da Silva (SEMA-RS); Alexandre Krob (Curicaca); Ricardo Barros Penteado (IMA-SC).</t>
  </si>
  <si>
    <t>Essa ação é em parte realizada através das oficinas anuais de monitoramento do PAN, os OEMAs estão representados no GAT e essas oficinas tem como objetivo justamente acompanhar a implementação do PAN. Será solicitado aos representantes dos OEMAs no PAN que ajudem o coordenador a acompanhar a implementação das ações em seus respectivos estados. Durante a oficina será proposto ainda a realização de reuniões anuais via Skype entre o coordenador do PAN e os representantes dos OEMAs para avaliar o andamento das ações em cada estado e a aplicação dos instrumentos e produtos gerados, principalmente no que diz respeito ao licenciamento ambiental.</t>
  </si>
  <si>
    <t>A primeira oficina de monitoramento do PAN está agendada para o período de 26 a 30 de agosto de 2019, na oportunidade será possível acompanhar o andamento das ações e propor uma estratégia de acompanhamento dos instrumentos gerados pelo PAN através do RAN e dos OEMAs.</t>
  </si>
  <si>
    <t>O principal problema foi o atraso na publicação das portarias, provocado pelo pedido de revisão do PAN, por parte da DIBIO, seguido pela mudança de governo, o processo do PAN passou um período sobrestado no SEI, tendo sido liberado para tramitação recentemente, tendo sido a portaria n° 350 publicada no final de julho de 2019.</t>
  </si>
  <si>
    <t>Tiago Quaggio Vieira</t>
  </si>
  <si>
    <t>Será solicitado aos representantes dos OEMAs no PAN que acompanhem a implementação das ações em seus respectivos estados juntamente com o coordenador.</t>
  </si>
  <si>
    <t>Substituição do Ricardo Barros Penteado, do IMA pela Luana Pasetchny, bióloga, a mesma deve integrar o GAT como representante do IMA-SC.</t>
  </si>
  <si>
    <t>1.7</t>
  </si>
  <si>
    <t xml:space="preserve">Encaminhar à Câmara de Vereadores e Prefeitura de Florianópolis nota técnica contendo polígono de distribuição da rã-manezinho, Ischnocnema manezinho, bem como a identificação das ameaças a essa espécie, solicitando a incorporação dessas informações no Plano Diretor.  </t>
  </si>
  <si>
    <t>Nota técnica com documentação da solicitação encaminhadas e reuniões realizadas entre as instituições envolvidas.</t>
  </si>
  <si>
    <t>Sugestões inclusas no Plano Diretor.</t>
  </si>
  <si>
    <t>Leôncio Pedrosa Lima (CR9/ICMBio)</t>
  </si>
  <si>
    <t>Subsídio Técnico/Acompanhamento do Processo: Iberê Farina Machado (Instituto Boitatá); Selvino Neckel de Oliveira (UFSC).</t>
  </si>
  <si>
    <t>Ilha de Santa Catarina</t>
  </si>
  <si>
    <t>Área estratégica Mata Atlântica</t>
  </si>
  <si>
    <t>Ameaça: Urbanização, uso recreacional das áreas de ocorrência Spp: Ischnocnema manezinho.</t>
  </si>
  <si>
    <t>A nota técnica foi encaminhada à Câmara e entregue pessoalmente a dois vereadores considerados relacionados positivamente ao meio ambiente.</t>
  </si>
  <si>
    <t>Nota técnica com texto sobre a espécie e polígonos das áreas de interesse, além do ofício</t>
  </si>
  <si>
    <t>Leôncio Pedrosa Lima</t>
  </si>
  <si>
    <t>Plano Diretor está parado novamente e os estudos e propostas não foram publicados por falhas durante o processo de construção do documento.Realizar monitoramento do reinício das discussões a respeito do PD e avaliar a necessidade de reiniciar a ação</t>
  </si>
  <si>
    <t>1.8</t>
  </si>
  <si>
    <t>Subsidiar o MPF e Justiça Federal nos processos existentes sobre a importância da recuperação de áreas de ocorrência da lagartixa-da-praia, Liolaemus occipitalis, e o sapinho-de-barriga-vermelha, Melanophryniscus dorsalis, nas áreas embargadas da APA da Baleia Franca.</t>
  </si>
  <si>
    <t xml:space="preserve">Nota Técnica encaminhada. </t>
  </si>
  <si>
    <t>Regeneração das áreas degradadas.</t>
  </si>
  <si>
    <t>Subsídio Técnico: Erica Saito (PROSUL).</t>
  </si>
  <si>
    <t>APA da Baleia Franca</t>
  </si>
  <si>
    <t>Ameaça: Urbanização, uso recreacional das áreas de ocorrência Spp: Liolaemus occipitalis,Melanophryniscus dorsalis,Tropidurus imbituba. O ICMBio já multou, embargou e fez a indicação de demolição, o processo já está correndo na justiça federal.</t>
  </si>
  <si>
    <t>Nota técnica encaminhada pelos correios à Justiça Federal e entregue pessoalmente ao procurador do MPF encarregado dos processos que envolvem meio ambiente em SC.</t>
  </si>
  <si>
    <t>Nota técnica com mapas das áreas de interesse, fotos e texto a respeito da espécie e fragilidades.</t>
  </si>
  <si>
    <t>Manter contato com a equipe da UC para que realizem monitoramento dos processos judiciais e quanto a possibilidade de REURB (Lei 12651/2012) na área.</t>
  </si>
  <si>
    <t>1.9</t>
  </si>
  <si>
    <t>Propor e subsidiar a adequação dos instrumentos de licenciamento quanto às restrições para conversão de campo nativo, a fim de conservar as espécies de anfíbios e répteis.</t>
  </si>
  <si>
    <t>Nota Técnica  encaminhada aos órgão estaduais de licenciamento.</t>
  </si>
  <si>
    <t>Ampliação da capacidade de conservação dos campos nativos e espécies do PAN associadas.</t>
  </si>
  <si>
    <t>Leoncio Pedrosa e Marcia Strapazzon (ICMBio/CR9)</t>
  </si>
  <si>
    <t>Sul do RS</t>
  </si>
  <si>
    <t>Área Estratégica Pampa</t>
  </si>
  <si>
    <t>A ação será discutida com membros de OEMAs, IBAMA e RAN na mesma oficina da ação 1.3, a partir daí será proposto condicionantes para evitar a supressão de vegetação no domínio do Pampa que contenham espécies de répteis ou anfíbios contidas no PAN, o objetivo é que tais condicionantes sejam adotados pelos órgãos licenciadores (OEMAs).</t>
  </si>
  <si>
    <r>
      <t>Foi gerado um mapa contendo os pontos de ocorrência das espécies do PAN no Pampa, a partir deste mapa se cogita produzir um mapa de distribuição por meio de modelagem. Aproveitar a oficina da ação 1.3 para gerar o mesmo produto. O produto será a documentação (</t>
    </r>
    <r>
      <rPr>
        <b/>
        <sz val="14"/>
        <rFont val="Calibri"/>
        <family val="2"/>
        <scheme val="minor"/>
      </rPr>
      <t>manifestação técnica</t>
    </r>
    <r>
      <rPr>
        <sz val="14"/>
        <rFont val="Calibri"/>
        <family val="2"/>
        <scheme val="minor"/>
      </rPr>
      <t>) que permitirá a padronização de condicionantes a serem exigidas em pedidos de supressão de vegetação nativa que causem impactos nas populações das espécies do PAN que ocorrem no Pampa. Será necessário o monitoramento da inclusão desses documentos nos processos de licenciamento.</t>
    </r>
  </si>
  <si>
    <t>Incluir a Franciele Fath  (NGEO/RAN) como colaboradora da ação.</t>
  </si>
  <si>
    <t>1.10</t>
  </si>
  <si>
    <t>Subsidiar tecnicamente a adequação das normativas de licenciamento para implementação de empreendimentos eólicos nas áreas do PAN, considerando os impactos da remoção, conversão e alteração do solo sobre as espécies contempladas no PAN (Tem relação com a ação 1.3).</t>
  </si>
  <si>
    <t>Nota técnica do PAN encaminhada aos órgãos licenciadores.</t>
  </si>
  <si>
    <t xml:space="preserve">Normativas de licenciamento atualizadas prevendo a mitigação de impactos sobre a herpetofauna. </t>
  </si>
  <si>
    <t>Suporte logístico: Marcia Strapazzon (ICMBio/CR9); Tobias Kunz (Instituto Butantan); Marcelo Freire (UFRGS); Mauro (IAP).</t>
  </si>
  <si>
    <t>Campos nativos de SC e PR</t>
  </si>
  <si>
    <t>Ameaça: Conversão de campos nativos (Silvicultura, soja e empreendimentos eólicos) Spp: Calamodontophis ronaldoi,Stenocercus azureus.</t>
  </si>
  <si>
    <t>O trabalho de elaboração de SIG com polígonos de sobreposição de empreendimentos propostos e áreas de distribuição das espécies foi iniciado, entretanto, não foi possível a realização de reuniões específicas com os OEMAS e IBAMA. Reuniões realizadas com 3 CRs durante o período.</t>
  </si>
  <si>
    <t>SIG iniciado</t>
  </si>
  <si>
    <t>Alteração da estrutura, normativas e funcionamento das instituições envolvidas.</t>
  </si>
  <si>
    <t>Coordenador regional atual realizará novas comunicações com OEMAs e IBAMA</t>
  </si>
  <si>
    <t>alterar prazo para agosto de 2022 na próxima oficina de monitoria (falar com Leôncio).</t>
  </si>
  <si>
    <t>1.11</t>
  </si>
  <si>
    <t>Instrumentalizar o Grupo de Assessoramento Técnico quanto à listagem e enquadramento de espécies nos anexos da CITES.</t>
  </si>
  <si>
    <t>Relatório de reuniões com orientações.</t>
  </si>
  <si>
    <t>GAT instrumentalizado para tomar decisões a respeito da inclusão das espécies do PAN nos anexos.</t>
  </si>
  <si>
    <r>
      <rPr>
        <b/>
        <sz val="14"/>
        <rFont val="Calibri"/>
        <family val="2"/>
        <scheme val="minor"/>
      </rPr>
      <t>Ação compartilhada</t>
    </r>
    <r>
      <rPr>
        <sz val="14"/>
        <rFont val="Calibri"/>
        <family val="2"/>
        <scheme val="minor"/>
      </rPr>
      <t xml:space="preserve"> </t>
    </r>
    <r>
      <rPr>
        <b/>
        <sz val="14"/>
        <rFont val="Calibri"/>
        <family val="2"/>
        <scheme val="minor"/>
      </rPr>
      <t>Herpetofauna do Sul:</t>
    </r>
    <r>
      <rPr>
        <sz val="14"/>
        <rFont val="Calibri"/>
        <family val="2"/>
        <scheme val="minor"/>
      </rPr>
      <t>Marcio Borges-Martins (UFRGS); Iberê Machado (Instituto Boitatá); Caroline Zank (Instituto Curicaca).</t>
    </r>
    <r>
      <rPr>
        <b/>
        <sz val="14"/>
        <rFont val="Calibri"/>
        <family val="2"/>
        <scheme val="minor"/>
      </rPr>
      <t>Aves dos Campos Sulinos:</t>
    </r>
    <r>
      <rPr>
        <sz val="14"/>
        <rFont val="Calibri"/>
        <family val="2"/>
        <scheme val="minor"/>
      </rPr>
      <t>Glayson Bencke (FZB); Isabel Lermen (Instituto Curicaca); Patricia Serafini (CEMAVE).</t>
    </r>
  </si>
  <si>
    <t>área de abrangência do PAN</t>
  </si>
  <si>
    <t>todas as áreas estratégicas</t>
  </si>
  <si>
    <r>
      <rPr>
        <b/>
        <sz val="14"/>
        <rFont val="Calibri"/>
        <family val="2"/>
        <scheme val="minor"/>
      </rPr>
      <t>Ação compartilhada c</t>
    </r>
    <r>
      <rPr>
        <sz val="14"/>
        <rFont val="Calibri"/>
        <family val="2"/>
        <scheme val="minor"/>
      </rPr>
      <t>om PAN Campos Sulinos (Ação 3.15 daquele PAN).</t>
    </r>
  </si>
  <si>
    <t>Foi estabelecido contato com Cláudia M. C. de Mello, Analista Ambiental do IBAMA-Sede que trabalha diretamente com a CITES, a mesma dirimiu dúvidas relativas as normas para inclusão de espécies nos anexos da CITES, o relatório está em fase de elaboração e será encaminhado ao GAT dentro do prazo.</t>
  </si>
  <si>
    <t>Relatório contendo orientações e informações referente as normas da CITES para inclusão de espécies em seus anexos.</t>
  </si>
  <si>
    <t>1.12</t>
  </si>
  <si>
    <t>Analisar os monitoramentos dos empreendimentos de geração e transmissão de energia para avaliação dos impactos às espécies incluídas no PAN.</t>
  </si>
  <si>
    <t>Relatório de análise dos monitoramentos.</t>
  </si>
  <si>
    <t>Inserção de condicionantes específicas a respeito das espécies do PAN no licenciamento ambiental e melhoria da qualidade da informação gerada nos monitoramentos.</t>
  </si>
  <si>
    <t>Herpetofauna do Sul:Subsídio Técnico: Marcelo Duarte Freire (Teia); Diego Janisch Alvares (UFRGS); Roberto Batista de Oliveira (FZB-RS); Laura Verrastro (UFRGS).                                                                                                                                                                                               Aves dos Campos Sulinos:Patricia Serafini (CEMAVE).</t>
  </si>
  <si>
    <r>
      <rPr>
        <b/>
        <sz val="14"/>
        <rFont val="Calibri"/>
        <family val="2"/>
        <scheme val="minor"/>
      </rPr>
      <t>Ação compartilhada</t>
    </r>
    <r>
      <rPr>
        <sz val="14"/>
        <rFont val="Calibri"/>
        <family val="2"/>
        <scheme val="minor"/>
      </rPr>
      <t xml:space="preserve"> com PAN Campos Sulinos (Ação 5.5 do referido PAN). O articulador provisoriamente é o coordenador do PAN, mas a ação deverá ser passada para FEPAM na oficina de monitoria (possivelmente para Cristiane).</t>
    </r>
  </si>
  <si>
    <t>Foi confeccionado um mapa sobrepondo a distribuição das espécies do PAN e os empreendimentos instalados, previstos ou em fase de licenciamento e, a partir do mapa, se iniciou uma análise dos impactos consolidados ou previstos em espécies do PAN.</t>
  </si>
  <si>
    <t>Mapa com a distribuição das espécies do PAN e dos empreendimentos previstos, em fase de licenciamento ou em operação e início da análise dos impactos em espécies do PAN.</t>
  </si>
  <si>
    <t>Geração e difusão de conhecimento, visando o aperfeiçoamento das estratégias de conservação das espécies contempladas no PAN.</t>
  </si>
  <si>
    <t>2.1</t>
  </si>
  <si>
    <t>Mapear as áreas de ocupação das espécies L. occipitalis, L. arambarensis e M. dorsalis subsidiando a estratégia de conservação dos ambientes de dunas e dando suporte à criação e implementação de UCs do litoral (ação 3.1)</t>
  </si>
  <si>
    <t>Relatório técnico com o mapa das áreas de ocupação e informações para subsidiar a  conservação destas espécies e seus habitat.</t>
  </si>
  <si>
    <t>Utilização do mapeamento em elaboração de processos de identificação de áreas prioritárias e proposições de criação e implementação de UCs no litoral, a fim de proteger os habitat das espécies.</t>
  </si>
  <si>
    <t>Laura Verrastro (UFRGS)</t>
  </si>
  <si>
    <t>Subsídio Técnico: Alexandre Krob (Nucar/Curicaca); Diego (UFRGS); Marcelo Duarte Freire (Teia); Roberto Baptista de Oliveira (FZB-RS); Patrick Colombo (FZB).</t>
  </si>
  <si>
    <t>Áreas de distribuição das espécies L. occipitalis, L. arambarensis e M. dorsalis.</t>
  </si>
  <si>
    <t>Planicie costeira de Santa Catarina e Rio Grande do Sul</t>
  </si>
  <si>
    <t>Dá subsídios de aperfeiçoamento para a ação 3.1; indicador de processo</t>
  </si>
  <si>
    <r>
      <t xml:space="preserve">Existem dados consistentes de mapeamento das populações de </t>
    </r>
    <r>
      <rPr>
        <b/>
        <i/>
        <sz val="14"/>
        <rFont val="Calibri"/>
        <family val="2"/>
        <scheme val="minor"/>
      </rPr>
      <t>L</t>
    </r>
    <r>
      <rPr>
        <b/>
        <sz val="14"/>
        <rFont val="Calibri"/>
        <family val="2"/>
        <scheme val="minor"/>
      </rPr>
      <t xml:space="preserve">. </t>
    </r>
    <r>
      <rPr>
        <b/>
        <i/>
        <sz val="14"/>
        <rFont val="Calibri"/>
        <family val="2"/>
        <scheme val="minor"/>
      </rPr>
      <t>arambarensis</t>
    </r>
    <r>
      <rPr>
        <sz val="14"/>
        <rFont val="Calibri"/>
        <family val="2"/>
        <scheme val="minor"/>
      </rPr>
      <t>. Os resultados estão sendo processados para publicação.Não conseguimos fazer ainda com L. occipitalis. Falta de verba e equipe.Está sendo elaborado mapa atualizado tratando da distribuição geográfica de Melanophryniscus dorsalis apartir do estudo realizado por Zank (2012) com inclusão de novas localidades de ocorrência no RS (Palmares do Sul, Rio Grande e Xangrilá), bem como, outras novas localidades em SC.</t>
    </r>
  </si>
  <si>
    <r>
      <t xml:space="preserve">Em elaboração o manuscrito: Occupancy and habitat associations of the endangered sand lizard, </t>
    </r>
    <r>
      <rPr>
        <i/>
        <sz val="14"/>
        <rFont val="Calibri"/>
        <family val="2"/>
        <scheme val="minor"/>
      </rPr>
      <t>Liolaemus arambarensis</t>
    </r>
    <r>
      <rPr>
        <sz val="14"/>
        <rFont val="Calibri"/>
        <family val="2"/>
        <scheme val="minor"/>
      </rPr>
      <t>, of the RestingasofsouthernBrazil.</t>
    </r>
  </si>
  <si>
    <r>
      <t xml:space="preserve">No caso do mapeamento da ocorrência de </t>
    </r>
    <r>
      <rPr>
        <b/>
        <i/>
        <sz val="14"/>
        <rFont val="Calibri"/>
        <family val="2"/>
        <scheme val="minor"/>
      </rPr>
      <t>L</t>
    </r>
    <r>
      <rPr>
        <b/>
        <sz val="14"/>
        <rFont val="Calibri"/>
        <family val="2"/>
        <scheme val="minor"/>
      </rPr>
      <t xml:space="preserve">. </t>
    </r>
    <r>
      <rPr>
        <b/>
        <i/>
        <sz val="14"/>
        <rFont val="Calibri"/>
        <family val="2"/>
        <scheme val="minor"/>
      </rPr>
      <t>occipitalis</t>
    </r>
    <r>
      <rPr>
        <sz val="14"/>
        <rFont val="Calibri"/>
        <family val="2"/>
        <scheme val="minor"/>
      </rPr>
      <t xml:space="preserve"> não tivemos tempo, verba nem equipe para realizar o trabalho de campo.Os resultados relativos a atualização do mapeamento da distribuição M. dorsalis está previsto para o próximo ano (2020), necessitando a atualização de novas distribuições geográficas para o estado de SC junto as coleções científicas do estado, sendo necessário pesquisa junto a coleção da Universidade Federal de Santa Catarina.</t>
    </r>
  </si>
  <si>
    <t>Laura Verrastro, Marcelo Duarte Freire</t>
  </si>
  <si>
    <t>Mapear as áreas de ocupação das espécies L. occipitalis, L. arambarensis,  M. Montevidensis e M. dorsalis subsidiando a estratégia de conservação dos ambientes de dunas e dando suporte à criação e implementação de UCs do litoral (ação 3.1)</t>
  </si>
  <si>
    <t>Subsídio Técnico: Alexandre Krob (Nucar/Curicaca); Diego (UFRGS); Marcelo Duarte Freire (Teia); Roberto Baptista de Oliveira (FZB-RS); Patrick Colombo (FZB), Caroline Zank  (Nucar/Curicaca)</t>
  </si>
  <si>
    <t>Mudar em todas as ações  o vínculo do Marcelo Freire de TEIA para PPG - Biologia Animal - UFRGS</t>
  </si>
  <si>
    <t>2.2</t>
  </si>
  <si>
    <t>Ampliar o conhecimento sobre distribuição e ecologia das espécies contempladas no PAN dentro da REBIO Ibirapuitã e APA Ibirapuitã, a fim de gerar subsídios para a revisão dos Planos de Manejo (ação 3.6).</t>
  </si>
  <si>
    <t>Relatórios dos projetos executados e consequente encaminhamento para os gestores da APA e da REBIO.</t>
  </si>
  <si>
    <t>Utilização dos estudos realizados como subsídio para as revisões dos Planos de Manejo da APA e da REBIO.</t>
  </si>
  <si>
    <t xml:space="preserve"> Tiago Gomes (UNIPAMPA)</t>
  </si>
  <si>
    <t>Subsídio Técnico/Execução de Projetos: Laura Verrastro (UFRGS); Apoio Logístico: Marcelo Duarte Freire (Teia); Mariana Scalon Luchese (UFRGS); Renata Cardoso Vieira (UFRGS).</t>
  </si>
  <si>
    <t>REBIO Ibirapuitã e APA Ibirapuitã</t>
  </si>
  <si>
    <t>Área estratégica Pampa</t>
  </si>
  <si>
    <t>Recomendação: Considerar para o PAN Aves dos Campos Sulinos; O foco são as Ucs relevantes até o momento dentro dos Pampas; pressão: eólicas; Laura informou que juntamente com Tiago, há a possibilidade de um projeto binacional.</t>
  </si>
  <si>
    <t>Em 2018, iniciaríamos projeto de Mestrado na APA e Reserva do Ibirapuitã, bem como áreas agrícolas de entorno. O objetivo era caracterizar as comunidades em áreas de campo nativo com gado, livre de gado, bem como plantio de soja. O projeto previa uso de armadilhas de interceptação e queda, cuja instalação deveria ocorrer em agosto (ou no máximo até meados de setembro). Entretanto, uma série de eventos inviabilizou a execução da proposta, como segue: 1) o sistema de pedido de licenças estava passando por alterações, ocasionando atraso na emissão dos pareceres, 2) quando finalmente obtivemos as licenças, já havíamos perdido o período de clima mais ameno ideal para o esforço de instalação das armadilhas, 3) o aluno tentou condensar as atividades, mas acabou se sobrecarregando e apresentou uma série de problemas de saúde que resultaram em quase dois meses de tratamento, 4) quando apto a retornar às atividades (final de 2018), chuvas anormais para o período impediram o acesso às localidades, devido ao nível elevado dos riachos que atravessam as estradas na região. Diante do exposto, e considerando os prazos do Programa de Pós-Graduação, a instalação foi cancelada e o aluno foi obrigado a substituir o projeto. A ação não tem nova data para iniciar.</t>
  </si>
  <si>
    <t>Tiago Gomes dos Santos</t>
  </si>
  <si>
    <t>2.3</t>
  </si>
  <si>
    <t>Inventariar e divulgar espécies de répteis e anfíbios invasoras e potencialmente invasoras para o Sul do Brasil.</t>
  </si>
  <si>
    <t>Lista e mapa desses registros encaminhados aos órgãos ambientais municipais, estaduais e federais.</t>
  </si>
  <si>
    <t>Utilização pelos órgãos ambientais das listas e mapas gerados para subsidiar planos de controle das espécies invasoras ou outras ações relacionadas.</t>
  </si>
  <si>
    <t>Camila Both (UFRGS)</t>
  </si>
  <si>
    <t>Subsídio Técnico: Erica fonseca (UFSM); Camila Both (UFSM); Thais (SEMA-RS); Ricardo (FATMA-SC); Mauro (IAP-PR); Subsídio técnico - Lagoas de SC: Selvino Neckel de Oliveira (UFSC); José Carlos Rocha (Pós-Eco/UFSC); Iberê Farina Machado (Instituto Boitatá).</t>
  </si>
  <si>
    <t xml:space="preserve">A lista das espécies juntamente com o mapa dos registros foram publicados em formato de artigo (https://onlinelibrary.wiley.com/doi/10.1111/ddi.12920). Além disso, a lista das espécies foi encaminhada ao RAN. Demais órgãos ainda não foram contemplados, o RAN irá encaminhar via ofício para os órgãos estaduais e para as superintendências do IBAMA em SC, PR e RS. </t>
  </si>
  <si>
    <t>Artigo contendo a lista publicado conforme descrito acima. A publicação é de livre acesso.</t>
  </si>
  <si>
    <t>Camila Both, Érica Fonseca e Sonia Cechin</t>
  </si>
  <si>
    <t>Para oficina do PAN foi possível separar os dados referente aos registros da região sul em um mapa e apontar as espécies que demandam mais atenção. Já foi produzido o mapa, e será encaminhado com um relatório que seráproduzido em par ceria entre o RAN e a Camila Both. Posteriormente os documentos serão enviados para os órgãos estaduais de meio ambiente e superintendências do IBAMA na região Sul.</t>
  </si>
  <si>
    <t>Incluir a Franciele Fath e Tiago Quaggio como colaboradores.</t>
  </si>
  <si>
    <t>2.4</t>
  </si>
  <si>
    <t>Avaliar e quantificar os efeitos da poluição sonora sobre populações de anfíbios contemplados pelo PAN.</t>
  </si>
  <si>
    <t>Relatórios e artigos produzidos.</t>
  </si>
  <si>
    <t>Quantificar a ameaça da poluição sonora sobre espécies contempladas pelo PAN visando gerar subsidios para o processo de licenciamento.</t>
  </si>
  <si>
    <t>nov/18</t>
  </si>
  <si>
    <t>agosto/22</t>
  </si>
  <si>
    <t>Márcio Borges-Martins (UFRGS)</t>
  </si>
  <si>
    <t>Subsídio Técnico: Sonia Cechin (UFSM-RS); Camila Both (UFRGS); Valentina (UFRGS).</t>
  </si>
  <si>
    <t>Estado do Rio Grande do Sul</t>
  </si>
  <si>
    <t>a poluição sonora é uma ameaça potencial, podendo afetar a reprodução dos anfíbios</t>
  </si>
  <si>
    <t>Estamos trabalhando nesta ação com atividades sendo desenvolvidas como parte de projetos de pós graduação.</t>
  </si>
  <si>
    <t>já foi publicado um artigo, temos outro submetido e outros dois em fase final de conclusão, sendo uma revisão sobre o tema.</t>
  </si>
  <si>
    <t>Márcio Borges Martins</t>
  </si>
  <si>
    <t>Levantar as informações dos projetos da professora Sônia Sechin e Camila Both.</t>
  </si>
  <si>
    <t>2.5</t>
  </si>
  <si>
    <r>
      <t xml:space="preserve">Buscar populações de </t>
    </r>
    <r>
      <rPr>
        <i/>
        <sz val="14"/>
        <rFont val="Calibri"/>
        <family val="2"/>
        <scheme val="minor"/>
      </rPr>
      <t>Ceratophrys ornata</t>
    </r>
    <r>
      <rPr>
        <sz val="14"/>
        <rFont val="Calibri"/>
        <family val="2"/>
        <scheme val="minor"/>
      </rPr>
      <t xml:space="preserve"> no Rio Grande do Sul para subsidiar a reavaliação do status de ameaça e elaborar uma estratégia de Conservação para a espécie.</t>
    </r>
  </si>
  <si>
    <t>Relatório técnico e Plano de Conservação.</t>
  </si>
  <si>
    <t>Atualização do Status de Ameaça da espécie (Vai entrar em categoria de ameaça) e implementação do Plano de Conservação.</t>
  </si>
  <si>
    <t>Alexandre Krob (Instituto Curicaca)</t>
  </si>
  <si>
    <t>Subsídio Técnico: Caroline Zank (Instituto Curicaca); Marcelo Duarte Freire (TEIAS/UFRGS); Andreas Kindel (UFRGS); Luis Fernando Marin da Fonte (UFRGS); Natália Vargas (UFRGS); Michelle Abadie (Instituto Curicaca); Daniel Loebmann (UFRGS).</t>
  </si>
  <si>
    <t>Santa Vitória do Palmar-RS e Chuí-RS</t>
  </si>
  <si>
    <t>Área Estratégica Lagoa dos Patos</t>
  </si>
  <si>
    <t xml:space="preserve">Ceratophrys ornata foi avaliada como NT em nível nacional anteriormente às buscas pelas populações. Posteriormente foi considerada como ameaçada na lista vermelha do RS (CR), sugerindo que o status nacional seja reavaliado (provavelmente como CR). Consultar com Lara a área do PN Albardão (se foi criado, implementado, implantado…); </t>
  </si>
  <si>
    <t xml:space="preserve">O Instituto Curicaca, com coordenação do prof. Andreas Kindel, em parceria multi-institucional buscou uma captação de recursos na Fundação O Boticário para encarregar-se da procura por populações de Ceratophrys ornata no Brasil e do planejamento para sua conservação. Esse projeto não foi aprovado. Mesmo assim essa ação avançou significativamente, pois está em sinergia com o projeto “Gigante-dos-Pampas” contemplado com financiamento da National Geographic através da pesquisadora argentina Dra. Gabriela Agostini da Universidad de Buenos Aires e da COANA – Conservacion de Anfíbios in Agroecosistemas. Essa iniciativa tem inclusive um site https://gigantedospampas.wixsite.com/gigante e também conta com o Instituto Curicaca. É uma cooperação internacional ampliada envolvendo as mesmas parcerias multi-institucionais da tentativa via Fundação O Boticário. Além do Curicaca, estão a Universidade Federal do Rio Grande do Sul, a Universität Trier (Alemanha), o RAN-ICMBio, o Instituto Federal do Rio Grande do Sul e a Universidad de la Republica (Uruguai). O “Gigante-dos-pampas” foi concebido aos moldes de um outro projeto da mesma pesquisadora argentina realizado somente naquele país, gerando uma série de registros confirmados da espécie através do uso de ciência cidadã. Na nova iniciativa estão previstas ações de busca de populações e de estudos populacionais de C. ornata na Argentina, Uruguai e Brasil. Até o momento, no Brasil, já foram realizadas duas excursões a campo. Uma delas para visitar áreas potenciais de ocorrência de C. ornata e estabelecer os primeiros contatos para construção de uma rede para aplicação do método de ciência cidadã. Uma área visitada localiza-se nas coordenadas -33.6799 e -53.3237. A outra saída foi um piloto desse método quando a pesquisadora Natália Vargas da UFRGS entrevistou 167 pessoas em dois municípios (Santa Vitória do Palmar e Chuí) obtendo-se 24 registros potenciais da espécie. Foi levantado também que a observação mais recente de C. ornata parece ter sido no ano de 2015. O próximo passo agora é ampliar ainda mais a rede para ciência cidadã e utilizar gravadores autônomos nos locais desses registros para validar as ocorrências obtidas com as pessoas entrevistadas e de fato encontrar as populações. Essas ações estão previstas para início em outubro desse ano. 
</t>
  </si>
  <si>
    <t>Até o momento, as ações no Brasil resultaram na ampla divulgação do projeto “Gigante-dos-pampas” em dois dos municípios de ocorrência através da entrega de folders e adesivos, das várias entrevistas realizadas e registros confirmados da espécie, dos contatos estabelecidos, das palestras em escolas e de entrevistas para rádios locais. Porém populações em campo ainda não foram encontradas.</t>
  </si>
  <si>
    <r>
      <t xml:space="preserve">Não há problemas evidentes, porém as áreas de potencial ocorrência de </t>
    </r>
    <r>
      <rPr>
        <i/>
        <sz val="14"/>
        <rFont val="Calibri"/>
        <family val="2"/>
        <scheme val="minor"/>
      </rPr>
      <t>C. ornata</t>
    </r>
    <r>
      <rPr>
        <sz val="14"/>
        <rFont val="Calibri"/>
        <family val="2"/>
        <scheme val="minor"/>
      </rPr>
      <t xml:space="preserve"> são de difícil acesso necessitando, obrigatoriamente, de veículo tracionado. Outro aspecto é que essas áreas são distantes das sedes das instituições envolvidas o que dificulta a logística de deslocamentos.</t>
    </r>
  </si>
  <si>
    <t>Patrick Colombo, Alexandre Krob e Marcelo Duarte Freire.</t>
  </si>
  <si>
    <t xml:space="preserve"> “Buscar populações de Ceratophrys ornata no Rio Grande do Sul para subsidiar a reavaliação do seu estado de conservação e para elaboração de um plano de conservação para a espécie”. </t>
  </si>
  <si>
    <t xml:space="preserve"> “Relatório técnico com o mapeamento das populações, diagnóstico da situação ambiental dos locais de registro e recomendações de ações de conservação para a espécie”.</t>
  </si>
  <si>
    <t xml:space="preserve">Incluir: Camila Deutsch (IEGEBA UBA-CONICET/COANA), Gabriela Agostini (IEGEBA UBA-CONICET/COANA), Gabriele Volkmer (IFSul), Patrick Colombo (DPMCC/SEMA), Raul Maneyro (UDELAR) e Tiago Quaggio Vieira (RAN/ICMBio). É necessária a revisão dos vínculos dos seguintes colaboradores: Marcelo Duarte Freire, ao invés de “TEIAS/UFRGS”, substituir por “PPG Biologia Animal/UFRGS”; Luis Fernando Marin da Fonte, ao invés de UFRGS, substituir por “ASG Brasil” e Daniel Loebmann, ao invés de “UFRGS”, substituir por “FURG”. </t>
  </si>
  <si>
    <t>Atualmente a Secretaria Estadual de Meio Ambiente e Infraestrutura do Rio Grande do Sul está com uma política positiva para apoio e execução de Planos de Ação, tanto que coordena dois planos de ação territoriais. A inclusão do analista-biólogo Patrick Colombo como colaborador possibilita o uso de parte da estrutura logística da SEMA, veiculo tracionado, diárias de campo e disponibilização de recursos humanos. Para tal, a recomendação seria um envio de uma carta/ofício do RAN juntamente com o articulador da ação para comunicar a importância e solicitar o apoio da SEMA, via seu analista, nessa ação.      --------        Ao invés de “Buscar populações de Ceratophrys ornata no Rio Grande do Sul para subsidiar a reavaliação do status de ameaça e elaborar uma estratégia de conservação para a espécie”, substituir por “Buscar populações de Ceratophrys ornata no Rio Grande do Sul para subsidiar a reavaliação do seu estado de conservação e para elaboração de um plano de conservação para a espécie”. Essa mudança é proposta para tornar a ação factível no prazo do PAN. Ainda que se tenham boas evidências da ocorrência da espécie, detectada pela aplicação das entrevistas, população alguma foi encontrada na natureza. É um anfíbio de difícil encontro e as áreas onde supostamente ocorre são quase inacessíveis. A busca das populações na natureza, o mapeamento desses registros e a descrição das condições ambientais desses locais são fundamentais para complementação do projeto “Gigante-dos-Pampas”. Consequentemente essas ações serão essenciais para a definição e elaboração de estratégias de conservação para a espécie.</t>
  </si>
  <si>
    <t>2.6</t>
  </si>
  <si>
    <r>
      <t xml:space="preserve">Monitorar a população e estudar aspectos da história natural, ecologia e distribuição de </t>
    </r>
    <r>
      <rPr>
        <i/>
        <sz val="14"/>
        <rFont val="Calibri"/>
        <family val="2"/>
      </rPr>
      <t>M. admirabilis</t>
    </r>
    <r>
      <rPr>
        <sz val="14"/>
        <rFont val="Calibri"/>
        <family val="2"/>
      </rPr>
      <t xml:space="preserve"> que forneçam subsídios para estratégias de conservação</t>
    </r>
  </si>
  <si>
    <t>Relatórios técnicos e artigos produzidos</t>
  </si>
  <si>
    <t>Geração de subsídios para melhoria de estratégias de conservação para a espécie e possível criação de uma UC na área (ação 3.2).</t>
  </si>
  <si>
    <t>nov/23</t>
  </si>
  <si>
    <t xml:space="preserve">Márcio Borges Martins (UFRGS) </t>
  </si>
  <si>
    <t>Subsídio Técnico: Michelle Abadie (Instituto Curicaca); Patrick Colombo (FZB-RS); Debora Bordignon (UFRGS); Juliane Heyde (UFRGS); Patrícia Rodrigues (PUCRS); Caroline Zank (NUCAR/Curicaca).</t>
  </si>
  <si>
    <t>Muncípios de Soledade e Arvorezinha</t>
  </si>
  <si>
    <t>Área Estratégica Taquari- Antas</t>
  </si>
  <si>
    <t>O grupo entende que primeiramente se fará o mapeamento das áreas e posteriormente (ou concomitantemente) o monitoramento dessas áreas</t>
  </si>
  <si>
    <t>Ação com atividades continuas relacionadas ao estudo e o monitoramento da única população conhecida e procura por novas áreas.</t>
  </si>
  <si>
    <t>registro de pequeno aumento na distribuição com a localização de ponto a jusante da área previamente conhecida. Em andamento teses de doutorado sobe a ecologia populacional e efeitos de poluentes. Dissertação de mestrado recentemente finalizada sobre seleção e uso de habitat reprodutivo. Dois artigos submetidos sobre efeitos de poluentes e microbiota oral.</t>
  </si>
  <si>
    <t>2.7</t>
  </si>
  <si>
    <t xml:space="preserve">Buscar novas populações de espécies contempladas no PAN. </t>
  </si>
  <si>
    <t>Relatórios com as áreas prospectadas, novos registros, se for o caso, e artigos produzidos.</t>
  </si>
  <si>
    <t>Geração de conhecimento que subsídie estratégias de conservação para as espécies contempladas no PAN.</t>
  </si>
  <si>
    <t>Luiz Fernando Ribeiro (PUC-PR)</t>
  </si>
  <si>
    <t>Suporte Logístico: Mauro de Moura Brito (IAP-PR - viabilizar logística de campo); Elaine Lucas (UFSM - B. curupi, P. rusticus) Luiz Fernando (PUC-PR - B. pernix); Rodrigo Lingnau (UFTPR); Selvino (UFSC - B. semiguttata e C. diringshofeni); Márcio BM (UFRGS - espécies do Pampa).</t>
  </si>
  <si>
    <t>PARES Serra da Baitaca, área de ocorrencia de C. diringshofenie Hypsiboas semiguttatus, Brachycephalus pernix  e outras</t>
  </si>
  <si>
    <t>Áreas Estratégicas do PAN</t>
  </si>
  <si>
    <t>Ameaça: Uso recreacional e incêndio Spp: Brachycephalus pernix                                  Ameaça: Urbanização, silvicultura, plantações de banana, Queimadas, Hidrelétricas Spp: Cycloramphus diringshofeni</t>
  </si>
  <si>
    <t>Foram realizadas incursões ao campo para registrar novos locais de ocorrência da espécie, mas até o presente momento não foram detectados novos locais.</t>
  </si>
  <si>
    <t>Um banco de dados com as coordenadas geográficas das localidades visitadas foi montado com os dados específicos de Brachycephalus pernix.</t>
  </si>
  <si>
    <t>Incursões foram realizadas ao campo em busca de novas localidades da espécie, porém, o recurso limitado para custear tais incursões restringe uma busca mais intensa.</t>
  </si>
  <si>
    <t>Luiz Fernando Ribeiro PUCPR)</t>
  </si>
  <si>
    <t>As incursões ao campo devem continuar a partir da nova estação reprodutiva da espécie, que ocorre principalmente entre os meses de outubro e janeiro. Esta espécie possui atividade sazonal sendo encontrada quase que exclusivamente no período reprodutivo. Um estudo de análise filogenética está sendo realizado, envolvendo também outras espécies do gênero relacionadas com Brachycephalus pernix e análise de distância genética entre as espécies para orientar a possibilidade da existência de novas populações da espécie alvo. Um futuro estudo de variabilidade genética intrapopulacional é um conhecimento interessante para avaliar o futuro evolutivo de Brachycephalus pernix. -------Levantar dados de busca de ocorrência das outras duas espécies B. semibutatus e C. diringshofenie</t>
  </si>
  <si>
    <t>2.8</t>
  </si>
  <si>
    <t>Produzir, aprimorar e difundir material informativo sobre as espécies contempladas no PAN.</t>
  </si>
  <si>
    <t>Material informativo (impresso e digital) produzido e difundido ao público alvo</t>
  </si>
  <si>
    <t>Sensibilização social sobre a importância das espécies contempladas pelo PAN</t>
  </si>
  <si>
    <t>Subsídio Técnico: Laura Verrastro (UFRGS); Tiago Gomes (UNIPAMPA); Márcio Borges Martins (UFRGS); Selvino Neckel de Oliveira (UFSC - informação de registro); Iberê Farina Machado (Instituto Boitatá); Fernanda Góss Braga (SEMA-PR); Leoncio Pedrosa Lima (ICMBio/CR-9); Luiz Fernando Ribeiro (PUC-PR); Luis Giasson (FURB); Elaine Maria Lucas Gonsales (UFSM-RS); Suporte logístico: Luana Pasetchny (IMA-SC), Mauro de Moura Britto ( IAP-PR); Patrick Colombo (FZB); Michelle Abadie (Instituto Curicaca); Caroline Zank (Instituto Curicaca).</t>
  </si>
  <si>
    <t>Campos nativos do PR e SC</t>
  </si>
  <si>
    <t>Área de ocorrência de Calamodontophis ronaldoi, Contomastix vacariensis, Stenocercus azureus e Ditaxodon taeniatus</t>
  </si>
  <si>
    <t>Ameaça: Conversão de campos nativos (Silvicultura, soja e empreendimentos eólicos) Spp:Calamodontophis ronaldoi,Stenocercus azureus, Ditaxodon taeniatus e Contomastix vacariensis.</t>
  </si>
  <si>
    <t>Em reunião com Vinicius Guerra (Instituto Boitatá) ficou acordado que seria feito um material primeiro para anfíbios (lista de espécies ameaçadas atualizada está pronta) e depois para répteis. Estão sendo produzidos mapas por meio do NGEO/RAN (Franciele Fath) das áreas estratégicas com os pontos das espécies do PAN e com as UCs. Será confeccionado um mapa para cada área estratégica, tais mapas serão utilizados no material educativo que será distribuído nas UCs, escolas, universidades e prefeituras de cada área estratégica.</t>
  </si>
  <si>
    <t>Material educativo contendo informações e fotos das espécies do PAN, UCs e biomas de cada área estratégica (está sendo produzido material personalizado para cada área estratégica).</t>
  </si>
  <si>
    <t>Dificuldades em obter recursos para impressão do material em tiragem elevada.</t>
  </si>
  <si>
    <t>Produzir o material para todas as espécies do PAN e não somente para as espécies mencionadas na ação ou restrito a áreas campestres.</t>
  </si>
  <si>
    <t>Produzir, aprimorar e difundir material informativo sobre as espécies contempladas no PAN e sensibilizar a sociedade sobre a importância desses animais e de seus hábitat.</t>
  </si>
  <si>
    <t>colocar Luana Pasetchny, Laura Verrastro, Márcio Borges Martins e Tiago Gomes.</t>
  </si>
  <si>
    <t>2.9</t>
  </si>
  <si>
    <t>Realizar pesquisas sobre ecologia, história natural e genética de espécies contempladas pelo PAN para subsidiar a proposição de uma UC nos Campos de Água Doce (ação 3.12).</t>
  </si>
  <si>
    <t>Relatórios técnicos e artigos produzidos.</t>
  </si>
  <si>
    <t>subsídio para ações de políticas públicas.</t>
  </si>
  <si>
    <t>Elaine Maria Gonsales (UFSM)</t>
  </si>
  <si>
    <t>Subsídio Técnico: Rodrigo Lignau (UTFPR); Luis Giasson (FURB); Paulo Garcia (ICMBio/RAN - ajudar na coleta de dados e elaboração de relatorios e artigos).</t>
  </si>
  <si>
    <t>Áreas Estratégicas Iguaçu-Passo Fundo e Mata Atlântica Ocidental</t>
  </si>
  <si>
    <t xml:space="preserve">Ameaça: Empreendimentos hidrelétricos (PCHs), suinocultura e agricultura Spp: Boana curupi, Pithecopus rusticus </t>
  </si>
  <si>
    <t>Quatro dissertações de mestrado orientadas por professores envolvidos nesta Ação estão em andamento na região de abrangência da Ação e se referem a espécies contempladas pelo PAN. Duas dissertações foram recentemente defendidas e duas estão em fase final, próximo da defesa. Em breve, os manuscritos deverão ser submetidos a periódicos científicos da área. São elas:
- “Estrutura genética de Boana curupi (Anura, Hylidae) e sua vulnerabilidade à quitridiomicose” 
Acadêmica: Francieli Delazeri orientada pela prof. Elaine M. Lucas. “Citogenética e vulnerabilidade à quitridiomicose em Pithecopus rusticus (Anura, Phyllomedusidae)"
Acadêmica: Julia Renata Ernetti, orientada pela prof. Elaine M. Lucas. “Fatores abióticos relacionados a incidência e prevalência do fungo quitrídio na rã-das-corredeiras Limnomedusa macroglossa (Anura, Alsodidae)” 
Acadêmica: de Emeline da Silva Ceccon, orientada pelo professor Rodrigo Lingnau.                                                                                                                          “Incidência de quitridiomicose em adultos de Crossodactylus schmidti, Gallardo, 1961 (Anura, Hylodidae) 
Acadêmica: Jéssica de Lara Jeziorny, orientada pelo professor Rodrigo Lingnau.     Ainda, os seguintes projetos também estão desenvolvendo pesquisas que incluem espécies contempladas pelo PAN, na UC Refúgio de Vida Silvestre dos Campos de Palmas, no município de Palmas-PR e municípios do entorno, incluindo o município de Água Doce:
1) Integridade Ambiental do Refúgio de Vida Silvestre dos Campos de Palmas: suas águas e seus anfíbios associados. Apoio do CNPq
2) Anfíbios ameaçados da Floresta com Araucárias e ecossistemas associados. Apoio da Fundação Araucária</t>
  </si>
  <si>
    <t>Até o momento, quatro dissertações. A previsão é mais uma tese e artigos científicos oriundos das dissertações e tese.</t>
  </si>
  <si>
    <t>Não há problemas com não execução ou adequação até o momento.</t>
  </si>
  <si>
    <t>Elaine M. Lucas, Rodrigo Lingnau</t>
  </si>
  <si>
    <t xml:space="preserve">Alguns objetivos previstos com as espécies contempladas pelo PAN nessa região ainda não foram executados devido a não aprovação de recurso financeiro em órgãos de fomento.  </t>
  </si>
  <si>
    <r>
      <t xml:space="preserve">Realizar pesquisas sobre distribuição geográfica, ecologia, história natural e genética de </t>
    </r>
    <r>
      <rPr>
        <i/>
        <sz val="14"/>
        <rFont val="Calibri"/>
        <family val="2"/>
        <scheme val="minor"/>
      </rPr>
      <t>Pithecopus rusticus</t>
    </r>
    <r>
      <rPr>
        <sz val="14"/>
        <rFont val="Calibri"/>
        <family val="2"/>
        <scheme val="minor"/>
      </rPr>
      <t xml:space="preserve"> e outras espécies contempladas pelo PAN na região dos campos de água doce.</t>
    </r>
  </si>
  <si>
    <t>Inserir como colaborador o professor Tiago Gomes dos Santos, da UNIPAMPA</t>
  </si>
  <si>
    <t>2.10</t>
  </si>
  <si>
    <r>
      <t xml:space="preserve">Estimar a área de vida necessária para a manutenção das populações de </t>
    </r>
    <r>
      <rPr>
        <i/>
        <sz val="14"/>
        <rFont val="Calibri"/>
        <family val="2"/>
        <scheme val="minor"/>
      </rPr>
      <t>Phrynops williamsi</t>
    </r>
    <r>
      <rPr>
        <sz val="14"/>
        <rFont val="Calibri"/>
        <family val="2"/>
        <scheme val="minor"/>
      </rPr>
      <t>, a fim de gerar conhecimento sobre os impactos dos empreendimentos hidrelétricos.</t>
    </r>
  </si>
  <si>
    <t>Parecer Técnico enviado aos órgãos licenciadores.</t>
  </si>
  <si>
    <t>Subsídios aos órgãos ambientais no licenciamento de empreendimentos hidrelétricos quanto aos impactos relacionados.</t>
  </si>
  <si>
    <t>Raíssa Bressan (UFRGS).</t>
  </si>
  <si>
    <t>Parque Estadual do Rio Taínhas.</t>
  </si>
  <si>
    <t>A continuidade dessa espécie para o PAN se dá devido a recente reavaliação do status de conservação nacional, resultando em NT. Além de dar continuidade a ações em andamento desde o 1° ciclo do PAN. Ameaça: Empreendimentos hidrelétricos. Spp: Phrynops williamsi.</t>
  </si>
  <si>
    <t>Dez radiotransmissores foram adquiridos através de edital da Fundação Mohamed Bin Zayed, os quais  foram colocados em seis fêmeas e quatro machos adultos entre janeiro de 2016 e fevereiro de 2017. Coordenadas geográficas foram registradas entre 9h e 21h, a cada 60 minutos, além de informações do ambiente ocupado pela espécie, como batimetria, largura, disponibilidade de locais de assoalhamento / alimentação. Os resultados preliminares estão sendo analisados.</t>
  </si>
  <si>
    <t>Raissa Fries Bressan</t>
  </si>
  <si>
    <t>2.11</t>
  </si>
  <si>
    <r>
      <t xml:space="preserve">Avaliar o impacto da silvicultura sobre as populações de </t>
    </r>
    <r>
      <rPr>
        <i/>
        <sz val="14"/>
        <rFont val="Calibri"/>
        <family val="2"/>
        <scheme val="minor"/>
      </rPr>
      <t>Contomastix</t>
    </r>
    <r>
      <rPr>
        <sz val="14"/>
        <rFont val="Calibri"/>
        <family val="2"/>
        <scheme val="minor"/>
      </rPr>
      <t xml:space="preserve"> </t>
    </r>
    <r>
      <rPr>
        <i/>
        <sz val="14"/>
        <rFont val="Calibri"/>
        <family val="2"/>
        <scheme val="minor"/>
      </rPr>
      <t>vacariensis</t>
    </r>
    <r>
      <rPr>
        <sz val="14"/>
        <rFont val="Calibri"/>
        <family val="2"/>
        <scheme val="minor"/>
      </rPr>
      <t xml:space="preserve"> no Planalto das Araucárias.</t>
    </r>
  </si>
  <si>
    <t>Relatório e Parecer Técnico enviado aos órgãos licenciadores.</t>
  </si>
  <si>
    <t>Subsídios aos órgãos ambientais no licenciamento da silvicultura quanto aos impactos relacionados.</t>
  </si>
  <si>
    <t>Subsídio tecnico: Murilo Guimarães (UFRGS); Arthur Schramm (UFRGS); Martin Schossler (UFRGS).</t>
  </si>
  <si>
    <t>Área de ocorrência de Contomastix vacariensis na região de Silvicultura no Planalto das Araucárias</t>
  </si>
  <si>
    <t>A ação se encontra bem encaminhada. Precisa somente de o parecer técnico para encaminhar aos órgãos licenciadores.</t>
  </si>
  <si>
    <r>
      <t>Foi finalizada a pesquisa e a Dissertação de Arthur</t>
    </r>
    <r>
      <rPr>
        <b/>
        <sz val="14"/>
        <rFont val="Calibri"/>
        <family val="2"/>
        <scheme val="minor"/>
      </rPr>
      <t xml:space="preserve"> </t>
    </r>
    <r>
      <rPr>
        <sz val="14"/>
        <rFont val="Calibri"/>
        <family val="2"/>
        <scheme val="minor"/>
      </rPr>
      <t>Schramm, e a publicação encontra-se em fase de elaboração.</t>
    </r>
  </si>
  <si>
    <t>Falta de tempo e comunicação com os colaboradores.</t>
  </si>
  <si>
    <t>2.12</t>
  </si>
  <si>
    <t xml:space="preserve">Utilizar dados de mapeamento de uso da terra para localizar e mensurar a conversão de habitat nos municípios da Mata Atlântica strictu sensu no Rio Grande do Sul com ocorrência de espécies alvo do PAN, visando subsidiar ações dos órgãos ambientais competentes. </t>
  </si>
  <si>
    <t>Mapas indicando as áreas convertidas. Ofícios encaminhados periodicamente aos órgãos ambientais indicando áreas prioritárias para ações pertinentes. Capacitação, caso seja necessária,  de técnicos de órgãos ambientais para utilização do MAPBIOMAS.</t>
  </si>
  <si>
    <t xml:space="preserve">Conflitos identificados e encaminhamento periódico dessas informações para órgãos de proteção ambiental responsáveis pela fiscalização nessas areas. </t>
  </si>
  <si>
    <t>Patrick Colombo (FZB-RS)</t>
  </si>
  <si>
    <t>Subsídio Técnico: Alexandre Krob (Instituto Curicaca); Caroline Zank ( Instituto Curicaca); Roberto Batista de Oliveira (FZB-RS); Marcelo Duarte Freire (TEIA); Rosane/Rovena (CAOMA/Ministério Público Estadual); Suporte Logístico: Andreas Kindel (UFRGS); LARA (ICMBio/RAN).</t>
  </si>
  <si>
    <t>Área estratégica da Mata Atlântica</t>
  </si>
  <si>
    <t>Verificar quem da UFRGS (Andreas Kindel) e SOS Mata Atlântica trabalha no projeto MAPBIOMAS para iniciar interlocução com o PAN, visando estabelecer parceria. Comando Ambiental (Alexandre vai conversar com eles e verificar a possibilidade de compor esse grupo)</t>
  </si>
  <si>
    <t>A ação ainda não foi iniciada por conta da reestruturação da Fundação Zoobotânica dentro da Secretaria Estadual do Meio Ambiente e Infraestrutura do Rio Grande do Sul. A nova estruturação está em processo de conclusão, possibilitando o início da ação ainda nesse semestre.</t>
  </si>
  <si>
    <t>O principal problema até o momento é a reestruturação da Fundação Zoobotânica dentro da Secretaria Estadual do Meio Ambiente e Infraestrutura do Rio Grande do Sul.</t>
  </si>
  <si>
    <t>Patrick Colombo.</t>
  </si>
  <si>
    <t>Sim, é necessária revisão do texto do produto da ação. O texto original é: “Mapas indicando as áreas convertidas. Ofícios encaminhados periodicamente aos órgãos ambientais indicando áreas prioritárias para ações pertinentes. Capacitação, caso seja necessária, de técnicos de órgãos ambientais para utilização do MAPBIOMAS.” A nova proposta de texto é: “Mapas indicando as áreas convertidas, atualizados anualmente e encaminhados aos órgãos ambientais indicando as áreas prioritárias para ações pertinentes.”</t>
  </si>
  <si>
    <t>“Mapas indicando as áreas convertidas, atualizados anualmente e encaminhados aos órgãos ambientais indicando as áreas prioritárias para ações pertinentes.”</t>
  </si>
  <si>
    <t>2.13</t>
  </si>
  <si>
    <t>Realizar Avaliação Ecológica Rápida na região do Banhado Amarelo, Josafaz e Silveirão, áreas de ocorrência potencial para espécies alvo do PAN.</t>
  </si>
  <si>
    <t>Relatório da Avaliação Ecológica Rápida.</t>
  </si>
  <si>
    <t xml:space="preserve">Proteção da área através da criação de UC ou ampliação do PARNA Serra geral </t>
  </si>
  <si>
    <t>Andreas Kindel (Instituto Curicaca)</t>
  </si>
  <si>
    <t>Subsídio Técnico: Patrick Colombo (FZB-RS); Marcelo Freire (Teia); Caroline Zank (Instituto Curicaca); Dener Heiermann (UFRGS/FZB).</t>
  </si>
  <si>
    <t>Parques Nacionais de Aparados da Serra e Serra Geral e Floresta Nacional São Francisco de Paula</t>
  </si>
  <si>
    <t>Área Estratégica Taquari-Antas</t>
  </si>
  <si>
    <t>Ação tem duas fases: primeira etapa (até a avaliação de meio termo): produção de relatório baseado na avaliação ecológica rápida; segunda etapa: encaminhamento</t>
  </si>
  <si>
    <t>Embora não explicitamente vinculada ao PAN SUL o projeto GEF-Terrestre no RS vai abranger parte dessa região alvo e os técnicos da SEMA (Patrick Colombo) estão conseguindo captar recursos para fazer avaliações ecológicas rápidas que incluirão a adoção de abordagens que permitirão a inclusão de grupos e espécies além das espécies focais do projeto GEF. O projeto está na fase de captação.  Se obtiver sucesso, vamos nos reunir para ver como conseguiremos, através dessa iniciativa, contemplar também os objetivos da ação 2.13</t>
  </si>
  <si>
    <t>Inclusão de ações a serem desenvolvidas na área como parte do PAN Planalto Sul.</t>
  </si>
  <si>
    <t>Outras iniciativas de captação somente terão início se houver algum insucesso da negociação em curso. Como a amostragem do projeto GEF envolverão  o monitoramento acústico, mesmo que a sobreposição territorial não seja completa com a região alvo dessa ação, os equipamentos poderão ser remanejado nos intervalos das expedições dos referidos projetos ou após o seu termino.</t>
  </si>
  <si>
    <t>2.14</t>
  </si>
  <si>
    <t>Realizar Avaliação Ecológica Rápida na região de ocorrência de Melanophryniscus admirabilis para a definição de estratégias para conservação.</t>
  </si>
  <si>
    <t>Relatório da Avaliação Ecológica Rápida disponibilizado.</t>
  </si>
  <si>
    <t>Definição de estratégias de conservação.</t>
  </si>
  <si>
    <t>Subsídio Técnico: Alexandre Krob (Instituto Curicaca); Márcio Borges-Martins (UFRGS); Caroline Zank (Instituto Curicaca); Fernando Becker (UFRGS); Andreas Kindel (Instituto Curicaca); Bruna Meneses (Instituto Curicaca); Jan Karel Felix Mahler Júnior (FZB-RS); Glayson Bencke (FZB-RS); Ismael Brack (Instituto Curicaca); Juliano Ferrer (UFRGS); Rodrigo Bergamin (UFRGS).</t>
  </si>
  <si>
    <t>Área de ocorrência de M. admirabilis, municípios de Soledade e Arvorezinha (RS).</t>
  </si>
  <si>
    <t>O levantamento de espécies da fauna e da flora da região de ocorrência de M. admirabilis foi realizada em novembro de 2017, no formato de Bioblitz. Alunos da graduação do curso de Ciências Biológicas da UFRGS, acompanhados por professores especialistas nos grupos animais, foram os responsáveis pelo registro das espécies. Eventualmente, para alguns grupos (anfíbios, aves e plantas vasculares) foi realizada uma saída complementar. O levantamento da situação socioeconômica da região também já foi realizado. Estamos em fase de produção do relatório.</t>
  </si>
  <si>
    <t>O relatório do AER está em fase de produção de mapas e do corpo de texto.</t>
  </si>
  <si>
    <t>2.15</t>
  </si>
  <si>
    <t>Sensibilizar a sociedade sobre a importância dos campos nativos.</t>
  </si>
  <si>
    <t>Ações de comunicação, via assessoria de imprensa especializada para acesso a jornais, rádios e TVs, sobre a importância da conservação dos campos nativos para a sociedade em geral.</t>
  </si>
  <si>
    <t>Parcela maior da sociedade sensibilizada.</t>
  </si>
  <si>
    <t>75 mil (15 mil por ano)</t>
  </si>
  <si>
    <r>
      <rPr>
        <b/>
        <sz val="14"/>
        <rFont val="Calibri"/>
        <family val="2"/>
        <scheme val="minor"/>
      </rPr>
      <t>Herpetofauna do Sul:</t>
    </r>
    <r>
      <rPr>
        <sz val="14"/>
        <rFont val="Calibri"/>
        <family val="2"/>
        <scheme val="minor"/>
      </rPr>
      <t>Tiago Gomes (UNIPAMPA); Marcio Borges-Martins (UFRGS).</t>
    </r>
    <r>
      <rPr>
        <b/>
        <sz val="14"/>
        <rFont val="Calibri"/>
        <family val="2"/>
        <scheme val="minor"/>
      </rPr>
      <t xml:space="preserve">Aves dos Campos Sulinos:     </t>
    </r>
    <r>
      <rPr>
        <sz val="14"/>
        <rFont val="Calibri"/>
        <family val="2"/>
        <scheme val="minor"/>
      </rPr>
      <t>Patricia Pereira Serafini (CEMAVE); 
Glayson Ariel Bencke (Fundação Zoobotânica do Rio Grande do Sul);
Carla Suertegaray Fontana (PUC-RS).</t>
    </r>
  </si>
  <si>
    <t>Campos Sulinos</t>
  </si>
  <si>
    <t>PR, SC e RS</t>
  </si>
  <si>
    <r>
      <rPr>
        <b/>
        <sz val="14"/>
        <rFont val="Calibri"/>
        <family val="2"/>
        <scheme val="minor"/>
      </rPr>
      <t>Ação compartilhada com PAN Campos Sulinos</t>
    </r>
    <r>
      <rPr>
        <sz val="14"/>
        <rFont val="Calibri"/>
        <family val="2"/>
        <scheme val="minor"/>
      </rPr>
      <t xml:space="preserve"> (ação 3.14 do referido PAN); Pode e deve ser utilizada a assessoria de imprensa das OEMAs.</t>
    </r>
  </si>
  <si>
    <t>Não foi iniciada. Agrupada com 2.8, manutenção da previsão de gastos da 2.15 (75 mil para 5 anos)</t>
  </si>
  <si>
    <t>não há</t>
  </si>
  <si>
    <t>Não houve até o momento iniciativa dentro do grupo para começar a Ação.Tampouco contamos com recursos para viagens e elaboração de material</t>
  </si>
  <si>
    <t>Laura Verrastro</t>
  </si>
  <si>
    <t>manutenção do Articulador Tiago Quaggio e de Laura, Márcio e Tiago Gomes como colaboradores na Ação 2.8</t>
  </si>
  <si>
    <t>Ação agrupada com 2.8</t>
  </si>
  <si>
    <t>Proteção dos habitat das espécies contempladas pelo PAN, por meio do fortalecimento do sistema de áreas protegidas.</t>
  </si>
  <si>
    <t>3.1</t>
  </si>
  <si>
    <t>Impulsionar a criação de uma UC no município de Cidreira-RS que contemple o gradiente e a dinâmica geológica de alimentação das dunas.</t>
  </si>
  <si>
    <t>Documentos encaminhados e ações realizadas para impulsionar, junto à SEMA, a criação da UC.</t>
  </si>
  <si>
    <t>As espécies e ambientes protegidos. UC criada.</t>
  </si>
  <si>
    <r>
      <rPr>
        <b/>
        <sz val="14"/>
        <rFont val="Calibri"/>
        <family val="2"/>
        <scheme val="minor"/>
      </rPr>
      <t>Herpetofauna do Sul</t>
    </r>
    <r>
      <rPr>
        <sz val="14"/>
        <rFont val="Calibri"/>
        <family val="2"/>
        <scheme val="minor"/>
      </rPr>
      <t xml:space="preserve">Subsídio Técnico: Marcelo Duarte Freire (Teia); Diego Janisch Alvares (UFRGS); Roberto Batista de Oliveira (FZB-RS); Laura Verrastro (UFRGS); Patrick Colombo (FZB). </t>
    </r>
    <r>
      <rPr>
        <b/>
        <sz val="14"/>
        <rFont val="Calibri"/>
        <family val="2"/>
        <scheme val="minor"/>
      </rPr>
      <t>Aves dos Campos Sulinos</t>
    </r>
    <r>
      <rPr>
        <sz val="14"/>
        <rFont val="Calibri"/>
        <family val="2"/>
        <scheme val="minor"/>
      </rPr>
      <t>: Glayson Bencke (FZB).</t>
    </r>
  </si>
  <si>
    <t>Cidreira</t>
  </si>
  <si>
    <r>
      <t>Articulador conversará com o pessoal do PAN dos Rivulideos.</t>
    </r>
    <r>
      <rPr>
        <b/>
        <sz val="14"/>
        <rFont val="Calibri"/>
        <family val="2"/>
        <scheme val="minor"/>
      </rPr>
      <t xml:space="preserve"> Ação 1.20 do PAN Campos Sulinos (compartilhada).</t>
    </r>
  </si>
  <si>
    <t>Foi finalizado o parecer técnico indicando a criação de UC por um Grupo de Trabalho criado na SEMA com esse objetivo, onde foram definidos os limites e dado o aporte técnico para a criação da UC. Os trabalhos desse GT foram fortemente subsidiados pelo Instituto Curicaca, assim como a ONG mobilizou diversos outros pareceres de instituições técnicas e universidades que atuam na região, criando um subsídio de alta consistência. Em maio deste ano, foi feita reunião com chefe do DEBIO e essa foi uma das pautas. Ele se comprometeu a dar andamento ao processo já que a parte técnica está feita. Sugestão que o ICMBIO ajude a impulsionar através de um ofício direcionado ao DBio e/ou da disponibilidade para uma reunião presencial com técnicos da SEMA.</t>
  </si>
  <si>
    <t>Parecer técnico do Instituto Curicaca, incluindo mapa da priorização de conservação de remanescentes de dunas costeiras no Litoral Norte do RS; parecer técnico do GMARS, do Ceclimar, do Nema e da FURG articulados pelo Instituto Curicaca. Ofício ao DBio solicitando reunião para tratar da pauta.</t>
  </si>
  <si>
    <t>Alexandre Krob (Instituto Curicaca) e Caroline Zank (Instituto Curicaca)</t>
  </si>
  <si>
    <t>Todas as ações do PAN, 2º Ciclo devem ter sua data compatibilizadas com a portaria, que determina o início para julho de 2019</t>
  </si>
  <si>
    <t>Diego Pereira (DBio/Sema), Joana Bassi (DBio/Sema)</t>
  </si>
  <si>
    <t>3.2</t>
  </si>
  <si>
    <t>Fomentar a criação de UC na região de ocorrência do sapinho-admirável-de-barriga-vermelha, Melanophryniscus admirabilis.</t>
  </si>
  <si>
    <t>Documentos encaminhados e ações realizadas para subsidiar, junto aos órgão competentes, a criação da UC.</t>
  </si>
  <si>
    <t>Inclusão das áreas indicadas como prioritárias nos limites da UC. UC criada.</t>
  </si>
  <si>
    <t>Subsídio Técnico: Michelle Abadie de Vasconcellos (Curicaca); Márcio Borges Martins (UFRGS); Caroline Zank (Instituto Curicaca); Patricia (CEMAVE); Glayson (FZB); Luis Fernando Perelo (FEPAM).</t>
  </si>
  <si>
    <t>Arvorezinha e Soledade</t>
  </si>
  <si>
    <r>
      <t xml:space="preserve">A Avaliação Ecológica Rápida da área do </t>
    </r>
    <r>
      <rPr>
        <i/>
        <sz val="14"/>
        <rFont val="Calibri"/>
        <family val="2"/>
        <scheme val="minor"/>
      </rPr>
      <t>M. admirabilis</t>
    </r>
    <r>
      <rPr>
        <sz val="14"/>
        <rFont val="Calibri"/>
        <family val="2"/>
        <scheme val="minor"/>
      </rPr>
      <t>está em fase de finalização com a recomendação de criação UC, mas sem definição de categoria. Ao mesmo tempo, a Michelle Abadie retomou o diálogo sobre a criação de uma RPPN com a proprietária da área. Recentemente houve reunião com o novo diretor do DEBIO onde foi solicitada sua interlocução com municípios para fomentar a criação de UCs municipais ou até estadual, caso o resultado do ERA aponte nessa direção.</t>
    </r>
  </si>
  <si>
    <t>Ofício ao DBio solicitando reunião para tratar da pauta.</t>
  </si>
  <si>
    <t>Diego Pereira (DBio/Sema); Daniel (DBio/Sema) confirmar; Cristiane (DBio/Sema).</t>
  </si>
  <si>
    <t>Sugestão de inclusão dos colaboradores da DBio/Sema para acompanhamento técnico e gerencial na Sema.</t>
  </si>
  <si>
    <t>3.3</t>
  </si>
  <si>
    <r>
      <t xml:space="preserve">Subsidiar e acompanhar, a implementação do plano de manejo da Parque Estadual Serra da Baitaca visando a conservação do sapinho-da-montanha, </t>
    </r>
    <r>
      <rPr>
        <i/>
        <sz val="14"/>
        <rFont val="Calibri"/>
        <family val="2"/>
        <scheme val="minor"/>
      </rPr>
      <t>Brachycephalus pernix.</t>
    </r>
  </si>
  <si>
    <t>Nota Técnica para órgão gestor e MPE e monitoramento das ações de implementação do Plano de Manejo ao longo dos 5 anos de PAN</t>
  </si>
  <si>
    <t>Uso público contemplando cuidados específicos para essa espécie.</t>
  </si>
  <si>
    <t>Mauro de Moura Britto (IAP-PR)</t>
  </si>
  <si>
    <t>Subsídio Técnico: Luiz Fernando Ribeiro (elaboração da nota técnica).</t>
  </si>
  <si>
    <t>PAREST da Serra da Baitaca</t>
  </si>
  <si>
    <t>Ameaça: Uso recreacional e incêndio; Spp: Brachycephalus pernix.</t>
  </si>
  <si>
    <t>O plano de manejo já foi entregue há um ano e meio, mas esta ação ainda não foi discutida com o gerente da unidade de conservação, Sr. Joel Moreira dos Santos, por encontrar-se dentro do prazo previsto e pelo estrutura atual da instituição  estar sofrendo modificações, com alguns gerentes sobrecarregados, cuidando de mais de uma UC, o caso em que ele se encontra.  No momento também não há verbas disponíveis para qualquer iniciativa.</t>
  </si>
  <si>
    <t>Sem execução  do produto.</t>
  </si>
  <si>
    <r>
      <t>A falta de uma iniciativa do próprio articulador, também impediu a realização</t>
    </r>
    <r>
      <rPr>
        <b/>
        <sz val="14"/>
        <rFont val="Calibri"/>
        <family val="2"/>
        <scheme val="minor"/>
      </rPr>
      <t>.</t>
    </r>
  </si>
  <si>
    <t>Mauro de Moura Britto (IAP)</t>
  </si>
  <si>
    <t>Sugiro o esgotamento do prazo.</t>
  </si>
  <si>
    <t>Nota Técnica para órgão gestor e MPE e reuniões de acompanhamento da execução da ação</t>
  </si>
  <si>
    <t xml:space="preserve">Estudar o plano de manejo da UC para acompanhar sua implementação. </t>
  </si>
  <si>
    <t>3.4</t>
  </si>
  <si>
    <r>
      <t xml:space="preserve">Incentivar, subsidiar e acompanhar, a elaboração e/ou implementação de planos de manejo das UCs de ocorrência da rã-manezinho, </t>
    </r>
    <r>
      <rPr>
        <i/>
        <sz val="14"/>
        <rFont val="Calibri"/>
        <family val="2"/>
        <scheme val="minor"/>
      </rPr>
      <t>Ischnocnema manezinho</t>
    </r>
    <r>
      <rPr>
        <sz val="14"/>
        <rFont val="Calibri"/>
        <family val="2"/>
        <scheme val="minor"/>
      </rPr>
      <t>.</t>
    </r>
  </si>
  <si>
    <t>Nota Técnica para órgão gestor e monitoramento do andamento do processo de elaboração/implementação dos planos de manejo ao longo do período de execução do PAN.</t>
  </si>
  <si>
    <t>Selvino Neckel de Oliveira (UFSC)</t>
  </si>
  <si>
    <t>Subsídio Técnico: Iberê Farina Machado (Instituto Boitatá); Vitor  Carvalho (Pós-Eco/UFSC); Caroline Oswald (Pós-Zoo/UFMG).</t>
  </si>
  <si>
    <t>Nas Ucs de ocorrência da espécie.</t>
  </si>
  <si>
    <t xml:space="preserve">Oficio enviado a câmara de vereadores de Florianópolis para inclusão no plano diretor do município proteção das áreas de ocorrência da espécie. </t>
  </si>
  <si>
    <t>Oficio recebido e em tramitação na câmara de vereadores.</t>
  </si>
  <si>
    <r>
      <t xml:space="preserve">Incentivar, subsidiar e acompanhar, a elaboração e/ou implementação de planos de manejo das UCs e plano diretor do município de ocorrência da rã-manezinho, </t>
    </r>
    <r>
      <rPr>
        <i/>
        <sz val="14"/>
        <rFont val="Calibri"/>
        <family val="2"/>
        <scheme val="minor"/>
      </rPr>
      <t>Ischnocnema manezinho</t>
    </r>
    <r>
      <rPr>
        <sz val="14"/>
        <rFont val="Calibri"/>
        <family val="2"/>
        <scheme val="minor"/>
      </rPr>
      <t>.</t>
    </r>
  </si>
  <si>
    <t>Nota Técnica para órgão gestor e monitoramento do andamento do processo de elaboração/implementação dos planos de manejo de UC e plano diretor do município ao longo do período de execução do PAN.</t>
  </si>
  <si>
    <t>3.5</t>
  </si>
  <si>
    <t>Mensurar áreas degradadas em APPs na região do RVS Campos de Palmas (Área Estratégica  Iguaçu-Passo Fundo) visando o processo de recuperação dessas áreas.</t>
  </si>
  <si>
    <t>Mapas da degradação confeccionados e considerados em processos administrativos que tratem da recuperação dessas áreas (TACs, projetos de recuperação, condicionantes de licenciamento, mecanismos de conversão de multas).</t>
  </si>
  <si>
    <t>Melhoria da qualidade da vegetação marginal em recursos hidricos nos Campos de Palma.</t>
  </si>
  <si>
    <t>Leoncio Pedrosa Lima (ICMBio/CR09)</t>
  </si>
  <si>
    <t>Subsidio Técnico: Caren Andreis (ICMBio/CR-9); Elaine Maria Gonsales (UFSM-RS).</t>
  </si>
  <si>
    <t>Região dos Campos de Palmas, Palmas-PR</t>
  </si>
  <si>
    <t>AE Iguaçu-Passo Fundo</t>
  </si>
  <si>
    <r>
      <t xml:space="preserve">A UC foi vistoriada em 3 ocasiões, onde o georreferenciamento foi validado em campo. Nota técnica de caracterização das APPs foi elaborada. Embargo e PRAD de área na localidade tipo de </t>
    </r>
    <r>
      <rPr>
        <i/>
        <sz val="14"/>
        <rFont val="Calibri"/>
        <family val="2"/>
        <scheme val="minor"/>
      </rPr>
      <t>Pithecopus rusticus.</t>
    </r>
  </si>
  <si>
    <r>
      <t xml:space="preserve">Georreferenciamento quase finalizado na UC.PRAD em execução na localidade tipo de </t>
    </r>
    <r>
      <rPr>
        <i/>
        <sz val="14"/>
        <rFont val="Calibri"/>
        <family val="2"/>
        <scheme val="minor"/>
      </rPr>
      <t>Pithecopus rusticus</t>
    </r>
    <r>
      <rPr>
        <sz val="14"/>
        <rFont val="Calibri"/>
        <family val="2"/>
        <scheme val="minor"/>
      </rPr>
      <t>.</t>
    </r>
  </si>
  <si>
    <t>Paralização da operação prevista na UC. Não finalizado no restante da Area de Entorno. Alteração de estrutura organizacional e gestores da UC.</t>
  </si>
  <si>
    <t>Leôncio Pedrosa Lima (ICMBio/CR-9)</t>
  </si>
  <si>
    <t>Manter ação e realizar nova tentativa de inclusão nas câmaras de conciliação nos estados do Sul, sem formato definido ainda. Previsão de início em outubro/2019</t>
  </si>
  <si>
    <t>Mapas da degradação confeccionados e encaminhados, e reuniões de acompanhamento.</t>
  </si>
  <si>
    <t>Mapas de degradação considerado em processos administrativos que tratem da recuperação dessas áreas (TACs, projetos de recuperação, condicionantes de licenciamento, mecanismos de conversão de multas) e melhoria da qualidade da vegetação marginal em recursos hidricos nos Campos de Palma.</t>
  </si>
  <si>
    <t>3.6</t>
  </si>
  <si>
    <t>Buscar a inclusão das espécies do PAN Herpetofauna do Sul no Plano de Manejo da APA Ibirapuitã e articular com a equipe gestora da UC ações específicas para proteção dessas espécies antes da revisão do Plano.</t>
  </si>
  <si>
    <t>Nota técnica encaminhada à equipe gestora da UC contendo recomendações de manejo para as espécies do PAN a serem incorporadas à revisão do plano de manejo.</t>
  </si>
  <si>
    <t>Plano de manejo revisado contemplando ações específicas de proteção da herpetofauna ameaçada.</t>
  </si>
  <si>
    <t>Tiago Quaggio Vieira (ICMBio/RAN)</t>
  </si>
  <si>
    <t>Tiago Gomes (UNIPAMPA).</t>
  </si>
  <si>
    <t>APA Ibirapuitã</t>
  </si>
  <si>
    <r>
      <t xml:space="preserve">Foi encaminhado ao gestor da APA, por meio do processo SEI n° 02071000089/2017-52, a nota técnica n° 6/2017, a qual contém recomendações específicas para a conservação das espécies </t>
    </r>
    <r>
      <rPr>
        <i/>
        <sz val="14"/>
        <rFont val="Calibri"/>
        <family val="2"/>
        <scheme val="minor"/>
      </rPr>
      <t xml:space="preserve">Calamodontophis paucidens, Homonota uruguayensis, Limnomedusa macroglossa, Stenocercus azureus </t>
    </r>
    <r>
      <rPr>
        <sz val="14"/>
        <rFont val="Calibri"/>
        <family val="2"/>
        <scheme val="minor"/>
      </rPr>
      <t>e</t>
    </r>
    <r>
      <rPr>
        <i/>
        <sz val="14"/>
        <rFont val="Calibri"/>
        <family val="2"/>
        <scheme val="minor"/>
      </rPr>
      <t xml:space="preserve"> Melanophryniscus sanmartini</t>
    </r>
    <r>
      <rPr>
        <sz val="14"/>
        <rFont val="Calibri"/>
        <family val="2"/>
        <scheme val="minor"/>
      </rPr>
      <t>. Ficou acordado com o gestor da APA que tais recomendações seriam sempre consideradas em processos de licenciamento e, quando o plano de manejo fosse revisado estas seriam incorporadas pelo mesmo.</t>
    </r>
  </si>
  <si>
    <t>Nota Técnica encaminhada para a APA contendo recomendações de manejo para as espécies do PAN.</t>
  </si>
  <si>
    <t>O Gestor da APA Ibirapuitã está sozinho na unidade, o que impede a revisão do plano de manejo no momento, pois o mesmo alega não ter capacidade para realizar tal tarefa enquanto estiver desprovido de uma equipe gestora na unidade. Comprometeu-se, no entanto, a considerar as recomendações de conservação encaminhadas via nota técnica em todos os processos de licenciamento na APA, também se comprometeu a incorporar essas recomendações ao plano de manejo quando o mesmo estiver passando por revisão.</t>
  </si>
  <si>
    <t>Monitoramento da situação até o final do PAN, monitorar os processos de licenciamento da APA para assegurar que as recomendações da nota técnica estão sendo consideradas.</t>
  </si>
  <si>
    <t>Memórias ou outros documentos (SEI) resultantes das reuniões de acompanhamento da adoção das recomendaçõe no plano de manejo.</t>
  </si>
  <si>
    <t>3.7</t>
  </si>
  <si>
    <t>Estimular e subsidiar tecnicamente a elaboração do Plano do Sistema Estadual de Unidades de Conservação - SEUC/RS, garantindo que reconheça as demandas de áreas estratégicas para conservação das espécies do PAN.</t>
  </si>
  <si>
    <t>Reuniões técnicas de motivação, Nota Técnica encaminhando mapa com áreas estratégicas e listas das espécies, e seminário de planejamento realizado</t>
  </si>
  <si>
    <t>Plano do SEUC considerando esses intrumentos.</t>
  </si>
  <si>
    <t xml:space="preserve"> Alexandre Krob (NuCAR/CURICACA)</t>
  </si>
  <si>
    <r>
      <rPr>
        <b/>
        <sz val="14"/>
        <rFont val="Calibri"/>
        <family val="2"/>
        <scheme val="minor"/>
      </rPr>
      <t xml:space="preserve">Ação compartilhada </t>
    </r>
    <r>
      <rPr>
        <sz val="14"/>
        <rFont val="Calibri"/>
        <family val="2"/>
        <scheme val="minor"/>
      </rPr>
      <t>Herpetofauna do Sul:Subsídio técnico: Laura Verrastro (UFRGS); Diego Janisch (UFRGS); Caroline Zank (Instituto Curicaca); Marcelo Freire (Teia); Patrick Colombo (FZB); Lara Cortes (ICMBio/RAN); Márcio Martins (UFRGS); Roberto Batista de Oliveira (FZB).Aves dos Campos Sulinos:
Departamento de Biodiversidade - DUC; Daniel Vilasboas  Slomp (SEMA-RS)
Jan Karel Felix Mähler Junior (Fundação Zoobotânica do Rio Grande do Sul);
Luis Fernando Perello (FEPAM); Patrícia Pereira  Serafini (CEMAVE).</t>
    </r>
  </si>
  <si>
    <t>Todos os municípios das Áreas Estratégicas no Rio Grande do Sul</t>
  </si>
  <si>
    <t>Áreas Estratégicas no Rio Grande do Sul</t>
  </si>
  <si>
    <t>Em maio de 2016 foi publicado o decreto estadual 53017/2016 que regulamenta o SEUC, nesse regulamento houve a indicação de um responsável por dar andamento ao processo de elaboração do Plano. Essa ação estava prevista no 1º Ciclo do PAN Sul. Com a atual mudança de governo, abriu-se uma nova negociação junto ao diretor do DBIO que afirmou estar prevendo destinação de recurso do FEMA para a elaboração do Plano. O documento de referência foi submetido pelo Curicaca à SEMA em 2015 e continuou sendo constantemente reafirmado em reuniões e telefonemas nos anos subsequentes, inclusive ainda mais uma vez no mês de agosto.</t>
  </si>
  <si>
    <t>Termo de referência elaborado pelo Instituto Curicaca para ajudar a Sema no planejamento da elaboração do Plano.</t>
  </si>
  <si>
    <t>A falta de um Plano tem sido um importante motivo para problemas na gestão das Unidades de Conservação existentes e no suporte à decisão de criação de novas UC. Essa lacuna tem permitido que influencias políticas determinem as prioridades, ao invés dos subsídios técnicos.</t>
  </si>
  <si>
    <t>Alexandre Krob (Instituto Curicaca) e Caroline Zank(Instituto Curicaca)</t>
  </si>
  <si>
    <t>Ação compartilhada PAN Campos Sulinos(Ação 1.1 do PAN Campos Sulinos).</t>
  </si>
  <si>
    <t>Todas as ações do PAN, 2º Ciclo devem ter sua data compatibilizadas com a portaria, que determina o início para maio de 2019</t>
  </si>
  <si>
    <t>Diego Pereira (DBio/Sema)</t>
  </si>
  <si>
    <t>3.8</t>
  </si>
  <si>
    <t>Retomar a proposta da criação de unidade de conservação estadual ou federal no Cerro do Jarau que proteja as espécies contempladas pelo PAN e paisagens do Pampa.</t>
  </si>
  <si>
    <t>Relatório anual de acompanhamento do processo.</t>
  </si>
  <si>
    <t>Unidade de conservação criada.</t>
  </si>
  <si>
    <t>Alexandre Krob (NuCAR/CURICACA)</t>
  </si>
  <si>
    <t>Articulação Política: Carmem (Geografia/UFSM); Alexandre Krob (Instituto Curicaca); Subsídio Técnico: Caroline Zank (Instituto Curicaca); Laura Verrastro (UFRGS); Márcio Borges (UFRGS); Sonia Cequim (UFSM); Dennis Patrocínio (SEMA-RS).</t>
  </si>
  <si>
    <t>Quaraí e Uruguaiana</t>
  </si>
  <si>
    <t>Ação compartilhada com PAN Campos Sulinos.</t>
  </si>
  <si>
    <t>A proposta de criação de UC na área do Cerro do Jarau foi engavetada na gestão anterior e com a atual troca de governo estadual foi retomada em reunião com a gestão atual, diretor do DEBIO, com um pedido de retomada do processo por parte da SEMA.  Devemos encaminhar Ofício ao DEBIO a respeito da retomada dos processos de criação de UCs abertos e instituídos no DEBIO anteriormente (entre elas estão contempladas também as áreas do Morro do Forno no litoral Norte do RS e a área do sapinho-admirável).</t>
  </si>
  <si>
    <t>Substituir para “Documentos encaminhados e ações realizadas para impulsionar, junto à SEMA, a criação da UC.”</t>
  </si>
  <si>
    <t>3.9</t>
  </si>
  <si>
    <r>
      <t xml:space="preserve">Monitorar o processo de revisão do Plano de Manejo do Parque Estadual de Itapeva/RS para  garantir a inclusão de </t>
    </r>
    <r>
      <rPr>
        <i/>
        <sz val="14"/>
        <rFont val="Calibri"/>
        <family val="2"/>
      </rPr>
      <t>Melanophryniscus dorsalis</t>
    </r>
    <r>
      <rPr>
        <sz val="14"/>
        <rFont val="Calibri"/>
        <family val="2"/>
      </rPr>
      <t xml:space="preserve">, </t>
    </r>
    <r>
      <rPr>
        <i/>
        <sz val="14"/>
        <rFont val="Calibri"/>
        <family val="2"/>
      </rPr>
      <t xml:space="preserve">Liolaemus occipitalis </t>
    </r>
    <r>
      <rPr>
        <sz val="14"/>
        <rFont val="Calibri"/>
        <family val="2"/>
      </rPr>
      <t xml:space="preserve">e </t>
    </r>
    <r>
      <rPr>
        <i/>
        <sz val="14"/>
        <rFont val="Calibri"/>
        <family val="2"/>
      </rPr>
      <t xml:space="preserve">Contomastix lacertoides </t>
    </r>
    <r>
      <rPr>
        <sz val="14"/>
        <rFont val="Calibri"/>
        <family val="2"/>
      </rPr>
      <t>como sub-alvos dos alvos de ambientes.</t>
    </r>
  </si>
  <si>
    <t xml:space="preserve">Documento encaminhado ao grupo de trabalho recomendando a inclusão das espécies. </t>
  </si>
  <si>
    <t xml:space="preserve">Plano de manejo publicado com as espécies constando como sub-alvos. </t>
  </si>
  <si>
    <t>dez/19</t>
  </si>
  <si>
    <t>Articulador Político: Andreas Kindel (NERF/UFRGS - junto ao conselho do PE); Paulo Grubler (SEMA/gestor da UC - junto ao conselho PE); Subsídio Técnico: Márcio Borges Martins (UFRGS); Articulador Político: Alexandre Krob (NuCAR/CURICACA).</t>
  </si>
  <si>
    <t>PE de Itapeva/RS</t>
  </si>
  <si>
    <t>Torres</t>
  </si>
  <si>
    <t>Eu saí do conselho do Parque Estadual de Itapeva e, portanto, perdi o contato com seus membros para verificar o andamento da ação. Até onde pude acompanhar quem estava à frente das informações era o Andreas Kindel da Universidade Federal do Rio Grande do Sul (UFRGS). Ele pode passar mais detalhes sobre ela.
Alexandre Krob informa que foi feita a solicitação de ajuste quanto aos alvos, não há confirmação de inclusão porque o plano ainda está em fase de elaboração com a finalização prevista para 2020.</t>
  </si>
  <si>
    <t>A saída do articulador do conselho do Parque Estadual de Itapeva.</t>
  </si>
  <si>
    <t>Buscar informações com o Andreas Kindel da UFRGS.</t>
  </si>
  <si>
    <t>Depende das informações provenientes do Andreas Kindel.</t>
  </si>
  <si>
    <t>Alexandre Krob do Instituto Curicaca.</t>
  </si>
  <si>
    <t>3.10</t>
  </si>
  <si>
    <r>
      <t xml:space="preserve">Solicitar a inclusão como alvo de conservação e propor ações para a proteção de </t>
    </r>
    <r>
      <rPr>
        <i/>
        <sz val="14"/>
        <rFont val="Calibri"/>
        <family val="2"/>
      </rPr>
      <t xml:space="preserve">Liolaemus occipitalis </t>
    </r>
    <r>
      <rPr>
        <sz val="14"/>
        <rFont val="Calibri"/>
        <family val="2"/>
      </rPr>
      <t>no plano de manejo do</t>
    </r>
    <r>
      <rPr>
        <i/>
        <sz val="14"/>
        <rFont val="Calibri"/>
        <family val="2"/>
      </rPr>
      <t xml:space="preserve"> </t>
    </r>
    <r>
      <rPr>
        <sz val="14"/>
        <rFont val="Calibri"/>
        <family val="2"/>
      </rPr>
      <t xml:space="preserve">Parque Estadual do Rio Vermelho e para </t>
    </r>
    <r>
      <rPr>
        <i/>
        <sz val="14"/>
        <rFont val="Calibri"/>
        <family val="2"/>
      </rPr>
      <t>Liolaemus occipitalis,</t>
    </r>
    <r>
      <rPr>
        <sz val="14"/>
        <rFont val="Calibri"/>
        <family val="2"/>
      </rPr>
      <t xml:space="preserve"> </t>
    </r>
    <r>
      <rPr>
        <i/>
        <sz val="14"/>
        <rFont val="Calibri"/>
        <family val="2"/>
      </rPr>
      <t>Melanophryniscus dorsalis</t>
    </r>
    <r>
      <rPr>
        <sz val="14"/>
        <rFont val="Calibri"/>
        <family val="2"/>
      </rPr>
      <t xml:space="preserve"> e</t>
    </r>
    <r>
      <rPr>
        <i/>
        <sz val="14"/>
        <rFont val="Calibri"/>
        <family val="2"/>
      </rPr>
      <t xml:space="preserve"> Tropidurus imbituba</t>
    </r>
    <r>
      <rPr>
        <sz val="14"/>
        <rFont val="Calibri"/>
        <family val="2"/>
      </rPr>
      <t xml:space="preserve"> no Plano de manejo da APA da Baleia Franca.
</t>
    </r>
  </si>
  <si>
    <t xml:space="preserve">Notas Técnicas para os Gestores das UCs  e entrega do mapa de distribuição das espécies. </t>
  </si>
  <si>
    <t>Inclusão dessas espécies como alvos de conservação nos Planos de Manejo.</t>
  </si>
  <si>
    <t>abril/20</t>
  </si>
  <si>
    <t>Erica Saito (PROSUL)</t>
  </si>
  <si>
    <t>5.000,00</t>
  </si>
  <si>
    <t>Subsídio Técnico: Tobias Kunz (UFRGS - dados de registro); Vivian Uhlig (ICMBio/RAN - confecção dos mapas); Selvino Neckel (UFSC - Elaboração da nota técnica); Suporte Logístico: Leôncio Pedrosa Lima (ICMBio/CR-9 - interlocução com os gestores da APA).</t>
  </si>
  <si>
    <t>Parque Estadual do Rio Vermelho e APA da Baleia Franca</t>
  </si>
  <si>
    <r>
      <t xml:space="preserve">Ameaça: Urbanização, uso recreacional das áreas de ocorrência das espécies </t>
    </r>
    <r>
      <rPr>
        <i/>
        <sz val="14"/>
        <rFont val="Calibri"/>
        <family val="2"/>
      </rPr>
      <t>Liolaemus occipitalis, Melanophryniscus dorsalis</t>
    </r>
    <r>
      <rPr>
        <sz val="14"/>
        <rFont val="Calibri"/>
        <family val="2"/>
      </rPr>
      <t>e</t>
    </r>
    <r>
      <rPr>
        <i/>
        <sz val="14"/>
        <rFont val="Calibri"/>
        <family val="2"/>
      </rPr>
      <t>Tropidurus imbituba.</t>
    </r>
  </si>
  <si>
    <t>O produto foi obtido com resultado esperado atingido, que é a inclusão de ações para essas espécies no Plano de Manejo da UC, apenas para a APA da Baleia Franca. Será iniciado a partir de agora o mesmo processo para o Parque Estadual do Rio Vermelho.</t>
  </si>
  <si>
    <t>Entrega de Nota Técnica do ICMBio para o Gestor da APA, juntamente com o mapa de distribuição e a tabela com os pontos de ocorrência das espécies.</t>
  </si>
  <si>
    <t>Erica Naomi Saito (PROSUL Projetos Supervisão e Planejamento Ltda.; CAIPORA Cooperativa para Conservação da Natureza).</t>
  </si>
  <si>
    <t>Subsídio Técnico: Tobias Kunz (UFRGS - dados de registro);  Franciele Fath (ICMBio/RAN - confecção dos mapas); Selvino Neckel (UFSC - Elaboração da nota técnica); Suporte Logístico: Leôncio Pedrosa Lima (ICMBio/CR-9 - interlocução com os gestores da APA).</t>
  </si>
  <si>
    <t>Conferir o texto conforme planilha original</t>
  </si>
  <si>
    <t>Confirmar com a articuladora e chefe do parque estadual a nova data prevista para conclusão.</t>
  </si>
  <si>
    <t>3.11</t>
  </si>
  <si>
    <t>Solicitar e subsidiar tecnicamente a readequação do zoneamento do Plano de Manejo do REVIS Campos de Palmas.</t>
  </si>
  <si>
    <t>Nota técnica encaminhada para a ICMBio/DIMAN.</t>
  </si>
  <si>
    <t>Readequação do zoneamento do PM para proteção das espécies contempladas no PAN.</t>
  </si>
  <si>
    <t>agosto/20</t>
  </si>
  <si>
    <t>Leôncio Pedrosa Lima (ICMBio/CR9 - Florianópolis)</t>
  </si>
  <si>
    <r>
      <rPr>
        <b/>
        <sz val="14"/>
        <rFont val="Calibri"/>
        <family val="2"/>
      </rPr>
      <t>Herpetofauna do Sul:</t>
    </r>
    <r>
      <rPr>
        <sz val="14"/>
        <rFont val="Calibri"/>
        <family val="2"/>
      </rPr>
      <t xml:space="preserve">
Subsídio técnico: Elaine Gonsales (UFSM); Articulador com ICMBio-Sede: Lara (ICMBio/RAN); Caren Andreis (ICMBio/CR09-Florianópolis); Ricardo Jerozolimski (Chefe da UC).
</t>
    </r>
    <r>
      <rPr>
        <b/>
        <sz val="14"/>
        <rFont val="Calibri"/>
        <family val="2"/>
      </rPr>
      <t>Aves dos Campos Sulinos:</t>
    </r>
    <r>
      <rPr>
        <sz val="14"/>
        <rFont val="Calibri"/>
        <family val="2"/>
      </rPr>
      <t xml:space="preserve">
Patrícia Serafini (ICMBio/CEMAVE); Carla Suertegaray Fontana (PUC-RS).</t>
    </r>
  </si>
  <si>
    <t>REVIS dos Campos de Palmas</t>
  </si>
  <si>
    <t>Ação 1.18 do PAN Campos Sulinos (compartilhada).</t>
  </si>
  <si>
    <t>Nota técnica foi elaborada de maneira emergencial e foi enviada à Coordenação no ICMBio sede, mas ainda não foi discutida pelo conselho gestor do ICMBio e não houve início de ações de revisão.</t>
  </si>
  <si>
    <t>Nota técnica emergencial</t>
  </si>
  <si>
    <t xml:space="preserve">Falta de priorização na UC;
Alteração de estrutura organizacional no ICMBio
</t>
  </si>
  <si>
    <t>Leoncio</t>
  </si>
  <si>
    <t>Reforçar a NT com informações das espécies do PAN e solicitar ao CR que faça requerimento pessoalmente na Diretoria responsável</t>
  </si>
  <si>
    <t>3.12</t>
  </si>
  <si>
    <t>Subsidiar e impulsionar o processo de criação de UCs na região do Corredor Ecológico Chapecó (Campos de Água Doce e Passos Maia).</t>
  </si>
  <si>
    <t>Processos de criação de UCs instruídos e com movimentação.</t>
  </si>
  <si>
    <t>UCs criadas considerando a complementaridade em mosaico com o RVS Campos de Palmas.</t>
  </si>
  <si>
    <t>Elaine Maria Gonsales (UFSM-RS)</t>
  </si>
  <si>
    <r>
      <rPr>
        <b/>
        <sz val="14"/>
        <rFont val="Calibri"/>
        <family val="2"/>
        <scheme val="minor"/>
      </rPr>
      <t>Ação Compartilhada Herpetofauna do Sul:</t>
    </r>
    <r>
      <rPr>
        <sz val="14"/>
        <rFont val="Calibri"/>
        <family val="2"/>
        <scheme val="minor"/>
      </rPr>
      <t>Subsídio Técnico: Selvino Neckel de Oliveira (UFSC); Erica Naomi Saito (PROSUL); leoncio Pedrosa Lima (ICMBio/CR-9); Tobias Saraiva Kunz (UFRGS); Articulacao politica: Ricardo Barros Penteado (FATMA-SC).</t>
    </r>
    <r>
      <rPr>
        <b/>
        <sz val="14"/>
        <rFont val="Calibri"/>
        <family val="2"/>
        <scheme val="minor"/>
      </rPr>
      <t xml:space="preserve"> Aves dos Campos Sulinos</t>
    </r>
    <r>
      <rPr>
        <sz val="14"/>
        <rFont val="Calibri"/>
        <family val="2"/>
        <scheme val="minor"/>
      </rPr>
      <t>: 
Patricia Serafini (CEMAVE);
 Adriana Dorcina Nunes e Shigeko Ishy (FATMA-SC);
Juliano Rodrigues Oliveira (ICMBio/PARNA das Araucárias-SC);
Ricardo Jerozolimski (ICMBIo/REVIS Campos de Palmas-PR).</t>
    </r>
  </si>
  <si>
    <t>Água Doce (SC)</t>
  </si>
  <si>
    <t>Área Estratégica Iguaçu-Passo Fundo</t>
  </si>
  <si>
    <r>
      <t xml:space="preserve">Ação compartilhada com PAN Campos Sulinos. </t>
    </r>
    <r>
      <rPr>
        <b/>
        <sz val="14"/>
        <rFont val="Calibri"/>
        <family val="2"/>
        <scheme val="minor"/>
      </rPr>
      <t>Ação compartilhada com PAN Campos Sulinos</t>
    </r>
    <r>
      <rPr>
        <sz val="14"/>
        <rFont val="Calibri"/>
        <family val="2"/>
        <scheme val="minor"/>
      </rPr>
      <t xml:space="preserve"> (Ação 1.2 do referido PAN).A principal justificativa seria a proteção da perereca-da-folhagem, Pithecopus rusticus, porém não é uma espécie contemplada por lista alguma, ainda nem foi avaliada. O grupo ainda sugere a mesma “tramitação” do M. admirabilis, avaliá-la pela IUCN. </t>
    </r>
  </si>
  <si>
    <t xml:space="preserve">Foram realizados contatos com o Instituto de Meio Ambiente do estado de Santa Catarina (IMA-SC) para iniciar tratativas sobre esta ação. Foi constatado que já existe uma proposta de implantação de UC nesta região do município de Água Doce que contemplaria os campos. Esta proposta se refere à área do banhado Roseira, a qual foi mapeada em um estudo realizado pelo programa dos Corredores Ecológicos e contou com apoio do PAN Campos Sulinos. No entanto, os dados sobre a área são de 2009, e atualmente o IMA-SC não tem informações sobre a integridade da área, ou sobre outras áreas prioritárias no município, para prosseguir com os encaminhamentos. Neste sentido, o IMA solicitou a indicação de uma área estratégica pelos PANs, para que possam prosseguir com a proposta já iniciada. Como esta indicação depende de um estudo detalhado sobre a região, seria necessário uma reunião entre os PANs envolvidos e o IMA, para prosseguir com os encaminhamentos. </t>
  </si>
  <si>
    <t>Não há produto gerado até o momento, apenas mensagens e telefonemas trocados entre o articulador da ação em consenso com colaboradores e a analista Luthiana dos Santos do IMA-SC.</t>
  </si>
  <si>
    <t xml:space="preserve">É necessário realizar uma reunião para analisar formas de viabilizar o estudo solicitado pelo Instituto de Meio Ambiente do estado de Santa Catarina (IMA-SC). No entanto, em conversa com alguns colaboradores da ação, achamos que o momento atual é desfavorável para qualquer iniciativa ou movimento neste sentido, sendo mais apropriado deixar esta ação para ser retomada no futuro.   </t>
  </si>
  <si>
    <t>Elaine M. Lucas</t>
  </si>
  <si>
    <t>Após a decisão de retomada desta ação, O ICMBio deveria viabilizar uma reunião técnica entre o IMA e os dois PANs para discutir esta ação, considerando as iniciativas já existentes (paralisadas neste momento) de implantação de UC nesta região.</t>
  </si>
  <si>
    <t>3.13</t>
  </si>
  <si>
    <t>Subsidiar e impulsionar o processo de criação de UCs na região de Coxilha Rica (SC).</t>
  </si>
  <si>
    <t>UC criada.</t>
  </si>
  <si>
    <t>Tiago Gomes (UNIPAMPA)</t>
  </si>
  <si>
    <t xml:space="preserve">Herpetofauna do Sul:
Tiago Gomes (UNIPAMPA)
Aves dos Campos Sulinos:
Carla Suertegaray Fontana (PUC-RS);
Patricia Pereira Serafini (ICMBio/CEMAVE). </t>
  </si>
  <si>
    <t>Lages, Urupema, Bom Retiro, São Joaquim, Painel/SC</t>
  </si>
  <si>
    <t>Campos Sulinos da Mata Atlântica em Santa Catarina</t>
  </si>
  <si>
    <r>
      <rPr>
        <b/>
        <sz val="14"/>
        <rFont val="Calibri"/>
        <family val="2"/>
        <scheme val="minor"/>
      </rPr>
      <t>Ação compartilhada com PAN Campos Sulinos</t>
    </r>
    <r>
      <rPr>
        <sz val="14"/>
        <rFont val="Calibri"/>
        <family val="2"/>
        <scheme val="minor"/>
      </rPr>
      <t xml:space="preserve"> (Ação 1.3 do PAN Mencionado).</t>
    </r>
  </si>
  <si>
    <t>Tiago Gomes e Carla Fontana entendem que essa ação deve ser debatida. Nós sugerimos excluí-la, em função da grave situação política atual. Patrícia Serafina não respondeu, estava em férias.  Consideramos temerário tentarmos essa ação sob as conjunturas atuais, Vale lembrar que SC é um dos estados que mais apoia o governo federal atual. O receio é que os proprietários, em retaliação a proposta, convertam os ambientes nativos. Isso já ocorreu na região do RVS dos Campos de Palmas.</t>
  </si>
  <si>
    <t>Tiago Gomes dos Santos e Carla Fontana.</t>
  </si>
  <si>
    <t>3.14</t>
  </si>
  <si>
    <t>Motivar a criação de corredores ecológicos em UCs do RS e seu entorno localizadas nos Campos Sulinos, a partir da adequação locacional das reservas legais declaradas no CAR.</t>
  </si>
  <si>
    <t>Oficina de capacitação para gestores de UCs e técnicos do CAR sobre aplicação das Reservas Legais na definição de corredores ecológicos.</t>
  </si>
  <si>
    <t>Proprietários rurais com reservas legais integrando corredores ecológicos na formação parque espinilho e contribuindo para a conservação da biodiversidade em UCs e seu entorno.</t>
  </si>
  <si>
    <t xml:space="preserve"> Alexandre Krob (Instituto Curicaca)</t>
  </si>
  <si>
    <t>Herpetofauna do Sul:
Daniel Vilasboas  Slomp (SEMA/DUC-RS); Alexandre Krob (Instituto Curicaca); Lucas Richter (SEMA/DFL-RS).
Aves dos Campos Sulinos:
Daniel Vilasboas  Slomp (DUC/SEMA-RS); Alexandre Krob (Instituto Curicaca); 
Lucas Richter (DLF/SEMA-RS); Jan Karel Felix Mähler Junior (Fundação Zoobotânica do Rio Grande do Sul).</t>
  </si>
  <si>
    <t>Área de
Proteção Ambiental do Ibirapuitã, Parque Estadual do Espinilho, Parque
Estadual do Podocarpus, Reserva Biológica Estadual do São Donato e
Reserva Biológica Estadual Ibirapuitã (Fonte SEMA/RS,2015; ICMBio,2016).</t>
  </si>
  <si>
    <t>Área estratégica Pampa (RS)</t>
  </si>
  <si>
    <r>
      <rPr>
        <b/>
        <sz val="14"/>
        <rFont val="Calibri"/>
        <family val="2"/>
        <scheme val="minor"/>
      </rPr>
      <t>Ação compartilhada</t>
    </r>
    <r>
      <rPr>
        <sz val="14"/>
        <rFont val="Calibri"/>
        <family val="2"/>
        <scheme val="minor"/>
      </rPr>
      <t xml:space="preserve"> com PAN Campos Sulinos (Ação 1.3 do PAN Mencionado).</t>
    </r>
  </si>
  <si>
    <t>Nada muito concreto foi encaminhado devido às justificativas ao lado. Há um trabalho junto com o MPE no sentido de retomar a discussão para a busca de uma solução ao impasse político.</t>
  </si>
  <si>
    <t>Breve discussão de encaminhamento com o MPE.</t>
  </si>
  <si>
    <t>Ainda existe um impasse com relação as áreas de Reserva Legal em campos nativos. Foi publicado um decreto estadual em 2018, dispensando a indicação de reserva legal pelo CAR em áreas de campos nativos. Esta determinação foi cassada por ação do MPE que suspendeu o artigo que tratava sobre a RL nos campos. O Pampa não tem sido alvo da implementação do CAR, o que dificulta a aplicação desta abordagem.</t>
  </si>
  <si>
    <t>Annelise Steigleder (MPE-RS/Porto Alegre)</t>
  </si>
  <si>
    <t>A implantação do CAR no Pampa e a solução desse impasse quanto à atuação do Governo Estadual é de interesse também do PAN Aves Campos Sulinos e deveria ser pensada uma ação articulada dos dois PAN direcionadas ao Governo Estadual e ao Ministério Público Estadual.</t>
  </si>
  <si>
    <t>3.15</t>
  </si>
  <si>
    <t>Sistematizar os subsídios técnicos que propuseram o REVIS do Pelotas e encaminhá-los as instituições envolvidas retomando os esforços de criação da UC.</t>
  </si>
  <si>
    <t>Nota Técnica encaminhada.</t>
  </si>
  <si>
    <t>Retomada do  processo de criação da UC .</t>
  </si>
  <si>
    <t>Herpetofauna do Sul:
Subsídio Técnico: Alexandre Krob (Instituto Curicaca); Patrick Colombo (FZB); Laura Verrastro (UFRGS); Márcio Borges-Martins (UFRGS).
Aves dos Campos Sulinos:
Adriana Nunes (IMA-SC); Carla Suertegaray Fontana (PUC-RS).</t>
  </si>
  <si>
    <t>Vacaria, Bom Jesus, Campo Belo do Sul,</t>
  </si>
  <si>
    <t>Planalto das Araucárias, Área Estratégica Taquari-Antas</t>
  </si>
  <si>
    <r>
      <rPr>
        <b/>
        <sz val="14"/>
        <rFont val="Calibri"/>
        <family val="2"/>
        <scheme val="minor"/>
      </rPr>
      <t>Ação compartilhada</t>
    </r>
    <r>
      <rPr>
        <sz val="14"/>
        <rFont val="Calibri"/>
        <family val="2"/>
        <scheme val="minor"/>
      </rPr>
      <t xml:space="preserve"> com PAN Campos Sulinos (Ação 1.19 do referido PAN). Ambos os PANs consideram de grande importância a criação da UC.</t>
    </r>
  </si>
  <si>
    <t>A ação será iniciada em breve, pois ainda está dentro do prazo estabelecido inicialmente.</t>
  </si>
  <si>
    <t>Neste momento a ação não está sendo considerada como prioridade institucional, mas incluímos uma ação semelhante no Plano de Ação Territorial para a Conservação das Espécies Ameaçadas de Extinção do Planalto Sul (Ação 1.5: Articular a criação e implantação do corredor ecológico do Rio Pelotas).</t>
  </si>
  <si>
    <t>Michelle Abadie e Alexandre Krob</t>
  </si>
  <si>
    <t>Incluir Caroline Zank (Instituto Curicaca) e Paulo Brack (UFRGS)</t>
  </si>
  <si>
    <t>PLANEJAMENTO DE NOVAS AÇÕES</t>
  </si>
  <si>
    <t>NOVAS AÇÕES:</t>
  </si>
  <si>
    <t>OBJETIVO ESPECÍFICO</t>
  </si>
  <si>
    <t>1.13</t>
  </si>
  <si>
    <t xml:space="preserve"> Acompanhar a aplicação das sugestões encaminhadas via nota técnica da ação 1.8 junto ao MPF e justiça federal.</t>
  </si>
  <si>
    <t>Reuniões técnicas, comunicações formais.</t>
  </si>
  <si>
    <t>Recomendações da nota técnica implementadas.</t>
  </si>
  <si>
    <t>Leôncio (CR9/ICMBio)</t>
  </si>
  <si>
    <t>Erica (Prosul)</t>
  </si>
  <si>
    <t>Apa da Baleia Franca</t>
  </si>
  <si>
    <t>Avisar Leôncio</t>
  </si>
  <si>
    <t>2.16</t>
  </si>
  <si>
    <r>
      <t xml:space="preserve">Monitorar as populações e estudar aspectos da história natural, ecologia e distribuição de </t>
    </r>
    <r>
      <rPr>
        <i/>
        <sz val="12"/>
        <rFont val="Calibri"/>
        <family val="2"/>
      </rPr>
      <t xml:space="preserve">Melanophryniscus macrogranulosus, Melanophryniscus cambaraensis, Melanophryniscus biancae, Pithecopus rusticus, Brachycephalus pernix,  Brachycephalus mirissimus, Brachycephalus quiririensis e Cycloramphus diringshofeni </t>
    </r>
    <r>
      <rPr>
        <sz val="12"/>
        <rFont val="Calibri"/>
        <family val="2"/>
      </rPr>
      <t xml:space="preserve"> que forneçam subsídios para estratégias de conservação.</t>
    </r>
  </si>
  <si>
    <t xml:space="preserve">Geração de subsídios para melhoria de estratégias de conservação para as espécies </t>
  </si>
  <si>
    <t>Luiz (PUCPR)</t>
  </si>
  <si>
    <t>Subsídio Técnico: Michelle Abadie (Instituto Curicaca); Patrick Colombo (FZB-RS); Debora Bordignon (UFRGS); Márcio Borges Martins (UFRGS) ; Caroline Zank (NUCAR/Curicaca); Selvino (UFSC); Natalia Vargas (UFRGS); Marcio Pie (UFPR); Marcelo Freire (PPG-UFRGS)</t>
  </si>
  <si>
    <t>Muncípios de São Francisco de Paula, Cambará do Sul, Maquiné, D. Pedro de Alcântara, Massaranduba (SC), Garuva (SC), Corupá (SC)</t>
  </si>
  <si>
    <t>Área Estratégica Mata Atlântica</t>
  </si>
  <si>
    <t>A ação está correlacionada com a ação 2.12</t>
  </si>
  <si>
    <t>Objetivo Geral do PAN</t>
  </si>
  <si>
    <t>PAINEL DE GESTÃO DO PAN</t>
  </si>
  <si>
    <t>RESUMO DA SITUAÇÃO DAS AÇÕES DO PAN</t>
  </si>
  <si>
    <t>SITUAÇÃO ATUAL DAS AÇÕES - 1ª MONITORIA (2019)</t>
  </si>
  <si>
    <t>SITUAÇÃO DAS AÇÕES</t>
  </si>
  <si>
    <t xml:space="preserve">MONITORIA </t>
  </si>
  <si>
    <t>%</t>
  </si>
  <si>
    <t>PÓS MONITORIA</t>
  </si>
  <si>
    <t xml:space="preserve"> Excluída ou Agrupada - Pós monitoria</t>
  </si>
  <si>
    <t xml:space="preserve"> Início planejado é posterior ao período monitorado</t>
  </si>
  <si>
    <t xml:space="preserve"> Não iniciada ou não concluída</t>
  </si>
  <si>
    <t xml:space="preserve"> Em andamento com problemas de realização</t>
  </si>
  <si>
    <t xml:space="preserve"> Em andamento no período previsto </t>
  </si>
  <si>
    <t xml:space="preserve"> Concluída</t>
  </si>
  <si>
    <t xml:space="preserve"> Ações Novas - Pós monitoria</t>
  </si>
  <si>
    <r>
      <t xml:space="preserve"> </t>
    </r>
    <r>
      <rPr>
        <b/>
        <sz val="11"/>
        <color theme="0"/>
        <rFont val="Calibri"/>
        <family val="2"/>
        <scheme val="minor"/>
      </rPr>
      <t>TOTAL DE AÇÕES DO PAN</t>
    </r>
  </si>
  <si>
    <t xml:space="preserve"> Ações Agrupadas na Monitoria</t>
  </si>
  <si>
    <t xml:space="preserve"> Ações Excluídas na Monitoria</t>
  </si>
  <si>
    <t>PAINEL DE OBJETIVOS ESPECÍFICOS DO PAN</t>
  </si>
  <si>
    <t>Número de Objetivos Específicos</t>
  </si>
  <si>
    <t>Objetivos Específicos</t>
  </si>
  <si>
    <t>Ações</t>
  </si>
  <si>
    <t>OBJETIVO 1</t>
  </si>
  <si>
    <t>OBJETIVO 2</t>
  </si>
  <si>
    <t>OBJETIVO 3</t>
  </si>
  <si>
    <t>30 de Setembro a 02 de Outubro de 2020</t>
  </si>
  <si>
    <t>Objetivo Específico 1: Qualificação dos instrumentos normativos dos órgãos de meio ambiente, visando a conservação das espécies contempladas no PAN.</t>
  </si>
  <si>
    <t>A Nota Técnica foi produzida, tendo como base as áreas estratégicas do PAN e os pontos de registro das espécies do PAN com ocorrência no Pampa (SALVE). Tal Nota Técnica foi encaminhada para a SEMA/RS e FEPAM/RS, além do MMA. A partir disso será mantido contato com os órgãos públicos mencionados para monitorar a consideração do documento produzido na revisão das áreas prioritárias para conservação do Pampa  (MMA), ZEE do estado do Rio Grande do Sul (SEMA) e outros instrumentos de gestão, como licenciamento (FEPAM).</t>
  </si>
  <si>
    <t>Áreas Estratégicas definidas, mapas produzidos e Nota Técnica encaminhada.</t>
  </si>
  <si>
    <t>Monitoramento do andamento da Nota Técnica no âmbito dos órgãos para onde foi encaminhada (MMA, SEMA e FEPAM) e verificar a efetiva consideração da mesma nos instrumentos de gestão.</t>
  </si>
  <si>
    <t>Cristiane Alves da Silva (SEMA-RS)</t>
  </si>
  <si>
    <t>Incluir NGEO/RAN (Flávia Regina de Queiroz Batista e Aline dos Santos Oliveira).</t>
  </si>
  <si>
    <t>No RS estão sendo montado vários Planos de Ação Territorial. Seria interessante incorporar as ações do PAN (Patrick).</t>
  </si>
  <si>
    <t>Diagnóstico das áreas com empreendimentos em fase de licenciamento a serem implantados para verificar os efeitos sinergicos sobre as espécies do PAN</t>
  </si>
  <si>
    <t>Subsídio Técnico: Alexandre Krob (Instituto Curicaca); Caroline Zank (Instituto Curicaca); Lara (ICMBio/RAN).</t>
  </si>
  <si>
    <t>Consultas regulares tem sido feitas ao sistema da FEPAM, a fim de identificar futuros empreendimentos na Bacia do Taquari-Antas (e não dentro de toda a Área Estratégica).</t>
  </si>
  <si>
    <t>Estava sendo produzido um mapa com todos os empreendimentos hidrelétricos em fase de solicitação de LP, LI ou LO, de modo que possamos conferir se as áreas de relevância para o PAN Sul estão sendo protegidas e excluídas dos empreendimentos ou não.</t>
  </si>
  <si>
    <t>A área estratégica Taquari-Antas contempla uma região sob a qual não temos capacidade de gestão para a execução completa desta ação. Precisamos de colaboradores de SC que tenham acesso aos empreendimentos hidrelétricos em fase de licenciamento no estado (caso o texto da ação seja mantido como “área estratégica”). O colaborador responsável pela produção do mapa (Alexandre Krob/ Instituto Curicaca) está há três meses hospitalizado e não tenho informações sobre o andamento deste produto.</t>
  </si>
  <si>
    <t xml:space="preserve">Esta ação só faz sentido existir (englobando toda a área estratégica) se, periodicamente, os especialistas verificassem a existência de empreendimentos em fase de licenciamento nas áreas de ocorrência de cada espécie-alvo do PAN (dentro dessa área estratégica, ao menos), objetivando que, caso fossem identificados empreendimentos nessas áreas, medidas específicas pudessem ser tomadas (com a ajuda do RAN). Isso sim seria um monitoramento. </t>
  </si>
  <si>
    <t>Monitorar processos de licenciamento de empreendimentos hidrelétricos na Área Estratégica Taquari-Antas.</t>
  </si>
  <si>
    <t>Relatório com mapa dos empreendimentos em fase de licenciamento. Notas técnicas encaminhadas aos órgãos licenciadores, quando necessário, reforçando a ocorrência da(s) espécie(s)-alvo do PAN na área do empreendimento.</t>
  </si>
  <si>
    <t>Incluir especialistas nas espécies-alvo que apresentam ocorrência confirmada na área estratégica Taquari-Antas (pesquisadores RS e SC). Trocar Lara (ICMBio/RAN) por Flávia (ICMBio/RAN). Incluir Luana, Selvino, Elaine e representantes do IBAMA como colaboradores? Mozart Lauxen (IBAMA/RS)</t>
  </si>
  <si>
    <t xml:space="preserve">Incluir outra ação que se destina a encaminhar às secretarias municipais e estaduais de meio ambiente notas técnicas, indicando as áreas estratégicas que devem ganhar atenção especial no licenciamento de empreendimentos, devido à ocorrência das espécies-alvo do PAN (talvez já exista – ou existiu – uma outra ação do PAN Sul que se dedicava a isso). Marcar uma reunião com os possíveis colaboradores e avaliar se mantemos a ação em toda a Área Estratégica. Discutir na terceira oficina a possibilidade de trabalhar em toda a área estratégica, com colaboradores em SC e PR. </t>
  </si>
  <si>
    <t>Subsídio Técnico: Selvino Neckel de Oliveira (UFSC); Leoncio Pedrosa Lima (ICMBio/CR9 - Elaboração da nota técnica); Suporte Logístico: Luana Pasetchny (IMA-SC); Mauro de Moura Britto (IAP-PR - encaminhamento do documento junto aos orgãos licenciadores); Iberê Machado (Instituto Boitatá); Tobias Kunz (UFRGS); Elaine Gonsalez (UFSM).</t>
  </si>
  <si>
    <t>Foi proposto a realização de um workshop na ACADEBio, reunindo representantes dos OEMAs de SC, PR e RS, IBAMA (superintendências dos estados já mencionados) e especialistas nas espécies do PAN. O objetivo é definir termos de referência e condicionantes para processos de licenciamento (rodovias, empreendimentos de geração de energia, obras de infraestrutura em geral) dentro das áreas estratégicas do PAN, sempre focando nas necessidades de cada espécie do PAN. A proposta foi aprovada pela COPAN, porém não foi realizada em 2020 em função da pandemia, estando agora prevista para 2021.</t>
  </si>
  <si>
    <t xml:space="preserve">Foram produzidos mapas com os pontos de registros de todas as espécies do PAN, para uso no workshop assim como foi feito o levantamento dos principais empreendimentos em fase de licenciamento dentro das áreas estratégicas. O workshop só não foi realizado em função da impossibilidade provocada pela pandemia. </t>
  </si>
  <si>
    <t>A pandemia impediu a realização do workshop, que já havia sido aprovado pela COPAN.</t>
  </si>
  <si>
    <t>Agrupar com a ação 1.5</t>
  </si>
  <si>
    <t>A ação foi agrupada com a ação 1.5, Andreas permaneceu como articulador. Fazer e encaminhar uma nota técnica, assinada pelo GAT e pela Vera, solicitando ao menos o monitoramento das duas espécies atingidas (Cycloramphus e Thoropa) pelo asfaltamento do trecho (enviar junto com outros documentos que já estão sendo produzidos – Patrick). Patrick vai encaminhar documentos para o Tiago. Incluir o Cycloramphus valae como espécie beneficiada do PAN (DD) e podemos criar ações específicas (Tiago e Beth). Avaliar se essa espécie se encaixa na ação do Luiz (2.16 - monitoramento e pesquisa). Incluir em uma IN ou Portaria para que as espécies DD sejam consideradas – pensar cuidadosamente o caminho e as pessoas a serem contatadas (Leoncio). Pensar em outras espécies DD que estejam em situações parecidas e que deveriam tb ser contempladas no PAN (beneficiadas) (Elaine).</t>
  </si>
  <si>
    <t>Suporte Logístico: Gabriel Ritter (FEPAM/RS);  Luana Pasetchny (IMA-SC); Márcia Casarin Strapazzon (ICMBio/CR); Cristiane Alves da Silva (SEMA/RS); Subsídio Técnico: Alexandre Krob (Instituto Curicaca); Patrick Colombo (MCN/SEMA), SelvinoNeckel (UFSC).</t>
  </si>
  <si>
    <t>Ação atrasada, não avançou desde o ano passado, foi feito o levantamento das ações com condicionantes sugeridas ao longo do primeiro ciclo, mas o acompanhamento da aplicação das mesmas não começou.</t>
  </si>
  <si>
    <t>Apenas o levantamento e sistematização das ações do primeiro ciclo que preveem condicionantes.</t>
  </si>
  <si>
    <t>Falta de tempo do articulador da ação para iniciar o monitoramento. Está sendo providenciado um bolsista para auxiliar.</t>
  </si>
  <si>
    <t>RAN providenciar estagiário para auxiliar na ação.</t>
  </si>
  <si>
    <t>ver o custo de um bolsista de graduação</t>
  </si>
  <si>
    <t>Incluir Flávia. Trocar a Márcia pela Claudia Rios (GR5/ICMBio)</t>
  </si>
  <si>
    <t>Workshops realizados nos estados. Ofícios e reuniões realizadas com os órgãos licenciadores para considerar as espécies contempladas neste PAN no licenciamento, sugerindo diretrizes para termos de referência.</t>
  </si>
  <si>
    <r>
      <rPr>
        <b/>
        <sz val="14"/>
        <rFont val="Calibri"/>
        <family val="2"/>
      </rPr>
      <t xml:space="preserve">Ação Compartilhada                     Herpetofauna do Sul: </t>
    </r>
    <r>
      <rPr>
        <sz val="14"/>
        <rFont val="Calibri"/>
        <family val="2"/>
      </rPr>
      <t xml:space="preserve">Subsídio Técnico - Rio Grande do Sul:  Patrick Colombo (MCN/SEMA); Caroline Zank (Instituto Curicaca); Cristiane Alves da Silva (SEMA-RS); Diego Janisch (UFRGS); Dayse Rocha (SEMA-RS) Márcio Borges-Martins (UFRGS); Michelle Abadie (Instituto Curicaca); Larissa Oliveira Gonçalves (UFRGS/NERF), Julia Beduschi (UFRGS/NERF); Bibiana Dasoler (UFRGS/NERF); Fernanda Zimmermann Teixeira (UFRGS/NERF); Luis Fernando Marin da Fonte (ASG Brasil) e Talita Menger Ribeiro (UFRGS/NERF); Subsídio Técnico - Paraná:  Mauro de Moura Britto (IAP); Subsídio Técnico - Santa Catarina: Luana Pasetchny (IMA-SC); Iberê Machado (Instituto Boitatá). </t>
    </r>
    <r>
      <rPr>
        <b/>
        <sz val="14"/>
        <rFont val="Calibri"/>
        <family val="2"/>
      </rPr>
      <t xml:space="preserve">Aves dos Campos Sulinos: </t>
    </r>
    <r>
      <rPr>
        <sz val="14"/>
        <rFont val="Calibri"/>
        <family val="2"/>
      </rPr>
      <t>Adriana Dorcina Nunes (FATMA-SC), Luis Fernando Perello (FEPAM), Mauro Brito (IAP); GAT do PAN.</t>
    </r>
  </si>
  <si>
    <t>Não foram realizadas atividades em 2020 em função da pandemia e por isso a iniciativa será postergada para 2021</t>
  </si>
  <si>
    <t>a atividade não foi realizada em virtude da pandemia</t>
  </si>
  <si>
    <t>Inclusão nos TR dos estudos ambientais a temática sobre as espécies ameaçadas e espécies DD beneficiadas pelo PAN.</t>
  </si>
  <si>
    <t>Incluir Tiago Quaggio e Flávia.</t>
  </si>
  <si>
    <t>Leoncio informou que se trata da IN 10 de 17/08/2020 (licenciamento de empreendimentos) e a IN 184/2008 está em revisão há 10 anos aproximadamente. Incluir espécies DD que o GAT julgue pertinente (P. williamsi é uma).</t>
  </si>
  <si>
    <t>Promover reuniões anuais do ICMBio juntamente com o GAT  e OEMAS para acordar e acompanhar a aplicação dos instrumentos gerados pelo PAN.</t>
  </si>
  <si>
    <t>Márcio Borges-Martins (UFRGS); Patrick Colombo (MCN/SEMA); Mauro de Moura Britto (IAP-PR); Cristiane Alves da Silva (SEMA-RS); Alexandre Krob (Instituto Curicaca); Luana Pasetchny (IMA-SC).</t>
  </si>
  <si>
    <t>Essa ação é realizada através das oficinas anuais de monitoramento do PAN, os OEMAs estão representados no GAT e essas oficinas têm como objetivo justamente acompanhar a implementação do PAN.</t>
  </si>
  <si>
    <t xml:space="preserve">Reuniões de monitoria realizadas anualmente para acompanhar o andamento das ações e sua efetiva implementação. </t>
  </si>
  <si>
    <t>Leôncio Pedrosa Lima (ICMBio/CR9)</t>
  </si>
  <si>
    <t>(Ação concluída na Monitoria Anual 1, o articulador segue monitorando). O Projeto de Lei de 2019 que substituiu o de 2018, ainda está sendo discutido na Câmara. A tramitação está paralisada desde 08/2019 (figura abaixo) e não se tem nenhuma previsão. O articulador está monitorando a situação.</t>
  </si>
  <si>
    <t>A ação foi concluída na Monitoria Anual 1, mas o andamento da tramitação no âmbito da câmara de vereadores e prefeitura será monitorado pelo articulador.</t>
  </si>
  <si>
    <t>(Ação concluída na Monitoria Anual 1, o articulador segue monitorando). A recuperação das áreas degradadas na APA da Baleia Franca está judicializada e a AGU/PFE, juntamente com a equipe da UC estão monitorando os casos.</t>
  </si>
  <si>
    <t>Com a alteração nas chefias da Gerência Regional e na UC, sugere-se a realização de novo trabalho de alerta aos gestores e proposta de solicitar à PFE a inserção da Nota Técnica nos processos judiciais e ACP. Além de enviar ofício aos municípios que iniciaram o processo de REURB. A ação está concluída, mas será feito esse trabalho de alerta pelo articulador.</t>
  </si>
  <si>
    <t>Foi gerada nota técnica específica para a realidade do estado do Rio Grande do Sul, ela já foi encaminhada para SEMA e FEPAM. O próximo passo será gerar notas técnicas específicas para os estados do Paraná e Santa Catarina.</t>
  </si>
  <si>
    <t>Nota Técnica gerada e encaminhada para SEMA/RS e FEPAM/RS.</t>
  </si>
  <si>
    <t>Após o encaminhamento das notas técnicas, monitorar sua efetiva aplicação pelos OEMAs até o final do PAN.</t>
  </si>
  <si>
    <t>trocar Márcia pela Cláudia Rios (GR5), incluir Elaine, Luiz, Rodrigo Lingnau, Luana, Mauro e Cristiane.</t>
  </si>
  <si>
    <t>incluir campos nativos da Mata Atlântica (para contemplar tb SC e PR)</t>
  </si>
  <si>
    <t>O trabalho de elaboração de SIG com polígonos de sobreposição de empreendimentos propostos e áreas de distribuição das espécies foi iniciado, entretanto, não foi possível a realização de reuniões específicas com os OEMAS e IBAMA. Todos os cargos de chefia foram alterados no último período e como as tratativas iniciais não se tornaram projetos em realização, é necessário retomar praticamente do início.</t>
  </si>
  <si>
    <t>Tem relação com a ação 1.5</t>
  </si>
  <si>
    <t>Substituir a Marcia Casarin Strapazzon pela Analista Ambiental Claudia Marcia Almeida Rios, incluir Cristiane, Luana e Mauro.</t>
  </si>
  <si>
    <t>Leoncio comenta que os resultados esperados são bem difíceis de alcançar. Leoncio deve procurar Luana, Cristiane, Andreas e Mauro. Tem relação com a ação 1.5</t>
  </si>
  <si>
    <r>
      <rPr>
        <b/>
        <sz val="14"/>
        <rFont val="Calibri"/>
        <family val="2"/>
      </rPr>
      <t>Ação compartilhada</t>
    </r>
    <r>
      <rPr>
        <sz val="14"/>
        <rFont val="Calibri"/>
        <family val="2"/>
      </rPr>
      <t xml:space="preserve"> </t>
    </r>
    <r>
      <rPr>
        <b/>
        <sz val="14"/>
        <rFont val="Calibri"/>
        <family val="2"/>
      </rPr>
      <t xml:space="preserve">Herpetofauna do Sul: </t>
    </r>
    <r>
      <rPr>
        <sz val="14"/>
        <rFont val="Calibri"/>
        <family val="2"/>
      </rPr>
      <t xml:space="preserve">Marcio Borges-Martins (UFRGS); Iberê Machado (Instituto Boitatá); Caroline Zank (Instituto Curicaca). </t>
    </r>
    <r>
      <rPr>
        <b/>
        <sz val="14"/>
        <rFont val="Calibri"/>
        <family val="2"/>
      </rPr>
      <t xml:space="preserve">Aves dos Campos Sulinos: </t>
    </r>
    <r>
      <rPr>
        <sz val="14"/>
        <rFont val="Calibri"/>
        <family val="2"/>
      </rPr>
      <t>Glayson Bencke (MCN/SEMA); Isabel Lermen (Instituto Curicaca); Patricia Serafini (ICMBio/CEMAVE).</t>
    </r>
  </si>
  <si>
    <r>
      <rPr>
        <b/>
        <sz val="14"/>
        <rFont val="Calibri"/>
        <family val="2"/>
      </rPr>
      <t>Ação compartilhada c</t>
    </r>
    <r>
      <rPr>
        <sz val="14"/>
        <rFont val="Calibri"/>
        <family val="2"/>
      </rPr>
      <t>om PAN Campos Sulinos (Ação 3.15 daquele PAN).</t>
    </r>
  </si>
  <si>
    <t>Foram realizadas conversas virtuais entre Tiago Quaggio Vieira, Patrícia Serafini, Octávio Valente (Coordenação-Geral de Monitoramento do Uso da Biodiversidade e Comércio Exterior – DBFLO) e Natália Milanezi (Coordenação-Geral de Monitoramento do Uso da Biodiversidade e Comércio Exterior – DBFLO). Os representantes do IBAMA deram uma série de esclarecimentos referentes as consequências de uma inclusão de espécies nos anexos da CITES, tais informações serão disponibilizadas via relatório ao GAT do PAN Herpetofauna do Sul. Além de formulação de um relatório contendo os esclarecimentos do IBAMA, foi feita uma tentativa de contato direto com a secretaria da CITES, foi solicitado que a mesma apresente estudos  que apontem que a inclusão de espécies na convenção teria reduzido e efetivamente coibido o comércio ilegal, ainda não houve uma resposta por parte da CITES.</t>
  </si>
  <si>
    <t>Está sendo gerado um relatório com as informações disponibilizadas pela Coordenação-Geral de Monitoramento do Uso da Biodiversidade e Comércio Exterior – DBFLO/IBAMA, o qual será disponibilizado para o GAT, adicionalmente, o articulador da ação está tentando estabelecer contato com a secretaria da CITEs para obter maiores estudos que evidenciem que a inclusão de espécies na convenção efetivamente coibiu o tráfico internacional.</t>
  </si>
  <si>
    <t>Trocas sucessivas nos cargos de chefia, inclusive da Gerência Regional.</t>
  </si>
  <si>
    <t>Tiago Quaggio (ICMBio/RAN) e Patrícia Serafini (IMCBio/CEMAVE)</t>
  </si>
  <si>
    <t>As informações fornecidas pelo IBAMA foram bastante pertinentes, porém, é de grande importância estabelecer contato com a secretaria da CITES para obter maiores esclarecimentos, principalmente no que tange a existência de estudos feitos pela CITES que comprovem a efetividade do combate ao tráfico por meio da inclusão das espécies em seus anexos. Tiago e Patrícia estão tentando estabelecer contato com a CITES para agendar uma reunião e obter tais estudos.</t>
  </si>
  <si>
    <t>Incluir Octávio Valente (IBAMA) e Natália Milanezi (IBAMA), incluir Rodrigo Lingnau, Luis Fernando Marin da Fonte (ASG Brasil), Luana, Elaine</t>
  </si>
  <si>
    <t>Patrícia sugere encaminhamento de data para a reunião: segunda quinzena novembro. Rodrigo sugere fazer Doodle</t>
  </si>
  <si>
    <t>Herpetofauna do Sul: Subsídio Técnico: Marcelo Duarte Freire (UFRGS); Diego Janisch Alvares (UFRGS); Roberto Batista de Oliveira (MCN/SEMA); Laura Verrastro (UFRGS).                                                                                                                                                                                               Aves dos Campos Sulinos: Patricia Serafini (ICMBio/CEMAVE).</t>
  </si>
  <si>
    <t>Ação compartilhada com PAN Campos Sulinos (Ação 5.5 do referido PAN). O articulador provisoriamente é o coordenador do PAN, mas a ação deverá ser passada para FEPAM na oficina de monitoria (possivelmente para Cristiane).</t>
  </si>
  <si>
    <t>Foi encaminhado ofício aos órgãos estaduais de meio ambiente contendo uma relação de empreendimentos de geração e distribuição de energia que foram ou estão sendo licenciados por esses órgãos, juntamente com o ofício foram encaminhados os mapas das áreas estratégicas do PAN onde esses empreendimentos estão inseridos contendo também a relação de espécies presentes em cada área estratégica. Foi solicitado acesso a relatórios de monitoramento de fauna afetada pelos empreendimentos, caso esses monitoramentos estejam sendo feitos. Caso o monitoramento não esteja sendo realizado, foi solicitado que o órgão estadual informe sobre a presença de espécies do PAN nas áreas de influência de cada empreendimento e, caso essas espécies tenham sido registradas, foi solicitado que o órgão licenciador determine a empresa responsável pelo empreendimento que realize o monitoramento dessas espécies. Diretriz para Parques Eólicos vai ser encaminhado para a avaliação (inclui toda a herpetofauna, embora seja focado em aves e morcegos – (Glayson – Aves Campos Sulinos).</t>
  </si>
  <si>
    <t>Ofícios contendo uma relação de empreendimentos de geração e distribuição de energia, além da AE do PAN em que cada empreendimento está inserido, encaminhado para os OEMAs solicitando informações sobre o levantamento de herpetofauna realizado no âmbito do licenciamento e informações sobre monitoramento de espécies ameaçadas da herpetofauna na área de influência de cada empreendimento.</t>
  </si>
  <si>
    <t>A análise dos monitoramentos desses empreendimentos poderá ajudar a subsidiar as ações 1.3 e 1.5, visto que essas ações pretendem gerar termos de referência e condicionantes para futuros empreendimentos que afetem as espécies do PAN, no entanto essa análise demandará de mais tempo para ser realizada, em função disso solicito prorrogação do prazo para fevereiro de 2022.</t>
  </si>
  <si>
    <t>incluir Jan e Glayson (PAN Aves Campos Sulinos).</t>
  </si>
  <si>
    <t>RAN providenciar bolsista para auxiliar na ação. Rodrigo lembra do trabalho sobre efeitos da vibração no solo gerado por Parques Eólicos (autoria Márcio e Valentina). Não conseguiram autorização para fazer o estudo aqui (estudo foi realizado na Espanha) (Márcio). Márcio ficou de encaminhar o artigo para PAN Sul e PAN Campos Sulinos (Jan e Glayson). Carol sugere a inclusão do efeito negativo do ruído sobre anfíbios na diretriz antes que seja encaminhada.  CEMAVE se inseriu na Energy Task Force (ETF), facilitando a comunicação com outros países para entender diretrizes e impactos em outras partes do mundo. Tem material na página (Patrícia). Rodrigo informa um projeto de Parque Eólico dentro de uma UC no Paraná. Patrick informa que existem outros efeitos sobre anfíbios e até répteis e que seria interessante incluir essas informações na diretriz para Parques Eólicos. Pede que a diretriz seja compartilhada entre os PAN. Vinculo com ação 2.4. Glayson explica que a diretriz é baseada no conhecimento que se tem sobre a fauna, mas poderá ser complementada com a informação do efeito das vibrações sobre anfíbios. Patrick sugere que sejam incluídos monitoramentos na diretriz para Parques Eólicos, baseado nas experiências dos especialistas e não esperar que os artigos sejam publicados.</t>
  </si>
  <si>
    <t>Desconheço qualquer atividade que tenha sido efetuada.</t>
  </si>
  <si>
    <t>Nenhum</t>
  </si>
  <si>
    <t>As ações judiciais que estavam abertas a partir de Autos de Infração lavrados pelo ICMBio na APA da Baleia Franca estão sendo reunidas em um só processo, o que teoricamente facilitará o andamento. A partir do conhecimento de todos os processos de autos de infração existentes para a área, será possível identificar o panorama da situação e realizar o monitoramento. A CGPRO em parceria com as GRs estão nos meses de março e abril/2021 realizando o levantamento da situação de todos os Ais lavrados no Brasil até o momento. Existem vários casos de prescrição, o que justifica a manutenção da ação.</t>
  </si>
  <si>
    <t>Leôncio (ICMBio/CR9)</t>
  </si>
  <si>
    <t>Solicitar posicionamento periódico da PFE/AGU a respeito das ações existentes. Solicitar reunião com MPF e JF para apresentação da NT.</t>
  </si>
  <si>
    <t>Objetivo Específico 2: Geração e difusão de conhecimento, visando o aperfeiçoamento das estratégias de conservação das espécies contempladas no PAN.</t>
  </si>
  <si>
    <t>Mapear as áreas de ocupação das espécies L. occipitalis, L. arambarensis, M. montevidensis e M. dorsalis subsidiando a estratégia de conservação dos ambientes de dunas e dando suporte à criação e implementação de UCs do litoral (ação 3.1)</t>
  </si>
  <si>
    <t>Subsídio Técnico: Alexandre Krob (Instituto Curicaca); Diego Alvares (UFRGS); Marcelo Duarte Freire (UFRGS); Roberto Baptista de Oliveira (MCN/SEMA); Patrick Colombo (MCN/SEMA), Caroline Zank (Instituto Curicaca).</t>
  </si>
  <si>
    <t>A equipe realizou um estudo de ocupação da espécie Liolaemus arambarensis intitulado: Associações de ocupação e hábitat do lagarto de areia em perigo de extinção, Liolaemus arambarensis, nas Restingas do sul do Brasil. Nosso estudo demonstra a associação inequívoca de ocupação de Liolaemus arambarensis com uma composição específica de tamanho de grão de areia e a presença de espécies de grama, Elionurus muticus. Embora a ocupação geral estimada tenha sido alta, em 77%, a ocupação previstas na localidade-tipo e na área de amostragem mais ao sul (Fazenda Privada no município de Arambaré) foram comparativamente muito menores. Na localidade-tipo a mediana de ocupação estimada foi zero. Este resultado no fundo da ausência de avistamentos nos últimos 9 anos na localidade-tipo desperta a atenção. Nossa hipótese é que, entre outros fatores, como a urbanização rápida e a loteamento nestas duas áreas, uma taxa acelerada de sucessão natural e fixação de dunas incentivadas pelo aumento das chuvas nesta região nas últimas duas décadas provavelmente está contribuindo para um declínio na microhabitat adequado para esta espécie e, portanto, um declínio na ocupação. Atualmente, a espécie está listada como Em Perigo de acordo com a Lista Vermelha de Espécies Ameaçadas da IUCN (2010), e sob o critério B1ab(iii) (Instituto Chico Mendes da Biodiversidade, 2014), devido a uma extensão restrita de ocorrência (&lt;1.000 km²); presença de indivíduos em menos de cinco locais; e a fragmentação de seu habitat devido à pressão antropogênica. No entanto, nosso estudo destaca a possível importância dos fatores naturais de extinção, como o aumento da sucessão natural e a estabilização das dunas associados à variabilidade climática. Essas hipóteses merecem ser investigadas através da quantificação explícita da taxa de perda de habitat adequado de dunas da Lagoa dos Patos, em associação com as mudanças climáticas. Além disso, a alta probabilidade de detecção estimada (86%) com observadores relativamente bem treinados, pode permitir o monitoramento regular da ocupação desta espécie produzindo estimativas precisas em poucas visitas, qual é um outro passo importante para a conservação desta espécie. A partir dos resultados deste estudo foram iniciados os trabalhos para a criação de Unidades de Conservação nas áreas de Restingas que albergam esta espécie. É importante ressaltar que estas áreas de restingas também são habitats da espécie M. dorasalis. Assim foi gerada uma Nota Técnica contendo informações sobre as áreas de ocupação de L. arambarensis e M. dorsalis no município de Arambaré, tal documento subsidiou uma proposta de criação de duas unidades de conservação municipais, as quais estão em fase de consulta pública e devem ser criadas ainda em 2020.</t>
  </si>
  <si>
    <t>a)	Dissertação de Mestrado: Occupancy and habitat associations of the endangered sand lizard, Liolaemus arambarensis, of the Restingas of southern Brazil. Aluna: Ramya Roopa Sengottuvel (Erasmus Mundus Master Course - International Master in Applied Ecology), sob orientação de Laura Verrastro. b)	Em preparação artigo: Occupancy and habitat associations of the endangered sand lizard, Liolaemus arambarensis, in the Restingas of southern Brazil. Autores: Ramya Roopa Sengottuvel1, Ismael Verrastro Brack2, Marcelo Duarte Freire1, Vinicius Santos1, Luciana da Silva Menezes3, Márcio Borges Martins1, Laura Verrastro1. c)	Nota Técnica encaminhada para a prefeitura de Arambaré contendo informações e mapas sobre as áreas de ocupação de L. arambarensis e M. dorsalis, a nota técnica também contém uma proposta de criação de duas Ucs no município. Em relação a L. occipitalis irá iniciar estudos relacionados com a presença de microplásticos e agrotóxicos nas populações do Litoral do Rio Grande do Sul. A tese se intitula: Biomarcadores metabólicos e oxidativos em Liolaemus occipitalis no litoral do Rio Grande do Sul: uma relação com microplástico e agrotóxico. Aluna: Jessica Fonseca de Araujo.</t>
  </si>
  <si>
    <t>A pandemia tem impedido a realização da consulta pública para criação das duas unidades de conservação em Arambaré.</t>
  </si>
  <si>
    <t>Laura Verrastro (UFRGS) e Tiago Quaggio Vieira (ICMBio/RAN)</t>
  </si>
  <si>
    <t>Incluir Tiago Quaggio Vieira. Patrick, Mozart, Leoncio e Marcelo. Incluir Natália Vargas (UFRGS). Incluir Flávia e Aline (ICMBio/RAN/NGEO)</t>
  </si>
  <si>
    <r>
      <t xml:space="preserve">Verificar a possibilidade de criar uma outra ação destinada a articulação de criação da UC em Arambaré e demais localidades contempladas por essa ação. Articular com PAN Rivulídeos. Até o momento foi possível subsidiar ações de conservação apenas para L. arambarensis e M. dorsalis, para L. occipitalis demandará mais tempo, solicitamos ampliação do prazo da ação até maio/2024. Incluir </t>
    </r>
    <r>
      <rPr>
        <i/>
        <sz val="14"/>
        <rFont val="Calibri"/>
        <family val="2"/>
      </rPr>
      <t xml:space="preserve">M. montevidensis </t>
    </r>
    <r>
      <rPr>
        <sz val="14"/>
        <rFont val="Calibri"/>
        <family val="2"/>
      </rPr>
      <t>na ação. Reforçar que tem sinergia com PAN Rivulideos (peixes anuais). Laura sugere esforço conjunto para mapear a M. dorsalis (Natália, Patrick, Marcelo). Laura informa que em breve terá uma espécie nova de lagarto endêmica para Floripa (será ameaçada) e poderá ser incluída nesta ação.</t>
    </r>
  </si>
  <si>
    <t>Subsídio Técnico/Execução de Projetos: Laura Verrastro (UFRGS); Apoio Logístico: Marcelo Duarte Freire (UFRGS); Mariana Scalon Luchese (UFRGS); Renata Cardoso Vieira (UFRGS).</t>
  </si>
  <si>
    <t>Em 2018, iniciaríamos projeto de Mestrado na APA e Reserva do Ibirapuitã, bem como áreas agrícolas de entorno. O objetivo era caracterizar as comunidades em áreas de campo nativo com gado, livre de gado, bem como plantio de soja. O projeto previa uso de armadilhas de interceptação e queda, cuja instalação deveria ocorrer em agosto (ou no máximo até meados de setembro). Entretanto, uma série de eventos inviabilizou a execução da proposta. Diante do exposto, e considerando os prazos do Programa de Pós-Graduação, a instalação foi cancelada e o aluno foi obrigado a substituir o projeto. A ação não tem nova data para iniciar.</t>
  </si>
  <si>
    <t>não há produto.</t>
  </si>
  <si>
    <t xml:space="preserve"> 1) o sistema de pedido de licenças estava passando por alterações, ocasionando atraso na emissão dos pareceres, 2) quando finalmente obtivemos as licenças, já havíamos perdido o período de clima mais ameno ideal para o esforço de instalação das armadilhas, 3) o aluno tentou condensar as atividades, mas acabou se sobrecarregando e apresentou uma série de problemas de saúde que resultaram em quase dois meses de tratamento,4 ) quando apto a retornar às atividades (final de 2018), chuvas anormais para o período impediram o acesso às localidades, devido ao nível elevado dos riachos que atravessam as estradas na região, 5) falta de financiamento de pesquisa.</t>
  </si>
  <si>
    <t>No cenário atual, não tenho previsão para execução dessa ação, dada a falta de financiamento de pesquisa.</t>
  </si>
  <si>
    <t>Incluir Leôncio (ICMBio).</t>
  </si>
  <si>
    <t>Leoncio vai conferir se existe previsão para revisão  do Plano de Manejo da APA Ibirapuitã. Se não tiver, vai tentar incluir na agenda</t>
  </si>
  <si>
    <t>Subsídio Técnico: Erica Fonseca (UFSM); Camila Both (UFSM); Thais (SEMA-RS);  Luana Pasetchny (IMA-SC); Mauro (IAP-PR); Subsídio técnico - Lagoas de SC: Selvino Neckel de Oliveira (UFSC); José Carlos Rocha (Pós-Eco/UFSC); Iberê Farina Machado (Instituto Boitatá); Tiago Quaggio (ICMBio/RAN).</t>
  </si>
  <si>
    <t>Foi gerado um artigo pela pesquisadora Camila Both, o mesmo encontra-se publicado. A publicação contém mapas com as principais espécies de répteis e anfíbios exóticas e os municípios onde essas espécies já foram registradas no meio ambiente.</t>
  </si>
  <si>
    <t>Artigo publicado e divulgado (https://onlinelibrary.wiley.com/doi/10.1111/ddi.12920). Foi encaminhado aos OEMAs um ofício contendo o link para acesso ao artigo e um mapa com os municípios onde a espécie Lithobates catesbeianus foi registrada em cada estado do Sul.</t>
  </si>
  <si>
    <t>Foi feita uma reunião entre o coordenador do PAN, a articuladora da ação (Camila Both) e o pesquisador  Lucas Ferrante (INPA), onde foi acordado que, com o desdobramento da ação, seria desenvolvido um protocolo para licenciamento de ranários no Brasil, visando reduzir o risco de fuga de animais e suas consequências, dentre elas a contaminação de espécies nativas por doenças. Confirmar se foi enviado os ofícios para os OEMAs com a publicação da Camila</t>
  </si>
  <si>
    <t>Enviar o artigo para os OEMAs (TIAGO).</t>
  </si>
  <si>
    <t>ago/22</t>
  </si>
  <si>
    <t>Subsídio Técnico: Sonia Cechin (UFSM); Camila Both (UFRGS); Valentina Caorsi (UFRGS).</t>
  </si>
  <si>
    <t>Atualmente a equipe está em fase de divulgação dos resultados obtidos em estudo que envolveram uma tese de doutorado (Valentina Caorsi) e uma de mestrado e um TCC (ambos de Rógger Antunes).</t>
  </si>
  <si>
    <t>Foram concluídas etapas de campo para obtenção dos dados, que estão agora sendo publicados. Os artigos publicados no período da ação foram: CAORSI, VALENTINA ; GUERRA, VINICIUS ; FURTADO, RAÍSSA ; LLUSIA, DIEGO ; MIRON, LÍVIA ROESE ; Borges-Martins, Márcio ; BOTH, CAMILA ; NARINS, PETER M. ; MEENDERINK, SEBASTIAAN W. F. ; MÁRQUEZ, RAFAEL . Anthropogenic substrate-borne vibrations impact anuran calling. Scientific Reports, v. 9, p. 19456, 2019.</t>
  </si>
  <si>
    <t>Buscar populações de Ceratophrys ornata no Rio Grande do Sul para subsidiar a reavaliação do seu estado de conservação e para elaboração de um plano de conservação para a espécie</t>
  </si>
  <si>
    <t>Relatório técnico com o mapeamento das populações, diagnóstico da situação ambiental dos locais de registro e recomendações de ações de conservação para a espécie</t>
  </si>
  <si>
    <t>Subsídio Técnico: Caroline Zank (Instituto Curicaca); Marcelo Duarte Freire (UFRGS); Andreas Kindel (UFRGS); Luis Fernando Marin da Fonte (ASG Brasil); Natália Vargas (UFRGS); Michelle Abadie (Instituto Curicaca); Daniel Loebmann (FURG); Camila Deutsch (IEGEBA UBA-CONICET/COANA), Gabriela Agostini (IEGEBA UBA-CONICET/COANA), Gabriele Volkmer (IFSul), Patrick Colombo (MCN/SEMA), Raul Maneyro (UDELAR) e Tiago Quaggio Vieira (ICMBio/RAN).</t>
  </si>
  <si>
    <t>No âmbito do projeto “Gigante dos Pampas”  (https://gigantedospampas.wixsite.com/gigante) que absorveu esta ação, em dezembro de 2019 foram instalados na ESEC Taim 5 gravadores Audiomoth v. 1.1.0 e outros 3 na região de Jaguarão para monitoramento acústico de locais com relatos e ambientes de potencial ocorrência da espécie. Os recursos para estas atividades são oriundos de projeto financiado pela NATGEO e sob coordenação da Dra. Gabriela Agostini e que integra pesquisadores e ações nos três países (ver relatório desta ação 2019 para maiores detalhes do projeto). Infelizmente a pandemia impediu o retorno a ESEC Taim e portanto, provavelmente os gravadores foram perdidos por razões climáticas. Em Jaguarão um foi roubado, um foi recuperado por um trabalhador da fazenda, desconfiado do objeto e o terceiro foi avariado pelo clima. Em razão da pandemia também não foi possível executar as atividades de ciência cidadã. Para desenvolver a ciência cidadã nos municípios de abrangência do projeto “Gigante dos Pampas”  foi captado apoio financeiro através da colaboradora Gabriele Volkmer o projeto de extensão “ ¿Escuerzo, por onde andas?¿ Busca por registros históricos de Ceratophrys ornata (Bell, 1843) através da Ciência Cidadã e estudo da percepção sobre anfíbios na Planície Costeira do extremo sul do Brasil” junto ao INSTITUTO FEDERAL DE EDUCACAO, CIENCIA E TECNOLOGIA SUL-RIO-GRANDENSE - RS. Também em razão da pandemia o seu início foi retardado para os meses finais do ano ou início do ano de 2021.</t>
  </si>
  <si>
    <t>Foi elaborado um relatório sucinto, com indicação de coordenadas e com fotografias dos locais de instalação para a coordenação do projeto financiado pelo Natgeo.</t>
  </si>
  <si>
    <t xml:space="preserve"> Agora em outubro de 2020 serão instalados 6 gravadores na região de Santa Vitória do Palmar e Albardão e assim que a segurança em virtude do contágio comunitário da Covid-19 aumentar, serão retomadas as atividades de campo relacionadas à ciência cidadã.</t>
  </si>
  <si>
    <t xml:space="preserve">Márcio Borges-Martins (UFRGS) </t>
  </si>
  <si>
    <t>Subsídio Técnico: Michelle Abadie (Instituto Curicaca); Patrick Colombo (MCN/SEMA); Debora Bordignon (UFRGS); Juliane Heyde (UFRGS); Patrícia Rodrigues (PUCRS); Caroline Zank (Instituto Curicaca).</t>
  </si>
  <si>
    <t>Municípios de Soledade e Arvorezinha</t>
  </si>
  <si>
    <t>Mantemos desde 2010 um monitoramento constante da única população conhecida de Melanophryniscus admirabilis. Atualmente estão sendo produzidos vários artigos e finalizados alguns projetos de pós-graduação que trarão inúmeras informações sobre a história natural e ecologia da espécie. A principal dificuldade no momento são as restrições de atividade devido à pandemia, bem como a diminuição das fontes de financiamento.</t>
  </si>
  <si>
    <t>A seguir segue listagem dos artigos publicados ou submetidos, bem como das dissertações finalizadas ou em andamento no período. Na lista de dissertações estão incluídas aquelas onde o articulador é orientador, ou coorientador, ou onde a equipe é parte do projeto.DA SILVA, PATRÍCIA RODRIGUES ; Borges-Martins, Márcio ; OLIVEIRA, GUENDALINA TURCATO . Melanophryniscus admirabilis tadpoles’ responses to sulfentrazone and glyphosate-based herbicides: an approach on metabolism and antioxidant defenses. Environmental Science and Pollution Research, v. x, p. 1-17, 2020. Mann et al. Characterization of the oral cavity bacterial community of the admirable red-belly toad, Melanophryniscus admirabilis (Anura, Bufonidae). Plos One. Abadie et al. Long-term colour pattern permanence in South American Red-Bellied Toads (Genus Melanophryniscus). Herpetological Journal. Dissertação concluída: Débora Wolff Bordignon. Uso do habitat pelo sapinho-admirável-de-barriga-vermelha. 2019. Dissertação (Mestrado em Biologia Animal) - Universidade Federal do Rio Grande do Sul, Coordenação de Aperfeiçoamento de Pessoal de Nível Superior. Orientador: Márcio Borges Martins. teses de doutorado em desenvolvimento: Michelle Abadie de Vasconcellos. Causas e consequências da distribuição geográfica restrita em anfíbios: análise comparativa de anuros e projeção demográfica de uma espécie microendêmica. Início: 2016. Tese (Doutorado em Ecologia) - Universidade Federal do Rio Grande do Sul, Coordenação de Aperfeiçoamento de Pessoal de Nível Superior. Natália Dallagnol Vargas. Avaliação do efeito da tolerância térmica como preditor das distribuições geográficas atuais e dos impactos das futuras mudanças climáticas em anfíbios do sul do Brasil. Início: 2019. Tese (Doutorado em Biologia Animal) - Universidade Federal do Rio Grande do Sul, Conselho Nacional de Desenvolvimento Científico e Tecnológico. Patrícia Rodrigues. Efeitos da temperatura e de agrotóxicos na composição bioquímica e nas defesas antioxidantes de Melanophryniscus admirabilis, anuro Criticamente em Perigo de Extinção, endêmico do sul da Mata Atlântica. Início: 2016. Tese (Doutorado em Ecologia e Evolução da Biodiversidade) - Pontifícia Universidade Católica do Rio Grande do Sul.Mariana Retuci Pontes. Bd em Melanophryniscus. Início: 2019. Tese (Doutorado em Ecologia) - Universidade Estadual de Campinas, Coordenação de Aperfeiçoamento de Pessoal de Nível Superior. Mestrado em andamento: Julia Ienes Lima. Importância da diversidade bacteriana e fúngica de Melanophryniscus admirabilis (Di-Bernardo, Maneyro &amp; Grillo, 2006) para a conservação da espécie. Início: 2019. Dissertação (Mestrado em Microbiologia Agrícola e do Ambiente) - Universidade Federal do Rio Grande do Sul, Coordenação de Aperfeiçoamento de Pessoal de Nível Superior.</t>
  </si>
  <si>
    <t>Retirar Juliane Heyde e incluir Natália Vargas.</t>
  </si>
  <si>
    <t>Suporte Logístico: Mauro de Moura Brito (IAP-PR - viabilizar logística de campo); Elaine Lucas (UFSM - B. curupi, P. rusticus) Luiz Fernando (PUC-PR - B. pernix); Rodrigo Lingnau (UFTPR); Selvino Neckel (UFSC - B. semiguttata e C. diringshofeni); Márcio Borges-Martins (UFRGS - espécies do Pampa).</t>
  </si>
  <si>
    <t xml:space="preserve">Ação em andamento, porém, ainda sem dados oficiais. Para Brachycephalus pernix, foi realizado uma busca no início ano de 2020 no Morro Pão de Ló, localizado no Parque Estadual Serra da Baitaca, que fica a 2,7 Km de distância em linha reta da localidade tipo de B. pernix e não foi encontrada a espécie. Foi encontrada outra espécie (Brachycephalus coloratus) do mesmo gênero.Foi produzido dados sobre dieta e vocalização de Boana semiguttata de acordo com informação de Rodrigo Lingnau (UTFPR). Melanophryniscus macrogranulosus teve sua distribuição ampliada (Patrick) Luiz informa que estão fazendo uma análise genética para conferir a identificação de B. pernix na Morro Chapeuzinho, Serra Marumbi. </t>
  </si>
  <si>
    <t>Até o presente momento não foram produzidos relatórios ou artigos foram publicados sobre novos locais de ocorrência das espécies-alvo desta ação.  Para B. pernix um manuscrito está sendo produzido, mas ainda não está concluído nem publicado. Um manuscrito está sendo redigido para B. semiguttata sobre dieta e vocalização.</t>
  </si>
  <si>
    <t>É fato que a pandemia da Covida-19 em 2020 freou as pesquisas sobre as espécies.</t>
  </si>
  <si>
    <t>Aumentar o número de colaboradores.</t>
  </si>
  <si>
    <t>Aumentar no número de colaboradores para tentar obter mais informações.</t>
  </si>
  <si>
    <t>Subsídio Técnico: Laura Verrastro (UFRGS); Tiago Gomes (UNIPAMPA); Márcio Borges-Martins (UFRGS); Selvino Neckel de Oliveira (UFSC - informação de registro); Iberê Farina Machado (Instituto Boitatá); Fernanda Góss Braga (SEMA-PR); Leoncio Pedrosa Lima (ICMBio/CR9); Luiz Fernando Ribeiro (PUC-PR); Luis Giasson (FURB); Elaine Maria Lucas Gonsales (UFSM); Suporte logístico: Luana Pasetchny (IMA-SC), Mauro de Moura Britto (IAP-PR); Patrick Colombo (MCN/SEMA); Michelle Abadie (Instituto Curicaca); Caroline Zank (Instituto Curicaca).</t>
  </si>
  <si>
    <t>Estão sendo produzidos um e-book (livro digital) em parceria com Márcio Borges Martins, Elaine Maria Lucas Gonsales, Rodrigo Lingnau e Selvino Neckel de Oliveira, o material encontra-se em fase de diagramação atualmente. Também estamos produzindo uma cartilha para impressão e distribuição nas escolas com apoio do Instituto Boitatá.</t>
  </si>
  <si>
    <t>E-book e cartilha que serão utilizados futuramente em ações de educação ambiental em escolas situadas no interior das Áreas Estratégicas do PAN e no entorno de Unidades de Conservação que abrigam espécies do PAN.</t>
  </si>
  <si>
    <t>Produzir, aprimorar e difundir material informativo sobre as espécies contempladas no PAN e utilizar esse material em ações de educação ambiental nas áreas estratégicas.</t>
  </si>
  <si>
    <t xml:space="preserve">A estimativa de custo estava focada apenas na confecção do material, se considerarmos custos das ações de educação ambiental nos três estados será necessário aumentar as estimativas de gasto. Sugestão, considerando gastos com deslocamento, combustível, diárias e a confecção do material educativo: 150.000,00 </t>
  </si>
  <si>
    <t>Incluir Rodrigo Lingnau (subsídio técnico e apoio logístico) e Vinícius Guerra (Boitatá). Arrumar Patrick (MCN/SEMA)</t>
  </si>
  <si>
    <t>Após a confecção do material, serão organizadas ações de educação ambiental envolvendo escolas de ensino fundamental e médio inseridas nas áreas estratégicas e no entorno de UCs com ocorrência das espécies do PAN, para isso será necessário o apoio da UFRGS (Laura Verrastro, Márcio Borges Martins e Michelle Abadie), UFSC (Selvino Neckel de Oliveira) , IAP (Mauro Borges Martins), PUCPR (Luiz Fernando Ribeiro), UTFPR (Rodrigo Lingnau). O levantamento das escolas que serão alvo da ação está em andamento. Será preciso solicitar recursos para implementação das ações de educação ambiental, verificar possibilidade de apoio de passagens aéreas e diárias pelo ICMBio e disponibilização de veículo e combustível pelas universidades. Provavelmente as ações presenciais só serão executadas a partir de 2022 em função da Pandemia, mas o levantamento das escolas e ações virtuais poderão ser realizados em 2021. Encaminhar cartilha e e-book para Luana revisar</t>
  </si>
  <si>
    <t>Realizar pesquisas sobre distribuição geográfica, ecologia, história natural e genética de Pithecopus rusticus e outras espécies contempladas pelo PAN na região dos campos de água doce.</t>
  </si>
  <si>
    <t>Subsídio Técnico: Rodrigo Lignau (UTFPR); Luis Giasson (FURB); Paulo Garcia (ICMBio/RAN - ajudar na coleta de dados e elaboração de relatorios e artigos); Tiago Gomes (UNIPAMPA).</t>
  </si>
  <si>
    <t>Alguns trabalhos já foram publicados e outros encontram-se em andamento, na forma de manuscritos em preparação, dissertações e teses em andamento.</t>
  </si>
  <si>
    <t>Artigos publicados: 1) Ernetti, J.R.; Boschetti, J.P.; Delazeri, F.; Bastiani, V.I.; Pontes, M. R.; Ribeiro, L. P.; Lingnau, R.; Toledo, L.F.; Lucas, E.M. High temporal and individual variation in the prevalence and intensity of chytrid infection in the southernmost Leaf Frog of the genus Pithecopus (Anura, Phyllomedusidae). Hydrobiologia, 2020. 2) Boschetti, J.P.; Bastiani, V.I.; Lingnau, R.; Lucas, E.M. Bioacoustics of Pithecopus rusticus (Anura, Phyllomedusidae): A Rare Species Possibly Threatened with Extinction. South American Journal of Herpetology 14, p. 196-203, 2019. Manuscritos em preparação: 1) Francieli Delazeri, Julia R. Ernetti, Veluma I. M. De Bastiani, Luís Felipe Toledo &amp; Elaine M. Lucas. ""Forest cover influences chytrid infections in populations of an endangered treefrog of south Brazil”. 2) Joana Priscilla Boschetti, Veluma Ialú Molinari De Bastiani e Elaine Maria Lucas. História natural de Pithecopus rusticus  (Anura: Phyllomedusidae): reprodução e comportamento.  Dissertações defendidas: 1)  Emeline da Silva Ceccon. Fatores abióticos relacionados a incidência e prevalência do fungo quitrídio na rã-das-corredeiras Limnomedusa macroglossa. 2019. Dissertação (Mestrado em Engenharia Ambiental: Análise e Tecnologia Ambiental) - Universidade Tecnológica Federal do Paraná, . Orientador: Rodrigo Lingnau. 2) Jessica de Lara Jeziorny. Análise micro espacial sobre a incidência de fungo quitrídio em adultos de Crossadactylus schmidti. 2019. Dissertação (Mestrado em Engenharia Ambiental: Análise e Tecnologia Ambiental) - Universidade Tecnológica Federal do Paraná. Coorientador: Rodrigo Lingnau.</t>
  </si>
  <si>
    <r>
      <t xml:space="preserve">Estimar a área de vida necessária para a manutenção das populações de </t>
    </r>
    <r>
      <rPr>
        <i/>
        <sz val="14"/>
        <rFont val="Calibri"/>
        <family val="2"/>
      </rPr>
      <t>Phrynops williamsi</t>
    </r>
    <r>
      <rPr>
        <sz val="14"/>
        <rFont val="Calibri"/>
        <family val="2"/>
      </rPr>
      <t>, a fim de gerar conhecimento sobre os impactos dos empreendimentos hidrelétricos.</t>
    </r>
  </si>
  <si>
    <t>Dez radiotransmissores foram adquiridos através de edital da Fundação Mohamed Bin Zayed, os quais  foram colocados em seis fêmeas e quatro machos adultos entre janeiro de 2016 e fevereiro de 2017. Coordenadas geográficas foram registradas entre 9h e 21h, a cada 60 minutos, além de informações do ambiente ocupado pela espécie, como batimetria, largura, disponibilidade de locais de assoalhamento / alimentação. Resultados preliminares serão analisados em breve. Além destes, outros 10 radiotransmissores estão sendo implementados em fêmeas de Phrynops williamsi na região do Baixo Iguaçu. As coordenadas são obtidas por meio de plataforma online, visto que a transmissão da informação é via satélite. Resultados preliminares serão analisados em breve.</t>
  </si>
  <si>
    <t>Os principais problemas para a não execução da ação são de ordem pessoal do profissional responsável pelo tratamento dos dados (Raissa Fries Bressan), que se deve principalmente ao acúmulo de outras demandas.</t>
  </si>
  <si>
    <t>Raissa Fries Bressan (UFRGS)</t>
  </si>
  <si>
    <r>
      <t xml:space="preserve">Avaliar o impacto da silvicultura sobre as populações de </t>
    </r>
    <r>
      <rPr>
        <i/>
        <sz val="14"/>
        <rFont val="Calibri"/>
        <family val="2"/>
      </rPr>
      <t>Contomastix</t>
    </r>
    <r>
      <rPr>
        <sz val="14"/>
        <rFont val="Calibri"/>
        <family val="2"/>
      </rPr>
      <t xml:space="preserve"> </t>
    </r>
    <r>
      <rPr>
        <i/>
        <sz val="14"/>
        <rFont val="Calibri"/>
        <family val="2"/>
      </rPr>
      <t>vacariensis</t>
    </r>
    <r>
      <rPr>
        <sz val="14"/>
        <rFont val="Calibri"/>
        <family val="2"/>
      </rPr>
      <t xml:space="preserve"> no Planalto das Araucárias.</t>
    </r>
  </si>
  <si>
    <t>A ação tem gerados bons resultados, mas consideramos que precisa de mais tempo para determinar quais são os locais onde o C. vacariensis ainda existe. Foi desenvolvido o estudo:  Influência da silvicultura de Pinus na Área de ocupação do lagartinho-pintando Contomastix vacariensis (Squamata: Teiidae): Uma relação entre a distância e e conservação. Os resultados obtidos: As exigências biológicas, térmicas, nutricionais e ambientais do C. vacariensis, bem como os impactos ocasionado pela silvicultura de Pinus sp., fazem com que essa espécie sofra um alto grau de ameaça por esta atividade. Fica evidente que os impactos ocasionados pelas silviculturas de exóticas, especialmente quando há conversão de áreas abertas naturais em ambientes florestados causam impactos consideráveis a espécies adaptadas a este tipo de ambiente. Impactos que não se limitam a área diretamente alterada, mas que podem afetar na distribuição das espécies em distanciamentos mais longos. A capacidade de dispersão e a facilidade de colonizar áreas abertas tornam o Pinus sp. uma ameaça aos campos nativos e a sua conservação. Os Campos de Altitude da Serra apresentam uma ampla gama de espécies endêmicas, inclusive ameaçadas, como é o caso do C. vacariensis. Este estudo enfatiza a necessidade de se ter um maior controle desta atividade nesta região, e que as áreas prioritárias para conservação, bem como áreas protegidas, estejam afastadas das silviculturas, a fim de evitar seus efeitos negativos. O distanciamento neste estudo demonstra um efeito negativo de até 2.000m, contudo, é provável que o efeito seja gradual, com maior intensidade na área plantada e menos perceptível em áreas mais distantes. Além disto, os impactos à longa distância podem ser diferentes devido a características específicas do ambiente (e.g matas nativas próximas, zonas de amortecimento para impactos).  É importante destacar que lagartos endêmicos já foram extintos devido a atividades humanas, e que neste estudo constatamos a extinção de uma população de C. vacariensis por influência da silvicultura. Sugerimos que o distanciamento de no mínimo 2.000m de silviculturas seja uma referência para criação de áreas de proteção. Além disto, os órgãos ambientais poderiam adotar como norma regulatória para o licenciamento da atividade de silvicultura, uma vez que se constatado a presença da espécie C. vacariensis respeitem o distanciamento mínimo de 2.000m.</t>
  </si>
  <si>
    <t>a)	Dissertação de mestrado intitulada: Influência da silvicultura de Pinus na área de ocupação do lagartinho-pintando Contomastix vacariensis (Squamata: Teiidae): uma relação entre a distância e a conservação. Aluno: Arthur Schramm de Oliveira. b)	Submetido o artigo: "How close is danger? Relationship between the distance from an exotic tree plantation and occupancy of an endemic lizard", Autores: Arthur Schramm de Oliveira, Murilo Guimarães, Nathalia Matias &amp; Laura Verrastro. Revista: Austral Ecology.</t>
  </si>
  <si>
    <t>A ação tem gerados bons resultados, mas consideramos que precisa de mais tempo para determinar quais são os locais onde o C. vacariensis ainda existe.</t>
  </si>
  <si>
    <t>Consideramos de importância mapear as áreas onde ainda existe a espécie já que consideramos, que com o avanço da silvicultura na região dos Campos-de-cima-da serra, a espécie esteja muito ameaçada, e tenham de êxito muitas populações. Dar continuidade até maio de 2024.</t>
  </si>
  <si>
    <t>Avaliar o impacto da silvicultura sobre as populações de Contomastix vacariensis, C. lacertoides, Homonota uruguayensis e Tropidurus catalanensis.</t>
  </si>
  <si>
    <t>Relatório e Parecer Técnico enviado aos órgãos licenciadores dos três estados do Sul; sugestão de controle na atividade de silvicultura em SC e aprimoramento na atividade de controle no RS</t>
  </si>
  <si>
    <t>Subsídios aos órgãos ambientais no licenciamento da silvicultura quanto aos impactos relacionados e efetivo controle na atividade de silvicultura por parte órgãos ambientais de SC, RS e PR</t>
  </si>
  <si>
    <t>incluir Patrick Colombo (MCN/SEMA), Rodrigo Caruccio (Ideal), Luana, Cristiane e Mauro</t>
  </si>
  <si>
    <t>Luana informa que em SC não tem mais licenciamento para essa atividade (silvicultura). C. lacertoides está EN em SC, justificando a inclusão no texto da ação</t>
  </si>
  <si>
    <t>Mapas indicando as áreas convertidas, atualizados anualmente e encaminhados aos órgãos ambientais indicando as áreas prioritárias para ações pertinentes.</t>
  </si>
  <si>
    <t>Patrick Colombo (MCN/SEMA)</t>
  </si>
  <si>
    <t>Subsídio Técnico: Alexandre Krob (Instituto Curicaca); Caroline Zank ( Instituto Curicaca); Roberto Batista de Oliveira (MCN/SEMA); Marcelo Duarte Freire (UFRGS); Rosane/Rovena (CAOMA/Ministério Público Estadual); Suporte Logístico: Andreas Kindel (UFRGS); Lara (ICMBio/RAN).</t>
  </si>
  <si>
    <t>Estão sendo feitas análises piloto com duas espécies de anfíbios alvos do PAN, Melanophryniscus macrogranulosus e Cycloramphus valae. A partir disso os métodos para confecção dos mapas da ação estão sendo estabelecidos. A ação foi iniciada de fato no início desse ano, portanto, sua data de início deve ser modificada para janeiro de 2020.</t>
  </si>
  <si>
    <t>No momento não há problemas maiores com a realização dessa ação. A principal questão está na definição dos melhores recortes de ocorrência das espécies para avaliação do uso do solo. Mas esse ponto está em andamento e, em breve, a solução será obtida.</t>
  </si>
  <si>
    <t>Essa ação precisa entregar anualmente um mapa atualizado. Enquanto não tivermos o mapa, ela ficará em andamento com problemas de realização.</t>
  </si>
  <si>
    <t>Subsídio Técnico: Patrick Colombo (MCN/SEMA); Marcelo Freire (UFRGS); Caroline Zank (Instituto Curicaca); Dener Heiermann (UFRGS/FZB).</t>
  </si>
  <si>
    <t>A ação será executada em sinergia com o PAT Planalto Sul (Ação 1.1) com apoio da SEMA através da Divisão de Pesquisa da SEMA-RS (ex FZB), colaboradora da ação, com recursos da própria SEMA-RS (diárias de equipe e veículos) e recursos captados junto ao GEF-Espécies através do  WWF-Brasil. A ação está sendo compartilhada  com o  PAT pois envolverá um inventário  multitaxon que incluirá anfíbios e abrangerá quase que integralmente (banhado Amarelo e Josafaz) os territórios previstos nessa ação do PAN Herpetofauna do Sul. A região do vale do Silveirão será objeto de captação específica  ainda não iniciada. Os campos previstos para iniciarem ainda em 2020 foram postergados para 2021 em virtude da pandemia.</t>
  </si>
  <si>
    <t>Esta ação tem recursos garantidos para o seu desenvolvimento e as atividades de campo ainda não aconteceram em decorrência da pandemia, mas estão programadas para o ano de 2021.</t>
  </si>
  <si>
    <t>Andreas Kindel (UFRGS) com colaboração de Caroline Zank (Instituto Curicaca) e Patrick Colombo (MCN/SEMA)</t>
  </si>
  <si>
    <t>Subsídio Técnico: Alexandre Krob (Instituto Curicaca); Márcio Borges-Martins (UFRGS); Caroline Zank (Instituto Curicaca); Fernando Becker (UFRGS); Andreas Kindel (Instituto Curicaca); Bruna Meneses (Instituto Curicaca); Jan Karel Felix Mahler Júnior (MCN/SEMA); Glayson Bencke (MCN/SEMA); Ismael Brack (Instituto Curicaca); Juliano Ferrer (UFRGS); Rodrigo Bergamin (UFRGS).</t>
  </si>
  <si>
    <t>A ação está prestes a ser concluída. O levantamento já foi feito pela AER e estava em fase final de redação e formatação.</t>
  </si>
  <si>
    <t>A finalização do relatório estava sob responsabilidade do colaborador Alexandre Krob (Instituto Curicaca), que está hospitalizado. Outros colaboradores do Instituto Curicaca assumiram o relatório, mas ainda não foi finalizado.</t>
  </si>
  <si>
    <t xml:space="preserve">Ação 2.15 - Agrupada com a ação 2.8 na Monitoria Anual 1 </t>
  </si>
  <si>
    <t>Monitorar as populações e estudar aspectos da história natural, ecologia e distribuição de Melanophryniscus macrogranulosus, Melanophryniscus cambaraensis, Melanophryniscus biancae, Pithecopus rusticus, Brachycephalus pernix, Brachycephalus mirissimus, Brachycephalus quiririensis e Cycloramphus diringshofeni  que forneçam subsídios para estratégias de conservação.</t>
  </si>
  <si>
    <t>Geração de subsídios para melhoria de estratégias de conservação para as espécies.</t>
  </si>
  <si>
    <t>Subsídio Técnico: Michelle Abadie (Instituto Curicaca); Patrick Colombo (MCN/SEMA); Debora Bordignon (UFRGS); Márcio Borges Martins (UFRGS) ; Caroline Zank (Instituto Curicaca); Selvino (UFSC); Natalia Vargas (UFRGS); Marcio Pie (UFPR); Marcelo Freire (UFRGS)</t>
  </si>
  <si>
    <t>Das oito espécies foram obtidos resultados de cinco espécies. Para Brachycephalus pernix, Brachycephalus mirissimus e Brachycephalus quiririensis foi produzido um relatório para a Fundação Boticário (em função de projeto sendo desenvolvido e fomentado por esta instituição), no qual relata que estas espécies foram procuradas em áreas além da sua descrição da localidade tipo e não foram encontrados novas populações. Para Melanophryniscus biancae foi encontrado uma nova população e novo registro de ocorrência para o Estado do Paraná. Um artigo científico foi produzido. Para Cycloramphus diringshofeni de acordo com Selvino Neckel de Oliveira (UFSC) não foram obtidos novos dados sobre esta espécie. Para Melanophryniscus macrogranulosus de acordo com Márcio Borges Martins (UFRGS) não foram obtidos novos dados sobre esta espécie. Para Melanophryniscus cambaraensis, um artigo sobre predação foi produzido. Para Pithecopus rusticus segundo Elaine Lucas Gonsales (UFSM) não foram encontradas novas populações ou locais de ocorrência.</t>
  </si>
  <si>
    <t>Relatório enviado para Fundação Grupo Boticário, artigos publicados sobre novo ponto de M. biancae e sobre predação de M. cambaraensis</t>
  </si>
  <si>
    <t>Seguir com a investigação de campo.</t>
  </si>
  <si>
    <t>Monitorar as populações e estudar aspectos da história natural, ecologia e distribuição de Melanophryniscus macrogranulosus, Melanophryniscus cambaraensis, Melanophryniscus biancae, Pithecopus rusticus, Brachycephalus pernix, Brachycephalus mirissimus, Brachycephalus quiririensis, Cycloramphus diringshofeni e Cycloramphus valae que forneçam subsídios para estratégias de conservação.</t>
  </si>
  <si>
    <t>Aumentar número de colaboradores. Elaine, Luiz Fernando Ugioni, Rodrigo Lingnau</t>
  </si>
  <si>
    <t>Objetivo Específico 3: Proteção dos habitat das espécies contempladas pelo PAN, por meio do fortalecimento do sistema de áreas protegidas.</t>
  </si>
  <si>
    <r>
      <rPr>
        <b/>
        <sz val="14"/>
        <rFont val="Calibri"/>
        <family val="2"/>
      </rPr>
      <t xml:space="preserve">Herpetofauna do Sul </t>
    </r>
    <r>
      <rPr>
        <sz val="14"/>
        <rFont val="Calibri"/>
        <family val="2"/>
      </rPr>
      <t xml:space="preserve">Subsídio Técnico: Marcelo Duarte Freire (UFRGS); Diego Janisch Alvares (UFRGS); Roberto Batista de Oliveira (MCN/SEMA); Laura Verrastro (UFRGS); Patrick Colombo (MCN/SEMA); Diego Pereira (DBio/SEMA), Joana Bassi (DBio/SEMA). </t>
    </r>
    <r>
      <rPr>
        <b/>
        <sz val="14"/>
        <rFont val="Calibri"/>
        <family val="2"/>
      </rPr>
      <t>Aves dos Campos Sulinos</t>
    </r>
    <r>
      <rPr>
        <sz val="14"/>
        <rFont val="Calibri"/>
        <family val="2"/>
      </rPr>
      <t>: Glayson Bencke (MCN/SEMA).</t>
    </r>
  </si>
  <si>
    <r>
      <t>Articulador conversará com o pessoal do PAN dos Rivulideos.</t>
    </r>
    <r>
      <rPr>
        <b/>
        <sz val="14"/>
        <rFont val="Calibri"/>
        <family val="2"/>
      </rPr>
      <t xml:space="preserve"> Ação 1.20 do PAN Campos Sulinos (compartilhada).</t>
    </r>
  </si>
  <si>
    <t>Conforme relatado na última monitoria, a definição dos limites e o aporte técnico para a criação de UC nos Campos de Dunas entre os municípios de Tramandaí e Cidreira/RS e ecossistemas terrestres e marinhos foram finalizados por um Grupo de Trabalho criado na SEMA com esse objetivo e instruído no processo administrativo n° 1.552-0500/11-1. Os trabalhos desse GT foram fortemente subsidiados pelo Instituto Curicaca, assim como a ONG mobilizou diversos outros pareceres de instituições técnicas e universidades que atuam na região, criando um subsídio de alta consistência. Em outubro de 2019, os técnicos Lais Gliesch e Nélson dos Angelos, do Instituto Curicaca, estiveram presentes no II Seminário Regional de Patrimônio e Meio Ambiente, promovido pelo Ministério Público através da Escola da Advocacia-Geral da União (EAGU), a participação do Curicaca no seminário buscou inserir a demanda de criação de uma UC na área das dunas móveis de Cidreira na pauta do evento. O Instituto Curicaca em colaboração com técnicos da SEMA (Joana Braun Bassi) incluíram ações no PAN Lagoas do Sul (Ação 1.15 Propor a criação de Unidade de Conservação nos Campos de Dunas entre os municípios de Tramandaí e Cidreira/RS e ecossistemas terrestres e marinhos associados e 1.16 Articular e apoiar tecnicamente a criação de Unidade de Conservação abrangendo o conjunto de ecossistemas da região de Cidreira (desde o mar até as lagoas) para fortalecer os esforços de criação desta UC. Em consulta realizada com a técnica Joana Braun Bassi da SEMA, a mesma informou que conforme informações repassadas pelo Diretor do DEBIO-SEMA (Diego Pereira), a criação da UC é uma prioridade da gestão atual que já demonstrou interesse em criar a UC, inclusive tendo comprador para a área e que essa demanda será pautada nas próximas semanas com o Secretário do Meio Ambiente e Infraestrutura do RS.  Além disso, a coordenação dos PAN Sul e PAN Campos Sulinos enviaram ofício ao DEBIO-SEMA solicitando informações sobre o processo administrativo nº 1552-0500/11-1 e existência de um Inquérito Civil (00915.00025/2011) que se refere à criação de Unidade de Conservação (UC) na região dos campos de dunas entre Cidreira e Tramandaí. Slomp comenta que o processo chegou na DEBIO e estavam verificando a sobreposição da área com projetos de silvicultura e geração de energia (não há, exceto por um pedaço). O ofício foi assinado em conjunto entre os dois PAN (Patrícia).</t>
  </si>
  <si>
    <t>Não houve necessidade de encaminhar documentos, conforme previsto na ação, pois o Instituto Curicaca está participando do GT juntamente com a SEMA. O produto foi gerado em conjunto.</t>
  </si>
  <si>
    <t>Letícia Bolzan (Instituto Curicaca), Caroline Zank (Instituto Curicaca) e Joana Bassi (SEMA-RS)</t>
  </si>
  <si>
    <t>Criar uma nova ação contínua para monitorar o processo de criação da UC. Slomp recomenda que se faça uma nova solicitação para que o processo ande. Patrícia lembra que foi enviado um ofício há alguns meses, destinado ao Diego. Não foi respondido. Carol sugere que o ofício seja reencaminhado para o Diego e para outras pessoas, inclusive para o secretário e Slomp.</t>
  </si>
  <si>
    <t>Subsídio Técnico: Michelle Abadie (Instituto Curicaca); Márcio Borges-Martins (UFRGS); Caroline Zank (Instituto Curicaca); Patricia (ICMBio/CEMAVE); Glayson (MCN/SEMA); Luis Fernando Perelo (FEPAM); Diego Pereira (DBio/SEMA); Cristiane  (DBio/SEMA).</t>
  </si>
  <si>
    <t>Os estudos referentes a Avaliação Ecológica Rápida da área do M. admirabilis foram finalizados e atualmente encontra-se em redação e fechamento pela equipe técnica do Curicaca e será finalizada em breve com a recomendação de criação da UC, mas ainda sem definição de categoria. A equipe técnica do Instituto Curicaca e parceiros estão retomando a finalização da Avaliação Ecológica Rápida realizada na área do sapinho e que traz os subsídios necessários para a indicação da criação de UC, assim como a categoria mais apropriada para a realidade local.</t>
  </si>
  <si>
    <t>Caroline Zank e Michelle Abadie (Instituto Curicaca)</t>
  </si>
  <si>
    <r>
      <t xml:space="preserve">Subsidiar e acompanhar, a implementação do plano de manejo da Parque Estadual Serra da Baitaca visando a conservação do sapinho-da-montanha, </t>
    </r>
    <r>
      <rPr>
        <i/>
        <sz val="14"/>
        <rFont val="Calibri"/>
        <family val="2"/>
      </rPr>
      <t>Brachycephalus pernix.</t>
    </r>
  </si>
  <si>
    <t>Foi enviado uma nota técnica para a Procuradora Priscila da Mata Cavalcante (2a PROMOTORIA/Gaema/MPPR) solicitando a implementação do Plano de Manejo do Parque Estadual Serra da Baitaca. Até o presente momento não obtivemos reposta. Foi protocolado uma solicitação na Ouvidoria Geral do Ministério Público do Estado do Paraná e encaminhada à apreciação da 2ª Promotoria de Justiça da Comarca de Campina Grande do Sul-PR sob protocolo número 4567/2020. Esta solicitação já foi recebida e está sendo aguardada a reposta se ela tem procedência e se o MPPR irá intervir.</t>
  </si>
  <si>
    <t>Protocolo de atendimento na Ouvidoria Geral do Ministério Público do Estado do Paraná. Um texto de solicitação com dados técnicos foi produzido. Fotos de vídeos foram encaminhados juntamente com a solicitação.</t>
  </si>
  <si>
    <t>A pandemia da Covid-19 freou o andamento da ação que poderia ter ocorrido mais rapidamente.</t>
  </si>
  <si>
    <t>Usar o Ministério Público do Estado do Paraná como interlocutor, pois o órgão estadual responsável é inoperante.</t>
  </si>
  <si>
    <t>Mauro de Moura Britto (IAT- PR)</t>
  </si>
  <si>
    <t>Rodrigo Torres (Saint-Hilaire), Tiago Quaggio (ICMBio/RAN), Sérgio Augusto Abrahão Morato (STCP)</t>
  </si>
  <si>
    <t>Incentivar, subsidiar e acompanhar a elaboração e/ou implementação de planos de manejo das UCs e plano diretor do município de ocorrência da rã-manezinho, Ischnocnema manezinho.</t>
  </si>
  <si>
    <t>Subsídio Técnico: Iberê Farina Machado (Instituto Boitatá); Vitor Carvalho (Pós-Eco/UFSC); Caroline Oswald (Pós-Zoo/UFMG).</t>
  </si>
  <si>
    <t>No  dia   20  de  novembro  de  2019 participei de uma reunião científica com pesquisadores sobre o Parque Estadual do Rio Vermelho, etapa que compõe a elaboração do Plano de Manejo desta unidade de conservação promovida pelo Instituto do Meio Ambiente - IMA em conjunto com o Observatório de Áreas Protegidas (OBSERVA/UFSC), onde indiquei a inclusão da espécie de relevante interesse científico para conservação.</t>
  </si>
  <si>
    <t>Nota técnica e mapa encaminhados (mesmo produto da ação 3.10)</t>
  </si>
  <si>
    <t>A próxima reunião cientifica do plano de manejo será 24-26 de setembro 2020.</t>
  </si>
  <si>
    <t>Subsidio Técnico: Caren Andreis (ICMBio/CR9); Elaine Maria Gonsales (UFSM).</t>
  </si>
  <si>
    <t>O PM do REVIS dos Campos de Palmas foi revisado, incluindo as áreas de APP identificadas no estudo como zona de conservação, o que garante a execução de ações e medidas solicitando a recuperação de áreas degradadas. O PRAD da localidade tipo de Pithecopus rusticus foi simplificado para avaliar a possibilidade de regeneração natural da área que foi impactada com a construção de uma represa. Está sendo monitorado sob supervisão da Dra. Elaine e apoio da equipe do ICMBio.</t>
  </si>
  <si>
    <t>Georreferenciamento quase finalizado na UC.
PRAD em execução na localidade tipo de Pithecopus rusticus</t>
  </si>
  <si>
    <t>Paralização da operação prevista na UC.
Existem Ais lavrados pelo IBAMA na área do REVIS dos Campos de Palmas e a equipe de gestão está priorizando o acompanhamento do trabalho do IBAMA antes de finalizar o mapeamento iniciado anteriormente pela equipe de fiscalização do ICMBio.
O problema é que a maioria dos autos de infração foram realizados com embargos frágeis pelo IBAMA, faz-se necessário verificar a situação dos processos no IBAMA e da exigência de recuperação das áreas.
Além disso, com as recentes publicações das INs conjuntas, a Gerência Regional, sobretudo a ERI, tem se mantido sobre atarefados na retomada do julgamento de autos de infração e solicitações de conversão de multa. Considerando ainda que o articulador participa de dois GTs formados pelo ICMBio sede para uniformização de procedimentos de julgamento em primeira instância e na análise de casos de prescrição, não houve tempo hábil em 2020 para realização de maneira mais concreta da ação.
Também não foi possível a realização de reunião presencial com a equipe de gestão da UC e OEMAs.
Temos a previsão que necessitaremos de mais 12 meses de prazo para finalização adequada da ação.</t>
  </si>
  <si>
    <t>incluir chefe do NGI Palmas – Fábio Abreu</t>
  </si>
  <si>
    <t>Devem ser realizadas tratativas para retomada das atividades de identificação de APPs e providências para recuperação das áreas na AE. Com a alteração da metodologia para conversão de multas ambientais, temos a sugestão de que os pesquisadores providenciem projetos simples para que sejam custeados com recursos desta fonte. A equipe do NGI Palmas deve detalhar o projeto e fragmentá-lo em atividades que possam ser custeadas de acordo com as normativas do ICMBio. Realizar um “portfolio” ou outra forma de propaganda. Buscar parcerias e avaliar possibilidade de criação de RPPNs estaduais ou federais com aquisição das áreas de APP e sítios indicados pela equipe da Elaine. Elaine comenta que seria interessante uma ação de fiscalização no entorno da REVIS, porque as áreas de banhado são frequentemente mexidas. Fiscalização é possível somente em SC, onde os banhados acima de 800m são protegidos como APP (PR não). Próximo ano: avaliar a possibilidade de organizar uma nova ação de fiscalização</t>
  </si>
  <si>
    <t>Em julho de 2017 já havia sido encaminhada uma nota técnica conjunta RAN/ICMBio e UNIPAMPA (Nota Técnica nº 6/2017/RAN/DIBIO/ICMBio) com recomendações para a equipe gestora da APA Ibirapuitã, dentre elas a inclusão das espécies do PAN no Plano de Manejo da UC, com ações específicas de conservação. Infelizmente a equipe da unidade é reduzida e não havia previsão para uma revisão do plano de manejo. Em 2020 foi encaminhada uma nova nota técnica (Nota Técnica nº 7/2020/RAN/DIBIO/ICMBio) mais completa, contendo os pontos de registros das espécies do PAN com ocorrência para a APA e entorno, além de mapas e outras informações sobre a biologia dessas espécies.  Foram feitas recomendações para o licenciamento na APA e novamente foi recomendado que essas espécies sejam incluídas no plano de manejo, quando da revisão dele.</t>
  </si>
  <si>
    <t>Notas técnicas com recomendações de manejo para as espécies do PAN na APA e solicitação de inclusão destas no plano de manejo da UC.</t>
  </si>
  <si>
    <t>O PRAD da localidade tipo de Pithecopus rusticus foi simplificado para avaliar a possibilidade de regeneração natural da área que foi impactada com a construção de uma represa. Está sendo monitorado sob supervisão da Dra. Elaine e apoio da equipe do ICMBio.</t>
  </si>
  <si>
    <t>Monitoramento da situação da APA e reforço da necessidade de inclusão das sugestões das notas técnicas no plano de manejo, quando este passar por revisão.</t>
  </si>
  <si>
    <t>Fazer gestão junto a DIBIO, solicitando priorização da APA para o Plano de Manejo (Vera e leôncio podem ajudar)</t>
  </si>
  <si>
    <r>
      <rPr>
        <b/>
        <sz val="14"/>
        <rFont val="Calibri"/>
        <family val="2"/>
      </rPr>
      <t xml:space="preserve">Ação compartilhada </t>
    </r>
    <r>
      <rPr>
        <sz val="14"/>
        <rFont val="Calibri"/>
        <family val="2"/>
      </rPr>
      <t>Herpetofauna do Sul:Subsídio técnico: Laura Verrastro (UFRGS); Diego Janisch (UFRGS); Caroline Zank (Instituto Curicaca); Marcelo Freire (UFRGS); Patrick Colombo (MCN/SEMA); Lara Cortes (ICMBio/RAN); Márcio Borges-Martins (UFRGS); Roberto Batista de Oliveira (MCN/SEMA); Diego Pereira (DBio/SEMA). Aves dos Campos Sulinos:
Departamento de Biodiversidade - DUC; Daniel Vilasboas  Slomp (SEMA-RS);
Jan Karel Felix Mähler Junior (MCN/SEMA);
Luis Fernando Perello (FEPAM); Patrícia Pereira  Serafini (ICMBio/CEMAVE).</t>
    </r>
  </si>
  <si>
    <t>Em reunião realizada no final de 2019, o Instituto Curicaca pautou com o Diretor do DEBIO-SEMA a necessidade de retomada do Plano do Sistema Estadual de Unidades de Conservação - SEUC/RS. O diretor informou na ocasião que a gestão iria priorizar a efetivação das UCs estaduais.</t>
  </si>
  <si>
    <t>Letícia Bolzan e Caroline Zank (Instituto Curicaca)</t>
  </si>
  <si>
    <t>Carol sugere a criação de um GT para discutir e articular sobre esta ação</t>
  </si>
  <si>
    <t>Articulação Política: Carmem (Geografia/UFSM); Alexandre Krob (Instituto Curicaca); Subsídio Técnico: Caroline Zank (Instituto Curicaca); Laura Verrastro (UFRGS); Márcio Borges-Martins (UFRGS); Sonia Cechin (UFSM); Dennis Patrocínio (SEMA-RS); Diego Pereira (DBio/SEMA).</t>
  </si>
  <si>
    <t xml:space="preserve">A proposta de criação de UC na área do Cerro do Jarau permanece engavetada e sem manifestação de interesse na retomada do processo de criação da UC pela gestão atual. Em reunião realizada no final de 2019 com o diretor do DEBIO, o assunto foi pautado, entretanto foi sinalizado que a gestão iria priorizar a efetivação das UCs estaduais. Foi enviado e-mail solicitando informações sobre o andamento do processo de criação da UC à diretoria do DEBIO-Sema, mas não obtivemos retorno até o momento. Daniel Slomp comenta que na gestão anterior, chegou a ir para consulta pública. Como a proposta final tinha ficado em ~17 mil ha e o boato de que o estado teria que se apropriar de toda a área, acabou dificultado o andamento. Sugere colocar dentro da proposta a delimitação do Cerro do Jarau (3 mil ha) e o entorno só entraria como zona de amortecimento. O grande tamanho da UC (17 mil ha) dificultou o andamento do processo, que foi engavetado. Carol lembra que a proposta ficou um pouco maior para incluir uma área que é interessante para as aves, pois o Cerro do Jarau somente é um monumento e não pega áreas de interesse para as aves. Glayson confirma que incluir as áreas de campos à volta deixa a área mais interessante e contempla as espécies do PAN Campos Sulinos. Carol lembra que existe um projeto de Parque Eólico na região e que isso poderia gerar um conflito com o interesse da população e do estado na criação da UC. Slomp comenta que o Parque Eólico já foi licenciado, seguindo recomendações de afastamento das torres em relação ao Cerro do Jarau. </t>
  </si>
  <si>
    <t>Incluir Diego Pereira (DBIO/SEMA-RS). Arrumar nome da Sonia Cechin.</t>
  </si>
  <si>
    <t>Patrícia sugere encaminhamento de um ofício com Nota Técnica para o secretário, como na ação de Cidreira, assinada pelos dois PAN. Reavaliar a área (Patrícia). Slomp sugere sempre incluir o secretário.</t>
  </si>
  <si>
    <t>dez/20</t>
  </si>
  <si>
    <t>Articulador Político: Andreas Kindel (NERF/UFRGS - junto ao conselho do PE); Paulo Grubler (SEMA/gestor da UC - junto ao conselho PE); Subsídio Técnico: Márcio Borges-Martins (UFRGS); Articulador Político: Alexandre Krob (Instituto Curicaca).</t>
  </si>
  <si>
    <t>O produto obtido não foi exatamente o proposto para essa ação, porém o Plano de Manejo do Parque Estadual de Itapeva está em fase de aprovação pelo Secretário de Meio Ambiente e Infraestrutura do Rio Grande do Sul. No plano consta o sapinho-de-barriga-vermelha, Melanophryniscus dorsalis como um dos alvos de conservação do parque e não sub-alvo como era a proposta da ação. Apesar das outras duas espécies envolvidas, os lagartos Liolaemus occipitalis e Contomastix lacertoides, não terem sido contempladas diretamente no plano de manejo, seus habitat de ocorrência no parque foram considerados como alvos de conservação. Esses alvos são a sequência de ambientes (desde as dunas primárias até a mata paludosa), a dinâmica das dunas, a pedra de Itapeva e a pedra Vermelha. Ainda são considerados alvos outros habitat de ocorrência dos dois lagartos na zona de amortecimento do parque: os remanescentes de vegetação nativa e a área de preservação permanente da lagoa Itapeva.</t>
  </si>
  <si>
    <t>plano de manejo e um texto explicando o que foi incorporado no plano de manejo</t>
  </si>
  <si>
    <t>Mesmo que o produto obtido não tenha sido exatamente o proposto pela ação, pelo fato de uma das espécies ter se tornado alvo e as outras duas contempladas por seus habitat tornarem-se alvos, a ação pode ser considerada concluída. Recentemente a gestão do Parque Estadual de Itapeva propôs que os lagartos Liolaemus occipitalis e Contomastix lacertoides sejam incluídos na lista de pesquisas prioritárias do Parque. Apesar de ser um instrumento interno de gestão, a lista afirmaria, ainda que indiretamente, a importância dessas duas espécies. A questão agora gira em torno de “quem” encaminharia essa recomendação de inclusão ao Parque. A proposta seria que essa demanda fosse realizada pela coordenação do RAN e do PAN Herpetofauna do Sul.</t>
  </si>
  <si>
    <t>Encaminhar um Ofício assinado pela coordenação do RAN (Vera), sugerindo incluir os lagartinhos (Contomastix lacertoides e Liolaemus occipitalis) e reforçar a prioridade do Melanoprhyniscus dorsalis como espécies prioritárias para pesquisas.</t>
  </si>
  <si>
    <t xml:space="preserve">Solicitar a inclusão como alvo de conservação e propor ações para a proteção de Liolaemus occipitalis no plano de manejo do Parque Estadual do Rio Vermelho e para Liolaemus occipitalis, Melanophryniscus dorsalis e Tropidurus imbituba no Plano de manejo da APA da Baleia Franca.
</t>
  </si>
  <si>
    <t>Subsídio Técnico: Tobias Kunz (UFRGS - dados de registro); Vivian Uhlig (ICMBio/RAN - confecção dos mapas); Selvino Neckel (UFSC - Elaboração da nota técnica); Suporte Logístico: Leôncio Pedrosa Lima (ICMBio/CR9 - interlocução com os gestores da APA).</t>
  </si>
  <si>
    <t xml:space="preserve">Em relação à APA da Baleia Franca (APA BF), a ação foi concluída em abril de 2017, atingindo o resultado esperado que é a inclusão de ações para essas espécies no Plano de Manejo da UC. Quanto ao Parque Estadual do Rio Vermelho (PAERVE), em abril de 2020 foi iniciada a conversa com a gestão do parque, mas por problemas internos do PAERVE, a retomada dos trabalhos se deu recentemente em agosto de 2020. Na 1a oficina sobre o Plano de Manejo do PAERVE, a equipe do professor Selvino enviou o diagnóstico da herpetofauna. Fiquei de revisar esse diagnóstico, e complementar com as localidades onde ocorrem o I. manezinho e o L. occipitalis. Estou buscando a ajuda da equipe do lab do Selvino, da equipe do PANSUL e de outros profissionais para nós viabilizarmos isso antes da 2a oficina que ocorrerá de 30 de setembro a 02 de outubro de 2020. </t>
  </si>
  <si>
    <t>Para a APA BF, foi entregue a Nota Técnica do ICMBio para o Gestor da APA, juntamente com o mapa de distribuição e a tabela com os pontos de ocorrência das espécies. Quanto ao PAERVE, a entrega de uma nota técnica para os Gestores da UC e entrega do mapa de distribuição das espécies ocorreu durante a 2º oficina do PAN Sul e a ação pode ser concluída.</t>
  </si>
  <si>
    <t>Primeiramente, por um erro de comunicação, a articuladora dessa ação se concentrou apenas na APA da Baleia Franca. Após tomar ciência de que a ação se tratava também do Parque Estadual do Rio Vermelho (PAERVE), a mesma se dedicou ao restante da ação. Contudo, o andamento do Plano de Manejo do PAERVE apresentava problemas, sendo que a empresa contratada para realizar o diagnóstico do meio biótico não apresentou um produto de qualidade e houve a quebra de contrato. Com isso, a gestão do PAERVE necessitou de ajuda e parcerias para elaborar o diagnóstico, o que causou um atraso no andamento do PM. O ideal seria realizar investigações em campo, para registrar os animais in loco, mas, devido ao curto prazo para fechamento do PM (dezembro de 2020) e devido à logística de campo frente à pandemia da COVID-19, nossa estratégia foi complementar o diagnóstico da herpetofauna com dados secundários e de provável ocorrência.</t>
  </si>
  <si>
    <t>Erica Naomi Saito (PROSUL Projetos Supervisão e Planejamento Ltda.; CAIPORA Cooperativa para Conservação da Natureza). Adriana Nunes – gestora do Parque Estadual do Rio Vermelho</t>
  </si>
  <si>
    <t>Acompanhar o zoneamento e programas específicos contemplando essas espécies no Plano de Manejo; Fomentar estudos com as espécies em questão na UCs e entorno, sugerindo ações no objetivo 2 do PANSUL; Fomentar ações relacionadas ao objetivo 3 do PANSUL.</t>
  </si>
  <si>
    <t>Solicitar a inclusão como alvo de conservação e propor ações para a proteção de Ischnocnema manezinho e Liolaemus occipitalis no Plano de Manejo do Parque Estadual do Rio Vermelho e para Liolaemus occipitalis, Melanophryniscus dorsalis e Tropidurus imbituba no Plano de Manejo da APA da Baleia Franca.</t>
  </si>
  <si>
    <t>Substituir Vivian Uhlig (ICMBio/RAN - confecção dos mapas) por Tiago Quaggio Vieira, e inclusão da Laura Verrastro (UFRGS - dados de registro). Incluir Vitor Carvalho Rocha (LEAR – Laboratório de Ecologia de Anfíbios e Répteis UFSC). Incluir Flavia e Aline Dos Santos Oliveira (NGEO)</t>
  </si>
  <si>
    <t>ago/20</t>
  </si>
  <si>
    <r>
      <rPr>
        <b/>
        <sz val="14"/>
        <rFont val="Calibri"/>
        <family val="2"/>
      </rPr>
      <t>Herpetofauna do Sul:</t>
    </r>
    <r>
      <rPr>
        <sz val="14"/>
        <rFont val="Calibri"/>
        <family val="2"/>
      </rPr>
      <t xml:space="preserve">
Subsídio técnico: Elaine Gonsales (UFSM); Articulador com ICMBio-Sede: Lara (ICMBio/RAN); Caren Andreis (ICMBio/CR09-Florianópolis); Ricardo Jerozolimski (Chefe da UC).
</t>
    </r>
    <r>
      <rPr>
        <b/>
        <sz val="14"/>
        <rFont val="Calibri"/>
        <family val="2"/>
      </rPr>
      <t>Aves dos Campos Sulinos:</t>
    </r>
    <r>
      <rPr>
        <sz val="14"/>
        <rFont val="Calibri"/>
        <family val="2"/>
      </rPr>
      <t xml:space="preserve">
Patrícia Serafini (ICMBio/CEMAVE); Carla Suertegaray Fontana (PUCRS).</t>
    </r>
  </si>
  <si>
    <t>O PM do REVIS-CP foi revisado e o zoneamento inclui o proposto pela NT, entretanto está aguardando publicação desde abril de 2020. Leoncio informa que voltará a ser trabalhado a partir da semana que vem e relata que a ação está bem encaminhada.</t>
  </si>
  <si>
    <t>Nota técnica encaminhada</t>
  </si>
  <si>
    <t>Continuar monitorando a ação para garantir a readequação no Plano de Manejo</t>
  </si>
  <si>
    <r>
      <rPr>
        <b/>
        <sz val="14"/>
        <rFont val="Calibri"/>
        <family val="2"/>
      </rPr>
      <t>Ação Compartilhada Herpetofauna do Sul:</t>
    </r>
    <r>
      <rPr>
        <sz val="14"/>
        <rFont val="Calibri"/>
        <family val="2"/>
      </rPr>
      <t>Subsídio Técnico: Selvino Neckel de Oliveira (UFSC); Erica Naomi Saito (PROSUL); Leoncio Pedrosa Lima (ICMBio/CR9); Tobias Saraiva Kunz (UFRGS); Articulação política: Ricardo Barros Penteado (FATMA-SC).</t>
    </r>
    <r>
      <rPr>
        <b/>
        <sz val="14"/>
        <rFont val="Calibri"/>
        <family val="2"/>
      </rPr>
      <t xml:space="preserve"> Aves dos Campos Sulinos</t>
    </r>
    <r>
      <rPr>
        <sz val="14"/>
        <rFont val="Calibri"/>
        <family val="2"/>
      </rPr>
      <t>: 
Patricia Serafini (ICMBio/CEMAVE);
 Adriana Dorcina Nunes e Shigeko Ishy (FATMA-SC);
Juliano Rodrigues Oliveira (ICMBio/PARNA das Araucárias-SC);
Ricardo Jerozolimski (ICMBIo/REVIS Campos de Palmas-PR).</t>
    </r>
  </si>
  <si>
    <r>
      <t xml:space="preserve">Ação compartilhada com PAN Campos Sulinos. </t>
    </r>
    <r>
      <rPr>
        <b/>
        <sz val="14"/>
        <rFont val="Calibri"/>
        <family val="2"/>
      </rPr>
      <t>Ação compartilhada com PAN Campos Sulinos</t>
    </r>
    <r>
      <rPr>
        <sz val="14"/>
        <rFont val="Calibri"/>
        <family val="2"/>
      </rPr>
      <t xml:space="preserve"> (Ação 1.2 do referido PAN).A principal justificativa seria a proteção da perereca-da-folhagem, Pithecopus rusticus, porém não é uma espécie contemplada por lista alguma, ainda nem foi avaliada. O grupo ainda sugere a mesma “tramitação” do M. admirabilis, avaliá-la pela IUCN. </t>
    </r>
  </si>
  <si>
    <t xml:space="preserve">A criação de uma UC no Corredor Ecológico Chapecó (em Água Doce, nas proximidades do banhado Roseira) está no planejamento do IMA-SC para 2021. O PAN Herpetofauna Sul e PAN Aves dos Campos Sulinos encaminharam oficio ao IMA-SC (Oficio SEI n. 73/2020 CEMAVE-DIBIO-ICMBIO) solicitando mais informações sobre a situação atual da criação desta UC e se colocando à disposição para auxiliar nas demandas necessárias. O CEMAVE já havia solicitado informações anteriormente.  O próximo passo é agendar uma reunião entre o IMA-SC e ICMBio (PAN Herpetofauna Sul e PAN Aves dos Campos Sulinos) para analisar a proposta prévia de delimitação de área, no sentido de adiantar as discussões e encaminhamentos a serem realizados em 2021. </t>
  </si>
  <si>
    <t>Encaminhamento de ofício solicitando informações sobre a criação da UC ao IMA-SC.</t>
  </si>
  <si>
    <t xml:space="preserve">As tratativas para a implantação de uma UC na região dos campos de Água Doce estão previstas na agenda do IMA-SC para 2021.  </t>
  </si>
  <si>
    <t>Luthiana Carbonell dos Santos (IMA-SC) e Elaine Lucas Gonsales (UFSM-RS)</t>
  </si>
  <si>
    <t xml:space="preserve">Agendar reunião entre ICMBio (PAN Herpetofauna do Sul e PAN Aves dos Campos Sulinos) e IMA-SC para verificação dos limites na proposta de UC em Água Doce, SC. </t>
  </si>
  <si>
    <t>trocar Ricardo pela Luana (IMA-SC), substituir Adriana pela Luthiana Carbonell (IMA-SC), incluir Rodrigo Lingnau e Flávia (NGEO)</t>
  </si>
  <si>
    <t>Agendar reunião entre ICMBio (PAN Herpetofauna do Sul e PAN Aves dos Campos Sulinos) e IMA-SC para verificação dos limites na proposta de UC em Água Doce, SC. Luana informa que esta UC está numa lista de espera, pq tem outras na fila para serem implementadas, e que a questão fundiária tb dificulta a criação desta UC. Elaine vai lembrar Tiago para redigirem uma Nota Técnica e encaminhar, assinado pelos dois PAN. Patrícia sugere fazer a reunião antes de encaminhar a Nota Técnica (Luthiana, Elaine, Luana, Tiago, Patrícia e ornitólogos que possam colaborar com a atualização dos registros). Elaine diz que seria importante olhar um mapa de uso do solo antes de definir as necessidades (se é necessário uma AER ou novos campos). Patrick se disponibilizou a fazer o mapa e encaminhar antes da reunião. Solicita os registros. Elaine vai encaminhar. Márcio se disponibiliza para ajudar com os lagartos e comenta sobre o Projeto Lagartos de um pessoal de SC. Retirar da matriz a informação na coluna observações sobre a avaliação da espécie. Elaine sugere marcar uma data para a reunião. Sugestão para segunda quinzena de novembro (fazer um Doodle).</t>
  </si>
  <si>
    <t xml:space="preserve">Herpetofauna do Sul:
Tiago Gomes (UNIPAMPA)
Aves dos Campos Sulinos:
Carla Suertegaray Fontana (PUCRS);
Patricia Pereira Serafini (ICMBio/CEMAVE). </t>
  </si>
  <si>
    <r>
      <rPr>
        <b/>
        <sz val="14"/>
        <rFont val="Calibri"/>
        <family val="2"/>
      </rPr>
      <t>Ação compartilhada com PAN Campos Sulinos</t>
    </r>
    <r>
      <rPr>
        <sz val="14"/>
        <rFont val="Calibri"/>
        <family val="2"/>
      </rPr>
      <t xml:space="preserve"> (Ação 1.3 do PAN Mencionado).</t>
    </r>
  </si>
  <si>
    <t>Tiago Gomes e Carla Fontana entendem que essa ação deve ser debatida. Nós sugerimos excluí-la, em função da grave situação política atual. Patrícia Serafini não respondeu, estava em férias. Consideramos temerário tentarmos essa ação sob as conjunturas atuais. Vale lembrar que SC é um dos estados que mais apoia o governo federal atual. O receio é que os proprietários, em retaliação a proposta, convertam os ambientes nativos. Isso já ocorreu na região do RVS dos Campos de Palmas.</t>
  </si>
  <si>
    <t>Tiago Gomes dos Santos  (UNIPAMPA) e Carla Fontana (PUCRS)</t>
  </si>
  <si>
    <t>incluir Elaine, incluir Luthiana Carbonell (IMA-SC – PAN Aves Campos Sulinos)</t>
  </si>
  <si>
    <t>Patrícia sugere mudar o enfoque desta ação, pensando em RPPNs e avaliar a proposta de corredores na região. Luana vai dar uma olhada se já existe alguma proposta tramitando no IMA para a região. Elaine sugere primeiro averiguar isso antes de começar um movimento para RPPN. Glayson lembra que essa região pode estar no PAT Planalto Sul. Carol informa que ainda é possível incluir essa área para ser avaliada. Elaine sugere um encaminhamento depois da inclusão no PAT Planalto Sul. Patrícia reforça a consideração feita pelo Tiago Gomes na descrição do andamento da ação.</t>
  </si>
  <si>
    <t>Herpetofauna do Sul:
Daniel Vilasboas  Slomp (SEMA/DUC-RS); Alexandre Krob (Instituto Curicaca); Lucas Richter (SEMA/DFL-RS); Annelise Steigleder (MPE-RS/Porto Alegre).
Aves dos Campos Sulinos:
Daniel Vilasboas  Slomp (SEMA/DUC-RS); Alexandre Krob (Instituto Curicaca); 
Lucas Richter (SEMA/DFL-RS); Jan Karel Felix Mähler Junior (MCN/SEMA).</t>
  </si>
  <si>
    <r>
      <rPr>
        <b/>
        <sz val="14"/>
        <rFont val="Calibri"/>
        <family val="2"/>
      </rPr>
      <t>Ação compartilhada</t>
    </r>
    <r>
      <rPr>
        <sz val="14"/>
        <rFont val="Calibri"/>
        <family val="2"/>
      </rPr>
      <t xml:space="preserve"> com PAN Campos Sulinos (Ação 1.3 do PAN Mencionado).</t>
    </r>
  </si>
  <si>
    <t>Patrícia (PAN Aves dos Campos Sulinos) e Tiago Quaggio Vieira (Pan Herpetofauna do Sul) estão articulando junto a SEMA a realização da oficina, uma reunião foi agendada para outubro de 2020 para discutir a proposta.</t>
  </si>
  <si>
    <t>Tiago Quaggio Vieira (ICMBio/RAN) e Caroline Zank (Instituto Curicaca)</t>
  </si>
  <si>
    <t/>
  </si>
  <si>
    <t>Incluir Tiago Quaggio Vieira (ICMBio/RAN), Leonardo Marques Urruth (SEMA-RS), Luthiana Carbonell dos Santos (IMA-SC).</t>
  </si>
  <si>
    <t>Sistematizar os subsídios técnicos que propuseram o REVIS do Pelotas e encaminhá-los às instituições envolvidas retomando os esforços de criação da UC.</t>
  </si>
  <si>
    <t>Herpetofauna do Sul:
Subsídio Técnico: Alexandre Krob (Instituto Curicaca); Patrick Colombo (MCN/SEMA); Laura Verrastro (UFRGS); Márcio Borges-Martins (UFRGS); Caroline Zank (Instituto Curicaca) e Paulo Brack (UFRGS).
Aves dos Campos Sulinos:
Adriana Nunes (IMA-SC); Carla Suertegaray Fontana (PUC-RS).</t>
  </si>
  <si>
    <r>
      <rPr>
        <b/>
        <sz val="14"/>
        <rFont val="Calibri"/>
        <family val="2"/>
      </rPr>
      <t>Ação compartilhada</t>
    </r>
    <r>
      <rPr>
        <sz val="14"/>
        <rFont val="Calibri"/>
        <family val="2"/>
      </rPr>
      <t xml:space="preserve"> com PAN Campos Sulinos (Ação 1.19 do referido PAN). Ambos os PANs consideram de grande importância a criação da UC.</t>
    </r>
  </si>
  <si>
    <t xml:space="preserve">Uma ação semelhante foi incluída no Plano de Ação Territorial (PAT) para a Conservação das Espécies Ameaçadas de Extinção do Planalto Sul (Ação 1.5: Articular a criação e implantação do corredor ecológico do Rio Pelotas). </t>
  </si>
  <si>
    <t>Ainda não foi feita a compilação dos documentos para o PAT, nem para o PAN Sul, por não ser prioridade institucional no momento. Carol informa que tem recurso e programação pré-definida para iniciar no início do ano que vem. Em função da pandemia, o PAT, que recém havia iniciado, foi adiado seis meses e essa ação também foi postergada.</t>
  </si>
  <si>
    <t>Fornecer subsídios técnicos ao MPF e Justiça Federal a respeito dos riscos da não criação do Refúgio de Vida Silvestre do rio Pelotas para as espécies do PAN</t>
  </si>
  <si>
    <t>Patrícia sugere fazer uma reunião e estudar o processo.</t>
  </si>
  <si>
    <t>2.17</t>
  </si>
  <si>
    <t>Diagnosticar e mapear as espécies exóticas invasoras, integrando com o Programa Invasoras RS.</t>
  </si>
  <si>
    <t>Diagnóstico e mapeamento de quais são as espécies exóticas invasoras com efeito negativo sobre as espécies do PAN.</t>
  </si>
  <si>
    <t xml:space="preserve"> Maior conhecimento sobre quais espécies exóticas afetam negativamente as espécies do PAN.</t>
  </si>
  <si>
    <t>Patrick Colombo (SEMA/MCN)</t>
  </si>
  <si>
    <t xml:space="preserve">Selvino (UFSC), Mauro de Moura Britto (IAP-PR), Laura Verrastro (UFRGS), Cristiane Alves da Silva (SEMA-RS), Luana (IMA-SC), Adriana Luz (IMA-SC), Esther Bahia (IMA-SC), Camila Both (UFRGS), Lucas Ferrante (INPA), Elaine Maria Gonsales (UFSM). </t>
  </si>
  <si>
    <t>A princípio no RS.</t>
  </si>
  <si>
    <t>Importante considerar outras espécies invasoras e não só a Lithobates. Ação vai funcionar como piloto para os outros estados do PAN Sul (SC e PR)</t>
  </si>
  <si>
    <t>1.14</t>
  </si>
  <si>
    <t>Propor orientações complementares à normativa que estabelece procedimentos para o manejo, uso e a criação de Lithobates catesbeianus (rã-touro) no Estado de Santa Catarina.</t>
  </si>
  <si>
    <t>Orientações definidas e adotadas pelo IMA/SC.</t>
  </si>
  <si>
    <t>Maior controle sobre a ranicultura para evitar fugas de Lithobates catesbeianus</t>
  </si>
  <si>
    <t>Elaine Maria Lucas Gonsales (UFSM)</t>
  </si>
  <si>
    <t>Subsídio Técnico: Erica Fonseca (UFSM); Camila Both (UFRGS); Thais (SEMA-RS); Mauro de Moura Britto (IAP-PR); Selvino Neckel de Oliveira (UFSC); José Carlos Rocha (Pós-Eco/UFSC); Iberê Farina Machado (Instituto Boitatá); Lucas Ferrante (INPA); Tiago Quaggio Vieira (ICMBio/RAN); Luana (IMA-SC); Cristiane Alves da Silva (SEMA-RS); Patrick Colombo (MCN/SEMA-RS); Michelle Abadie (ICMBio/RAN;, Rodrigo Lingnau (UFTPR); Lucas Ferrante (INPA)</t>
  </si>
  <si>
    <t>Santa Catarina</t>
  </si>
  <si>
    <t>Tentativa de integração com os outros PAN do RAN. Incluir nos colaboradores órgãos das secretarias de agricultura e de pesca.</t>
  </si>
  <si>
    <t>OBJETIVO</t>
  </si>
  <si>
    <t>SITUAÇÃO ATUAL DAS AÇÕES - 2ª MONITORIA (2020)</t>
  </si>
  <si>
    <t>24 a 26 de novembro de 2021</t>
  </si>
  <si>
    <t>Qualificação dos instrumentos normativos dos órgãos de meio ambiente, visando a conservação das espécies contempladas no PAN.</t>
  </si>
  <si>
    <t>Cristiane Alves da Silva (SEMA/RS)</t>
  </si>
  <si>
    <t>Subsídio Técnico: Diego Janish (UFRGS - mapas); Rafael Loyola (CBLab/UFG - priorização); Caroline Zank (Instituto Curicaca - acompanhamento do processo); Alexandre Krob (Instituto Curicaca); Flávia Regina de Queiroz Batista (ICMBio/RAN/NGEO); Aline dos Santos Oliveira (ICMBio/RAN/NGEO).</t>
  </si>
  <si>
    <t>Todas as áreas estratégicas com ocorrência de campos nativos.</t>
  </si>
  <si>
    <t>Nota Técnica produzida e encaminhada. A articulação da Ação mudou, deixa de ser Tiago Quaggio Vieira e passa a ser Cristiane Alves da Silva (SEMA) que deverá monitorar o andamento do documento na SEMA/FEPAM e sua adoção nas políticas de proteção do meio ambiente e planejamento territorial. Uma Nota Técnica semelhante deve ser enviada para os órgãos estaduais de Meio Ambiente do PR e SC. No RS estão sendo montados vários Planos de Ação Territorial. Seria interessante incorporar as ações do PAN (Patrick Colombo).</t>
  </si>
  <si>
    <t>Em 24/09/2021 foi encaminhado e-mail para as áreas técnicas da FEPAM responsáveis pelo licenciamento ambiental, a fim de verificar a implementação e consideração da Nota Técnica nº 7/2020/RAN/DIBIO/ICMBio encaminhada pelo ICMBio. Algumas divisões nos retornaram relatando que não tinham conhecimento da Nota. Durante a oficina se entendeu que esta ação já está concluída, pois a nota técnica (produto da ação) já foi encaminhado. Sugere-se a criação de outra ação para acompanhar o andamento da recomendação dentro do órgão ambiental.</t>
  </si>
  <si>
    <t>Conhecimento por parte dos técnicos responsáveis pelo licenciamento ambiental da Nota Técnica nº 7/2020/RAN/DIBIO/ICMBio.</t>
  </si>
  <si>
    <t>Nota Técnica não havia sido repassada às Divisões da FEPAM pelo gabinete.</t>
  </si>
  <si>
    <t>Cristiane Alves (SEMA-RS)</t>
  </si>
  <si>
    <t>O ZEE do Estado do Rio Grande do Sul já estava fechado quando foi encaminhada a Nota Técnica. Criar outra ação para acompanhar o andamento da recomendação dentro do órgão ambiental.</t>
  </si>
  <si>
    <t xml:space="preserve">Monitorar processos de licenciamento de empreendimentos hidrelétricos na Bacia do Taquari-Antas.
</t>
  </si>
  <si>
    <t xml:space="preserve">
Relatório com mapa dos empreendimentos em fase de licenciamento. Notas técnicas encaminhadas aos órgãos licenciadores, quando necessário, reforçando a ocorrência da(s) espécie(s)-alvo do PAN na área do empreendimento.</t>
  </si>
  <si>
    <t>Subsídio Técnico: Alexandre Krob (Instituto Curicaca); Caroline Zank (Instituto Curicaca); Flávia Batista (ICMBio/RAN); Luana Pasetchny (IMA-SC), Selvino Neckel (UFSC), Elaine Gonsales (UFSM); Mozart Lauxen (IBAMA/RS).</t>
  </si>
  <si>
    <t>Área estratégica Taquari-Antas (para fazer o monitoramento em toda a AE será necessário ampliar os colaboradores, por enquanto esta sendo feito na bacia do Taquari-Antas).</t>
  </si>
  <si>
    <t xml:space="preserve">Utilizar a análise da ação 5.14 do primeiro ciclo. Incluir outra ação que se destina a encaminhar às secretarias municipais e estaduais de meio ambiente notas técnicas, indicando as áreas estratégicas que devem ganhar atenção especial no licenciamento de empreendimentos, devido à ocorrência das espécies-alvo do PAN (talvez já exista – ou existiu – uma outra ação do PAN Sul que se dedicava a isso). Marcar uma reunião com os possíveis colaboradores e avaliar se mantemos a ação em toda a Área Estratégica. Discutir na terceira oficina a possibilidade de trabalhar em toda a área estratégica, com colaboradores em SC e PR. </t>
  </si>
  <si>
    <t>somente a área do M. admirabilis foi monitorada neste ano, com auxílio de um técnico da FEPAM/RS</t>
  </si>
  <si>
    <t>falta de tempo da articuladora para se dedicar a isso</t>
  </si>
  <si>
    <t>Michelle Abadie (ICMBio/RAN)</t>
  </si>
  <si>
    <t>precisamos discutir sobre a inclusão de colaboradores para monitorar empreendimentos hidrelétricos em SC</t>
  </si>
  <si>
    <t>Monitorar processos de licenciamento de empreendimentos hidrelétricos na AE Taquari-Antas</t>
  </si>
  <si>
    <t>Área estratégica Taquari-Antas.</t>
  </si>
  <si>
    <t>Utilizar a análise da ação 5.14 do primeiro ciclo. Luana ficou responsável de monitorar os empreendimentos hidrelétricos na área correspondente a SC.</t>
  </si>
  <si>
    <t xml:space="preserve">Ação 1.3 - Agrupada com a Ação 1.5 na Monitoria Anual 2. </t>
  </si>
  <si>
    <t>Suporte Logístico: Gabriel Ritter (FEPAM/RS);  Luana Pasetchny (IMA-SC); Cláudia Rios (ICMBio/GR5); Cristiane Alves da Silva (SEMA/RS); Subsídio Técnico: Alexandre Krob (Instituto Curicaca); Patrick Colombo (MCN/SEMA), Selvino Neckel (UFSC); Flávia Batista (ICMBio/RAN), Mauro de Moura Britto (IAP-PR).</t>
  </si>
  <si>
    <t>Incluir um bolsista de graduação para auxiliar o articulador da ação.</t>
  </si>
  <si>
    <t>processo aberto no SEI com solicitação de informações aos órgãos de licenciamento, porém a resposta não foi monitorada no último ano.</t>
  </si>
  <si>
    <t>ausência de bolsista, falta de tempo por parte do articulador</t>
  </si>
  <si>
    <t>Tiago Quaggio (ICMBio/RAN)</t>
  </si>
  <si>
    <r>
      <rPr>
        <b/>
        <sz val="12"/>
        <rFont val="Calibri"/>
        <family val="2"/>
      </rPr>
      <t xml:space="preserve">Ação Compartilhada                     Herpetofauna do Sul: </t>
    </r>
    <r>
      <rPr>
        <sz val="12"/>
        <rFont val="Calibri"/>
        <family val="2"/>
      </rPr>
      <t xml:space="preserve">Subsídio Técnico - Rio Grande do Sul:  Patrick Colombo (MCN/SEMA); Caroline Zank (Instituto Curicaca); Cristiane Alves da Silva (SEMA-RS); Diego Janisch (UFRGS); Dayse Rocha (SEMA-RS) Márcio Borges-Martins (UFRGS); Michelle Abadie (Instituto Curicaca); Larissa Oliveira Gonçalves (UFRGS/NERF), Julia Beduschi (UFRGS/NERF); Bibiana Dasoler (UFRGS/NERF); Fernanda Zimmermann Teixeira (UFRGS/NERF); Luis Fernando Marin da Fonte (ASG Brasil) e Talita Menger Ribeiro (UFRGS/NERF); Subsídio Técnico - Paraná:  Mauro de Moura Britto (IAP); Subsídio Técnico - Santa Catarina: Luana Pasetchny (IMA-SC); Iberê Machado (Instituto Boitatá). Tiago Quaggio (ICMBio/RAN); Flávia Batista (ICMBio/RAN). </t>
    </r>
    <r>
      <rPr>
        <b/>
        <sz val="12"/>
        <rFont val="Calibri"/>
        <family val="2"/>
      </rPr>
      <t xml:space="preserve">Aves dos Campos Sulinos: </t>
    </r>
    <r>
      <rPr>
        <sz val="12"/>
        <rFont val="Calibri"/>
        <family val="2"/>
      </rPr>
      <t>Adriana Dorcina Nunes (FATMA-SC), Luis Fernando Perello (FEPAM), Mauro Brito (IAP); GAT do PAN.</t>
    </r>
  </si>
  <si>
    <t>Ação compartilhada com PAN Campos Sulinos (Ação 3.7 no referido PAN).
A ação tem duas etapas: a elaboração será  até agosto de 2019 e o monitoramento do uso até agosto de 2021.              A partir da compilação dos resultados deste diagnóstico serão definidos workshops específicos para tratar da matriz de potenciais impactos de diferentes tipologias de empreendimentos sobre o grupo dos anfíbiose definição do escopo dos estudos ambientais. Serão convidados para estes workshops técnicos dos diferentes setores envolvidos (consultores, analistas ambientais e acadêmicos). A intenção é realizar um a dois eventos anuais. Ao final destes eventos pretendemos, para cada tipologia abordada, elaborar um documento com as diretrizes para subsidiar a elaboração dos termos de referência nos órgãos ambientais (estaduais e federal). Em 2020 estava previsto um worshop na ACADEBIO (ainda no ambito da ação 1.3), que foi aprovado e só não foi realizado em função da pandemia. Leoncio informou que se trata da IN 10 de 17/08/2020 (licenciamento de empreendimentos) e a IN 184/2008 está em revisão há 10 anos aproximadamente. Incluir o Cycloramphus valae como espécie beneficiada do PAN (DD) e podemos criar ações específicas. Avaliar se essa espécie se encaixa na ação do Luiz (2.16 - monitoramento e pesquisa). Incluir em uma IN ou Portaria para que as espécies DD sejam consideradas – pensar cuidadosamente o caminho e as pessoas a serem contatadas. Pensar em outras espécies DD que estejam em situações parecidas e que deveriam tb ser contempladas no PAN (beneficiadas). Incluir espécies DD que o GAT julgue pertinente (P. williamsi é uma).</t>
  </si>
  <si>
    <t>Em virtude da pandemia não houve de minha parte esforços de articulação e integração de equipe, inclusive com o PAN-SUL, e por isso o planejamento e execução deve ser postergado para 2022 e 2023. Especificamente para rodovias, houve um esforço bem sucedido (2500 dólares) de captação de recursos junto a ASA para a realização de workshops com órgãos licenciadores estaduais e federal para tratar da inclusão da mitigação de fatalidades no licenciamento dessas infraestruturas. Nesses workshops será discutida a priorização da exigência de condicionantes (estudos e ações) para estradas/trechos que corta ou tangenciam UCs ou áreas de ocorrência de espécies ameaçadas contempladas nos PANs. a previsão de realização é para 2022.</t>
  </si>
  <si>
    <t>Um projeto elaborado e submetido, financiado (ASA) para realização de workshops para reconhecimento dos anfíbios em condicionantes do licenciamento de rodovias nos instrumentos normativos de órgãos licenciadores estaduais e federal</t>
  </si>
  <si>
    <t>a pandemia em especial e a discussão sobre o papel da sociedade civil no planejamento, execução e avaliação dos PANs desmobilizaram a minha atuação, em particular nestas ações voluntárias como os PANs</t>
  </si>
  <si>
    <t>Em 2022 a implantação desta ação será finalmente priorizada, incluindo a articulação com os potenciais colaboradores, revisão de conteúdos para as diferentes tipologias de empreendimentos, planejamento e execução dos workshops</t>
  </si>
  <si>
    <t>Subsídio Técnico - Rio Grande do Sul:  Patrick Colombo (MCN/SEMA); Caroline Zank (Instituto Curicaca); Cristiane Alves da Silva (SEMA-RS); Diego Janisch (UFRGS); Dayse Rocha (SEMA-RS) Márcio Borges-Martins (UFRGS); Michelle Abadie (Instituto Curicaca); Larissa Oliveira Gonçalves (UFRGS/NERF), Julia Beduschi (UFRGS/NERF); Bibiana Dasoler (UFRGS/NERF); Fernanda Zimmermann Teixeira (UFRGS/NERF); Luis Fernando Marin da Fonte (ASG Brasil) e Talita Menger Ribeiro (UFRGS/NERF); Subsídio Técnico - Paraná:  Mauro de Moura Britto (IAP); Subsídio Técnico - Santa Catarina: Luana Pasetchny (IMA-SC); Iberê Machado (Instituto Boitatá). Tiago Quaggio (ICMBio/RAN); Flávia Batista (ICMBio/RAN), Leôncio Pedrosa Lima (GR5) e Ricardo Brochado (ICMBio/GR5).</t>
  </si>
  <si>
    <t>excluir as observações</t>
  </si>
  <si>
    <t>Promover reuniões anuais do ICMBio juntamente com o GAT e OEMAS para acordar e acompanhar a aplicação dos instrumentos gerados pelo PAN.</t>
  </si>
  <si>
    <t>Durante a oficina o grupo entendeu que esta ação é redundando com a própria proposta de oficina do PAN. Essa articulação é relaizada durante as reuniões/oficinas de monitoria deste PAN.</t>
  </si>
  <si>
    <r>
      <t xml:space="preserve">Encaminhar à Câmara de Vereadores e Prefeitura de Florianópolis nota técnica contendo polígono de distribuição da rã-manezinho, </t>
    </r>
    <r>
      <rPr>
        <i/>
        <sz val="12"/>
        <color rgb="FF000000"/>
        <rFont val="Calibri"/>
        <family val="2"/>
      </rPr>
      <t>Ischnocnema manezinho</t>
    </r>
    <r>
      <rPr>
        <sz val="12"/>
        <color rgb="FF000000"/>
        <rFont val="Calibri"/>
        <family val="2"/>
      </rPr>
      <t xml:space="preserve">, bem como a identificação das ameaças a essa espécie, solicitando a incorporação dessas informações no Plano Diretor.  </t>
    </r>
  </si>
  <si>
    <t xml:space="preserve">Nota técnica com documentação da solicitação encaminhadas e reuniões realizadas entre as instituições envolvidas. </t>
  </si>
  <si>
    <t>Leoncio Pedrosa Lima (ICMBio/CR9)</t>
  </si>
  <si>
    <t>Ameaça: Urbanização, uso recreacional das áreas de ocorrência Spp: Ischnocnema manezinho. Plano Diretor está parado novamente e os estudos e propostas não foram publicados por falhas durante o processo de construção do documento. Realizar monitoramento do reinício das discussões a respeito do PD e avaliar a necessidade de reiniciar a ação. A ação está finalizada mas o andamento da tramitação no âmbito da câmara de vereadores e prefeitura será monitorado pelo articulador.</t>
  </si>
  <si>
    <t>documento foi refeito e foi articulado junto a um procurador na Floram para acompanhar o andamento do projeto de lei complementar.</t>
  </si>
  <si>
    <t>nota técnica encaminhada</t>
  </si>
  <si>
    <t>Leôncio Pedrosa Lima (ICMBio/GR5)</t>
  </si>
  <si>
    <t>concluir essa ação, pois a nota técnica já foi encaminhada (produto obtido), e criar outra para acompanhamento.</t>
  </si>
  <si>
    <r>
      <rPr>
        <sz val="12"/>
        <color rgb="FF000000"/>
        <rFont val="Calibri"/>
        <family val="2"/>
      </rPr>
      <t>Subsidiar o MPF e Justiça Federal nos processos existentes sobre a importância da recuperação de áreas de ocorrência da lagartixa-da-praia,</t>
    </r>
    <r>
      <rPr>
        <i/>
        <sz val="12"/>
        <color rgb="FF000000"/>
        <rFont val="Calibri"/>
        <family val="2"/>
      </rPr>
      <t xml:space="preserve"> Liolaemus occipitalis</t>
    </r>
    <r>
      <rPr>
        <sz val="12"/>
        <color rgb="FF000000"/>
        <rFont val="Calibri"/>
        <family val="2"/>
      </rPr>
      <t xml:space="preserve">, e o sapinho-de-barriga-vermelha, </t>
    </r>
    <r>
      <rPr>
        <i/>
        <sz val="12"/>
        <color rgb="FF000000"/>
        <rFont val="Calibri"/>
        <family val="2"/>
      </rPr>
      <t>Melanophryniscus dorsalis</t>
    </r>
    <r>
      <rPr>
        <sz val="12"/>
        <color rgb="FF000000"/>
        <rFont val="Calibri"/>
        <family val="2"/>
      </rPr>
      <t>, nas áreas embargadas da APA da Baleia Franca.</t>
    </r>
  </si>
  <si>
    <r>
      <t xml:space="preserve">Ameaça: Urbanização, uso recreacional das áreas de ocorrência Spp: </t>
    </r>
    <r>
      <rPr>
        <i/>
        <sz val="12"/>
        <rFont val="Calibri"/>
        <family val="2"/>
      </rPr>
      <t xml:space="preserve">Liolaemus occipitalis,Melanophryniscus dorsalis,Tropidurus imbituba. </t>
    </r>
    <r>
      <rPr>
        <sz val="12"/>
        <rFont val="Calibri"/>
        <family val="2"/>
      </rPr>
      <t>O ICMBio já multou, embargou e fez a indicação de demolição, o processo já está correndo na justiça federal.  Com a alteração nas chefias da Gerência Regional e na UC, sugere-se a realização de novo trabalho de alerta aos gestores e proposta de solicitar à PFE a inserção da Nota Técnica nos processos judiciais e Ação Civil Pública, além de enviar ofício aos municípios que iniciaram o processo de REURB. A ação está concluída, mas será feito esse trabalho de alerta pelo articulador.</t>
    </r>
  </si>
  <si>
    <t>envio de ofícios foi feito (2021) e o articulador solicitou informações da UC a respeito do andamento das ações judiciais. A última notícia é que estavam organizando todos os processos em um só.</t>
  </si>
  <si>
    <t>ofícios e notas técnicas enviadas ao MPF e municípios</t>
  </si>
  <si>
    <t>R$ 0.00</t>
  </si>
  <si>
    <t>Leoncio Pedrosa Lima (ICMBio/CR9), Claudia Rios (ICMBio/GR5), Elaine Gonsales (UFSM), Luiz Fernando (PUC-PR); Rodrigo Lingnau (UFTPR), Luana Pasetchny (IMA-SC), Mauro de Moura Britto (IAP-PR), Cristiane Alves da Silva (SEMA-RS);</t>
  </si>
  <si>
    <t>no último ano, a ação não andou.</t>
  </si>
  <si>
    <t>falta de tempo do articulador da ação</t>
  </si>
  <si>
    <t>Tiago Quaggio (ICMBio/RAN)e Leôncio Lima (ICMBio/GR5)</t>
  </si>
  <si>
    <t>Propor e subsidiar a adequação dos instrumentos de licenciamento quanto às restrições para conversão de campo nativo (discernimento entre pastagens e campos nativos), a fim de conservar as espécies de anfíbios e répteis.</t>
  </si>
  <si>
    <t>Nota Técnica encaminhada com os mapas e solicitação para incorporar nos processos de licenciamento que seja diferenciada as pastagens dos campos nativos</t>
  </si>
  <si>
    <t>Leoncio Pedrosa Lima (ICMBio/CR9), Elaine Gonsales (UFSM), Luiz Fernando (PUC-PR); Rodrigo Lingnau (UFTPR), Luana Pasetchny (IMA-SC), Mauro de Moura Britto (IAP-PR), Cristiane Alves da Silva (SEMA-RS); Flávia Batista (ICMBio/RAN/NGeo); Ricardo Brochado (ICMBio/GR5)</t>
  </si>
  <si>
    <t>campos nativos nas AEs da Mata Atlântica</t>
  </si>
  <si>
    <t>Mata Atlântica</t>
  </si>
  <si>
    <t>Recomendação do Leôncio de que se façam reuniões para a entrega dessas NTs, pois o assunto é complexo. Utilizar MapBiomas para extrair as informações de uso do solo (separando pastagens de campo nativo da MA). Mapear as áreas de campo nativo do bioma MA dentro das AEs do PAN.</t>
  </si>
  <si>
    <t>Subsidiar tecnicamente a adequação das normativas de licenciamento para implementação de empreendimentos eólicos nas áreas do PAN, considerando os impactos da remoção, conversão e alteração do solo sobre as espécies contempladas no PAN (tem relação com a Ação 1.3).</t>
  </si>
  <si>
    <t xml:space="preserve">Nota técnica do PAN encaminhada aos órgãos licenciadores. </t>
  </si>
  <si>
    <t>Suporte logístico: Claudia Marcia Almeida Rios (ICMBio/CR9); Tobias Kunz (Instituto Butantan); Marcelo Freire (UFRGS); Mauro de Moura Britto (IAP-PR); Cristiane Alves da Silva (SEMA-RS); Luana Pasetchny (IMA-SC)</t>
  </si>
  <si>
    <r>
      <t xml:space="preserve">Ameaça: Conversão de campos nativos (Silvicultura, soja e empreendimentos eólicos) Spp: </t>
    </r>
    <r>
      <rPr>
        <i/>
        <sz val="12"/>
        <rFont val="Calibri"/>
        <family val="2"/>
      </rPr>
      <t xml:space="preserve">Calamodontophis ronaldoi,Stenocercus azureus. </t>
    </r>
    <r>
      <rPr>
        <sz val="12"/>
        <rFont val="Calibri"/>
        <family val="2"/>
      </rPr>
      <t>Coordenador regional atual realizará novas comunicações com OEMAs e IBAMA</t>
    </r>
    <r>
      <rPr>
        <sz val="12"/>
        <color rgb="FF000000"/>
        <rFont val="Calibri"/>
        <family val="2"/>
      </rPr>
      <t>.  alterar prazo para agosto de 2022 na próxima oficina de monitoria. Leoncio comenta que os resultados esperados são bem difíceis de alcançar. Leoncio deve procurar Luana, Cristiane, Andreas e Mauro. Tem relação com a ação 1.5</t>
    </r>
  </si>
  <si>
    <t>sugestão de agrupamento com a ação 1.5</t>
  </si>
  <si>
    <t>ação agrupada com 1.5</t>
  </si>
  <si>
    <r>
      <rPr>
        <b/>
        <sz val="12"/>
        <rFont val="Calibri"/>
        <family val="2"/>
      </rPr>
      <t>Ação compartilhada</t>
    </r>
    <r>
      <rPr>
        <sz val="12"/>
        <rFont val="Calibri"/>
        <family val="2"/>
      </rPr>
      <t xml:space="preserve"> </t>
    </r>
    <r>
      <rPr>
        <b/>
        <sz val="12"/>
        <rFont val="Calibri"/>
        <family val="2"/>
      </rPr>
      <t xml:space="preserve">Herpetofauna do Sul: </t>
    </r>
    <r>
      <rPr>
        <sz val="12"/>
        <rFont val="Calibri"/>
        <family val="2"/>
      </rPr>
      <t xml:space="preserve">Marcio Borges-Martins (UFRGS); Iberê Machado (Instituto Boitatá); Caroline Zank (Instituto Curicaca); Rodrigo Lingnau (UFTPR); Luis Fernando Marin da Fonte (ASG Brasil); Luana Pasetchny (IMA-SC); Elaine Gonsales (UFSM). </t>
    </r>
    <r>
      <rPr>
        <b/>
        <sz val="12"/>
        <rFont val="Calibri"/>
        <family val="2"/>
      </rPr>
      <t xml:space="preserve">Aves dos Campos Sulinos: </t>
    </r>
    <r>
      <rPr>
        <sz val="12"/>
        <rFont val="Calibri"/>
        <family val="2"/>
      </rPr>
      <t>Glayson Bencke (MCN/SEMA); Alexandre Krob (Instituto Curicaca); Patricia Serafini (ICMBio/CEMAVE). Octávio Valente (IBAMA) e Natália Milanezi (IBAMA)</t>
    </r>
  </si>
  <si>
    <t>Ação compartilhada com PAN Campos Sulinos (Ação 3.15 daquele PAN).</t>
  </si>
  <si>
    <t>algumas reuniões entre os coordenadores dos PAN e o Ibama foram realizadas, mas ficaram de marcar a reunião juntamente com o GAT. Algumas dúvidas foram sanadas, mas seria importante uma reunião virtual com o Ibama e os GATs. Existe a indicação de fazer uma reunião com a CITES internacional.</t>
  </si>
  <si>
    <t>Tiago Quaggio (ICMBio/RAN) e Patrícia Serafini (ICMBio/CEMAVE)</t>
  </si>
  <si>
    <t>indicação de aumentar o prazo; fazer um doodle para escolher a data da reunião. Como a Patrícia vai sair da coordenação do PAN Aves Campos Sulinos, naquele PAN o articulador desta ação fica o novo coordenador: Andrei Roos</t>
  </si>
  <si>
    <t>Ação compartilhada Herpetofauna do Sul: Marcio Borges-Martins (UFRGS); Iberê Machado (Instituto Boitatá); Caroline Zank (Instituto Curicaca); Rodrigo Lingnau (UFTPR); Luis Fernando Marin da Fonte (ASG Brasil); Luana Pasetchny (IMA-SC); Elaine Gonsales (UFSM). Aves dos Campos Sulinos: Glayson Bencke (MCN/SEMA); Alexandre Krob (Instituto Curicaca); Andrei Roos (ICMBio/CEMAVE). Octávio Valente (IBAMA) e Natália Milanezi (IBAMA)</t>
  </si>
  <si>
    <t>Ação compartilhada com PAN Campos Sulinos (Ação 3.14 daquele PAN).</t>
  </si>
  <si>
    <t>Analisar os monitoramentos dos empreendimentos de geração e transmissão de energia para avaliação dos impactos às espécies incluídas no PAN. (tem relação com ação 1.3)</t>
  </si>
  <si>
    <t>Herpetofauna do Sul: Subsídio Técnico: Marcelo Duarte Freire (UFRGS); Diego Janisch Alvares (UFRGS); Roberto Batista de Oliveira (MCN/SEMA); Laura Verrastro (UFRGS); Mauro de  Moura Britto (IAP-PR); Cristiane Alves da Silva (SEMA-RS); Luana Pasetchny (IMA-SC).                                                                                                                                                                                               Aves dos Campos Sulinos: Patricia Serafini (ICMBio/CEMAVE), Jan Karel Felix (MCN/SEMA); Glayson Bencke (MCN/SEMA).</t>
  </si>
  <si>
    <t>Ação modificada no ano passado, o assunto é tratado há dois anos e meio através de grupo de trabalho (SEMA/FEPAM/MC) que trata dos impactos para a fauna alada relacionados. Documento técnico foi finalizado em 2021 com nova proposta para avaliação e metodologias de análise de impacto da FEPAM. Informações importantes foram levantadas, mas sua aplicação podem avançar ainda mais. Coordenadora do Grupo de Trabalho no âmbito da FEPAM/SEMA/MC confirmou que o trabalho (diretrizes) está em fase de diagramação para publicação. A produção do documento e tentativa de implementação está sendo realizada (diretrizes técnicas foram produzidas). A diretriz técnica tem olhar diferenciado para a avaliação de impactos e monitoramento, incorporando avaliações que vem sendo realizada na Europa e outras regiões. A incorporação dessas diretrizes serão importantes para o monitoramento dos empreendimentos eólicos e linhas de transmissão. SAVE Brasil está cogitando a possibilidade de realizar a produção e diagramação do material de forma mais ampla. Como próximos passos, o PAN das Aves dos Campos Sulinos poderiam fortalecer essa tratativa com a SAVE para publicação de diretries técnicas, ampliando a discussão para todos os estados do sul. Pensar em formas de manter o documento com potencial de atualizações ao longo do tempo.</t>
  </si>
  <si>
    <t xml:space="preserve">manual elaborado com recomendações </t>
  </si>
  <si>
    <t>Patrícia Serafini (ICMBio/CEMAVE), Jan Felix (MCN/SEMA-RS) e Tiago Quaggio (ICMBio/RAN)</t>
  </si>
  <si>
    <t>aproveitar a metodologia dos documentos produzidos nessa ação para aproveitar na ação 1.5</t>
  </si>
  <si>
    <t>Herpetofauna do Sul: Subsídio Técnico: Marcelo Duarte Freire (UFRGS); Diego Janisch Alvares (UFRGS); Roberto Batista de Oliveira (MCN/SEMA); Laura Verrastro (UFRGS); Mauro de  Moura Britto (IAP-PR); Cristiane Alves da Silva (SEMA-RS); Luana Pasetchny (IMA-SC); Tiago Quaggio (ICMBio/RAN).                                                                                                                                                                                               Aves dos Campos Sulinos: Patricia Serafini (ICMBio/CEMAVE), Jan Karel Felix (MCN/SEMA); Glayson Bencke (MCN/SEMA).</t>
  </si>
  <si>
    <t>Acompanhar a aplicação das sugestões encaminhadas via nota técnica da ação 1.8 junto ao MPF e justiça federal.</t>
  </si>
  <si>
    <t>Leoncio Pedrosa Lima (ICMBio/GR5)</t>
  </si>
  <si>
    <t>Erica Saito (Prosul)</t>
  </si>
  <si>
    <t>A última informação recebida é que todos os procesos estão sendo organizados em um único documento</t>
  </si>
  <si>
    <t>Monitorar o andamento dos processos judiciais e REURBs relacionados à recuperação de áreas degradadas na APA da Baleia Franca (ação 1.8)</t>
  </si>
  <si>
    <t>Relatório</t>
  </si>
  <si>
    <t>Erica Saito (Prosul); Renata Daniela Vargas (ICMBio/APA da Baleia Franca)</t>
  </si>
  <si>
    <t>acompanhamento do desenrolar da ação 1.8, concluída na Monitoria 3.</t>
  </si>
  <si>
    <t>Maior controle sobre a ranicultura para evitar fugas de Lithobates catesbeianus.</t>
  </si>
  <si>
    <t>Elaine Gonsales (UFSM)</t>
  </si>
  <si>
    <t>Subsídio Técnico: Erica fonseca (UFSM); Camila Both (UFSM); Thais (SEMA-RS); Ricardo (FATMA-SC); Mauro (IAP-PR); Lucas Ferrante (INPA); Subsídio técnico - Lagoas de SC: Selvino Neckel de Oliveira (UFSC); José Carlos Rocha (Pós-Eco/UFSC)</t>
  </si>
  <si>
    <t>Todos os estados do Sul.</t>
  </si>
  <si>
    <t>A Norma 17/2020 do IMA-SC, que estabelece procedimentos para o manejo, o uso e a criação de rã-touro, foi revisada e sugestões foram propostas em reunião com o Setor de Licenciamento Rural e Comissão de Exóticas Invasoras do IMA. Em um segundo momento, foram analisadas as possibilidades de alterações da Norma, visando a complementação e inclusão de exigência de análises periódicas de água e da incidência de doenças como quitridiomicose e ranavírus nos ranários. O IMA solicitou apoio quanto ao desenvolvimento de pesquisas para o levantamento de dados quanto aos criadouros e impactos, a fim de subsidiar as alterações. Nesta etapa, está sendo elaborado um documento com as propostas de inclusões, a serem incorporadas na próxima revisão da Norma. Paralelamente, houve contribuição na revisão e inclusão da ranicultura no Guia técnico de prevenção de invasão biológica associada a atividades de empreendimentos licenciáveis em UC federais.</t>
  </si>
  <si>
    <t>Reuniões entre PAN e IMA para alinhamento sobre as propostas de alterações da normativa. Possibilidades de inclusões na normativa elencadas, em fase de elaboração. Elaboração e sugestão de inclusão de texto no Guia Técnico e revisão de prevenção de invasão biológica em UCs federais.</t>
  </si>
  <si>
    <t>Falta de dados sobre ranários para subsidiar as alterações na Norma 17/2020 acabou atrasando o término do documento.</t>
  </si>
  <si>
    <t>Elaine Lucas</t>
  </si>
  <si>
    <t>Falta retomar o texto da nota técnica contendo as sugestões propostas pelo PAN para inclusão na revisão da normativa.</t>
  </si>
  <si>
    <t>Documento sugerindo alterações à Portaria</t>
  </si>
  <si>
    <t>Subsídio Técnico: Erica Fonseca (UFSM); Camila Both (UFSM); Mauro de Moura Britto (IAT-PR); Lucas Ferrante (INPA);  Felipe Toledo (Unicamp), Igor Kaefer (UFAM), Luana Pasetchny (IMA/SC), Georgia Alves (Comissão de Exóticas Invasoras IMA/SC), Ester Warken (Comissão de Exóticas Invasoras IMA/SC), Adriana Luz (Comissão de Exóticas Invasoras IMA/SC), Rodrigo Lingnau (UTFPR), Tiago Quaggio (ICMBio/RAN), Cristiane Alves da Silva (SEMA/RS)</t>
  </si>
  <si>
    <t>para este ciclo do PAN, esta ação funcionará como piloto para depois replicarmos em outros estados (inclusive em outros PANs)</t>
  </si>
  <si>
    <r>
      <t xml:space="preserve">Mapear as áreas de ocupação das espécies </t>
    </r>
    <r>
      <rPr>
        <i/>
        <sz val="12"/>
        <rFont val="Calibri"/>
        <family val="2"/>
      </rPr>
      <t>Liolaemus occipitalis, Liolaemus arambarensis,  Melanophryniscus montevidensis</t>
    </r>
    <r>
      <rPr>
        <sz val="12"/>
        <rFont val="Calibri"/>
        <family val="2"/>
      </rPr>
      <t xml:space="preserve"> e </t>
    </r>
    <r>
      <rPr>
        <i/>
        <sz val="12"/>
        <rFont val="Calibri"/>
        <family val="2"/>
      </rPr>
      <t>Melanophryniscus dorsalis,</t>
    </r>
    <r>
      <rPr>
        <sz val="12"/>
        <rFont val="Calibri"/>
        <family val="2"/>
      </rPr>
      <t xml:space="preserve"> subsidiando a estratégia de conservação dos ambientes de dunas e dando suporte à criação e implementação de UCs do litoral (ação 3.1)</t>
    </r>
  </si>
  <si>
    <r>
      <t xml:space="preserve">Relatório técnico com o mapa das áreas de ocupação e informações para subsidiar a conservação destas espécies e seus </t>
    </r>
    <r>
      <rPr>
        <i/>
        <sz val="12"/>
        <rFont val="Calibri"/>
        <family val="2"/>
      </rPr>
      <t>habitat</t>
    </r>
    <r>
      <rPr>
        <sz val="12"/>
        <rFont val="Calibri"/>
        <family val="2"/>
      </rPr>
      <t>.</t>
    </r>
  </si>
  <si>
    <t>Subsídio Técnico: Alexandre Krob (Nucar/Curicaca); Diego Alvares (UFRGS); Marcelo Duarte Freire (UFRGS); Roberto Baptista de Oliveira (MCN/SEMA); Patrick Colombo (MCN/SEMA); Caroline Zank (Instituto Curicaca); Tiago Quaggio Vieira (ICMBio/RAN); Mozart Lauxen (IBAMA), Leoncio Pedrosa Lima (ICMBio/GR5); Marcelo Freire (UFRGS); Natália Vargas (UFRGS); Flávia Regina de Queiroz Batista (ICMBio/RAN/NGEO); Aline dos Santos Oliveira (ICMBio/RAN/NGEO).</t>
  </si>
  <si>
    <r>
      <t>Áreas de distribuição das espécies</t>
    </r>
    <r>
      <rPr>
        <i/>
        <sz val="12"/>
        <rFont val="Calibri"/>
        <family val="2"/>
      </rPr>
      <t xml:space="preserve"> L. occipitalis, L. arambarensis e M. dorsalis</t>
    </r>
    <r>
      <rPr>
        <sz val="12"/>
        <color rgb="FF000000"/>
        <rFont val="Calibri"/>
        <family val="2"/>
      </rPr>
      <t>.</t>
    </r>
  </si>
  <si>
    <t>Dá subsídios de aperfeiçoamento para a ação 3.1; Articular com PAN Rivulídeos. Até o momento foi possível subsidiar ações de conservação apenas para L. arambarensis e M. dorsalis, para L. occipitalis demandará mais tempo, solicitamos ampliação do prazo da ação até maio/2024.Incluir M. montevidensis na ação. Reforçar que tem sinergia com PAN Rivulideos (peixes anuais). Laura sugere esforço conjunto para mapear a M. dorsalis (Natália, Patrick, Marcelo). Laura informa que em breve terá uma espécie nova de lagarto endêmica para Floripa (será ameaçada) e poderá ser incluída nesta ação</t>
  </si>
  <si>
    <t>Liolaemus arambarensis: estudos realizados sugerem que seja restrito a 4 municípios, em duas UCs: RPPN Barba Negra, PE Itapuã; não se encontra mais na localidade-tipo. Liolaemus occipitalis: temos menos informações. Foi encontrado na área onde está prevista a criação do PARNA Albardão, no PARNA Lagoa do Peixe, no Taim, na Ilha dos Marinheiros. Não ocorre no Banhado do Maçarico. Melanophryniscus montevidensis: não foi encontrado na última expedição, mas provavelmente ocorre na região do Albardão. Foram instalados gravadores passivos, que serão analisados para verificar a presença de M. montevidensis, M. dorsalis e C. ornata na região do Albardão. Melanophryniscus dorsalis: neste último ano não foi encontrado</t>
  </si>
  <si>
    <t>pandemia da covid-19 impossibilitou expedições de campo; falta colaboração dos colaboradores</t>
  </si>
  <si>
    <t>Laura e Tiago</t>
  </si>
  <si>
    <t>Manter os esforços de busca de novos registros, criação de Ucs e recomendação para inclusão dessas espécies nos Planos de Manejo das Ucs onde ocorrem.</t>
  </si>
  <si>
    <t>Áreas de distribuição das espécies L. occipitalis, L. arambarensis, M. dorsalis e M. montevidensis.</t>
  </si>
  <si>
    <r>
      <t>Dá subsídios de aperfeiçoamento para a ação 3.1; Articular com PAN Rivulídeos. Laura sugere esforço conjunto para mapear a</t>
    </r>
    <r>
      <rPr>
        <i/>
        <sz val="12"/>
        <color theme="1"/>
        <rFont val="Calibri"/>
        <family val="2"/>
        <scheme val="minor"/>
      </rPr>
      <t xml:space="preserve"> M. dorsalis</t>
    </r>
    <r>
      <rPr>
        <sz val="12"/>
        <color theme="1"/>
        <rFont val="Calibri"/>
        <family val="2"/>
        <scheme val="minor"/>
      </rPr>
      <t xml:space="preserve"> (Natália, Patrick, Marcelo). Tiago vai encaminhar documento, via SEI, para GR e Diretoria, explicando a situação. O objetivo é que o município (Arambaré) seja informado que no local do empreendimento previsto há espécie ameaçada, e que o ICMBio deve ser consultado no processo de licenciamento. </t>
    </r>
  </si>
  <si>
    <t>Subsídio Técnico/Execução de Projetos: Laura Verrastro (UFRGS); Apoio Logístico: Marcelo Duarte Freire (UFRGS); Mariana Scalon Luchese (UFRGS); Renata Cardoso Vieira (UFRGS); Leôncio Pedrosa Lima (ICMBio/GR%).</t>
  </si>
  <si>
    <r>
      <t>Recomendação: Considerar para o PAN Aves dos Campos Sulinos; O foco são as Ucs relevantes até o momento dentro dos Pampas; pressão: eólicos;</t>
    </r>
    <r>
      <rPr>
        <sz val="12"/>
        <rFont val="Calibri"/>
        <family val="2"/>
      </rPr>
      <t xml:space="preserve"> Laura Verrastro informou juntamente com Tiago Gomes que há a possibilidade de um projeto binacional</t>
    </r>
    <r>
      <rPr>
        <sz val="12"/>
        <color rgb="FF000000"/>
        <rFont val="Calibri"/>
        <family val="2"/>
      </rPr>
      <t>; Leoncio vai conferir se existe previsão para revisão  do Plano de Manejo da APA Ibirapuitã. Se não tiver, vai tentar incluir na agenda.</t>
    </r>
  </si>
  <si>
    <t>Em outubro de 2021 iniciamos projeto na APA do Ibirapuitã e REBIO do Ibirapuitã, financiado pelo Neotropical Grassland Conservancy, sobre o impacto do pastejo sobre as comunidades de anuros. Existem tratativas para inclusão das recomendações presentes na Nota Técnica da ação 1.1 no Plano de Manejo da APA Ibirapuitã. Leoncio e Tiago estão viabilizando isso.</t>
  </si>
  <si>
    <t>O projeto com anuros teve início recente, com a coleta de girinos e a amostragem de adultos (registro acústico automatizado) em poças na APA e REBIO do Ibirapuitã. Ainda não sabemos se espécies alvo do PAN foram detectadas.</t>
  </si>
  <si>
    <t>A pandemia e a falta de recursos financeiros atrasou bastante essa ação.</t>
  </si>
  <si>
    <t>Tiago Gomes</t>
  </si>
  <si>
    <t>Continuidade das atividades na REBIO do Ibirapuitã dependem de aporte de recursos. O financiamento obtido pela Neotropical Grassland Conservancy foi suficiente para uma amostragem concentrada em outubro de 2021. Precisamos de recursos para outra amostragem, na primavera de 2022. Até lá, estaremos processando os dados dessa primeira amostragem (identificação e quantificação dos girinos, análises das gravações).</t>
  </si>
  <si>
    <t>Recomendação: Considerar para o PAN Aves dos Campos Sulinos; O foco são as UCs relevantes até o momento dentro do Pampa; pressão: eólicos.</t>
  </si>
  <si>
    <t xml:space="preserve">
Camila Both (UFRGS)</t>
  </si>
  <si>
    <t>Ação finalizada. Foi feita uma reunião entre o coordenador do PAN, a articuladora da ação (Camila Both) e o pesquisador  Lucas Ferrante (INPA), onde foi acordado que, com o desdobramento da ação, seria desenvolvido um protocolo para licenciamento de ranários no Brasil, visando reduzir o risco de fuga de animais e suas consequências, dentre elas a contaminação de espécies nativas por doenças. Confirmar se foi enviado os ofícios para os OEMAs com a publicação da Camila. Enviar artigo para as OEMAs (Tiago Quaggio)</t>
  </si>
  <si>
    <t>Ação concluída na Monitoria 2.</t>
  </si>
  <si>
    <t>Avaliar e quantificar os efeitos da poluição sonora sobre  populações de espécies de anfíbios contempladas no PAN.</t>
  </si>
  <si>
    <t>a poluição sonora é uma ameaça potencial, podendo afetar a reprodução dos anfíbios.</t>
  </si>
  <si>
    <t>Vários estudos sobre o impacto da poluição sonora sobre anfíbios foram realizados ao longo da ação, mas o foco foi em espécies não-ameaçadas ou invasoras. Atualmente está sendo finalizado um artigo de revisão do conhecimento global sobre o impacto da poluição sonora sobre anfíbios.</t>
  </si>
  <si>
    <t xml:space="preserve">Até o momento foram finalizadas alguns TCCs, dissertações e teses. Alguns dos estudos já foram publicados em revistas especializadas. CAORSI, VALENTINA ; GUERRA, VINICIUS ; FURTADO, RAÍSSA ; LLUSIA, DIEGO ; MIRON, LÍVIA ROESE ; Borges-Martins, Márcio ; BOTH, CAMILA ; NARINS, PETER M. ; MEENDERINK, SEBASTIAAN W. F. ; MÁRQUEZ, RAFAEL . Anthropogenic substrate-borne vibrations impact anuran calling. Scientific Reports, v. 9, p. 19456, 2019. CAORSI, VALENTINA ZAFFARONI ; BOTH, CAMILA ; CECHIN, SONIA ; ANTUNES, RÓGGER ; Borges-Martins, Márcio . Effects of traffic noise on the calling behavior of two Neotropical hylid frogs. PLoS One, v. 12, p. e0183342, 2017. </t>
  </si>
  <si>
    <t>Vários estudos foram realizados, mas nos últimos dois anos não foram iniciados novos estudos com foco nas espécies do PANSUL, em grande parte por conta das restrições impostas pela pandemia e por cortes no financiamento. Os cortes de financiamento têm sido severos e devem continuar impactando as pesquisas nos próximos anos.</t>
  </si>
  <si>
    <t>Marcio Borges-Martins</t>
  </si>
  <si>
    <t>Acredito que a ação irá trazer contribuições para a compreensão dos impactos da poluição sonora em anfíbios de maneira geral. Contudo, seria importante obter financiamentos para realizar estudos focados nas espécies ameaçadas, alvos do PANSUL.</t>
  </si>
  <si>
    <t>Essa é uma das ações que depende de atividades de campo e, assim como muitas outras, foi afetada pelas restrições da pandemia. Talvez fosse o caso de avaliar um adiamento geral dos prazos de conclusão das ações. Nesta ação, adiamos um ano, mas o impacto da pandemia deve chegar aos dois anos.</t>
  </si>
  <si>
    <t xml:space="preserve">Buscar populações de Ceratophrys ornata no Rio Grande do Sul para subsidiar a reavaliação do seu estado de conservação e para elaboração de um plano de conservação para a espécie. </t>
  </si>
  <si>
    <t>Relatório técnico com o mapeamento das populações, diagnóstico da situação ambiental dos locais de registro e recomendações de ações de conservação para a espécie.</t>
  </si>
  <si>
    <r>
      <rPr>
        <i/>
        <sz val="12"/>
        <rFont val="Calibri"/>
        <family val="2"/>
      </rPr>
      <t>Ceratophrys ornata</t>
    </r>
    <r>
      <rPr>
        <sz val="12"/>
        <rFont val="Calibri"/>
        <family val="2"/>
      </rPr>
      <t xml:space="preserve"> foi avaliada como NT em nível nacional anteriormente às buscas pelas populações. Posteriormente foi considerada como ameaçada na lista vermelha do RS (CR), sugerindo que o status nacional seja reavaliado (provavelmente como CR).</t>
    </r>
    <r>
      <rPr>
        <sz val="12"/>
        <color rgb="FF333399"/>
        <rFont val="Calibri"/>
        <family val="2"/>
      </rPr>
      <t xml:space="preserve"> </t>
    </r>
    <r>
      <rPr>
        <sz val="12"/>
        <rFont val="Calibri"/>
        <family val="2"/>
      </rPr>
      <t>Consultar com Lara a área do PN Albardão (se foi criado, implementado, implantado); Recomendação: na ação de Cicloramphus incluir o indicador desta ação</t>
    </r>
  </si>
  <si>
    <t>foram instalados gravadores em 2019, porém, em função da pandemia, eles só passaram por manuntenção em 2021. Está sendo realizado monitoramento acústico da ESEC Taim até o Hermenegildo, além da busca ativa. Também foram realizadas duas expedições com entrevistas a moradores locais, colhendo relatos sobre a ocorrência da espécie. Tem um relato recente da presença da espécie na região do Hermenegildo, de apenas 3 anos, dentro da área prevista para o PARNA Albardão.</t>
  </si>
  <si>
    <t>Tiago Quaggio</t>
  </si>
  <si>
    <t>sugestão de trocar o articulador</t>
  </si>
  <si>
    <t>Luis Fernando Marin da Fonte (ASA)</t>
  </si>
  <si>
    <t>Subsídio Técnico: Caroline Zank (Instituto Curicaca), Marcelo Duarte Freire (UFRGS), Andreas Kindel (UFRGS), Natália Vargas (UFRGS), Michelle Abadie (ICMBio/RAN), Daniel Loebmann (FURG), Camila Deutsch (IEGEBA UBA-CONICET/COANA), Gabriela Agostini (IEGEBA UBA-CONICET/COANA), Gabriele Volkmer (IFSul), Patrick Colombo (MCN/SEMA), Raul Maneyro (UDELAR),Tiago Quaggio Vieira (ICMBio/RAN), Alexandre Krob (Instituto Curicaca)</t>
  </si>
  <si>
    <t>Ceratophrys ornata foi avaliada e validada como CR(PEX) em nível nacional e a portaria deve ser publicada nos próximos meses (2021).</t>
  </si>
  <si>
    <r>
      <t xml:space="preserve">Monitorar a população e estudar aspectos da história natural, ecologia e distribuição de </t>
    </r>
    <r>
      <rPr>
        <i/>
        <sz val="12"/>
        <rFont val="Calibri"/>
        <family val="2"/>
      </rPr>
      <t>Melanophryniscus admirabilis</t>
    </r>
    <r>
      <rPr>
        <sz val="12"/>
        <rFont val="Calibri"/>
        <family val="2"/>
      </rPr>
      <t xml:space="preserve"> que forneçam subsídios para estratégias de conservação</t>
    </r>
  </si>
  <si>
    <t>Subsídio Técnico: Michelle Abadie (Instituto Curicaca); Patrick Colombo (MCN/SEMA); Debora Bordignon (UFRGS); Natália Vargas (UFRGS); Patrícia Rodrigues (PUCRS); Caroline Zank (Instituto Curicaca).</t>
  </si>
  <si>
    <t>A ação segue em andamento, com algum impacto por conta das restrições impostas pela Pandemia de COVID-19, mas a equipe manteve a continuidade das atividades de monitoramento em campo e a articulação das ações. Atualmente o foco é a finalização da Avaliação Ecológica Rápida para proposição de UC na área de ocorrência da espécie. Foram finalizadas no período duas teses de doutorado (Michelle Abadie e Patrícia Silva) e duas de mestrado (Debora Bordignon e Julia Ienes), abordando a ecologia e conservação da espécie. Estão em andamento dois outros estudos de doutorado (Natália Vargas e Mariana Pontes) abordando a ecofisiologia e presença de fungo quitrídeo e ranavírus em M. admirabilis.</t>
  </si>
  <si>
    <t>Foram publicados dois artigos, sobre microbioma oral e sobre os efeitos de dois tipos de agrotóxicos sobre os girinos. Foram concluídas ainda no período duas teses de doutorado e duas de mestrado. Podemos destacar aqui a finalização da tese da Michelle Abadie, que é hoje a principal especialista em M. admirabilis. A tese forneceu uma estimativa populacional robusta, fez uma revisão da história natural e abordou as principais ameaças à espécie. A tese da Patrícia abordou os efeitos de agrotóxicos sobre as larvas de M. admirabilis, com resultados importantes sobre sua sensibilidade.
Um capítulo de uma enciclopédia foi publicado, sumarizando muito do conhecimento sobre a ecologia e conservação da espécie: Fonte, Luis Fernando Marin ; Abadie, Michelle ; BORDIGNON, DEBORA WOLFF ; Mendes, Thayná ; ZANK, CAROLINE ; Krob, Alexandre ; KINDEL, Andreas ; Borges-Martins, Márcio . Admirable Redbelly Toad: The Amphibian That Defied a Hydropower Plant. Reference Module in Earth Systems and Environmental Sciences. 1ed.Amsterdan: Elsevier, 2021, v. , p. 1-11. http://dx.doi.org/10.1016/B978-0-12-821139-7.00100-8
Referências dos artigos: DA SILVA, PATRÍCIA RODRIGUES ; Borges-Martins, Márcio ; OLIVEIRA, GUENDALINA TURCATO . Melanophryniscus admirabilis tadpoles? responses to sulfentrazone and glyphosate-based herbicides: an approach on metabolism and antioxidant defenses. Environmental Science and Pollution Research, v. x, p. 1-17, 2020. 
MANN, MICHELE BERTONI ; PRICHULA, JANIRA ; DE CASTRO, ÍCARO MAIA SANTOS ; SEVERO, JULIANA MELLO ; Abadie, Michelle ; DE FREITAS LIMA, THAYNÁ MENDES ; CAORSI, VALENTINA ; Borges-Martins, Márcio ; FRAZZON, JEVERSON ; FRAZZON, ANA PAULA GUEDES . The Oral Bacterial Community in Melanophryniscus admirabilis (Admirable Red-Belly Toads): Implications for Conservation. Microorganisms, v. 9, p. 220, 2021.</t>
  </si>
  <si>
    <t>Apesar da pandemia, foi possível manter o monitoramento da única população conhecida. O principal problema enfrentado é o atraso na finalização do AER, mas que está encaminhado para conclusão nos próximos meses. Outro problema enfrentado tem sido a dificuldade de comunicação com a proprietária da área privada onde a espécie ocorre. Essa dificuldade não atrapalhou o monitoramento, mas deve ser solucionada para permitir o avanço das ações mais efetivas de proteção da região. Também tivemos a perda de alguns equipamentos de monitoramento (gravadores, Câmera de vigilância) e iremos precisar de recursos para sua substituição.</t>
  </si>
  <si>
    <t>A ação segue em andamento e em breve os principais resultados será divulgados em artigos científicos.</t>
  </si>
  <si>
    <t>Devido a dificuldade de obtenção de financiamentos para pesquisas, é importante garantir algum apoio do PAN para a manutenção das atividades de monitoramento e, idealmente, para a substituição de equipamentos.</t>
  </si>
  <si>
    <r>
      <t xml:space="preserve">Buscar novas populações de espécies contempladas no PAN. </t>
    </r>
    <r>
      <rPr>
        <sz val="12"/>
        <color rgb="FF333399"/>
        <rFont val="Calibri"/>
        <family val="2"/>
      </rPr>
      <t xml:space="preserve">
</t>
    </r>
  </si>
  <si>
    <t>Geração de conhecimento que subsidie estratégias de conservação para as espécies contempladas no PAN.</t>
  </si>
  <si>
    <t>PARES Serra da Baitaca, área de ocorrência de C. diringshofenie, Hypsiboas semiguttatus e outras</t>
  </si>
  <si>
    <t xml:space="preserve">Áreas Estratégicas do PAN </t>
  </si>
  <si>
    <r>
      <t xml:space="preserve">Ameaça: Uso recreacional e incêndio Spp: </t>
    </r>
    <r>
      <rPr>
        <i/>
        <sz val="12"/>
        <rFont val="Calibri"/>
        <family val="2"/>
      </rPr>
      <t xml:space="preserve">Brachycephalus pernix                                  Ameaça: Urbanização, silvicultura, plantações de banana, Queimadas, Hidrelétricas Spp: Cycloramphus diringshofeni. </t>
    </r>
    <r>
      <rPr>
        <sz val="12"/>
        <rFont val="Calibri"/>
        <family val="2"/>
      </rPr>
      <t>Aumentar o número de colaboradores para tentar obter mais informações.</t>
    </r>
  </si>
  <si>
    <t>a ação não teve andamento</t>
  </si>
  <si>
    <t xml:space="preserve">pandemia, falta de recursos financeiros, falta de recursos humanos </t>
  </si>
  <si>
    <t xml:space="preserve">Luiz Fernando Ribeiro </t>
  </si>
  <si>
    <t>esclarecer quais as espécies que devem ser contempladas nesta ação</t>
  </si>
  <si>
    <t>Buscar novas populações de espécies-alvo do PAN não contempladas por ações específicas (Apostolepis quirogai, Atractus thalesdelemai, Calamodontophis ronaldoi, Ditaxodon taeniatus)</t>
  </si>
  <si>
    <t>Michelle Abadie (ICMBio/RAN), Elaine Lucas (UFSM), Tiago Gomes dos Santos (UNIPAMPA), Selvino Neckel de Oliveira (UFSC), Luiz Fernando Ribeito (Instituto Mater Natura), Laura Verrastro (UFRGS), Márcio Borges Martins (UFRGS), Caroline Zank (Instituto Curicaca).</t>
  </si>
  <si>
    <t>Limites do PAN</t>
  </si>
  <si>
    <t>O articulador somente irá monitorar as pesquisas que estão sendo realizadas com essas espécies. Tropidurus imbituba não foi contemplado nesta ação porque foi avaliado como DD no segundo ciclo de avaliação, porém ainda não foi validada</t>
  </si>
  <si>
    <t>Material informativo (impresso e digital) produzido e difundido ao público-alvo</t>
  </si>
  <si>
    <t>Subsídio Técnico: Laura Verrastro (UFRGS); Tiago Gomes (UNIPAMPA); Márcio Borges-Martins (UFRGS); Selvino Neckel de Oliveira (UFSC - informação de registro); Iberê Farina Machado (Instituto Boitatá); Fernanda Góss Braga (SEMA-PR); Leoncio Pedrosa Lima (ICMBio/CR9); Luiz Fernando Ribeiro (PUC-PR); Luis Giasson (FURB); Elaine Maria Lucas Gonsales (UFSM); Rodrigo Lingnau (UTFPR) Suporte logístico: Luana Pasetchny (IMA-SC), Mauro de Moura Britto (IAP-PR); Patrick Colombo (MCN/SEMA); Michelle Abadie (Instituto Curicaca); Caroline Zank (Instituto Curicaca); Vinícius Guerra (Instituto Boitatá)</t>
  </si>
  <si>
    <r>
      <t>Ameaça: Conversão de campos nativos (Silvicultura, soja e empreendimentos eólicos) Spp:</t>
    </r>
    <r>
      <rPr>
        <i/>
        <sz val="12"/>
        <rFont val="Calibri"/>
        <family val="2"/>
      </rPr>
      <t xml:space="preserve">Calamodontophis ronaldoi,Stenocercus azureus,Ditaxodon taeniatus e Contomastix vacariensis. </t>
    </r>
    <r>
      <rPr>
        <sz val="12"/>
        <rFont val="Calibri"/>
        <family val="2"/>
      </rPr>
      <t>Após a confecção do material, serão organizadas ações de educação ambiental envolvendo escolas de ensino fundamental e médio inseridas nas áreas estratégicas e no entorno de UCs com ocorrência das espécies do PAN, para isso será necessário o apoio da UFRGS (Laura Verrastro, Márcio Borges Martins e Michelle Abadie), UFSC (Selvino Neckel de Oliveira).</t>
    </r>
  </si>
  <si>
    <t xml:space="preserve">Três iniciativas: e-book para público não especializado, que não andou; cartilha e site de apoio a professores é para público infanto-juvenil e envolve ações de sensibilização; livro do PAN para o público técnico. </t>
  </si>
  <si>
    <t>cartilha de anfíbios elaborada; livro do PAN com proposta de conteúdo elaborada.</t>
  </si>
  <si>
    <t>Tiago, Luana e Vinícius</t>
  </si>
  <si>
    <t>especialistas precisam enviar informações sobre as espécies para as fichas do livro; cartilha será enviada para revisão dos especialistas; seria interessante criar um site do PAN para disponibilizar e vincular aos materiais didáticos produzidos (nova ação).</t>
  </si>
  <si>
    <t>Vinícius Guerra (Instituto Boitatá)</t>
  </si>
  <si>
    <t>Subsídio Técnico: Laura Verrastro (UFRGS); Tiago Gomes (UNIPAMPA); Márcio Borges-Martins (UFRGS); Selvino Neckel de Oliveira (UFSC - informação de registro); Iberê Farina Machado (Instituto Boitatá); Fernanda Góss Braga (SEMA-PR); Leoncio Pedrosa Lima (ICMBio/CR9); Luiz Fernando Ribeiro (PUC-PR); Luis Giasson (FURB); Elaine Maria Lucas Gonsales (UFSM); Rodrigo Lingnau (UTFPR) Suporte logístico: Luana Pasetchny (IMA-SC), Mauro de Moura Britto (IAP-PR); Patrick Colombo (MCN/SEMA); Michelle Abadie (ICMBio/RAN); Caroline Zank (Instituto Curicaca); Tiago Quaggio (ICMBio/RAN)</t>
  </si>
  <si>
    <t>Após a confecção do material, serão organizadas ações de educação ambiental envolvendo escolas de ensino fundamental e médio inseridas nas áreas estratégicas e no entorno de UCs com ocorrência das espécies do PAN, para isso será necessário o apoio da UFRGS (Laura Verrastro, Márcio Borges Martins e Michelle Abadie), UFSC (Selvino Neckel de Oliveira), PUCPR (Luiz Fernando Ribeiro), UTFPR (Rodrigo Lingnau).</t>
  </si>
  <si>
    <r>
      <t xml:space="preserve">Realizar pesquisas sobre distribuição geográfica, ecologia, história natural e genética de </t>
    </r>
    <r>
      <rPr>
        <i/>
        <sz val="12"/>
        <rFont val="Calibri"/>
        <family val="2"/>
      </rPr>
      <t>Pithecopus rusticus</t>
    </r>
    <r>
      <rPr>
        <sz val="12"/>
        <rFont val="Calibri"/>
        <family val="2"/>
      </rPr>
      <t xml:space="preserve"> e outras espécies contempladas pelo PAN na região dos Campos de Água Doce (ação 3.12).</t>
    </r>
  </si>
  <si>
    <r>
      <t xml:space="preserve">Ameaça: Empreendimentos hidrelétricos (PCHs), suinocultura e agricultura Spp: </t>
    </r>
    <r>
      <rPr>
        <i/>
        <sz val="12"/>
        <color rgb="FF000000"/>
        <rFont val="Calibri"/>
        <family val="2"/>
      </rPr>
      <t>Boana curupi, Pithecopus rusticus.</t>
    </r>
  </si>
  <si>
    <t>os estudos seguem em andamento</t>
  </si>
  <si>
    <t>artigo da Francieli Delazeri com Boana curupi. Tese de doutorado de Veluma Debastiani, com Pithecopus rusticus (orientação Tiago Gomes, co-orientação Elaine Lucas). Acrescentar referências bibliográficas</t>
  </si>
  <si>
    <t>expedições de campo ficaram prejudicadas durante o período da pandemia. Além disso, houve uma seca severa nos últimos dois anos que dificultou a coleta de dados em campo.</t>
  </si>
  <si>
    <t>a continuidade da ação depende de recursos de ordem de fomento</t>
  </si>
  <si>
    <t>Subsídio Técnico: Rodrigo Lignau (UTFPR); Luis Giasson (FURB); Paulo Garcia (ICMBio/RAN - ajudar na coleta de dados e elaboração de relatorios e artigos); Tiago Gomes (UNIPAMPA); Selvino Neckel (UFSC)</t>
  </si>
  <si>
    <r>
      <t xml:space="preserve">Estimar a área de vida necessária para a manutenção das populações de </t>
    </r>
    <r>
      <rPr>
        <i/>
        <sz val="12"/>
        <rFont val="Calibri"/>
        <family val="2"/>
      </rPr>
      <t>Phrynops williamsi</t>
    </r>
    <r>
      <rPr>
        <sz val="12"/>
        <color rgb="FF000000"/>
        <rFont val="Calibri"/>
        <family val="2"/>
      </rPr>
      <t>, a fim de gerar conhecimento sobre os impactos dos empreendimentos hidrelétricos.</t>
    </r>
  </si>
  <si>
    <t>Parque Estadual do Rio Tainhas.</t>
  </si>
  <si>
    <r>
      <t xml:space="preserve">A continuidade dessa espécie para o PAN se dá devido a recente reavaliação do status de conservação nacional, resultando em NT. Além de dar continuidade a ações em andamento desde o 1° ciclo do PAN. Ameaça: Empreendimentos hidrelétricos. Spp: </t>
    </r>
    <r>
      <rPr>
        <i/>
        <sz val="12"/>
        <color rgb="FF000000"/>
        <rFont val="Calibri"/>
        <family val="2"/>
      </rPr>
      <t>Phrynops williamsi.</t>
    </r>
  </si>
  <si>
    <t>Após o falecimento da Raíssa, a ação ficou sem qualquer pessoa para executá-la. A articuladora está tentando acessar os dados coletados para dar seguimento aos estudos.</t>
  </si>
  <si>
    <t>falta de acesso aos dados coletados e dificuldade de encontrar especialista em cágados que assuma os trabalhos.</t>
  </si>
  <si>
    <t>tirar Raissa; Pedro Ivo Figueiredo (UFRGS)</t>
  </si>
  <si>
    <t>A continuidade dessa espécie no PAN se dá devido a estar nas listas estaduais: a espécie é NT no RS, VU em SC e PR. A recente reavaliação do status de conservação nacional, resultou em DD após a validação.  Além de dar continuidade a ações em andamento desde o 1° ciclo do PAN. Ameaça: Empreendimentos hidrelétricos. Spp: Phrynops williamsi.</t>
  </si>
  <si>
    <r>
      <t xml:space="preserve">Avaliar o impacto da silvicultura sobre as populações de </t>
    </r>
    <r>
      <rPr>
        <i/>
        <sz val="12"/>
        <rFont val="Calibri"/>
        <family val="2"/>
      </rPr>
      <t>Contomastix vacariensis</t>
    </r>
    <r>
      <rPr>
        <sz val="12"/>
        <rFont val="Calibri"/>
        <family val="2"/>
      </rPr>
      <t xml:space="preserve">, </t>
    </r>
    <r>
      <rPr>
        <i/>
        <sz val="12"/>
        <rFont val="Calibri"/>
        <family val="2"/>
      </rPr>
      <t>Contomastix lacertoides</t>
    </r>
    <r>
      <rPr>
        <sz val="12"/>
        <rFont val="Calibri"/>
        <family val="2"/>
      </rPr>
      <t xml:space="preserve">, </t>
    </r>
    <r>
      <rPr>
        <i/>
        <sz val="12"/>
        <rFont val="Calibri"/>
        <family val="2"/>
      </rPr>
      <t>Homonota uruguayensis</t>
    </r>
    <r>
      <rPr>
        <sz val="12"/>
        <rFont val="Calibri"/>
        <family val="2"/>
      </rPr>
      <t xml:space="preserve"> e </t>
    </r>
    <r>
      <rPr>
        <i/>
        <sz val="12"/>
        <rFont val="Calibri"/>
        <family val="2"/>
      </rPr>
      <t>Tropidurus catalanensis</t>
    </r>
    <r>
      <rPr>
        <sz val="12"/>
        <rFont val="Calibri"/>
        <family val="2"/>
      </rPr>
      <t>.</t>
    </r>
  </si>
  <si>
    <t>Laura Verrastro  (UFRGS)</t>
  </si>
  <si>
    <t>Subsídio tecnico: Murilo Guimarães (UFRGS); Arthur Schramm (UFRGS); Martin Schossler (UFRGS); Patrick Colombo (MCN/SEMA); Rodrigo Caraccio (Ideal);  Luana Pasetchny (IMA-SC); Mauro de Moura Britto (IAP-PR); Cristiane Alves da Silva (SEMA/RS).</t>
  </si>
  <si>
    <r>
      <t xml:space="preserve">Área de ocorrência de </t>
    </r>
    <r>
      <rPr>
        <i/>
        <sz val="12"/>
        <rFont val="Calibri"/>
        <family val="2"/>
      </rPr>
      <t>Contomastix vacariensis</t>
    </r>
    <r>
      <rPr>
        <i/>
        <sz val="12"/>
        <color rgb="FF000000"/>
        <rFont val="Calibri"/>
        <family val="2"/>
      </rPr>
      <t xml:space="preserve"> </t>
    </r>
    <r>
      <rPr>
        <sz val="12"/>
        <color rgb="FF000000"/>
        <rFont val="Calibri"/>
        <family val="2"/>
      </rPr>
      <t>na região de Silvicultura no Planalto das Araucárias</t>
    </r>
  </si>
  <si>
    <r>
      <t xml:space="preserve">Área de ocorrência de </t>
    </r>
    <r>
      <rPr>
        <i/>
        <sz val="12"/>
        <rFont val="Calibri"/>
        <family val="2"/>
      </rPr>
      <t>Contomastix vacariensis</t>
    </r>
    <r>
      <rPr>
        <sz val="12"/>
        <rFont val="Calibri"/>
        <family val="2"/>
      </rPr>
      <t xml:space="preserve"> </t>
    </r>
    <r>
      <rPr>
        <sz val="12"/>
        <color rgb="FF000000"/>
        <rFont val="Calibri"/>
        <family val="2"/>
      </rPr>
      <t>na região de Silvicultura no Planalto das Araucárias</t>
    </r>
  </si>
  <si>
    <t>Luana informou que em SC não tem mais licenciamento para essa atividade (silvicultura). C. lacertoides está EN em SC, justificando a inclusão no texto da ação</t>
  </si>
  <si>
    <t xml:space="preserve">No último ano, temos dois resultados: foi constatada a extinção local de uma população de T. catalanensis por efeito da plantação de eucalipto; a influência da silvicultura de Pinus sp. Sobre populações de C. vacariensis, onde se constatou uma distância mínima de mil metros para não ter efeitos negativos (podendo atingir 2 mil mestros como mínimo entre o afloramento e as plantações). Serão realizadas expedições de campo para localizar populações de C. vacariensis nos Campos de Cima da Serra que ainda não foram impactadas por plantações de Pinus sp.. Não há trabalhos em andamento sobre o impacto de silvicultura sobre populações de H. uruguayensis ou C. lacertoides. </t>
  </si>
  <si>
    <t>2 artigos publicados (pegar referências)</t>
  </si>
  <si>
    <t>Subsídio tecnico: Murilo Guimarães (UFRGS); Arthur Schramm de Oliveira (UFRGS); Martin Schossler (UFRGS); Luana Pasetchny (IMA-SC); Mauro de Moura Britto (IAP-PR); Cristiane Alves da Silva (SEMA/RS); Tiago Quaggio (ICMBio/RAN).</t>
  </si>
  <si>
    <t>Planalto das Araucárias (C. vacariensis), Savana Uruguaia (H. uruguayensis, C. lacertoides, Tropidurus catalanensis)</t>
  </si>
  <si>
    <t>AE Pampa e AE Taquari-Antas</t>
  </si>
  <si>
    <t>Elaborar e enviar nota técnica para OEMAs com as informações produzidas pelos artigos científicos</t>
  </si>
  <si>
    <r>
      <t xml:space="preserve">Utilizar dados de mapeamento de uso da terra para localizar e mensurar a conversão de </t>
    </r>
    <r>
      <rPr>
        <i/>
        <sz val="12"/>
        <rFont val="Calibri"/>
        <family val="2"/>
      </rPr>
      <t>habitat</t>
    </r>
    <r>
      <rPr>
        <sz val="12"/>
        <color rgb="FF000000"/>
        <rFont val="Calibri"/>
        <family val="2"/>
      </rPr>
      <t xml:space="preserve"> nos municípios da Mata Atlântica </t>
    </r>
    <r>
      <rPr>
        <i/>
        <sz val="12"/>
        <rFont val="Calibri"/>
        <family val="2"/>
      </rPr>
      <t xml:space="preserve">strictu sensu </t>
    </r>
    <r>
      <rPr>
        <sz val="12"/>
        <color rgb="FF000000"/>
        <rFont val="Calibri"/>
        <family val="2"/>
      </rPr>
      <t xml:space="preserve">no Rio Grande do Sul com ocorrência de espécies-alvo do PAN, visando subsidiar ações dos órgãos ambientais competentes. </t>
    </r>
  </si>
  <si>
    <t xml:space="preserve">Conflitos identificados e encaminhamento periódico dessas informações para órgãos de proteção ambiental responsáveis pela fiscalização nessas áreas. </t>
  </si>
  <si>
    <r>
      <t>Verificar quem da UFRGS (Andreas Kindel) e SOS Mata Atlântica trabalha no projeto MAPBIOMAS para iniciar interlocução com o PAN, visando estabelecer parceria.</t>
    </r>
    <r>
      <rPr>
        <sz val="12"/>
        <color rgb="FFDD0806"/>
        <rFont val="Calibri"/>
        <family val="2"/>
      </rPr>
      <t xml:space="preserve"> </t>
    </r>
    <r>
      <rPr>
        <sz val="12"/>
        <color rgb="FF000000"/>
        <rFont val="Calibri"/>
        <family val="2"/>
      </rPr>
      <t>Comando Ambiental (Alexandre vai conversar com eles e verificar a possibilidade de compor esse grupo). Essa ação precisa entregar anualmente um mapa atualizado. Enquanto não tivermos o mapa, ela ficará em andamento com problemas de realização.</t>
    </r>
  </si>
  <si>
    <t xml:space="preserve">Estão sendo feitas análises piloto com duas espécies de anfíbios alvos do PAN, Melanophryniscus macrogranulosus e Cycloramphus valae. A partir disso os métodos para confecção dos mapas da ação estão sendo estabelecidos. </t>
  </si>
  <si>
    <t>Não há produtos finais, entretanto o mapeamento do uso do solo sobre uma espécie alvo da região da ação, o sapinho-de-barriga-vermelha, Melanophryniscus macrogranulosus foi apresentado por Alice Roitman no XXXII Salão de Iniciação da UFRGS: "Uso do solo na extensão de ocorrência do endêmico e ameaçado sapinho-narigudo-de-barriga-vermelha, Melanophryniscus macrogranulosus Braun, 1973".</t>
  </si>
  <si>
    <t>Patrick Colombo</t>
  </si>
  <si>
    <t>Idem monitoria anterior</t>
  </si>
  <si>
    <t>Realizar Avaliação Ecológica Rápida na região do Banhado Amarelo, Josafaz e Silveirão, áreas de ocorrência potencial para espécies-alvo do PAN.</t>
  </si>
  <si>
    <t>Ação de duas atividades: primeira etapa (até a avaliação de meio termo): produção de relatório baseado na avaliação ecológica rápida; segunda etapa: encaminhamento</t>
  </si>
  <si>
    <t>a ação ocorre dentro do PAT Planalto Sul, mas está com problemas de execução devido à pandemia. O Instituto Curicaca se retirou do PAN e essa ação passa agora a ser executada pelo coordenador.</t>
  </si>
  <si>
    <t>restrições impostas pela pandemia da covid-19 impossibilitou o início das expedições de campo previstas para 2021.</t>
  </si>
  <si>
    <t>Cristiane</t>
  </si>
  <si>
    <t>articulador pediu para ser substituído</t>
  </si>
  <si>
    <t>Coexecutar, em parceria com a SEMA/RS, a Avaliação Ecológica Rápida na região do Banhado Amarelo, Josafaz e Silveirão</t>
  </si>
  <si>
    <t>Proteção da área através da criação de UC ou ampliação do PARNA Serra Geral; prospecção de novas áreas de ocorrência das espécies do PAN</t>
  </si>
  <si>
    <t>Subsídio Técnico: Patrick Colombo (MCN/SEMA); Marcelo Freire (UFRGS); Caroline Zank (Instituto Curicaca); Dener Heiermann (UFRGS/FZB); Cristiane Alves da Silva (SEMA/RS); Leonardo Urruth (SEMA/RS)</t>
  </si>
  <si>
    <t>Ação sendo desenvolvida no âmbito do PAT Planalto Sul (ação 1.1). A ideia é estabelecer uma parceria entre ICMBio/RAN e SEMA/RS para co-executar a AER.</t>
  </si>
  <si>
    <r>
      <t xml:space="preserve">Realizar Avaliação Ecológica Rápida na região de ocorrência de </t>
    </r>
    <r>
      <rPr>
        <i/>
        <sz val="12"/>
        <rFont val="Calibri"/>
        <family val="2"/>
      </rPr>
      <t xml:space="preserve">Melanophryniscus admirabilis </t>
    </r>
    <r>
      <rPr>
        <sz val="12"/>
        <color rgb="FF000000"/>
        <rFont val="Calibri"/>
        <family val="2"/>
      </rPr>
      <t>para a definição de estratégias para conservação.</t>
    </r>
  </si>
  <si>
    <r>
      <t xml:space="preserve">Área de ocorrência de </t>
    </r>
    <r>
      <rPr>
        <i/>
        <sz val="12"/>
        <rFont val="Calibri"/>
        <family val="2"/>
      </rPr>
      <t>M. admirabilis</t>
    </r>
    <r>
      <rPr>
        <sz val="12"/>
        <color rgb="FF000000"/>
        <rFont val="Calibri"/>
        <family val="2"/>
      </rPr>
      <t>, municípios de Soledade e Arvorezinha (RS).</t>
    </r>
  </si>
  <si>
    <t>AER está em fase de finalização.</t>
  </si>
  <si>
    <t>listas de espécies de fauna e flora com registro para a região</t>
  </si>
  <si>
    <t>A Avaliação Ecológica Rápida está sob coordenação do Alexandre, que por problemas de saúde não pode finalizar no período, como o esperado</t>
  </si>
  <si>
    <r>
      <t xml:space="preserve">Monitorar as populações e estudar aspectos da história natural, ecologia e distribuição de </t>
    </r>
    <r>
      <rPr>
        <i/>
        <sz val="12"/>
        <rFont val="Calibri"/>
        <family val="2"/>
      </rPr>
      <t>Melanophryniscus macrogranulosus</t>
    </r>
    <r>
      <rPr>
        <sz val="12"/>
        <rFont val="Calibri"/>
        <family val="2"/>
      </rPr>
      <t xml:space="preserve">, </t>
    </r>
    <r>
      <rPr>
        <i/>
        <sz val="12"/>
        <rFont val="Calibri"/>
        <family val="2"/>
      </rPr>
      <t>Melanophryniscus cambaraensis</t>
    </r>
    <r>
      <rPr>
        <sz val="12"/>
        <rFont val="Calibri"/>
        <family val="2"/>
      </rPr>
      <t xml:space="preserve">, </t>
    </r>
    <r>
      <rPr>
        <i/>
        <sz val="12"/>
        <rFont val="Calibri"/>
        <family val="2"/>
      </rPr>
      <t>Melanophryniscus biancae</t>
    </r>
    <r>
      <rPr>
        <sz val="12"/>
        <rFont val="Calibri"/>
        <family val="2"/>
      </rPr>
      <t xml:space="preserve">, </t>
    </r>
    <r>
      <rPr>
        <i/>
        <sz val="12"/>
        <rFont val="Calibri"/>
        <family val="2"/>
      </rPr>
      <t>Pithecopus rusticus</t>
    </r>
    <r>
      <rPr>
        <sz val="12"/>
        <rFont val="Calibri"/>
        <family val="2"/>
      </rPr>
      <t xml:space="preserve">, </t>
    </r>
    <r>
      <rPr>
        <i/>
        <sz val="12"/>
        <rFont val="Calibri"/>
        <family val="2"/>
      </rPr>
      <t>Brachycephalus pernix</t>
    </r>
    <r>
      <rPr>
        <sz val="12"/>
        <rFont val="Calibri"/>
        <family val="2"/>
      </rPr>
      <t xml:space="preserve">,  </t>
    </r>
    <r>
      <rPr>
        <i/>
        <sz val="12"/>
        <rFont val="Calibri"/>
        <family val="2"/>
      </rPr>
      <t>Brachycephalus mirissimus</t>
    </r>
    <r>
      <rPr>
        <sz val="12"/>
        <rFont val="Calibri"/>
        <family val="2"/>
      </rPr>
      <t xml:space="preserve">, </t>
    </r>
    <r>
      <rPr>
        <i/>
        <sz val="12"/>
        <rFont val="Calibri"/>
        <family val="2"/>
      </rPr>
      <t>Brachycephalus quiririensi</t>
    </r>
    <r>
      <rPr>
        <sz val="12"/>
        <rFont val="Calibri"/>
        <family val="2"/>
      </rPr>
      <t xml:space="preserve">s, </t>
    </r>
    <r>
      <rPr>
        <i/>
        <sz val="12"/>
        <rFont val="Calibri"/>
        <family val="2"/>
      </rPr>
      <t>Cycloramphus diringshofeni</t>
    </r>
    <r>
      <rPr>
        <sz val="12"/>
        <rFont val="Calibri"/>
        <family val="2"/>
      </rPr>
      <t xml:space="preserve"> e </t>
    </r>
    <r>
      <rPr>
        <i/>
        <sz val="12"/>
        <rFont val="Calibri"/>
        <family val="2"/>
      </rPr>
      <t xml:space="preserve">Cycloramphus valae </t>
    </r>
    <r>
      <rPr>
        <sz val="12"/>
        <rFont val="Calibri"/>
        <family val="2"/>
      </rPr>
      <t>que forneçam subsídios para estratégias de conservação.</t>
    </r>
  </si>
  <si>
    <t>Luiz Fernando Ribeiro (PUCPR)</t>
  </si>
  <si>
    <t>Subsídio Técnico: Michelle Abadie (Instituto Curicaca); Patrick Colombo (MCN/SEMA); Debora Bordignon (UFRGS); Márcio Borges Martins (UFRGS) ; Caroline Zank (Instituto Curicaca); Selvino (UFSC); Natalia Vargas (UFRGS); Marcio Pie (UFPR); Marcelo Freire (UFRGS); Elaine Gonsales (UFSM); Luiz Fernando Ugioni; Rodrigo Lingnau (UTFPR).</t>
  </si>
  <si>
    <r>
      <t xml:space="preserve">Tirar </t>
    </r>
    <r>
      <rPr>
        <i/>
        <sz val="12"/>
        <rFont val="Calibri"/>
        <family val="2"/>
      </rPr>
      <t>P. rusticus</t>
    </r>
    <r>
      <rPr>
        <sz val="12"/>
        <rFont val="Calibri"/>
        <family val="2"/>
      </rPr>
      <t>, pois tem ação específica</t>
    </r>
  </si>
  <si>
    <t xml:space="preserve">Para B. pernix, B. mirissimus e B. quiririensis foram feitas buscas de novos locais de ocorrência em regiões vizinhas à localidade-tipo, no entanto, até o presente não foram encontradas novas populações. Não foram feitas buscas para as outras espécies. Para P. rusticus, tem ação específica. </t>
  </si>
  <si>
    <t>a frequência das expedições de campo foram prejudicadas pelas restrições impostas pela pandemia de Covid-19</t>
  </si>
  <si>
    <t>Monitorar as populações e estudar aspectos da história natural e ecologia de Melanophryniscus macrogranulosus, Melanophryniscus cambaraensis, Melanophryniscus biancae, Brachycephalus pernix,  Brachycephalus mirissimus, Brachycephalus quiririensis, Cycloramphus diringshofeni e Cycloramphus valae que forneçam subsídios para estratégias de conservação.</t>
  </si>
  <si>
    <t xml:space="preserve">Selvino Neckel de Oliveira (UFSC), Mauro de Moura Britto (IAP-PR), Laura Verrastro (UFRGS), Cristiane Alves da Silva (SEMA-RS), Luana Pasetchny (IMA-SC), Adriana Luz (IMA-SC), Esther Bahia (IMA-SC), Camila Both (UFRGS), Lucas Ferrante (INPA), Elaine Maria Gonsales (UFSM). </t>
  </si>
  <si>
    <t>A princípio RS</t>
  </si>
  <si>
    <t>Áreas estratégicas do RS</t>
  </si>
  <si>
    <t>Ação ainda não iniciada.</t>
  </si>
  <si>
    <t>Ainda não existem produtos.</t>
  </si>
  <si>
    <t>Não necessário.</t>
  </si>
  <si>
    <r>
      <rPr>
        <b/>
        <sz val="12"/>
        <rFont val="Calibri"/>
        <family val="2"/>
      </rPr>
      <t xml:space="preserve">Herpetofauna do Sul </t>
    </r>
    <r>
      <rPr>
        <sz val="12"/>
        <rFont val="Calibri"/>
        <family val="2"/>
      </rPr>
      <t xml:space="preserve">Subsídio Técnico: Marcelo Duarte Freire (UFRGS); Diego Janisch Alvares (UFRGS); Roberto Batista de Oliveira (MCN/SEMA); Laura Verrastro (UFRGS); Patrick Colombo (MCN/SEMA); Diego Pereira (DBio/SEMA), Joana Bassi (DBio/SEMA). </t>
    </r>
    <r>
      <rPr>
        <b/>
        <sz val="12"/>
        <rFont val="Calibri"/>
        <family val="2"/>
      </rPr>
      <t>Aves dos Campos Sulinos</t>
    </r>
    <r>
      <rPr>
        <sz val="12"/>
        <rFont val="Calibri"/>
        <family val="2"/>
      </rPr>
      <t>: Glayson Bencke (MCN/SEMA).</t>
    </r>
  </si>
  <si>
    <t>Articulador conversará com o pessoal do PAN dos Rivulideos. Ação 1.20 do PAN Campos Sulinos (compartilhada). Criar uma nova ação contínua para monitorar o processo de criação da UC.</t>
  </si>
  <si>
    <t>Ação foi concluída na Monitoria 2 e está sendo acompanhada. A parte técnica já foi feita, está bem instruída. Depende da parte política agora. [Ação concluída na Monitoria III, apenas acompanha-se o desfecho do resultado esperado a cada monitoria. O processo SEMA nº 1552-05.00/11-1 teve como último movimentação a informação técnica da FEPAM de 2020, relatando que não há conflito entre a criação da UC e empreendimentos de energia e silvicultura estabelecidos ou previstos para a região. Dificuldade em agendar reunião com o Secretario de Meio Ambiente para apresentar a proposta e providenciar os próximos passos (Consulta Pública). Tecnicamente o processo já se encontra plenamente instruído.]</t>
  </si>
  <si>
    <t xml:space="preserve">Patrícia levanta a questão se existe algo que os GATs em conjunto possam fazer para mobilizar o secretário a fazer a consulta pública. Cristane sugere uma reunião do GAT com o secretário para explicar a importância da área para os dois PANs no sentido de pressionar. ano de eleição: dificuldade de criar um ambiente propício para criar uma UC. Deixamos como encaminhamento ficarmos atentos a oportunidades que surgirem nesse meio tempo. Nova ação: acompanhar e identificar o momento adequado para agirmos </t>
  </si>
  <si>
    <r>
      <t xml:space="preserve">Fomentar a criação de UC na região de ocorrência do sapinho-admirável-de-barriga-vermelha, </t>
    </r>
    <r>
      <rPr>
        <i/>
        <sz val="12"/>
        <rFont val="Calibri"/>
        <family val="2"/>
      </rPr>
      <t>Melanophryniscus admirabilis.</t>
    </r>
  </si>
  <si>
    <t>Documentos encaminhados e ações realizadas para subsidiar, junto aos órgãos competentes, a criação da UC.</t>
  </si>
  <si>
    <t>Ação conjunta com PAN Campos Sulinos.</t>
  </si>
  <si>
    <t xml:space="preserve">A articulação da ação junto aos órgãos competentes é dependente da finalização da Avaliação Ecológica Rápida - AER, a qual encontra-se sob revisão do articulador. </t>
  </si>
  <si>
    <t xml:space="preserve">articulador e responsável pela finalização do AER teve problemas de saúde que o afastou das atividades. No retorno, teve muito trabalho acumulado e ainda não conseguiu finalizar. </t>
  </si>
  <si>
    <t>Subsídio Técnico: Márcio Borges-Martins (UFRGS); Caroline Zank (Instituto Curicaca); Cristiane Alves (DBio/SEMA).</t>
  </si>
  <si>
    <t>ação não será mais compartilhada com PAN Aves Campos Sulinos</t>
  </si>
  <si>
    <r>
      <t xml:space="preserve">Subsidiar e acompanhar a implementação do Plano de Manejo da Parque Estadual Serra da Baitaca, visando a conservação do sapinho-da-montanha, </t>
    </r>
    <r>
      <rPr>
        <i/>
        <sz val="12"/>
        <rFont val="Calibri"/>
        <family val="2"/>
      </rPr>
      <t>Brachycephalus pernix</t>
    </r>
  </si>
  <si>
    <t>Nota Técnica para órgão gestor e MPE e reuniões de acompanhamento da execução da ação.</t>
  </si>
  <si>
    <t>Subsídio Técnico: Luiz Fernando Ribeiro (elaboração da nota técnica); Rodrigo Torres (Saint-Hilaire), Tiago Quaggio (ICMBio/RAN); Sérgio Augusto Abrahão Morato (STCP).</t>
  </si>
  <si>
    <r>
      <t xml:space="preserve">Estudar o plano de manejo da UC para acompanhar sua implementação.      Ameaça: Uso recreacional e incêndio; Spp: </t>
    </r>
    <r>
      <rPr>
        <i/>
        <sz val="12"/>
        <rFont val="Calibri"/>
        <family val="2"/>
      </rPr>
      <t xml:space="preserve">Brachycephalus pernix. </t>
    </r>
  </si>
  <si>
    <t>houve tentativa de conversar sobre o Plano de Manejo, que está pronto desde 2017 e contém as recomendações específicas para B. pernix, mas não andou. Foi feita uma solicitação junto ao MPE-PR, que indicou entrar em contato com a COMARCA de Campina Grande do Sul por e-mail. Mauro interviu através de um contato pessoal (Priscila Cavalcante - COMARCA de Paranaguá), mas que não resultou em nada (a promotora saiu de licença). Os próximos passos será entrar em contato com a nova promotora da COMARCA de Paranaguá. O gestor do PE é responsável por outros parques também e não dá conta (e esse não é prioridade pra ele). O PE Serra da Baitaca é o segundo parque mais visitado do Paraná. Vinícius informa que conhece um promotor ambientalista que está em Curitiba e que poderá ajudar: Roberson Fonseca.</t>
  </si>
  <si>
    <t>restrições impostas pela pandemia dificultaram o desenvolvimento da ação, além da dificuldade de contatar as instituições responsáveis e da falta de interesse do gestor em colaborar.</t>
  </si>
  <si>
    <t>Subsídio Técnico: Rodrigo Torres (Saint-Hilaire), Tiago Quaggio (ICMBio/RAN); Sérgio Augusto Abrahão Morato (STCP); Mauro de Moura Britto (IAP-PR); Vinícius Guerra (Instituto Boitatá)</t>
  </si>
  <si>
    <t xml:space="preserve">Plano de Manejo existe desde 2017, porém ainda não foi implementado. O chefe da unidade é responsável por outras UCs no PR e não se envolve muito com o PE Serra da Baitaca. Ameaça: Uso recreacional e incêndio; Spp: Brachycephalus pernix. </t>
  </si>
  <si>
    <r>
      <t xml:space="preserve">Incentivar, subsidiar e acompanhar a elaboração e/ou implementação de Planos de Manejo das UCs e Plano Diretor do município de ocorrência da rã-manezinho, </t>
    </r>
    <r>
      <rPr>
        <i/>
        <sz val="12"/>
        <rFont val="Calibri"/>
        <family val="2"/>
      </rPr>
      <t>Ischnocnema manezinho</t>
    </r>
    <r>
      <rPr>
        <sz val="12"/>
        <rFont val="Calibri"/>
        <family val="2"/>
      </rPr>
      <t>.</t>
    </r>
  </si>
  <si>
    <t>Nota Técnica para órgão gestor e monitoramento do andamento do processo de elaboração/ implementação dos planos de manejo de UC e plano diretor do município ao longo do período de execução do PAN.</t>
  </si>
  <si>
    <t xml:space="preserve"> Nas Ucs de ocorrência da espécie.</t>
  </si>
  <si>
    <r>
      <t xml:space="preserve">Ameaça: Urbanização, uso recreacional das áreas de ocorrência Spp: </t>
    </r>
    <r>
      <rPr>
        <i/>
        <sz val="12"/>
        <rFont val="Calibri"/>
        <family val="2"/>
      </rPr>
      <t>Ischnocnema manezinho.</t>
    </r>
  </si>
  <si>
    <t>Espécie incluída no plano de manejo de uma UC Estadual (Parque Estadual do Rio Vermelho, em 2020). Produzimos um cartaz com espécies de anfíbios da Ilha de Santa Catarina destacando a rã-manezinha e encaminhamos para as UCs da Ilha. Participamos de reportagens, onde falamos da preservação da espécie.</t>
  </si>
  <si>
    <t>Inclusão da espécie no plano de manejo do Parque do Rio Vermelho; cartaz com fotos das espécies anfíbios da Ilha com acesso livre, com destaque para a rã-manezinha - gerou repercussão na impressa local.</t>
  </si>
  <si>
    <t>Selvino Neckel</t>
  </si>
  <si>
    <t>Devido as características biológicas da espécie, ainda não avançamos no monitoramento de suas populações. Incluímos L. occipitalis nesta ação e excluímos essa espécie e a rã-maenzinha da ação 3.10.</t>
  </si>
  <si>
    <t>Incentivar, subsidiar e acompanhar a elaboração e/ou implementação de Planos de Manejo das UCs e Plano Diretor do município de ocorrência da rã-manezinha, Ischnocnema manezinho, e do lagartinho-das-dunas, Liolaemus occipitalis.</t>
  </si>
  <si>
    <t>Subsídio Técnico: Iberê Farina Machado (Instituto Boitatá); Vitor Carvalho (Pós-Eco/UFSC); Caroline Oswald (Pós-Zoo/UFMG); Paulo Garcia (UFSC)</t>
  </si>
  <si>
    <r>
      <t xml:space="preserve">Encaminhar Nota Técnica com recomendações de ações específicas de manejo e conservação para a espécie no Plano de Manejo do PE Rio Vermelho e  acompanhar. Acompanhar a elaboração do Plano de Manejo da REVIS Meiembipe para incluir ações espécíficas para a a rã-manezinha. Ameaça: Urbanização, uso recreacional das áreas de ocorrência Spp: </t>
    </r>
    <r>
      <rPr>
        <i/>
        <sz val="12"/>
        <rFont val="Calibri"/>
        <family val="2"/>
      </rPr>
      <t>Ischnocnema manezinho.</t>
    </r>
  </si>
  <si>
    <t>Mensurar áreas degradadas em APPs na região do RVS Campos de Palmas (Área Estratégica Iguaçu-Passo Fundo), visando o processo de recuperação dessas áreas.</t>
  </si>
  <si>
    <t>Mapas de degradação considerado em processos administrativos que tratem da recuperação dessas áreas (TACs, projetos de recuperação, condicionantes de licenciamento, mecanismos de conversão de multas) e melhoria da qualidade da vegetação marginal em recursos hídricos nos Campos de Palma.</t>
  </si>
  <si>
    <t>Subsidio Técnico: Caren Andreis (ICMBio/CR9); Elaine Maria Gonsales (UFSM); Fabio Abreu (NGI Palmas)</t>
  </si>
  <si>
    <t>Devem ser realizadas as tratativas para retomada das atividades de identificação de APPs e providências para recuperação das áreas na AE. Com a alteração da metodologia para conversão de multas ambientais, temos a sugestão de que os pesquisadores providenciem projetos simples para que sejam custeados com recursos desta fonte. A equipe do NGI Palmas deve detalhar o projeto e fragmentá-lo em atividades que possam ser custeadas de acordo com as normativas do ICMBio. Realizar um “portfolio” ou outra forma de propaganda. Buscar parcerias e avaliar possibilidade de criação de RPPNs estaduais ou federais com aquisição das áreas de APP e sítios indicados pela equipe da Elaine. Elaine comenta que seria interessante uma ação de fiscalização no entorno da REVIS, porque as áreas de banhado são frequentemente mexidas. Fiscalização é possível somente em SC, onde os banhados acima de 800m são protegidos como APP (PR não). Próximo ano: avaliar a possibilidade de organizar uma nova ação de fiscalização</t>
  </si>
  <si>
    <t xml:space="preserve">Nas últimas tratativas com a UC, foi informado que o Ibama estava realizando vistoria e só depois do relatório final seria analisada a necessidade ou não de ação pelo ICMBio. Elaine comenta que a conversão das áreas é muito rápida. </t>
  </si>
  <si>
    <t>mapa com a maior parte das APPs com degradação dentro da UC já delineado</t>
  </si>
  <si>
    <t>O atrito entre os proprietários e a gestão da UC.</t>
  </si>
  <si>
    <t>Leôncio</t>
  </si>
  <si>
    <t>Leôncio e Elaine consideram essa ação emergencial (a conversão é muito rápida)</t>
  </si>
  <si>
    <t>Devem ser realizadas as tratativas para retomada das atividades de identificação de APPs e providências para recuperação das áreas na AE. Realizar um “portfolio” ou outra forma de propaganda. Buscar parcerias e avaliar possibilidade de criação de RPPNs estaduais ou federais com aquisição das áreas de APP e sítios indicados pela equipe da Elaine. Elaine comenta que seria interessante uma ação de fiscalização no entorno da REVIS, porque as áreas de banhado são frequentemente mexidas. Fiscalização é possível somente em SC, onde os banhados acima de 800m são protegidos como APP (PR não). Próximo ano (2022): avaliar a possibilidade de organizar uma nova ação de fiscalização</t>
  </si>
  <si>
    <t>Memórias ou outros documentos (SEI) resultantes das reuniões de acompanhamento da adoção das recomendações no plano de manejo.</t>
  </si>
  <si>
    <t>Fazer gestão junto a DIBIO, solicitando priorização da APA para o Plano de Manejo (Vera e Leoncio podem ajudar).</t>
  </si>
  <si>
    <t>As chefias  foram consultadas e confirmaram que é possível incluir as recomendações pontuais que protegem as espécies do PAN no Plano de Manejo da APA, sem precisar revisar todo o plano. Estão trabalhando nisso, há reuniões previstas.</t>
  </si>
  <si>
    <t>Tiago</t>
  </si>
  <si>
    <t>realizar novas expedições na APA para refinar as informações existentes sobre as espécies.</t>
  </si>
  <si>
    <t>Reuniões técnicas de motivação, Nota Técnica encaminhando mapa com áreas estratégicas e listas das espécies, e seminário de planejamento realizado.</t>
  </si>
  <si>
    <t>Plano do SEUC considerando esses instrumentos.</t>
  </si>
  <si>
    <r>
      <rPr>
        <b/>
        <sz val="12"/>
        <color rgb="FF000000"/>
        <rFont val="Calibri"/>
        <family val="2"/>
      </rPr>
      <t xml:space="preserve">Ação compartilhada </t>
    </r>
    <r>
      <rPr>
        <sz val="12"/>
        <color rgb="FF000000"/>
        <rFont val="Calibri"/>
        <family val="2"/>
      </rPr>
      <t>Herpetofauna do Sul:Subsídio técnico: Laura Verrastro (UFRGS); Diego Janisch (UFRGS); Caroline Zank (Instituto Curicaca); Marcelo Freire (UFRGS); Patrick Colombo (MCN/SEMA); Lara Cortes (ICMBio/RAN); Márcio Borges-Martins (UFRGS); Roberto Batista de Oliveira (MCN/SEMA); Diego Pereira (DBio/SEMA). Aves dos Campos Sulinos:
Departamento de Biodiversidade - DUC; Daniel Vilasboas Slomp (SEMA-RS);
Jan Karel Felix Mähler Junior (MCN/SEMA);
Luis Fernando Perello (FEPAM); Patrícia Pereira  Serafini (ICMBio/CEMAVE).</t>
    </r>
  </si>
  <si>
    <t>Áreas Estratégicas</t>
  </si>
  <si>
    <t>Ação conjunta com PAN Campos Sulinos (Ação 1.1 do PAN Campos Sulinos). Carol sugere a criação de um GT para discutir a implementação da ação.</t>
  </si>
  <si>
    <t>não houve retorno do articulador da ação no âmbito do PAN Sul. O Plano do SEUC está em fase de elaboração do Termo de Referência. Já foi recebido manifestações do Comitê Estadual da Reserva da Biosfera da Mata Atlântica CERBMA e do PAN Lagoas do Sul.</t>
  </si>
  <si>
    <t>Daniel Slomp (SEMA/RS - PAN Aves Campos Sulinos)</t>
  </si>
  <si>
    <t>As contribuições do PAN podem ocorrer em qualquer momento. Foi sugerido marcar reunião com o responsável dentro da SEMA para apresentação do Plano de Trabalho, esclarecer dúvidas e contribuições ao TR.</t>
  </si>
  <si>
    <t>Não tivemos retorno do articulador. Mesma situação de Cidreira: ano passado houve uma Informação Técnica da FEPAM indicando que não há nenhum conflito. Os limites da área da UC proposta é muito grande e isso parece estar dificultando muito o processo. Carla Fontana (PUCRS- PAN Aves Campos Sulinos) sugere que seja construída uma nova poligonal juntamente com os proprietários da região, pois eles têm interesse na criação do Monumento, mas que não pegue as áreas de várzea. A poligonal foi construída a partir dos marcos físicos (rio, estrada), mas realmente seria interessante envolver os proprietários locais.</t>
  </si>
  <si>
    <t>O limite como foi proposto no processo encontrou muita resistência e sua redução para incluir apenas o Cerro do Jarau perderia a importância para a conservação da avifauna campestre. Processo estagnado na SEMA até que se tenha nova proposta com poligonal com maior aporte de informações.</t>
  </si>
  <si>
    <t>Daniel Slomp (SEMA-RS), Glayson Bencke (SEMA - RS) e Carla Fontana (PUC-RS) - PAN Aves Campos Sulinos</t>
  </si>
  <si>
    <t>Ação 1.22 daquele PAN</t>
  </si>
  <si>
    <r>
      <t xml:space="preserve">Monitorar o processo de revisão do Plano de Manejo do Parque Estadual de Itapeva/RS para garantir a inclusão de </t>
    </r>
    <r>
      <rPr>
        <i/>
        <sz val="12"/>
        <rFont val="Calibri"/>
        <family val="2"/>
      </rPr>
      <t>Melanophryniscus dorsalis</t>
    </r>
    <r>
      <rPr>
        <sz val="12"/>
        <rFont val="Calibri"/>
        <family val="2"/>
      </rPr>
      <t xml:space="preserve">, </t>
    </r>
    <r>
      <rPr>
        <i/>
        <sz val="12"/>
        <rFont val="Calibri"/>
        <family val="2"/>
      </rPr>
      <t xml:space="preserve">Liolaemus occipitalis </t>
    </r>
    <r>
      <rPr>
        <sz val="12"/>
        <rFont val="Calibri"/>
        <family val="2"/>
      </rPr>
      <t xml:space="preserve">e </t>
    </r>
    <r>
      <rPr>
        <i/>
        <sz val="12"/>
        <rFont val="Calibri"/>
        <family val="2"/>
      </rPr>
      <t xml:space="preserve">Contomastix lacertoides </t>
    </r>
    <r>
      <rPr>
        <sz val="12"/>
        <rFont val="Calibri"/>
        <family val="2"/>
      </rPr>
      <t>como sub-alvos dos alvos de ambientes.</t>
    </r>
  </si>
  <si>
    <t>Ação concluída na Monitoria 2</t>
  </si>
  <si>
    <t>Espécies alvo e ambientes incluídos no plano de manejo do Parque Estadual de Itapeva</t>
  </si>
  <si>
    <r>
      <t xml:space="preserve">Solicitar a inclusão como alvo de conservação e propor ações para a proteção de </t>
    </r>
    <r>
      <rPr>
        <i/>
        <sz val="12"/>
        <rFont val="Calibri"/>
        <family val="2"/>
      </rPr>
      <t>Ischnocnema manezinho</t>
    </r>
    <r>
      <rPr>
        <sz val="12"/>
        <rFont val="Calibri"/>
        <family val="2"/>
      </rPr>
      <t xml:space="preserve"> e </t>
    </r>
    <r>
      <rPr>
        <i/>
        <sz val="12"/>
        <rFont val="Calibri"/>
        <family val="2"/>
      </rPr>
      <t xml:space="preserve">Liolaemus occipitalis </t>
    </r>
    <r>
      <rPr>
        <sz val="12"/>
        <rFont val="Calibri"/>
        <family val="2"/>
      </rPr>
      <t>no Plano de Manejo do</t>
    </r>
    <r>
      <rPr>
        <i/>
        <sz val="12"/>
        <rFont val="Calibri"/>
        <family val="2"/>
      </rPr>
      <t xml:space="preserve"> </t>
    </r>
    <r>
      <rPr>
        <sz val="12"/>
        <rFont val="Calibri"/>
        <family val="2"/>
      </rPr>
      <t xml:space="preserve">Parque Estadual do Rio Vermelho e para </t>
    </r>
    <r>
      <rPr>
        <i/>
        <sz val="12"/>
        <rFont val="Calibri"/>
        <family val="2"/>
      </rPr>
      <t>Liolaemus occipitalis,</t>
    </r>
    <r>
      <rPr>
        <sz val="12"/>
        <rFont val="Calibri"/>
        <family val="2"/>
      </rPr>
      <t xml:space="preserve"> </t>
    </r>
    <r>
      <rPr>
        <i/>
        <sz val="12"/>
        <rFont val="Calibri"/>
        <family val="2"/>
      </rPr>
      <t>Melanophryniscus dorsalis</t>
    </r>
    <r>
      <rPr>
        <sz val="12"/>
        <rFont val="Calibri"/>
        <family val="2"/>
      </rPr>
      <t xml:space="preserve"> e</t>
    </r>
    <r>
      <rPr>
        <i/>
        <sz val="12"/>
        <rFont val="Calibri"/>
        <family val="2"/>
      </rPr>
      <t xml:space="preserve"> Tropidurus imbituba</t>
    </r>
    <r>
      <rPr>
        <sz val="12"/>
        <rFont val="Calibri"/>
        <family val="2"/>
      </rPr>
      <t xml:space="preserve"> no Plano de Manejo da APA da Baleia Franca.
</t>
    </r>
  </si>
  <si>
    <t>Subsídio Técnico: Tobias Kunz (UFRGS - dados de registro); Laura Verrastro (UFRGS - dados de registro); Tiago Quaggio Vieira (ICMBio/RAN - confecção dos mapas); Selvino Neckel (UFSC - Elaboração da nota técnica); Suporte Logístico: Leôncio Pedrosa Lima (ICMBio/CR9 - interlocução com os gestores da APA); Vitor Carvalho Rocha (LEAR – Laboratório de Ecologia de Anfíbios e Répteis UFSC); Flávia Batista (ICMBio/RAN/NGEO).</t>
  </si>
  <si>
    <r>
      <t xml:space="preserve">Ameaça: Urbanização, uso recreacional das áreas de ocorrência das espécies </t>
    </r>
    <r>
      <rPr>
        <i/>
        <sz val="12"/>
        <rFont val="Calibri"/>
        <family val="2"/>
      </rPr>
      <t xml:space="preserve">Liolaemus occipitalis, Melanophryniscus dorsalis </t>
    </r>
    <r>
      <rPr>
        <sz val="12"/>
        <color rgb="FF000000"/>
        <rFont val="Calibri"/>
        <family val="2"/>
      </rPr>
      <t xml:space="preserve">e </t>
    </r>
    <r>
      <rPr>
        <i/>
        <sz val="12"/>
        <rFont val="Calibri"/>
        <family val="2"/>
      </rPr>
      <t>Tropidurus imbituba.</t>
    </r>
  </si>
  <si>
    <r>
      <t xml:space="preserve">Ameaça: Urbanização, uso recreacional das áreas de ocorrência das espécies </t>
    </r>
    <r>
      <rPr>
        <i/>
        <sz val="12"/>
        <rFont val="Calibri"/>
        <family val="2"/>
      </rPr>
      <t xml:space="preserve">Liolaemus occipitalis, Melanophryniscus dorsalis </t>
    </r>
    <r>
      <rPr>
        <sz val="12"/>
        <color rgb="FF000000"/>
        <rFont val="Calibri"/>
        <family val="2"/>
      </rPr>
      <t>e</t>
    </r>
    <r>
      <rPr>
        <i/>
        <sz val="12"/>
        <rFont val="Calibri"/>
        <family val="2"/>
      </rPr>
      <t xml:space="preserve">Tropidurus imbituba. </t>
    </r>
    <r>
      <rPr>
        <sz val="12"/>
        <rFont val="Calibri"/>
        <family val="2"/>
      </rPr>
      <t>Confirmar com a articuladora e chefe do parque estadual a nova data prevista para conclusão.</t>
    </r>
  </si>
  <si>
    <t>Em relação à APA da Baleia Franca (APA BF), a ação foi concluída em abril de 2017, atingindo o resultado esperado que é a inclusão de ações para essas espécies no Plano de Manejo da UC. Quanto ao Parque Estadual do Rio Vermelho (PAERVE), a ação foi concluída em outubro de 2020, atingindo o resultado esperado.</t>
  </si>
  <si>
    <t>Em ambos os casos, nossa equipe enviou uma nota técnica aos gestores das UCs, solicitando a inclusão das espécies em questão no Plano de Manejo. Esse pedido foi atendido em ambos os casos. Além disso, fornecemos dados sobre C. lacertoides, que apesar de não ser alvo do PAN, ela é uma espécie relevante para constar no Plano de Manejo do PAERVE (ameaçada em SC).</t>
  </si>
  <si>
    <t>Erica Saito (ICAS)</t>
  </si>
  <si>
    <t>É importante observar e acompanhar se as ações de proteção das espécies estão sendo cumpridas, além de reunir esforços para compreender melhor a ameaça que elas estão sofrendo em cada UC e entorno. Além disso, é importante que monitoramentos populacionais sejam realizados para cada espécie.</t>
  </si>
  <si>
    <t>Solicitar a inclusão como alvo de conservação e propor ações para a proteção de Liolaemus occipitalis, Melanophryniscus dorsalis e Tropidurus imbituba no Plano de Manejo da APA da Baleia Franca.</t>
  </si>
  <si>
    <r>
      <rPr>
        <b/>
        <sz val="12"/>
        <rFont val="Calibri"/>
        <family val="2"/>
      </rPr>
      <t>Herpetofauna do Sul:</t>
    </r>
    <r>
      <rPr>
        <sz val="12"/>
        <rFont val="Calibri"/>
        <family val="2"/>
      </rPr>
      <t xml:space="preserve">
Subsídio técnico: Elaine Gonsales (UFSM); Articulador com ICMBio-Sede: Lara (ICMBio/RAN); Caren Andreis (ICMBio/CR09-Florianópolis); Ricardo Jerozolimski (Chefe da UC).
</t>
    </r>
    <r>
      <rPr>
        <b/>
        <sz val="12"/>
        <rFont val="Calibri"/>
        <family val="2"/>
      </rPr>
      <t>Aves dos Campos Sulinos:</t>
    </r>
    <r>
      <rPr>
        <sz val="12"/>
        <rFont val="Calibri"/>
        <family val="2"/>
      </rPr>
      <t xml:space="preserve">
Patrícia Serafini (ICMBio/CEMAVE); Carla Suertegaray Fontana (PUCRS).</t>
    </r>
  </si>
  <si>
    <t>Ação 1.18 do PAN Campos Sulinos (compartilhada). Reforçar a NT com informações das espécies do PAN e solicitar ao CR que faça requerimento pessoalmente na Diretoria responsável. Continuar monitorando a ação para garantir a readequação no Plano de Manejo</t>
  </si>
  <si>
    <t>O Plano de Manejo foi revisado com readequação do zoneamento conforme sugerido pela Nota Técnica.</t>
  </si>
  <si>
    <t xml:space="preserve">Plano de Manejo revisado (pegar o link no whats). Notas técnicas no processo SEI: </t>
  </si>
  <si>
    <r>
      <t>Subsidiar e impulsionar o processo de criação de UCs na região do Corredor Ecológico Chapecó (Campos de Água Doce e Passos Maia).</t>
    </r>
    <r>
      <rPr>
        <sz val="12"/>
        <color rgb="FF0000D4"/>
        <rFont val="Calibri"/>
        <family val="2"/>
      </rPr>
      <t xml:space="preserve">
</t>
    </r>
  </si>
  <si>
    <r>
      <rPr>
        <b/>
        <sz val="12"/>
        <rFont val="Calibri"/>
        <family val="2"/>
      </rPr>
      <t>Ação Compartilhada Herpetofauna do Sul:</t>
    </r>
    <r>
      <rPr>
        <sz val="12"/>
        <rFont val="Calibri"/>
        <family val="2"/>
      </rPr>
      <t>Subsídio Técnico: Selvino Neckel de Oliveira (UFSC); Erica Naomi Saito (PROSUL); Leoncio Pedrosa Lima (ICMBio/CR9); Tobias Saraiva Kunz (UFRGS); Rodrigo Lingnau (UTFPR); Flávia Batista (ICMBio/RAN/NGEO); Articulação política: Luana Pasetchny (IMA-SC).</t>
    </r>
    <r>
      <rPr>
        <b/>
        <sz val="12"/>
        <rFont val="Calibri"/>
        <family val="2"/>
      </rPr>
      <t xml:space="preserve"> Aves dos Campos Sulinos</t>
    </r>
    <r>
      <rPr>
        <sz val="12"/>
        <rFont val="Calibri"/>
        <family val="2"/>
      </rPr>
      <t>: 
Patricia Serafini (ICMBio/CEMAVE);  Luthiana Carbonell (IMA-SC) e Shigeko Ishy (FATMA-SC); Juliano Rodrigues Oliveira (ICMBio/PARNA das Araucárias-SC); Ricardo Jerozolimski (ICMBIo/REVIS Campos de Palmas-PR).</t>
    </r>
  </si>
  <si>
    <r>
      <t xml:space="preserve"> Ação compartilhada com PAN Campos Sulinos (Ação 1.2 do referido PAN).
A principal justificativa seria a proteção da perereca-da-folhagem, </t>
    </r>
    <r>
      <rPr>
        <i/>
        <sz val="12"/>
        <rFont val="Calibri"/>
        <family val="2"/>
      </rPr>
      <t>Pithecopus rusticus</t>
    </r>
    <r>
      <rPr>
        <sz val="12"/>
        <color rgb="FF000000"/>
        <rFont val="Calibri"/>
        <family val="2"/>
      </rPr>
      <t xml:space="preserve">, porém não é uma espécie contemplada por lista alguma, ainda nem foi avaliada. O grupo ainda sugere a mesma “tramitação” do </t>
    </r>
    <r>
      <rPr>
        <i/>
        <sz val="12"/>
        <rFont val="Calibri"/>
        <family val="2"/>
      </rPr>
      <t>M. admirabilis</t>
    </r>
    <r>
      <rPr>
        <sz val="12"/>
        <color rgb="FF000000"/>
        <rFont val="Calibri"/>
        <family val="2"/>
      </rPr>
      <t>, avaliá-la pela IUCN.  Após a decisão de retomada desta ação, O ICMBio deveria viabilizar uma reunião técnica entre o IMA e os dois PANs para discutir esta ação, considerando as iniciativas já existentes (paralisadas neste momento) de implantação de UC nesta região.  Agendar reunião entre ICMBio (PAN Herpetofauna do Sul e PAN Aves dos Campos Sulinos) e IMA-SC para verificação dos limites na proposta de UC em Água Doce, SC. Luana informa que esta UC está numa lista de espera, pq tem outras na fila para serem implementadas, e que a questão fundiária tb dificulta a criação desta UC. Elaine vai lembrar Tiago para redigirem uma Nota Técnica e encaminhar, assinado pelos dois PAN. Patrícia sugere fazer a reunião antes de encaminhar a Nota Técnica (Luthiana, Elaine, Luana, Tiago, Patrícia e ornitólogos que possam colaborar com a atualização dos registros). Elaine diz que seria importante olhar um mapa de uso do solo antes de definir as necessidades (se é necessário uma AER ou novos campos). Patrick se disponibilizou a fazer o mapa e encaminhar antes da reunião. Solicita os registros. Elaine vai encaminhar. Márcio se disponibiliza para ajudar com os lagartos e comenta sobre o Projeto Lagartos de um pessoal de SC. Retirar da matriz a informação na coluna observações sobre a avaliação da espécie. Elaine sugere marcar uma data para a reunião. Sugestão para segunda quinzena de novembro (fazer um Doodle).</t>
    </r>
  </si>
  <si>
    <t xml:space="preserve">Foram realizadas reuniões entre o IMA-SC e ICMBio (PAN Herpetofauna Sul e PAN Aves dos Campos Sulinos) para alinhamento sobre a proposta de criação da UC. A proposta prévia de poligonal foi analisada e, a partir dos pontos de ocorrência de aves ameaçadas e anfíbios, o RAN elaborou uma nova proposta, com ampliação da área original. Uma nota técnica contendo a proposta de mapa com a ampliação dos limites e também dados sobre a fauna de aves, repteis e anfíbios da região foi elaborada e está em processo de submissão ao IMA-SC. A nota técnica visa instruir o processo de criação da UC e subsidiar a discussão sobre a categoria proposta (inicialmente, APA). O IMA informou que o início do processo está previsto para o segundo semestre de 2022. Na última expedição (novembro de 2021), não foram encontrados registros novos na poligonal, nem com eDNA. </t>
  </si>
  <si>
    <t>Mapa com proposta de ampliação da poligonal da UC. Nota técnica contendo dados sobre a diversidade e ocorrência de espécies de aves, repteis e anfíbios ameaçadas de extinção na área.</t>
  </si>
  <si>
    <t>O início do processo de criação da UC depende do IMA-SC, que possui um cronograma para a criação de UCs no estado. O início da proposta de criação da UC no Corredor Ecológico Chapecó está previsto para o segundo semestre de 2022. Assim, recomenda-se a ampliação do término da ação para o término do ciclo do PAN.</t>
  </si>
  <si>
    <t>Elaine</t>
  </si>
  <si>
    <t>O grupo envolvido na discussão mencionou a necessidade de mais estudos na área, mas ainda não está estabelecido cronograma e também não há reserva de recursos para esta finalidade até o momento.</t>
  </si>
  <si>
    <t>Ação Compartilhada Herpetofauna do Sul:Subsídio Técnico: Selvino Neckel de Oliveira (UFSC); Erica Naomi Saito (PROSUL); Leoncio Pedrosa Lima (ICMBio/CR9); Tobias Saraiva Kunz (UFRGS); Rodrigo Lingnau (UTFPR); Flávia Batista (ICMBio/RAN/NGEO); Renato Bérnils (UFES); Articulação política: Luana Pasetchny (IMA-SC). Aves dos Campos Sulinos: 
Patricia Serafini (ICMBio/CEMAVE);  Luthiana Carbonell (IMA-SC) e Shigeko Ishy (FATMA-SC); Juliano Rodrigues Oliveira (ICMBio/PARNA das Araucárias-SC); Ricardo Jerozolimski (ICMBIo/REVIS Campos de Palmas-PR)</t>
  </si>
  <si>
    <t xml:space="preserve">incluir na nota técnica a recomendação de criar um Plano de Comunicação. </t>
  </si>
  <si>
    <t xml:space="preserve">Herpetofauna do Sul:
Tiago Gomes (UNIPAMPA); Elaine Gonsales (UFSM);
Aves dos Campos Sulinos:
Carla Suertegaray Fontana (PUCRS);
Patricia Pereira Serafini (ICMBio/CEMAVE); Luthiana Carbonell (IMA-SC). </t>
  </si>
  <si>
    <t>Ação compartilhada com PAN Campos Sulinos (Ação 1.3 do PAN Mencionado). Patrícia sugere mudar o enfoque desta ação, pensando em RPPNs e avaliar a proposta de corredores na região. Luana vai dar uma olhada se já existe alguma proposta tramitando no IMA para a região. Elaine sugere primeiro averiguar isso antes de começar um movimento para RPPN. Glayson lembra que essa região pode estar no PAT Planalto Sul. Carol informa que ainda é possível incluir essa área para ser avaliada. Elaine sugere um encaminhamento depois da inclusão no PAT Planalto Sul. Patrícia reforça a consideração feita pelo Tiago Gomes na descrição do andamento da ação.</t>
  </si>
  <si>
    <t xml:space="preserve">Foi feita a sugestão de exclusão da ação em função da grave situação política atual, sob pena de conversão das áreas campestres em movimento de retaliação dos proprietários com a possibilidade de criação de uma UC. Durante a oficina, o grupo, em conjunto com o GAT do PAN Aves Campos Sulinos, entendeu que poderíamos modificar o texto da ação e tentar mantê-la, pois está contemplada no PAT Planalto Sul. Em janeiro ocorrerá uma expedição de botânicos para diagnóstico na região da Coxilha Rica no âmbito da implementação do PAT Planalto Sul. O objetivo será o reconhecimento da região e atualização de registros. Recurso do GEF Pró-espécies disponível para a realização da Avaliação Ecológica Rápida pelo Instituto Curicaca. Instituto Curicaca pode considerar também a questão do turismo de observação de aves na região. </t>
  </si>
  <si>
    <t>Tiago Gomes (Unipampa), Patrícia Serafini (ICMBio/CEMAVE)</t>
  </si>
  <si>
    <t>Subsidiar e impulsionar iniciativas de manutenção e uso sustentável dos campos nativos na região Coxilha Rica (SC)</t>
  </si>
  <si>
    <t>Avaliação Ecológica Rápida realizada e entregue ao órgão estadual para subsidiar a conservação dos campos nativos na região, impulsionando o Terceiro Corredor de Santa Catarina (Papagaios da Serra) em sinergia com o PAT Planalto Sul e PAN Herpetofauna</t>
  </si>
  <si>
    <t>Manutenção e uso sustentável dos campos nativos na região</t>
  </si>
  <si>
    <t>Ação prioritária no PAT Planalto Sul sob articulação do Curicaca</t>
  </si>
  <si>
    <t>Proprietários rurais com reservas legais integrando corredores ecológicos na formação Parque Espinilho e contribuindo para a conservação da biodiversidade em UCs e seu entorno.</t>
  </si>
  <si>
    <r>
      <t xml:space="preserve"> Alexandre Krob </t>
    </r>
    <r>
      <rPr>
        <sz val="12"/>
        <rFont val="Calibri"/>
        <family val="2"/>
      </rPr>
      <t>(Instituto Curicaca)</t>
    </r>
  </si>
  <si>
    <t>Herpetofauna do Sul:
Daniel Vilasboas  Slomp (SEMA/DUC-RS); Lucas Richter (SEMA/DFL-RS); Annelise Steigleder (MPE-RS/Porto Alegre); Tiago Quaggio Vieira (ICMBio/RAN), Leonardo Marques Urruth (SEMA-RS), Luthiana Carbonell dos Santos (IMA-SC)
Aves dos Campos Sulinos:
Daniel Vilasboas  Slomp (SEMA/DUC-RS); Alexandre Krob (Instituto Curicaca); 
Lucas Richter (SEMA/DFL-RS); Jan Karel Felix Mähler Junior (MCN/SEMA).</t>
  </si>
  <si>
    <t>O articulador da ação não deu retorno. Através do PAN Aves Campos Sulinos, tivemos a seguinte relato: "várias reuniões foram realizadas sobre a temática entre equipe da SEMA e RAN e CEMAVE/ICMBio. Em suma, as análises de CAR não avançaram ainda no RS. Alguns imóveis estão sendo colocados "em análise" somente em casos de licenciamento (em geral pela Fepam) e para fins de bloquear retificação, não para validar efetivamente as declarações do CAR. O MP e Ibama ja questionaram o estado do RS. Oficina não foi realizada devido ao momento de análises descontinuadas em relação ao CAR."</t>
  </si>
  <si>
    <t>Existe uma questão/impasse com o Decreto Pampa (referente aos campos nativos serem considerados área antrópica consolidada) e uma tentativa do RS de voltar pro SiCAR Federal. Não há um posicionamento oficial da gestão para justificar o não andamento das análises do CAR. Oficina não realizada por conta do cenário de incerteza.</t>
  </si>
  <si>
    <t>Proprietários rurais com reservas legais integrando corredores ecológicos na formação campos sulinos e contribuindo para a conservação da biodiversidade em UCs e seu entorno.</t>
  </si>
  <si>
    <t>ação 1.11 do PAN Campos Sulinos. Comunicação para o processo judicial como encaminhamento.</t>
  </si>
  <si>
    <t>Ação compartilhada com PAN Campos Sulinos (Ação 1.19 do referido PAN). Ambos os PANs consideram de grande importância a criação da UC. Patrícia sugere fazer uma reunião e estudar o processo.</t>
  </si>
  <si>
    <t>A articuladora não obteve informações sobre o andamento dessa ação. Através do PAN Aves Campos Sulinos, obtivemos essas informações: Coordenadores do PAN Campos Sulinos e PAN Herpetofauna do Sul estão acompanhando o processo ICMBio em questão e focando atualmente na atualização dos registros das aves,  répteis e anfíbios na região proposta para uma REVIS (processo já plenamente instruído)  a fim de instrumentalizar atualizações e demandas adicionais ao processo. Vistoria em campo pode ser necessária. Ainda não houve orientação da PFE do ICMBio sobre a solicitação de informações relativas ao processo judicial e o uso do recurso de compensação de Barra Grande. Dados atuais são necessários para demonstrar quais as áreas críticas para as aves dentro do polígono proposto para a UC (NT) e para promover o alinhamento com a equipe da Coordenação de Criação de UCs da DIMAN/ICMBio.</t>
  </si>
  <si>
    <t>Ausência de novos registros de aves, répteis e anfíbios para atualziar processo e carência de orientações da PFE/ICMBio para interlocução com Ministério Público. Momento atual desfavorável à criação de Ucs.</t>
  </si>
  <si>
    <t>Patricia Pereira Serafini (ICMBio/CEMAVE), Tiago Quaggio (ICMBio/RAN)</t>
  </si>
  <si>
    <t>área importante para Contomastix vacariensis. Checar as informações no PAT Planalto Sul, pois existe uma ação referente a criação dessa UC (Ação 1.5: Articular a criação e implantação do corredor ecológico do Rio Pelotas).</t>
  </si>
  <si>
    <t>Acompanhar o andamento da recomendação realizada por Nota Técnica (ação 1.1) para que sejam consideradas as Áreas Estratégicas do PAN nos processos de licenciamento e nos instrumentos de zoneamento territorial do RS (Avaliação Integrada de Bacia Hidrográfica- AIBH).</t>
  </si>
  <si>
    <t>Nota Técnica considerada no licenciamento e nos instrumentos de zoneamento territorial.</t>
  </si>
  <si>
    <t>Tiago Quaggio (ICMBio/RAN), Márcio Borges-Martins (UFRGS), Laura Verrastro (UFRGS), Tiago Gomes (Unipampa), Anita Macedo (FEPAM/RS), Sônia Cechin (UFSM), Patrick Colombo (MCN/SEMA/RS), Caroline Zank (Instituto Curicaca), Marília Hartmann (UFFS)</t>
  </si>
  <si>
    <t>Áreas Estratégicas do PAN dentro do Pampa</t>
  </si>
  <si>
    <t>Todas as Áreas Estratégicas do Pampa.</t>
  </si>
  <si>
    <t>Articular e fornecer subsídios para que sejam consideradas as áreas estratégicas do PAN Sul na revisão das Áreas Prioritárias da Mata Atlântica pelo MMA, ZEE dos Estados de SC e PR, demais instrumentos de zoneamento territorial e licenciamento em SC e PR.</t>
  </si>
  <si>
    <t>Nota técnica encaminhada para equipe responsável do MMA, IMA/SC, IAT/PR.</t>
  </si>
  <si>
    <t>Nota Técnica considerada nos instrumentos de zoneamento territorial e licenciamento.</t>
  </si>
  <si>
    <t>Luana Pasetchny (IMA/SC)</t>
  </si>
  <si>
    <t xml:space="preserve">Tiago Quaggio (ICMBio/RAN), Elaine Lucas (UFSM), Selvino Neckel (UFSC), Luiz Fernando Ribeiro (PUCPR), Mauro Moura-Britto (IAT/PR), Patrick Colombo (MCN/SEMA/RS), Caroline Zank (Instituto Curicaca), Márcio Borges-Martins (UFRGS), Laura Verrastro (UFRGS). </t>
  </si>
  <si>
    <t>Áreas Estratégicas do PAN dentro da MA do RS, SC e PR</t>
  </si>
  <si>
    <t>Áreas Estratégicas do PAN dentro da Mata Atlântica do RS, SC e PR</t>
  </si>
  <si>
    <t>uma nota técnica para MMA (Mata Atlântica do RS, SC e PR) e outras duas NTs para SC e PR. O ZEE do PR está em fase de elaboração e somente foi concluída a parte litorânea do estado. Portanto, é importante priorizar a NT para o PR.</t>
  </si>
  <si>
    <t>Acompanhar o andamento do Projeto de Lei complementar e inclusão das recomendações da Nota Técnica para Ischnocnema manezinho (ação 1.7)</t>
  </si>
  <si>
    <t>Inclusão das sugestões no Plano Diretor</t>
  </si>
  <si>
    <t>Selvino Neckel (UFSC)</t>
  </si>
  <si>
    <t>Florianópolis</t>
  </si>
  <si>
    <t>acompanhamento do desenrolar da ação 1.7, concluída na Monitoria 3.</t>
  </si>
  <si>
    <t xml:space="preserve">Criar plataforma online para divulgação e armazenamento de conteúdo do PAN Sul. </t>
  </si>
  <si>
    <t>Site criado e atualizado</t>
  </si>
  <si>
    <t>Disponibilização atualizada das informações do PAN Sul</t>
  </si>
  <si>
    <t>Rodrigo Tinoco (Herpeto.org), Tiago Quaggio (ICMBio/RAN), Michelle Abadie (ICMBio/RAN)</t>
  </si>
  <si>
    <t>site no domínio Herpeto.org</t>
  </si>
  <si>
    <r>
      <t xml:space="preserve">Iniciar um programa de conservação ex situ como ferramenta complementar à conservação de </t>
    </r>
    <r>
      <rPr>
        <i/>
        <sz val="12"/>
        <color theme="1"/>
        <rFont val="Calibri"/>
        <family val="2"/>
        <scheme val="minor"/>
      </rPr>
      <t>Pithecopus rusticus.</t>
    </r>
  </si>
  <si>
    <t>Documentação da institucionalização; espécie modelo e alvo em cativeiro</t>
  </si>
  <si>
    <r>
      <t>manutenção</t>
    </r>
    <r>
      <rPr>
        <i/>
        <sz val="12"/>
        <color theme="1"/>
        <rFont val="Calibri"/>
        <family val="2"/>
        <scheme val="minor"/>
      </rPr>
      <t xml:space="preserve"> ex situ</t>
    </r>
    <r>
      <rPr>
        <sz val="12"/>
        <color theme="1"/>
        <rFont val="Calibri"/>
        <family val="2"/>
        <scheme val="minor"/>
      </rPr>
      <t xml:space="preserve"> de </t>
    </r>
    <r>
      <rPr>
        <i/>
        <sz val="12"/>
        <color theme="1"/>
        <rFont val="Calibri"/>
        <family val="2"/>
        <scheme val="minor"/>
      </rPr>
      <t>P. rusticus</t>
    </r>
  </si>
  <si>
    <t>Elaine Lucas (UFSM)</t>
  </si>
  <si>
    <t>Cybele Lisboa (Zoo-SP), Reuber Brandão (UnB), Paloma Bosso (Parque das Aves), Tiago Quaggio (ICMBio/RAN), Carlos Abrahão (ICMBio/RAN)</t>
  </si>
  <si>
    <t>ARIE Capitinga e Taquara, Foz do Iguaçu e Campos de Água Doce</t>
  </si>
  <si>
    <t>Pithecopus rusticus (CR) é conhecida apenas para a localidade-tipo, em área particular (não protegida), a qual está sujeita a impactos da conversão de hábitat, impacto potencial de agrotóxicos e  incidência de quitrídeo. A espécie foi avaliada pela ASG Brasil na oficina da Conservation Needs Assessment e foi indicada como prioridade para Conservação Ex-situ. A ação se divide em 2 etapas neste ciclo: 1a é institucionalizar o programa de conservação ex situ de Pithecopus rusticus como uma ferramenta complementar à conservação da espécie; 2a é garantir uma população da espécie modelo em cativeiro. A ação deve ter continuidade no próximo ciclo do PAN.</t>
  </si>
  <si>
    <t>2.20</t>
  </si>
  <si>
    <t>Mapear lacunas de conhecimento para as espécies-alvo do PAN.</t>
  </si>
  <si>
    <t>Matriz contendo as lacunas de conhecimento para cada espécie-alvo</t>
  </si>
  <si>
    <t>Lacunas de conhecimento identificadas para direcionar pesquisas futuras</t>
  </si>
  <si>
    <t>Tiago Gomes (Unipampa)</t>
  </si>
  <si>
    <t xml:space="preserve"> Michelle Abadie (ICMBio/RAN), Elaine Lucas (UFSM), Tiago Gomes dos Santos (UNIPAMPA), Selvino Neckel de Oliveira (UFSC), Luiz Fernando Ribeito (instituto Mater Natura), Laura Verrastro (UFRGS), Márcio Borges Martins (UFRGS), Caroline Zank (Instituto Curicaca).</t>
  </si>
  <si>
    <t>a ação será desenvolvida a partir de uma planilha compartilhada entre todos os colaboradores. Incluir as espécies de lagartos ameaçados já avaliadas (mas ainda não validadas): Anisoleps undulatus, Ophiodes enso, Amphisbaena tiaraju.</t>
  </si>
  <si>
    <t>Levantar, classificar e georreferenciar as ameaças às espécies-alvo do PAN, a fim de dar subsídio às avaliações do risco de extinção.</t>
  </si>
  <si>
    <t>Diagnóstico elaborado com ameaças identificadas, classificadas e georrefernciadas para cada espécie-alvo</t>
  </si>
  <si>
    <t>informação qualificada sobre as ameaças às espécies-alvo do PAN</t>
  </si>
  <si>
    <t>Carlos Guidorizzi (ICMBio/RAN), Michelle Abadie (ICMBio/RAN), Lara Côrtes (ICMBio/RAN/Ngeo), Flávia Batista (ICMBio/RAN/Ngeo), todos os pesquisadores colaboradores do PAN: Michelle Abadie (ICMBio/RAN), Elaine Lucas (UFSM), Tiago Gomes dos Santos (UNIPAMPA), Selvino Neckel de Oliveira (UFSC), Luiz Fernando Ribeito (instituto Mater Natura), Laura Verrastro (UFRGS), Márcio Borges Martins (UFRGS), Caroline Zank (Instituto Curicaca).</t>
  </si>
  <si>
    <t>o propósito desta ação é qualificar o processo de avaliação do risco de extinção das espécies, retroalimentar o SALVE (ao menos para as espécies ameaçadas) e subsidiar ações de conservação para as espécies-alvo.</t>
  </si>
  <si>
    <t>Acompanhar a implementação do Plano de Manejo da APA da Baleia Franca e do PE do Rio Vermelho para que as ações recomendadas para as espécies-alvo do PAN sejam implementadas.</t>
  </si>
  <si>
    <t>Recomendações atendidas</t>
  </si>
  <si>
    <t>Florianópolis e Imbituba</t>
  </si>
  <si>
    <t>AE Mata Atlântica</t>
  </si>
  <si>
    <t>acompanhamento do desenrolar da ação 3.10, concluída na Monitoria 3.</t>
  </si>
  <si>
    <t>Acompanhar o processo de criação da UC no município de Cidreira/RS (ação 3.1).</t>
  </si>
  <si>
    <t>UC criada</t>
  </si>
  <si>
    <t>Daniel Slomp (SEMA/RS), Tiago Quaggio (ICMBio/RS)</t>
  </si>
  <si>
    <t>Cidreira/RS</t>
  </si>
  <si>
    <t>AE Lagoa dos Patos</t>
  </si>
  <si>
    <t>acompanhamento do desenrolar da ação 3.1, concluída na Monitoria 3. Importante acompanhar e identificar o momento adequado para que se faça qualquer manifestação dos PANs Sul e Aves Campos Sulinos junto ao secretário de meio ambiente (provavelmente após o período eleitoral - 2022)</t>
  </si>
  <si>
    <t>SITUAÇÃO ATUAL DAS AÇÕES - 1ª MONITORIA (2017)</t>
  </si>
  <si>
    <t>29 de novembro a 01 de dezembro de 2022</t>
  </si>
  <si>
    <t>Nota Técnica produzida e encaminhada. A articulação da Ação mudou, deixa de ser Tiago Quaggio Vieira e passa a ser Cristiane Alves da Silva (SEMA) que deverá monitorar o andamento do documento na SEMA/FEPAM e sua adoção nas políticas de proteção do meio ambiente e planejamento territorial. Uma Nota Técnica semelhante deve ser enviada para os órgãos estaduais de Meio Ambiente do PR e SC. No RS estão sendo montado vários Planos de Ação Territorial. Seria interessante incorporar as ações do PAN (Patrick Colombo).</t>
  </si>
  <si>
    <t>Ação Concluída na Monitoria Anual 3.</t>
  </si>
  <si>
    <t xml:space="preserve">Monitorar processos de licenciamento de empreendimentos hidrelétricos na AE Taquari-Antas
</t>
  </si>
  <si>
    <r>
      <t xml:space="preserve">Foi monitorada a AE neste ano, com auxílio de um técnico da FEPAM/RS. Foi relatada uma contrartação de consultora para macroinvertebrados entre os municípios de Arvorezinha e Fontoura Xavier (CGH Pedras Brancas - CERFOX). O EIA já foi entregue para a Fepam, mas devem estar em processo de complementação. Tiago Gomes ajudará na amostragem, buscando </t>
    </r>
    <r>
      <rPr>
        <i/>
        <sz val="11"/>
        <color theme="1"/>
        <rFont val="Calibri"/>
        <family val="2"/>
        <scheme val="minor"/>
      </rPr>
      <t>M. admirabilis</t>
    </r>
    <r>
      <rPr>
        <sz val="11"/>
        <color theme="1"/>
        <rFont val="Calibri"/>
        <family val="2"/>
        <scheme val="minor"/>
      </rPr>
      <t>. Luana Pasetchny consultou colega do IMA (setor de Obras Públicas) e precisará verficar em outro setor.</t>
    </r>
  </si>
  <si>
    <t>Michelle Abadie, Tiago Gomes, Luana Pasetchny</t>
  </si>
  <si>
    <t>A ação foi iniciada, conforme consta na descrição das monitorias anteriores (incluindo abertura de processo SEI solicitando informações aos órgãos de licenciamento), porém, em 2022 não teve continuidade. É necessário apoio de bolsista para andamento da mesma.</t>
  </si>
  <si>
    <t>Foram contatados os órgãos de licenciamento via SEI e a elaboração de relatório foi iniciada, mas ainda não concluída.</t>
  </si>
  <si>
    <t>Carência de recursos humanos de apoio (bolsista).</t>
  </si>
  <si>
    <t>Disponibilização de bolsista por parte do ICMBio para apoiar o articulador da ação.</t>
  </si>
  <si>
    <t>Disponibilização de bolsista para apoiar o articulador é necessária.</t>
  </si>
  <si>
    <t xml:space="preserve">
Destacar a temática da conservação das espécies do PAN nos instrumentos de licenciamento</t>
  </si>
  <si>
    <t xml:space="preserve">Agora em dezembro de 2022 submeteremos relatório final do projeto apoiado pela ASA  (https://www.amphibians.org/news/amphibian-protection-roadkill-brazil/) e realizado através de colaboração entre equipe NERF-UFRGS e equipe RAN-ICMBio.  O projeto consistiu de um ciclo de workshops com 3 encontros de 2 turnos, em dias intercalados, transcorridos nos meses de setembro, outubro e novembro. Participaram analistas do IBAMA (NLA-RS) e de Órgãos Estaduais de Meio Ambiente (OEMAs) de 10 estados brasileiros, incluindo todos os estados do Sul, além de técnicos do NERF, RAN e ASA. O ciclo foi dedicado à elaboração de subsídios técnicos para a construção de normativas que definirão os estudos a serem solicitados no licenciamento ambiental de rodovias já em operação (concessão, regularização ou renovações de Licenças de Operação), nos diferentes estados, para avaliar a mortalidade de anfíbios e planejar e avaliar a efetividade da mitigação da mortalidade. Cada encontro (dois turnos) foi dedicado a um grande tema, assim distribuídos: 1) protocolo de priorização de trechos para amostragem da mortalidade em rodovias; 2)protocolo de amostragem da mortalidade de anfíbios nos trechos priorizados; 3) protocolo de avaliação da efetividade de medidas de mitigação da mortalidade de anfíbios em rodovias.
Além disso será realizado, na primeira semanda em dezembro 2022 um workshop reunindo as OEMAs dos três Estados do sul e os Núcleos de Licenciamento Ambiental do IBAMA, dos mesmos Estados, para discussão das avaliações de impactos sobre anfíbios em empreendimentos de geração  energia (hidrelétricas e eólicas).  Além disso, Luana Pasetchny encaminhou um ofício interno do IMA/SC (Ofício nº ), em dezembro de 2021, solicitando informações sobre espécies-alvo do PAN que pudessem estar contempladas nos licenciamentos. Porém, o ofício nunca foi respondido.
</t>
  </si>
  <si>
    <t>O Relatório Técnico será composto por três protocolos (priorização de trechos de amostragem, amostragem de mortalidade e avaliação de efetividade da mitigação da mortalidade) acompanhados de textos explanatórios sobre as razões de avaliar a mortalidade de anfíbios em rodovias, o processo de construção dos protocolos, a descrição de cada elemento do protocolo, as justificativas para cada recomendação (literatura e/ou argumentos de suporte) e a identificação de lacunas de pesquisa. Pretendemos protocolar o relatório técnico nas OEMAs participantes, mas o conjunto de próximos passos será tema de um encontro adicional que ocorrerá na última semana de novembro/2022.  O NERF (e possivelmente RAN) farão o acompanhamento e suporte adicional para transformação do relatório técnico em instrumentos normativos do licenciamento em cada OEMA.</t>
  </si>
  <si>
    <t>Andreas Kindel e Luana Pasetchny</t>
  </si>
  <si>
    <t>Além da atividade descrita (relacionada ao licenciamento de rodovias) deve ocorrer ainda este ano um evento previsto para dezembro de 2022 e que tratará dos impactos de unidades geradoras de eletricidade (hidrelétricas e eólicas) sobre a fauna de anfíbios e répteis do PAN.  O evento terá a duração de 4 dias e possivelmente se desdobrará em encontros adicionais em 2023, talvez na forma virtual, para consolidação dos produtos.</t>
  </si>
  <si>
    <t>Faltou definir. Andreas deveria ser substituido.</t>
  </si>
  <si>
    <t>INCLUIR: Caroline Zank (NERF-UFRGS), Fernanda Zimmermann Teixeira (NERF-UFRGS), Larissa Oliveira Gonçalves (NERF-UFRGS), Talita Menger Ribeiro (NERF-UFRGS), Julia Beduschi (NERF-UFRGS), Tiago Quaggio (RAN-ICMBio), Michelle Abadie (RAN-ICMBio), Carlos Eduardo Guidorizzi de Carvalho (RAN-ICMBio), Luis Fernando Marin da fonte (ASA).</t>
  </si>
  <si>
    <t xml:space="preserve">Ação 1.6 - Excluída na Monitoria Anual 3. </t>
  </si>
  <si>
    <r>
      <rPr>
        <sz val="12"/>
        <color rgb="FF000000"/>
        <rFont val="Calibri"/>
        <family val="2"/>
      </rPr>
      <t xml:space="preserve">Encaminhar à Câmara de Vereadores e Prefeitura de Florianópolis nota técnica contendo polígono de distribuição da rã-manezinho, </t>
    </r>
    <r>
      <rPr>
        <i/>
        <sz val="12"/>
        <color rgb="FF000000"/>
        <rFont val="Calibri"/>
        <family val="2"/>
      </rPr>
      <t>Ischnocnema manezinho</t>
    </r>
    <r>
      <rPr>
        <sz val="12"/>
        <color rgb="FF000000"/>
        <rFont val="Calibri"/>
        <family val="2"/>
      </rPr>
      <t xml:space="preserve">, bem como a identificação das ameaças a essa espécie, solicitando a incorporação dessas informações no Plano Diretor.  </t>
    </r>
  </si>
  <si>
    <t>Ameaça: Urbanização, uso recreacional das áreas de ocorrência Spp: Ischnocnema manezinho.Plano Diretor está parado novamente e os estudos e propostas não foram publicados por falhas durante o processo de construção do documento.Realizar monitoramento do reinício das discussões a respeito do PD e avaliar a necessidade de reiniciar a ação. A ação está finalizada mas o andamento da tramitação no âmbito da câmara de vereadores e prefeitura será monitorado pelo articulador.</t>
  </si>
  <si>
    <r>
      <t xml:space="preserve">Ameaça: Urbanização, uso recreacional das áreas de ocorrência Spp: </t>
    </r>
    <r>
      <rPr>
        <i/>
        <sz val="12"/>
        <rFont val="Calibri"/>
        <family val="2"/>
      </rPr>
      <t xml:space="preserve">Liolaemus occipitalis,Melanophryniscus dorsalis,Tropidurus imbituba. </t>
    </r>
    <r>
      <rPr>
        <sz val="12"/>
        <rFont val="Calibri"/>
        <family val="2"/>
      </rPr>
      <t>O ICMBio já multou, embargou e fez a indicação de demolição, o processo já está correndo na justiça federal.  Com a alteração nas chefias da Gerência Regional e na UC, sugere-se a realização de novo trabalho de alerta aos gestores e proposta de solicitar à PFE a inserção da Nota Técnica nos processos judiciais e ACP, além de enviar ofício aos municípios que iniciaram o processo de REURB. A ação está concluída, mas será feito esse trabalho de alerta pelo articulador.</t>
    </r>
  </si>
  <si>
    <r>
      <t xml:space="preserve">No que tange aos Pampas, além da nota técnica enviada a FEPAM e SEMA em 2020, em 2022 estivemos tratando da questão especificamente para a APA do Ibirapuitã, uma equipe do RAN visitou a UC, percorrendo toda sua extensão em companhia do chefe da unidade. Foi possível constatar que não existe expansão de áreas convertidas na APA em período recente e o gestor da unidade não autoriza expansão de silvicultura dentro dos limites da área protegida. Ficou acordado que as recomendações de manejo para a herpetofauna ameaçada da unidade, que foram disponibilizadas através de nota técnica, devem ser incluídas no plano de manejo, o que deverá dar embasamento para não licenciar conversão de campos nativos dentro da unidade. Em relação ao estado de Santa Catarina, estamos subsidiando uma proposta de criação de uma APA no oeste catarinense, que deverá abranger uma grande extensão de campos nativos. Esse subsídio se deu por meio do envio de nota técnica recomendando a inclusão da localidade tipo de </t>
    </r>
    <r>
      <rPr>
        <i/>
        <sz val="11"/>
        <color rgb="FF000000"/>
        <rFont val="Calibri"/>
        <family val="2"/>
      </rPr>
      <t>Pithecopus rusticus</t>
    </r>
    <r>
      <rPr>
        <sz val="11"/>
        <color rgb="FF000000"/>
        <rFont val="Calibri"/>
        <family val="2"/>
      </rPr>
      <t xml:space="preserve"> na poligonal prevista para UC e também a recomendação de manutenção de atividades econômicas compatíveis com a manutenção dos campos dentro da UC, não autorizando a conversão desses campos. Ainda falta elaborar e enviar Nota Técnica com os mapas e solicitação para incorporar nos processos de licenciamento que seja diferenciada as pastagens dos campos nativos em toda a extensão desses campos, dentro das demais UCs de uso direto e também fora de UCs.</t>
    </r>
  </si>
  <si>
    <t>Notas Técnicas encaminhadas a FEPAM/RS e IMA/SC específicas para as APAs mencionadas, porém ainda falta elaborar e enviar Nota Técnica com os mapas e solicitação para incorporar nos processos de licenciamento que seja diferenciada as pastagens dos campos nativos em toda a extensão desses campos, dentro das demais UCs de uso direto e também fora de UCs.</t>
  </si>
  <si>
    <t>Falta de bolsista para auxiliar o articulador da ação.</t>
  </si>
  <si>
    <t>campos nativos nas AEs da Mata Atlântica e do Pampa</t>
  </si>
  <si>
    <t>Mata Atlântica e Pampa</t>
  </si>
  <si>
    <t xml:space="preserve">Ação 1.10 - Agrupada com a Ação 1.5 na Monitoria Anual 3. </t>
  </si>
  <si>
    <t>Ação não andou em 2022, dificuldade de agendar reuniões com representantes do IBAMA. Porém os mesmos responderam os e-mails encaminhados, nos quais explicam que uma espécie ou grupo de espécies deve ser incluida nos anexos da CITES quando existe indício de comércio internacional ilegal ou quando haja potencial para isso, um exemplo foi o pedido da Costa Rica para inclusão de todas as espécies de rãs de vidro no anexo I da CITES, tendo em vista que todas são muito semelhantes, havendo comércio ilegal de algumas espécies e potencial de comércio para todas, pois são muito parecidas e o atrativo para tráfico é o mesmo para todas as espécies da familia (peculiaridade da translucidez). O mesmo poderia se aplicar, teoricamente, aos Melanophryniscus por exemplo. Nesse aspecto, a partir de conversas via e-mail com esses representantes do IBAMA, ficou claro para mim que estar nos anexos da CITES coibe o tráfico internacional, pois as punições são maiores e os agentes de fiscalização estão mais atentos as espécies constantes nesses anexos, os mesmos não vêem razão para acreditar que estar na CITES seria um estímulo ao tráfico internacional, nem os especialistas do IBAMA que foram consultados vêem dessa maneira. Será realizada uma reunião com o GAT em 2023 para nivelar o entendimento de todo o GAT, tanto do PAN Sul quanto do PAN Campos Sulinos.</t>
  </si>
  <si>
    <t>Dificuldade de agendamento de reuniões com representantes do IBAMA.</t>
  </si>
  <si>
    <t>Sugiro considerar a ação concluída, pois, a meu ver, ficou claro que devem/podem ser incluidos na CITES espécies ou grupos de espécies (gêneros, familias) que já tenham registros ou indícios de tráfico internacional, no caso de uma espécie ter registro de tráfico ela pode ser incluída, assim como espécies aparentadas que tenham as mesmas características (coloração por exemplo) que atraiam a atenção de traficantes. Também é bastante provável que as penalidades maiores previstas na convenção inibem o tráfico e não o estimulam, mas os representantes do IBAMA afirmaram não haver um estudo sistematizado indicando a efetividade disso, por meio de uma queda nas apreensões a partir da inclusão na CITES. Durante a oficin, ficou definido que uma reuhnião para tratar disso com o GAT será agendada para início de 2023. Na próxima monitoria a ação poderá ser concluída.</t>
  </si>
  <si>
    <t>Necessário recuperar o andamento do histórico da proposição feita pelo RAN junto a CITES de inclusão das espécies de interesse do PAN. Ação compartilhada com PAN Campos Sulinos (Ação 3.15 daquele PAN).</t>
  </si>
  <si>
    <t>A articuladora entrou em licença maternidade em julho de 2022 e não conseguiu finalizar ou repassar para outro colega a demanda. A Ação tem interface com três PANs (PAN Aves Limícolas). Estudo sobre o impacto da vibração dos aerogeradores na comunicação de anfíbios em cooperação com pessoal da Espanha, de autoria de Márcio Borges Martins, vericar qual é o artigo com o Márcio pois o mesmo supre esta ação.</t>
  </si>
  <si>
    <t>Artigo do impacto da vibração dos aerogeradores sobre a reprodução de anfíbios (Márcio Borges Martins).</t>
  </si>
  <si>
    <t>Licença maternidade da articuladora atrasou o início da ação.</t>
  </si>
  <si>
    <t>Cristiane Alves da Silva</t>
  </si>
  <si>
    <r>
      <rPr>
        <sz val="11"/>
        <color rgb="FF000000"/>
        <rFont val="Calibri"/>
        <family val="2"/>
      </rPr>
      <t>Retorno da articuladora será em fevereiro, quando dará início no acompanhamento e elaboração de relatório.</t>
    </r>
    <r>
      <rPr>
        <b/>
        <sz val="11"/>
        <color rgb="FF000000"/>
        <rFont val="Calibri"/>
        <family val="2"/>
      </rPr>
      <t> </t>
    </r>
  </si>
  <si>
    <t>Incluir Márcio Borges Martins</t>
  </si>
  <si>
    <t>Ação compartilhada com PAN Campos Sulinos (Ação 5.5 do referido PAN).</t>
  </si>
  <si>
    <t xml:space="preserve">Os processos judiciais e administrativos relacionados às demolições de edificações em APP (restingas, dunas, praias frontais, etc) estão sendo monitorados pela equipe de gestão da UC rotineiramente, uma vez que é parte da atividade obrigatória pós julgamento administrativo de autos de infração.  As prefeituras dos municípios na APABF abriram processos REURB (Regularização Urbana) mas ainda não os submeteram para análise do ICMBio, a qual é obrigatória. </t>
  </si>
  <si>
    <t>As prefeituras municipais não permitem acesso aos processos de REURB. </t>
  </si>
  <si>
    <t xml:space="preserve">Leôncio Pedrosa Lima, que consultou por algumas vezes a equipe de gestão da UC: Renata Daniela Vargas e Vitor Volpato Pazin </t>
  </si>
  <si>
    <t>Solicitar posicionamento periódico da PFE/AGU a respeito das ações existentes. Solicitar reunião com MPF e JF para apresentação da NT. Acompanhamento do desenrolar da ação 1.8, concluída na Monitoria 3.</t>
  </si>
  <si>
    <t>Em 2021 foram realizadas reuniões com o IMA e finalizado o texto que resultou na publicação do Guia técnico de prevenção de invasão biológica associada a atividades de empreendimentos licenciáveis em UC federais. Em 2022 não houveram movimentos de retomada ou novas reuniões para proposição da emenda para a referida Norma. Minha sugestão é que a discussão seja retomada no primeiro semestre de 2023.</t>
  </si>
  <si>
    <t>(ELAINE VAI ENCAMINHAR) Um produto relacionado com esta ação, foi a publicação do Guia técnico de prevenção de invasão biológica associada a atividades de empreendimentos licenciáveis em UC federais.</t>
  </si>
  <si>
    <t>Na última reunião sobre a proposição de alterações da Norma, o IMA entendeu que as sugestões careciam de pesquisas que apontassem os impactos causados pelos criadouros de rã-touro em SC. Segundo o IMA, este ponto possivelmente seria questionado pelo órgão na proposição de alteração da Norma. No segundo semestre de 2021, após esta proposição e em 2022, também por conta da pandemia, não houveram alunos interessados e tão pouco pesquisas desenvolvidas com este tema. Minha sugestão é que a proposição de alteração da Norma seja embasada com estudos gerais existentes, que os pontos em aberto sejam discutidos e finalizados (a exemplo da inclusão da indicação de análises de ranavirose) e as sugestões encaminhadas ao órgão. Neste sentido, estudos podem ocorrer em paralelo à análise das inclusões pelo Órgão.</t>
  </si>
  <si>
    <t>Elaine Lucas Gonsales</t>
  </si>
  <si>
    <t>Para este ciclo do PAN, esta ação funcionará como piloto para depois replicarmos em outros estados (inclusive em outros PANs).</t>
  </si>
  <si>
    <t>Articuladora entrou em licença maternidade em julho de 2022 e não conseguiu finalizar ou repassar para outro colega a demanda. </t>
  </si>
  <si>
    <r>
      <t>Retorno em fevereiro, quando dará início no acompanhamento e elaboração de relatório.</t>
    </r>
    <r>
      <rPr>
        <b/>
        <sz val="11"/>
        <color rgb="FF000000"/>
        <rFont val="Calibri"/>
        <family val="2"/>
      </rPr>
      <t> </t>
    </r>
  </si>
  <si>
    <t>Acompanhar o andamento da recomendação realizada por Nota Técnica (ação 1.1) para que sejam consideradas as Áreas Estratégicas do PAN nos processos de licenciamento e nos instrumentos de zoneamento territorial do Pampa (Avaliação Integrada de Bacia Hidrográfica- AIBH).</t>
  </si>
  <si>
    <t>Reunidas as documentações necessárias para dar subsídios à NT, a qual foi iniciada, mas ainda não concluída.</t>
  </si>
  <si>
    <t>Nota Técnica em fase de elaboração.</t>
  </si>
  <si>
    <t>Gestão de tempo. Demandas do IMA atrasaram a execução completa. Reuniões foram realizadas com os colaboradores. Elaboração da NT iniciada.</t>
  </si>
  <si>
    <t>Luana Pasetchny</t>
  </si>
  <si>
    <t>Articular e fornecer subsídios para que sejam consideradas as áreas estratégicas do PAN Sul na revisão das Áreas Prioritárias da Mata Atlântica pelo MMA no RS, SC e PR, e ZEE, demais instrumentos de zoneamento territorial e de licenciamento em SC e PR.</t>
  </si>
  <si>
    <t>Nota técnica encaminhada para equipe responsável do MMA, SEMA/RS, IMA/SC, IAT/PR.</t>
  </si>
  <si>
    <t>Tiago Quaggio (ICMBio/RAN), Elaine Lucas (UFSM), Selvino Neckel (UFSC), Luiz Fernando Ribeiro (PUCPR), Mauro Moura-Britto (IAT/PR), Patrick Colombo (MCN/SEMA/RS), Caroline Zank (Instituto Curicaca), Márcio Borges-Martins (UFRGS), Laura Verrastro (UFRGS), Marina Gomes Rampim (IAT/PR.</t>
  </si>
  <si>
    <t>Uma nota técnica para MMA (Mata Atlântica do RS, SC e PR) e outras duas NTs para SC e PR. O ZEE do PR está em fase de elaboração e somente foi concluída a parte litorânea do estado. Portanto, é importante priorizar a NT para o PR.</t>
  </si>
  <si>
    <t>O Plano Diretor voltou a ser discutido recentemente mas não consegui participar de nenhuma das reuniões ou assembléias. O texto da Lei Complementar que está sendo discutida está disponível on line no site da prefeitura, mas a princípio não constam como protegidas de maneira específica, as localidades de ocorrência da I. manezinho. O Plano Diretor está sendo discutido e judicializado, várias audiências foram realizadas, mas o meio ambiente ainda não está sendo considerado, poder econômico tem maior força. Por enquanto não temos como participar efetivamente, precisa sair as diretrizes gerais do Plano Diretor antes. Teoricamente, a rã-manezinho já está protegida por Lei Municipal (por ser símbolo da cidade), mas é necessário que o Plano Diretor seja aprovado pra iniciar a discussão junto a alguns vereadores.</t>
  </si>
  <si>
    <t>Estou encarregado de implantar uma equipe nacional de julgamento em primeira instância e assim fiquei sem tempo para buscar informações sobre o Plano Diretor. Talvez seja adequado me substituir nessa ação. </t>
  </si>
  <si>
    <t>Leôncio Pedrosa Lima e Selvino Neckel</t>
  </si>
  <si>
    <t>Selvino Neckel (UFSC)  e Paulo Garcia (UFSC)</t>
  </si>
  <si>
    <t>Acompanhamento do desenrolar da ação 1.7, concluída na Monitoria 3.</t>
  </si>
  <si>
    <r>
      <t xml:space="preserve">Mapear as áreas de ocupação das espécies </t>
    </r>
    <r>
      <rPr>
        <i/>
        <sz val="12"/>
        <color rgb="FF000000"/>
        <rFont val="Calibri"/>
        <family val="2"/>
      </rPr>
      <t>Liolaemus occipitalis, Liolaemus arambarensis,  Melanophryniscus montevidensis</t>
    </r>
    <r>
      <rPr>
        <sz val="12"/>
        <color rgb="FF000000"/>
        <rFont val="Calibri"/>
        <family val="2"/>
      </rPr>
      <t xml:space="preserve"> e </t>
    </r>
    <r>
      <rPr>
        <i/>
        <sz val="12"/>
        <color rgb="FF000000"/>
        <rFont val="Calibri"/>
        <family val="2"/>
      </rPr>
      <t>Melanophryniscus dorsalis,</t>
    </r>
    <r>
      <rPr>
        <sz val="12"/>
        <color rgb="FF000000"/>
        <rFont val="Calibri"/>
        <family val="2"/>
      </rPr>
      <t xml:space="preserve"> subsidiando a estratégia de conservação dos ambientes de dunas e dando suporte à criação e implementação de UCs do litoral (ação 3.1)</t>
    </r>
  </si>
  <si>
    <t xml:space="preserve">Dá subsídios de aperfeiçoamento para a ação 3.1; Articular com PAN Rivulídeos. Laura sugere esforço conjunto para mapear a M. dorsalis (Natália, Patrick, Marcelo). Tiago vai encaminhar documento, via SEI, para GR e Diretoria, explicando a situação. O objetivo é que o município (Arambaré) seja informado que no local do empreendimento previsto há espécie ameaçada, e que o ICMBio deve ser consultado no processo de licenciamento. </t>
  </si>
  <si>
    <t>Foram realizadas excursões (durante os anos 2021 e 2022) para a procura de Liolaemus arambarensis na região de restingas da Lagoa dos Patos. Foram visitadas áreas nos municípios de Arambaré, São Lourenço, Foz do rio Camaquã (RS). Se confirma que o lagarto tem limite sul no município de Arambaré. Não foi encontrado ao sul. Esta espécie só se encontra em áreas de restingas com presença da gramínea Elionorus sp.. Conjuntamente, se procurou Melanophryniscus dorsalis nas mesmas áreas, mas não foi registrado. Foi realizada uma excursão em novembro de 2021 para procura de populações de Liolameus occipitalis e Melanophryniscus montevidensis. Foram visitadas áreas de dunas ao sul do Rio Grande do Sul, municípios do Chuí, Santa Vitoria do Palmar, São José do Norte, Mostardas, Parque Nacional da Lagoa do Peixe, Bojuru. Foi registrado L. occipitalis, mas não encontrados M. montevidensis (monitoria anterior).</t>
  </si>
  <si>
    <t>Relatórios e publicação sendo elaborados, constatando que o limite sul de ocorrência de L. arambarensis é o municipio de Arambaré, o que deverá subsidiar a recomendação de criação de UC no local.</t>
  </si>
  <si>
    <r>
      <t xml:space="preserve">Existe o projeto de implantação de grandes Parques Eólicos no sul do Brasil que atingirão as áreas de ocorrências dessas espécies, principalmente na região sul do Estado onde ocorre </t>
    </r>
    <r>
      <rPr>
        <i/>
        <sz val="11"/>
        <color rgb="FF000000"/>
        <rFont val="Calibri"/>
        <family val="2"/>
      </rPr>
      <t>L</t>
    </r>
    <r>
      <rPr>
        <sz val="11"/>
        <color rgb="FF000000"/>
        <rFont val="Calibri"/>
        <family val="2"/>
      </rPr>
      <t xml:space="preserve">. </t>
    </r>
    <r>
      <rPr>
        <i/>
        <sz val="11"/>
        <color rgb="FF000000"/>
        <rFont val="Calibri"/>
        <family val="2"/>
      </rPr>
      <t>occipitalis,</t>
    </r>
    <r>
      <rPr>
        <sz val="11"/>
        <color rgb="FF000000"/>
        <rFont val="Calibri"/>
        <family val="2"/>
      </rPr>
      <t xml:space="preserve"> </t>
    </r>
    <r>
      <rPr>
        <i/>
        <sz val="11"/>
        <color rgb="FF000000"/>
        <rFont val="Calibri"/>
        <family val="2"/>
      </rPr>
      <t>M</t>
    </r>
    <r>
      <rPr>
        <sz val="11"/>
        <color rgb="FF000000"/>
        <rFont val="Calibri"/>
        <family val="2"/>
      </rPr>
      <t>.</t>
    </r>
    <r>
      <rPr>
        <i/>
        <sz val="11"/>
        <color rgb="FF000000"/>
        <rFont val="Calibri"/>
        <family val="2"/>
      </rPr>
      <t xml:space="preserve"> montevidensis </t>
    </r>
    <r>
      <rPr>
        <sz val="11"/>
        <color rgb="FF000000"/>
        <rFont val="Calibri"/>
        <family val="2"/>
      </rPr>
      <t>e</t>
    </r>
    <r>
      <rPr>
        <i/>
        <sz val="11"/>
        <color rgb="FF000000"/>
        <rFont val="Calibri"/>
        <family val="2"/>
      </rPr>
      <t xml:space="preserve"> M</t>
    </r>
    <r>
      <rPr>
        <sz val="11"/>
        <color rgb="FF000000"/>
        <rFont val="Calibri"/>
        <family val="2"/>
      </rPr>
      <t>.</t>
    </r>
    <r>
      <rPr>
        <i/>
        <sz val="11"/>
        <color rgb="FF000000"/>
        <rFont val="Calibri"/>
        <family val="2"/>
      </rPr>
      <t xml:space="preserve"> dorsalis</t>
    </r>
    <r>
      <rPr>
        <sz val="11"/>
        <color rgb="FF000000"/>
        <rFont val="Calibri"/>
        <family val="2"/>
      </rPr>
      <t>.</t>
    </r>
  </si>
  <si>
    <t>Em 2022 foi realizada expedição conjunta RAN e Unipampa, com apoio do gestor da APA Ibirapuitã, foi constatada a presença de Homonota uruguayensis por toda a extensão da APA, pois os afloramentos rochosos associados a espécie estão amplamente distribuidos na UC. Em reunião com o gestor da APA ficou acordado que as recomendações de manejo constantes em nota técnica (que recomendam não autorizar expansão de silvicultura, parques eólicos e supressão de campos dentro da APA) serão incluídas no Plano de Manejo. Estava prevista visita a REBIO Ibirapuitã, mas não foi possível devido ao clima chuvoso. Além disso, foi aprovado um projeto junto a Neotropical Grassland Conservancy para explorar os possíveis efeitos do pastejo sobre as comunidades de anfíbios, efetuando amostragem na APA do Ibirapuitã e REBIO do Ibirapuitã. Até o momento, foram coletadas vocalizações a partir de gravadores passivos e girinos. Durante as amostragens, H. uruguayensis foi registrado dentro da REBIO, o que será importante para a elaboração do Plano de Manejo da UC.</t>
  </si>
  <si>
    <t>relatórios, nota técnica e previsão de inclusão de recomendações no plano de manejo da APA antes do final do atual ciclo do PAN.</t>
  </si>
  <si>
    <t>falta de recurso financeiro e humano durante a pandemia</t>
  </si>
  <si>
    <t>Tiago Quaggio Vieira e Tiago Gomes</t>
  </si>
  <si>
    <t>Focar na inclusão de recomendações previstas nos relatórios e nota técnica no plano de manejo da APA (acordado com o gestor), e futuramente, da REBIO.</t>
  </si>
  <si>
    <t>Ação finalizada. Artigo publicado e divulgado (https://onlinelibrary.wiley.com/doi/10.1111/ddi.12920). Foi encaminhado aos OEMAs um ofício contendo o link para acesso ao artigo e um mapa com os municípios onde a espécie Lithobates catesbeianus foi registrada em cada estado do Sul.</t>
  </si>
  <si>
    <t>Ação Concluída na Monitoria Anual 2.</t>
  </si>
  <si>
    <t>ago/23</t>
  </si>
  <si>
    <t>A pandemia de COVID19 afetou fortemente o planejamento e a realização de projetos relacionados à ação ao longo dos últimos anos, mas alguns resultados obtidos anteriormente foram publicados no período.</t>
  </si>
  <si>
    <t xml:space="preserve">O principal produto obtido no período foi a publicação de artigo com uma revisão global dos impactos de ruídos antrópicos sobre anfíbios anuros.Valentina Zaffaroni-Caorsi, Camila Both, Rafael Márquez, Diego Llusia, Peter
Narins, Marina Debon &amp; Márcio Borges-Martins (2022): Effects of anthropogenic noise on anuran amphibians, Bioacoustics, DOI: 10.1080/09524622.2022.2070543. No artigo, fornecemos uma revisão da literatura sobre os efeitos do ruído antropogênico em anfíbios anuros, com base em 32 estudos (63 espécies de 14 famílias) que documentam mudanças causadas pelo ruído no comportamento, fisiologia e ecologia das espécies causadas pela urbanização, transporte e produção de energia. Estudos experimentais e observacionais encontraram evidências de que ruídos antropogênicos aéreos e sísmicos influenciam a atividade de vocalização dos anuros, com consequências na seleção de parceiros, e induzem alterações fisiológicas, incluindo aumento do estresse, função imunológica suprimida e alterações na coloração. Efeitos negativos do ruído na abundância e frequência das espécies durante a estação reprodutiva foram relatados. Embora adaptações e ajustes comportamentais permitam que as espécies respondam a esses ruídos, ainda não se sabe se essas mudanças aliviam os impactos negativos. Além disso, esforços colaborativos entre cientistas, partes interessadas e instituições privadas/públicas são imperativos para criar diretrizes de conservação e instrumentos legais a serem implementados durante projetos de expansão urbana e mitigar os efeitos da poluição sonora em anfíbios anuros.
</t>
  </si>
  <si>
    <t>COVID19 dificultou a realização de projetos relacionados à ação ao longo dos últimos anos, afetando a obtenção de produtos. A falta de eventos presenciais e dos Congressos Brasileiros de Herpetologia dificultou a divulgação de conhecimentos e a troca de informações entre os colaboradores e demais interessados.</t>
  </si>
  <si>
    <t>Sonia Cechin (UFSM); Camila Both (UFRGS); Valentina Caorsi (UFRGS); Elaine Lucas  (UFSM).</t>
  </si>
  <si>
    <t>Ação sendo executada (com apoio do RAN) conforme planejado, porém com alguns impactos devido à pandemia. Saídas de campo para colocar e retirar gravadores automáticos realizadas durante três estações reprodutivas. Atividades de Ciência Cidadã (em busca de registros históricos e atuais) e educação ambiental realizadas durante o período. Diversas parcerias institucionais realizadas no âmbito do projeto (universidades do Brasil e exterior, RAN, prefeituras, etc.). Análise das gravações em busca da vocalização da espécie em andamento. Atividades futuras envolvem expansão das áreas de monitoramento acústico, desenvolvimento de novas metodologias de amostragem e análise dos dados, expansão do projeto de Ciência Cidadã, com atividades de resgate cultural da espécie e conversão em símbolo do Município de Santa Vitória do Palmar (eg. Festival do Sapo Escuerzo, atividades em escolas, etc.)</t>
  </si>
  <si>
    <t>Conjunto grande de gravações (milhares de horas) coletado em processo de análise. Dezenas de entrevistas (Ciência Cidadã) realizadas. 30 livros doados e diversas palestras realizadas em escolas municipais. Artigo científico em processo final de criação.</t>
  </si>
  <si>
    <t>Pandemia prejudicou amostragens em campo. Falta de uma pessoa (bolsista) dedicada exclusivamente ao projeto. Todos os integrantes são voluntários, o que torna a execução das atividades um pouco mais lenta. Recursos financeiros limitados para comprar material, realizar atividades em campo, etc.</t>
  </si>
  <si>
    <t>Luis Fernando Marin da Fonte</t>
  </si>
  <si>
    <t xml:space="preserve">Este projeto apenas tem andamento por causa do constante suporte e apoio financeiro do RAN. </t>
  </si>
  <si>
    <t>Atualização do Status de Ameaça da espécie e implementação do Plano de Conservação.</t>
  </si>
  <si>
    <t>Subsídio Técnico: Caroline Zank (Instituto Curicaca), Marcelo Duarte Freire (UFRGS), Andreas Kindel (UFRGS), Natália Vargas (UFRGS), Michelle Abadie (ICMBio/RAN), Daniel Loebmann (FURG), Camila Deutsch (IEGEBA UBA-CONICET/COANA), Gabriela Agostini (IEGEBA UBA-CONICET/COANA), Gabriele Volkmer (IFSul), Patrick Colombo (MCN/SEMA), Raul Maneyro (UDELAR),Tiago Quaggio Vieira (ICMBio/RAN), Alexandre Krob (Instituto Curicaca), Márcio Borges-Martins (UFRGS), Jaqueline Becker (UFRGS), Renan Pitella (UFRGS)</t>
  </si>
  <si>
    <t>Seria interessante incluir estudo com eDNA (contatar Felipe Toledo, Carla Lopes e/ou Cristiano Nogueira). Ceratophrys ornata foi avaliada e validada como CR(PEX) em nível nacional e a portaria foi publicada em junho de 2022.</t>
  </si>
  <si>
    <r>
      <rPr>
        <sz val="12"/>
        <color rgb="FF000000"/>
        <rFont val="Calibri"/>
        <family val="2"/>
      </rPr>
      <t xml:space="preserve">Monitorar a população e estudar aspectos da história natural, ecologia e distribuição de </t>
    </r>
    <r>
      <rPr>
        <i/>
        <sz val="12"/>
        <color rgb="FF000000"/>
        <rFont val="Calibri"/>
        <family val="2"/>
      </rPr>
      <t>Melanophryniscus admirabilis</t>
    </r>
    <r>
      <rPr>
        <sz val="12"/>
        <color rgb="FF000000"/>
        <rFont val="Calibri"/>
        <family val="2"/>
      </rPr>
      <t xml:space="preserve"> que forneçam subsídios para estratégias de conservação</t>
    </r>
  </si>
  <si>
    <t xml:space="preserve">A pandemia de COVID19 afetou fortemente o planejamento e a realização de sub-projetos relacionados à ação ao longo dos últimos anos. Contudo, foi possível dar andamento aos monitoramentos e alguns resultados importantes, obtidos anteriormente, foram publicados no período. Atualmente está em andamento uma tese de doutorado que irá trazer resultados importantes para a conservação da espécie: Natália Dallagnol Vargas. Avaliação do efeito da tolerância térmica como preditor das distribuições geográficas atuais e dos impactos das futuras mudanças climáticas em anfíbios do sul do Brasil. Início: 2019. Tese (Doutorado em Biologia Animal) - Universidade Federal do Rio Grande do Sul, Conselho Nacional de Desenvolvimento Científico e Tecnológico. (Orientador). Outros estudos sobre a espécie vêm sendo realizados pela equipe do Laboratório de Herpetologia da UFRGS e instituições parceiras (Como UNICAMP, ICBS/UFRGS e PUCRS), dando continuidade ao estudo de cerca de 12 anos dessa espécie. </t>
  </si>
  <si>
    <t xml:space="preserve">Ao longo do último ano foram publicados dois artigos e um capítulo de livro abordando aspectos da História Natural, Ecologia e Conservação de Melanophryniscus admirabilis: IENES-LIMA, JULIA ; PRICHULA, JANIRA ; Abadie, Michelle ; Borges-Martins, Márcio ; FRAZZON, ANA PAULA GUEDES . First Report of Culturable Skin Bacteria in Melanophryniscus admirabilis (Admirable Redbelly Toad). MICROBIAL ECOLOGY (ONLINE), v. x, p. 1-6, 2022.   Fonte, Luis Fernando Marin da ; Abadie, Michelle ; Bordignon, D.W. ; LIMA, T. M. F. ; Zank, C. ; KROB, A. ; KINDEL, Andreas ; BORGES-MARTINS, MARCIO . Admirable Redbelly Toad: The Amphibian That Deﬁed a Hydropower Plant.. In: DellaSala, D.A.; Goldstein, M.I. (Eds.). (Org.). Imperiled: The Encyclopedia of Conservation. 1ed.Amsterdam: Elsevier, 2022, v. 3, p. 597-608. Além das publicações, foram defendidas ao longo de 2021 duas teses de doutorado importantes para a Ação e que possuem artigos em fase de conclusão para submissão para periódicos especializados. Em especial, cabe destacar a defesa de Doutorado da Michelle Abadie, maior especialista na espécie, com contribuições extremamente importantes sobre a história natural, conservação e ecologia populacional da espécie. Michelle Abadie de Vasconcellos. Ecologia e Conservação do Sapinho-admirável-de-barriga-vermelha (Melanophryniscus admirabilis). 2021. Tese (Doutorado em Ecologia) - Universidade Federal do Rio Grande do Sul, Coordenação de Aperfeiçoamento de Pessoal de Nível Superior. Coorientador: Márcio Borges Martins. Patrícia Rodrigues. Efeitos da temperatura e de agrotóxicos na composição bioquímica e nas defesas antioxidantes de Melanophryniscus admirabilis, anuro Criticamente em Perigo de Extinção, endêmico do sul da Mata Atlântica. 2021. Tese (Doutorado em Ecologia e Evolução da Biodiversidade) - Pontifícia Universidade Católica do Rio Grande do Sul, . Coorientador: Márcio Borges Martins. </t>
  </si>
  <si>
    <t>X</t>
  </si>
  <si>
    <t>Ação não iniciada. Márcio informou que recentemente um novo exemplar de A. quirogai foi registrado próximo a uma localidade conhecida.</t>
  </si>
  <si>
    <t>Nenhum colaborador do PAN iniciou estudos com essas espécies, que o GAT saiba.</t>
  </si>
  <si>
    <t>Luiz Fernando Ribeiro e Márcio Borges Martins</t>
  </si>
  <si>
    <t>(CONFERIR INFORMAÇÃO SOBRE VALIDAÇÃO) O articulador somente irá monitorar as pesquisas que estão sendo realizadas com essas espécies. Tropidurus imbituba não foi contemplado nesta ação porque foi avaliado como DD no segundo ciclo de avaliação, porém ainda não foi validada. Contactar a Noeli Zanella (UPF) se não está desenvolvendo alguma pesquisa relacionada a A. thalesdelemai.</t>
  </si>
  <si>
    <t xml:space="preserve">A ação está em andamento. A cartilha e as ações educativas estão em construção e esperamos finalizar uma primeira versão do livro este ano para que as atividades educativas nas escolas ocorram a partir do ano que vem. Já conseguimos a verba para a impressão do livro e para visitar as escolas. Muitas escolas foram visitadas em 2022, para apresentar a cartilha e acordar as visitas aos alunos em 2023, nos três estados da região Sul. O produto obtido será uma cartilha falando sobre as espécies de anfíbios e répteis ameaçadas e que estão contempladas no PAN. A cartilha também terá atividades educativas a serem realizadas pelos estudantes. Márcio informa que estão produzindo um material de divulgação para professores e para alunos (textos, vídeo, atividades) sobre M. admirabilis, em parceria com o PET-Bio/UFRGS. Além disso, foi desenvolvido um aplicativo sobre as espécies do Pampa (incluindo espécies-alvo deste PAN). </t>
  </si>
  <si>
    <t>Na página do Lab. Herpetologia UFRGS (www.ufrgs.br/herpetologia/admiravel) estão os produtos relacionados ao material sobre M. admirabilis. Aplicativo está disponível no Play Store (app para Android): Anfíbios do Pampa.</t>
  </si>
  <si>
    <t>Vinicius Guerra Batista e Márcio Borges-Martins</t>
  </si>
  <si>
    <t>Gabryella Mesquita (Instituto Boitatá)</t>
  </si>
  <si>
    <t>Após a confecção do material, serão organizadas ações de educação ambiental envolvendo escolas de ensino fundamental e médio inseridas nas áreas estratégicas e no entorno de UCs com ocorrência das espécies do PAN, para isso será necessário o apoio da UFRGS (Laura Verrastro, Márcio Borges Martins e Michelle Abadie), UFSC (Selvino Neckel de Oliveira), PUCPR (Luiz Fernando Ribeiro), UTFPR (Rodrigo Lingnau), UFSM - Palmeira das Missões (Elaine Lucas Gonsales), UniPampa (Tiago Gomes).</t>
  </si>
  <si>
    <t>Realizar pesquisas sobre distribuição geográfica, ecologia, história natural e genética de Pithecopus rusticus e outras espécies contempladas pelo PAN na região dos Campos de Água Doce (ação 3.12).</t>
  </si>
  <si>
    <t>Estudos sobre ecologia e história natural estão em andamento, sendo uma tese de doutorado, de Veluma Ialu Molinari De Bastiani, vinculada ao PPG Biodiversidade Animal da UFSM e uma pesquisa de IC de Manuela Blasi do curso de C. Biológicas da UFSM. Expedições regulares são realizadas durante o período reprodutivo para coleta de dados populacionais e prospecção de novas populações, sendo que uma expedição/ano é acompanhada pelo ICMBio. Recentemente, foi iniciado o monitoramento acústico passivo e a identificação de plantas para a modelagem ecológica.</t>
  </si>
  <si>
    <t>Os produtos (uma tese de doutorado - três artigos e uma pesquisa de IC) estão em fase de elaboração (coleta e análise de dados).</t>
  </si>
  <si>
    <r>
      <rPr>
        <sz val="12"/>
        <color rgb="FF000000"/>
        <rFont val="Calibri"/>
        <family val="2"/>
      </rPr>
      <t xml:space="preserve">Estimar a área de vida necessária para a manutenção das populações de </t>
    </r>
    <r>
      <rPr>
        <i/>
        <sz val="12"/>
        <color rgb="FF000000"/>
        <rFont val="Calibri"/>
        <family val="2"/>
      </rPr>
      <t>Phrynops williamsi</t>
    </r>
    <r>
      <rPr>
        <sz val="12"/>
        <color rgb="FF000000"/>
        <rFont val="Calibri"/>
        <family val="2"/>
      </rPr>
      <t>, a fim de gerar conhecimento sobre os impactos dos empreendimentos hidrelétricos.</t>
    </r>
  </si>
  <si>
    <t>Pedro Ivo Figueiredo (UFRGS)</t>
  </si>
  <si>
    <t xml:space="preserve">Participação do RAN no workshop realizado em Foz do Iguaçu com o objetivo de atualizar o plano de pesquisa do Parque Nacional do Iguaçu, onde foi proposto eleger P. williamsi como espécie prioritária para pesquisa e monitoramento no parque, o que foi acatado. Houve ainda uma reunião posterior com representantes do PARNA Iguaçu (Rosane Nauderer) e UNILA  (Michel Garey)  visando iniciar proposta de pesquisa e monitoramento envolvendo as populações do baixo iguaçu. A idéia é levantar dados sobre a espécie dentro do parque e comparar as populações impactadas pelo reservatório da UHE baixo Iguaçu com as populações protegidas pelo PARNA. </t>
  </si>
  <si>
    <t>Inclusão de P. williamsi como espécie prioritária para pesquisa dentro do PARNA Iguaçu.</t>
  </si>
  <si>
    <t>Após o falecimento da Raíssa, a ação ficou sem qualquer pessoa para executá-la.</t>
  </si>
  <si>
    <t>Troca de articulador</t>
  </si>
  <si>
    <t>Pedro Ivo Figueiredo (UFRGS), Rosane Nauderer (PARNA Iguaçu), Michel Garey (UNILA) e Ana Paula Lustosa (RAN), Laura Verrastro (UFRGS)</t>
  </si>
  <si>
    <t>Parque Estadual do Rio Tainhas e PARNA Iguaçu</t>
  </si>
  <si>
    <t>Área Estratégica Taquari- Antas e AE Paraná</t>
  </si>
  <si>
    <r>
      <rPr>
        <sz val="12"/>
        <color rgb="FF000000"/>
        <rFont val="Calibri"/>
        <family val="2"/>
      </rPr>
      <t xml:space="preserve">Avaliar o impacto da silvicultura sobre as populações de </t>
    </r>
    <r>
      <rPr>
        <i/>
        <sz val="12"/>
        <color rgb="FF000000"/>
        <rFont val="Calibri"/>
        <family val="2"/>
      </rPr>
      <t>Contomastix vacariensis</t>
    </r>
    <r>
      <rPr>
        <sz val="12"/>
        <color rgb="FF000000"/>
        <rFont val="Calibri"/>
        <family val="2"/>
      </rPr>
      <t xml:space="preserve">, </t>
    </r>
    <r>
      <rPr>
        <i/>
        <sz val="12"/>
        <color rgb="FF000000"/>
        <rFont val="Calibri"/>
        <family val="2"/>
      </rPr>
      <t>Contomastix lacertoides</t>
    </r>
    <r>
      <rPr>
        <sz val="12"/>
        <color rgb="FF000000"/>
        <rFont val="Calibri"/>
        <family val="2"/>
      </rPr>
      <t xml:space="preserve">, </t>
    </r>
    <r>
      <rPr>
        <i/>
        <sz val="12"/>
        <color rgb="FF000000"/>
        <rFont val="Calibri"/>
        <family val="2"/>
      </rPr>
      <t>Homonota uruguayensis</t>
    </r>
    <r>
      <rPr>
        <sz val="12"/>
        <color rgb="FF000000"/>
        <rFont val="Calibri"/>
        <family val="2"/>
      </rPr>
      <t xml:space="preserve"> e </t>
    </r>
    <r>
      <rPr>
        <i/>
        <sz val="12"/>
        <color rgb="FF000000"/>
        <rFont val="Calibri"/>
        <family val="2"/>
      </rPr>
      <t>Tropidurus catalanensis</t>
    </r>
    <r>
      <rPr>
        <sz val="12"/>
        <color rgb="FF000000"/>
        <rFont val="Calibri"/>
        <family val="2"/>
      </rPr>
      <t>.</t>
    </r>
  </si>
  <si>
    <t>Luana informou que em SC não tem mais licenciamento para essa atividade (silvicultura). C. lacertoides está EN em SC, justificando a inclusão no texto da ação. Elaborar e enviar nota técnica para OEMAs com as informações produzidas pelos artigos científicos.</t>
  </si>
  <si>
    <t>Foram publicados dois artigos sobre a influência da silvicultura nas espécies Contomastix vacariensis e Tropidurus catalanensis. Além, foi feita uma dissertação de mestrado sobre a influência de plantações de Eucaliptus sobre a espécie Contomastix lacertoides, ainda não publicado. Ainda não foi feita a Nota Técnica para as OEMAs</t>
  </si>
  <si>
    <r>
      <t xml:space="preserve">Utilizar dados de mapeamento de uso da terra para localizar e mensurar a conversão de </t>
    </r>
    <r>
      <rPr>
        <i/>
        <sz val="12"/>
        <color rgb="FF000000"/>
        <rFont val="Calibri"/>
        <family val="2"/>
      </rPr>
      <t>habitat</t>
    </r>
    <r>
      <rPr>
        <sz val="12"/>
        <color rgb="FF000000"/>
        <rFont val="Calibri"/>
        <family val="2"/>
      </rPr>
      <t xml:space="preserve"> nos municípios da Mata Atlântica </t>
    </r>
    <r>
      <rPr>
        <i/>
        <sz val="12"/>
        <color rgb="FF000000"/>
        <rFont val="Calibri"/>
        <family val="2"/>
      </rPr>
      <t xml:space="preserve">strictu sensu </t>
    </r>
    <r>
      <rPr>
        <sz val="12"/>
        <color rgb="FF000000"/>
        <rFont val="Calibri"/>
        <family val="2"/>
      </rPr>
      <t xml:space="preserve">no Rio Grande do Sul com ocorrência de espécies-alvo do PAN, visando subsidiar ações dos órgãos ambientais competentes. </t>
    </r>
  </si>
  <si>
    <t xml:space="preserve">Rômulo Valim, aluno do PPG SCBio (SEMA/UERGS), está desenvolvendo pesquisa de mestrado sobre sistemas agroflorestais, onde foi encontrado M. macrogranulosus e será realizado o mapeamento do uso do solo. Estava sendo realizado um estudo com Cycloramphus valae, mas foi interrompido. O estudo será retomado (ambos estudos fazem parte do PAT Planalto Sul). </t>
  </si>
  <si>
    <t>Rômulo Valim (SEMA/FLAU)</t>
  </si>
  <si>
    <t>Subsídio Técnico: Alexandre Krob (Instituto Curicaca); Caroline Zank (Instituto Curicaca); Roberto Batista de Oliveira (MCN/SEMA); Marcelo Duarte Freire (UFRGS); Rosane/Rovena (CAOMA/Ministério Público Estadual); Suporte Logístico: Andreas Kindel (UFRGS); Lara (ICMBio/RAN); Rômulo Valim (SEMA/ BLAU Litoral Norte)</t>
  </si>
  <si>
    <t>A AER está sendo realizada via PAT Planalto Sul. Não temos resultados interessantes para herpetologia ainda, mas sim para outros grupos animais e plantas.</t>
  </si>
  <si>
    <t>saída do Instituto Curicaca dificultou a realização da ação.</t>
  </si>
  <si>
    <t>Planejar a realização da AER para 2023.</t>
  </si>
  <si>
    <t>Coexecutar, em parceria com a SEMA/RS e Instituto Curicaca, a Avaliação Ecológica Rápida na região do Banhado Amarelo, Josafaz e Silveirão</t>
  </si>
  <si>
    <t>Patrick Colombo (MCN/SEMA); Marcelo Freire (UFRGS); Caroline Zank (Instituto Curicaca); Dener Heiermann (UFRGS/FZB); Cristiane Alves da Silva (SEMA/RS); Leonardo Urruth (SEMA/RS - coordenador do PAT); Luthiana Carbonell dos Santos (IMA/SC)</t>
  </si>
  <si>
    <r>
      <rPr>
        <sz val="12"/>
        <color rgb="FF000000"/>
        <rFont val="Calibri"/>
        <family val="2"/>
      </rPr>
      <t xml:space="preserve">Realizar Avaliação Ecológica Rápida na região de ocorrência de </t>
    </r>
    <r>
      <rPr>
        <i/>
        <sz val="12"/>
        <color rgb="FF000000"/>
        <rFont val="Calibri"/>
        <family val="2"/>
      </rPr>
      <t xml:space="preserve">Melanophryniscus admirabilis </t>
    </r>
    <r>
      <rPr>
        <sz val="12"/>
        <color rgb="FF000000"/>
        <rFont val="Calibri"/>
        <family val="2"/>
      </rPr>
      <t>para a definição de estratégias para conservação.</t>
    </r>
  </si>
  <si>
    <t>AER foi finalizada neste mês de novembro e está em fase de revisão final.</t>
  </si>
  <si>
    <t xml:space="preserve">A Avaliação Ecológica Rápida está sob coordenação do Alexandre Krob (Instituto Curicaca) e, por problemas de saúde não pode finalizar no período. Posteriormente, o excesso de trabalho acumulado dificultou a finalização. </t>
  </si>
  <si>
    <t>Diogo Reis de Oliveira, aluno do PPG Biologia Animal (UFRGS), está realizando estudo com dieta (lavagem estomacal) de M. macrogranulosus e fotografando os indivíduos para monitoramento. Foi registrado mais uma localidade para a espécie (próximo ao Parque Itapeva), por meio da rede de contatos criada no projeto de Rômulo Valim com Ciência Cidadã. Tem sido realizadas expedições para a localidade Pico Araçatuba/PR (dentro da APA de Guaratuba), a fim de localizar M. biancae e B. quiririensis. Percebe-se que as condições dos locais se mantêm e a espécie segue sendo encontrada. Além disso, a prefeitura de Campo Alegre (localidade-tipo de M. biancae: APA Municipal Campos do Quiriri) foi contatada para firmar parceria e permitir que os estudos sejam realizados na APA. Está sendo desenvolvido um projeto para monitoramento de M. cambaraensis na FLONA de São Francisco de Paula, que deve iniciar em breve. Está sendo realizado o monitoramento, desde 2020 até o momento, de B. mirissimus por meio de gravadores autônomos. Existe uma certa dificuldade de registrar a espécie cantando, parece que há uma alteração na atividade de vocalização da espécie. No PE Serra da Baitaca, localidade de B. pernix , existe uma nova gestora que está interessada em executar ações de conservação para a espécie (limitando o acesso dos turistas aos locais onde a espécie é encontrada). As vezes que a área foi visitada, notou-se a espécie cantando normalmente.</t>
  </si>
  <si>
    <t>Patrick Colombo e Luiz Fernando Ribeiro</t>
  </si>
  <si>
    <t>verificar viabilidade de incluir B. mirissimus na proposta do bolsista para desenvolvimento do software para análises de vocalização.</t>
  </si>
  <si>
    <t>Muncípios de São Francisco de Paula (RS), Cambará do Sul (RS), Maquiné (RS), D. Pedro de Alcântara (RS), Massaranduba (SC), Garuva (SC), Corupá (SC)</t>
  </si>
  <si>
    <t>apagar comentário</t>
  </si>
  <si>
    <t>ação não foi iniciada ainda.</t>
  </si>
  <si>
    <t>devido a outras atividades relacionadas a este PAN, o articulador não conseguiu iniciar esta ação.</t>
  </si>
  <si>
    <t>2.18</t>
  </si>
  <si>
    <t>Vinícius Guerra</t>
  </si>
  <si>
    <t>Rodrigo Tinoco (Instituto Boitatá), Tiago Quaggio (ICMBio/RAN), Michelle Abadie (ICMBio/RAN)</t>
  </si>
  <si>
    <t>2.19</t>
  </si>
  <si>
    <r>
      <rPr>
        <sz val="12"/>
        <color rgb="FF000000"/>
        <rFont val="Calibri"/>
        <family val="2"/>
      </rPr>
      <t xml:space="preserve">Iniciar um programa de conservação ex situ como ferramenta complementar à conservação de </t>
    </r>
    <r>
      <rPr>
        <i/>
        <sz val="12"/>
        <color rgb="FF000000"/>
        <rFont val="Calibri"/>
        <family val="2"/>
      </rPr>
      <t>Pithecopus rusticus.</t>
    </r>
  </si>
  <si>
    <r>
      <t>manutenção</t>
    </r>
    <r>
      <rPr>
        <i/>
        <sz val="12"/>
        <color theme="1"/>
        <rFont val="Calibri"/>
        <family val="2"/>
        <scheme val="minor"/>
      </rPr>
      <t xml:space="preserve"> ex situ</t>
    </r>
    <r>
      <rPr>
        <sz val="12"/>
        <color rgb="FF000000"/>
        <rFont val="Calibri"/>
        <family val="2"/>
      </rPr>
      <t xml:space="preserve"> de </t>
    </r>
    <r>
      <rPr>
        <i/>
        <sz val="12"/>
        <color theme="1"/>
        <rFont val="Calibri"/>
        <family val="2"/>
        <scheme val="minor"/>
      </rPr>
      <t>P. rusticus</t>
    </r>
  </si>
  <si>
    <t>A ação está sendo executada e, desde o início, se iniciou as tratativas com o Parque das Aves, com apoio do Zoológico de SP (Cybele Lisboa). Em março de 2022, a estrutura para receber os indivíduos ficou pronta. Os documento da institucionalização foram firmados. Dois casais já estão alojadas em cativeiro no Parque das Aves e o Programa de Conservação ex situ foi iniciado. As ações do Programa, derivada desta ação do PAN estão no PECAn (ASG-Brasil).</t>
  </si>
  <si>
    <t>Documentos da institucionalização</t>
  </si>
  <si>
    <t>Documentação da institucionalização; Protocolo elaborado</t>
  </si>
  <si>
    <t>Michelle Abadie (ICMBio/RAN), Elaine Lucas (UFSM), Tiago Gomes dos Santos (UNIPAMPA), Selvino Neckel de Oliveira (UFSC), Luiz Fernando Ribeito (instituto Mater Natura), Laura Verrastro (UFRGS), Márcio Borges Martins (UFRGS), Caroline Zank (Instituto Curicaca).</t>
  </si>
  <si>
    <t>Foi elaborado um formulário e foi apresentado na oficina. Algumas sugestões foram feitas pelo grupo.</t>
  </si>
  <si>
    <t>devido a outras atividades relacionadas a este PAN, o articulador não conseguiu concluir esta ação.</t>
  </si>
  <si>
    <t>Michelle Abadie (ICMBio/RAN), Elaine Lucas (UFSM),  Selvino Neckel de Oliveira (UFSC), Luiz Fernando Ribeito (instituto Mater Natura), Laura Verrastro (UFRGS), Márcio Borges Martins (UFRGS), Caroline Zank (Instituto Curicaca).</t>
  </si>
  <si>
    <t>2.21</t>
  </si>
  <si>
    <t>As ameaças estão sendo levantadas no SALVE pelo grupo do ICMBio/RAN/MEGHA. Num segundo momento, será feito um formulário para que os especialistas preencham com as ameaças conhecidas para cada população das espécies ameaçadas. Posteriormente, um mapa georreferenciado e interativo será apresentado para que seja complementado.</t>
  </si>
  <si>
    <t>Tiago Quaggio e Michelle Abadie</t>
  </si>
  <si>
    <t>Elaborar um formulário padronizado por PAN (ação replicada em todos os PANs do RAN) e disponibilizar aos especialistas. Na etapa de complementação pelo mapa interativo, os técnicos das OEMAs podem auxiliar também.</t>
  </si>
  <si>
    <t>Carlos Guidorizzi (ICMBio/RAN), Michelle Abadie (ICMBio/RAN), Lara Côrtes (ICMBio/RAN/Ngeo), Flávia Batista (ICMBio/RAN/Ngeo), Michelle Abadie (ICMBio/RAN), Elaine Lucas (UFSM), Tiago Gomes dos Santos (UNIPAMPA), Selvino Neckel de Oliveira (UFSC), Luiz Fernando Ribeito (instituto Mater Natura), Laura Verrastro (UFRGS), Márcio Borges Martins (UFRGS), Caroline Zank (Instituto Curicaca), Patrick Colombo (SEMA/MCN)</t>
  </si>
  <si>
    <t>o propósito desta ação é qualificar o processo de avaliação do risco de extinção das espécies, retroalimentar o SALVE (ao menos para as espécies ameaçadas) e subsidiar ações de conservação para as espécies-alvo. Georreferenciar as ameaças por população de espécie ameaçada, sempre que possível. Estabelecer num buffer de ameaças padronizado para todas as espécies, especialmente para ameaças difusas.</t>
  </si>
  <si>
    <r>
      <rPr>
        <b/>
        <sz val="12"/>
        <color rgb="FF000000"/>
        <rFont val="Calibri"/>
        <family val="2"/>
      </rPr>
      <t xml:space="preserve">Herpetofauna do Sul </t>
    </r>
    <r>
      <rPr>
        <sz val="12"/>
        <color rgb="FF000000"/>
        <rFont val="Calibri"/>
        <family val="2"/>
      </rPr>
      <t xml:space="preserve">Subsídio Técnico: Marcelo Duarte Freire (UFRGS); Diego Janisch Alvares (UFRGS); Roberto Batista de Oliveira (MCN/SEMA); Laura Verrastro (UFRGS); Patrick Colombo (MCN/SEMA); Diego Pereira (DBio/SEMA), Joana Bassi (DBio/SEMA). </t>
    </r>
    <r>
      <rPr>
        <b/>
        <sz val="12"/>
        <color rgb="FF000000"/>
        <rFont val="Calibri"/>
        <family val="2"/>
      </rPr>
      <t>Aves dos Campos Sulinos</t>
    </r>
    <r>
      <rPr>
        <sz val="12"/>
        <color rgb="FF000000"/>
        <rFont val="Calibri"/>
        <family val="2"/>
      </rPr>
      <t>: Glayson Bencke (MCN/SEMA).</t>
    </r>
  </si>
  <si>
    <r>
      <rPr>
        <sz val="12"/>
        <color rgb="FF000000"/>
        <rFont val="Calibri"/>
        <family val="2"/>
      </rPr>
      <t xml:space="preserve">Fomentar a criação de UC na região de ocorrência do sapinho-admirável-de-barriga-vermelha, </t>
    </r>
    <r>
      <rPr>
        <i/>
        <sz val="12"/>
        <color rgb="FF000000"/>
        <rFont val="Calibri"/>
        <family val="2"/>
      </rPr>
      <t>Melanophryniscus admirabilis.</t>
    </r>
  </si>
  <si>
    <t>Ação dependente da Avaliaçaõ Ecológica Rápida (ação 2.14), que não foi concluída no prazo. Ação não realizada no tempo previsto. No final de 2021, houve uma tentativa de conversa com a proprietária por parte do ICMBio/RAN e UFRGS, mas a proprietária não quis atender.</t>
  </si>
  <si>
    <t>esta ação é dependente da ação 2.14. Assim que tivermos a AER em mãos, será realizada.</t>
  </si>
  <si>
    <t xml:space="preserve">Michelle Abadie </t>
  </si>
  <si>
    <t xml:space="preserve">3.3 </t>
  </si>
  <si>
    <r>
      <rPr>
        <sz val="12"/>
        <color rgb="FF000000"/>
        <rFont val="Calibri"/>
        <family val="2"/>
      </rPr>
      <t xml:space="preserve">Subsidiar e acompanhar a implementação do Plano de Manejo da Parque Estadual Serra da Baitaca, visando a conservação do sapinho-da-montanha, </t>
    </r>
    <r>
      <rPr>
        <i/>
        <sz val="12"/>
        <color rgb="FF000000"/>
        <rFont val="Calibri"/>
        <family val="2"/>
      </rPr>
      <t>Brachycephalus pernix</t>
    </r>
  </si>
  <si>
    <t xml:space="preserve">Foi realizada uma visita à sede do PAREST Serra da Baitaca a fim de estabelecer contato com a nova gestora, Marina Gomes Rampim. A nova gestão está interessada em colaborar com a conservação de B. pernix, implementando o Plano de Manejo e protegendo a espécie da ameaça do turismo desorganizado. A ideia seria delimitar a área e as trilhas onde os visitantes teriam ou não acesso (o que já está no PM). </t>
  </si>
  <si>
    <t>Luiz Fernando Ribeiro, Tiago Quaggio e Mauro Britto</t>
  </si>
  <si>
    <t>Importante escrever e encaminha a Nota Técnica até final de Fevereiro e encaminhar para a gestora do Parque.</t>
  </si>
  <si>
    <t>Subsidiar e acompanhar a implementação do Plano de Manejo do Parque Estadual Serra da Baitaca, visando a conservação do sapinho-da-montanha, Brachycephalus pernix</t>
  </si>
  <si>
    <t>Rodrigo Torres (Saint-Hilaire), Tiago Quaggio (ICMBio/RAN); Sérgio Augusto Abrahão Morato (STCP); Mauro de Moura Britto (IAP-PR); Vinícius Guerra (Instituto Boitatá); Marina Gomes Rampim (IAP/PE Serra da Baitaca)</t>
  </si>
  <si>
    <t xml:space="preserve">Antes a Nota Técnica seria usada para uma denúncia ao MPE, pois a gestão anterior não estava colaborando. No cenário atual, a NT servirá de respaldo para a nova gestão conseguir implementar as ações previstas no Plano de Manejo para proteção do sapinho. Importante que a NT seja encaminhada via RAN. Incluir ações previstas no PM e verificar a necessidade de incluir novas ações. Plano de Manejo existe desde 2017, porém ainda não foi implementado. O chefe da unidade é responsável por outras UCs no PR e não se envolve muito com o PE Serra da Baitaca. Ameaça: Uso recreacional e incêndio; Spp: Brachycephalus pernix. </t>
  </si>
  <si>
    <t>As recomendações para o Parque Estadual do Rio Vermelho foram incluídas no processo de revisão do Plano de Manejo – N. T. enviada.
Já para as UCs municipais não enviamos ainda as NT, pois as UCs não estão discutindo os Planos de Manejo e não há previsão, visto que a atualização do plano diretor do município está em discussão (em fase de contestações, pedidos de vistas, etc)</t>
  </si>
  <si>
    <t>Selvino Neckel e Tiago Quaggio</t>
  </si>
  <si>
    <t>Incluir: Paulo Garcia (UFSC)</t>
  </si>
  <si>
    <t>A equipe da UC respondeu recentemente (aproximadamente 2 meses) um questionamento que a Gerência Regional havia feito a respeito das vistorias que teriam sido realizadas pelo IBAMA em áreas relacionadas a autos de infração lavrados dentro da UC, em APP com plantios de Pinus. 
O Mapeamento ainda não foi finalizado mas está arquitetado para utilização do sistema de imageamento por satélite “Planet”. 
As ações de fiscalização podem ser realizadas quase que totalmente à distância, bastando vistorias para confirmação de autoria e tipo de vegetação atingida, quando for o caso.</t>
  </si>
  <si>
    <t>Não foram disponibilizados recursos para vistorias nos locais necessários, mas espera-se que sejam disponibilizados no próximo ano.</t>
  </si>
  <si>
    <t>Leôncio Pedrosa Lima (ICMBio/CR09)</t>
  </si>
  <si>
    <t>Devem ser realizadas as tratativas para retomada das atividades de identificação de APPs e providências para recuperação das áreas na AE. Realizar um “portfolio” ou outra forma de propaganda. Buscar parcerias e avaliar possibilidade de criação de RPPNs estaduais ou federais com aquisição das áreas de APP e sítios indicados pela equipe da Elaine. Elaine comenta que seria interessante uma ação de fiscalização no entorno da REVIS, porque as áreas de banhado são frequentemente mexidas. Fiscalização é possível somente em SC, onde os banhados acima de 800m são protegidos como APP (PR não). Próximo ano (2023): avaliar a possibilidade de organizar uma nova ação de fiscalização</t>
  </si>
  <si>
    <t>As recomendações já foram feitas e enviadas para a equipe gestora via NT. Foi realizada uma visita à APA e constatou-se a presenção de Homonota uruguayensis em toda sua extensão. O gestor da APA tem bastante interesse de incluir as ações recomendadas pela NT no Plano de Manejo, pois seria uma forma de proteger os afloramentos da expansão da silvicultura.</t>
  </si>
  <si>
    <t>Tiago Gomes (UNIPAMPA), Leôncio Pedrosa Lima (ICMBio/GR5).</t>
  </si>
  <si>
    <t xml:space="preserve">Estimular e subsidiar tecnicamente a elaboração do Plano do Sistema Estadual de Unidades de Conservação - SEUC/RS, garantindo que reconheça as demandas de áreas estratégicas para conservação das espécies do PAN.
</t>
  </si>
  <si>
    <r>
      <rPr>
        <b/>
        <sz val="12"/>
        <rFont val="Calibri"/>
        <family val="2"/>
        <scheme val="minor"/>
      </rPr>
      <t xml:space="preserve">Ação compartilhada </t>
    </r>
    <r>
      <rPr>
        <sz val="12"/>
        <rFont val="Calibri"/>
        <family val="2"/>
        <scheme val="minor"/>
      </rPr>
      <t>Herpetofauna do Sul:Subsídio técnico: Laura Verrastro (UFRGS); Diego Janisch (UFRGS); Caroline Zank (Instituto Curicaca); Marcelo Freire (UFRGS); Patrick Colombo (MCN/SEMA); Lara Cortes (ICMBio/RAN); Márcio Borges-Martins (UFRGS); Roberto Batista de Oliveira (MCN/SEMA); Diego Pereira (DBio/SEMA). Aves dos Campos Sulinos:
Departamento de Biodiversidade - DUC; Daniel Vilasboas Slomp (SEMA-RS);
Jan Karel Felix Mähler Junior (MCN/SEMA);
Luis Fernando Perello (FEPAM); Patrícia Pereira  Serafini (ICMBio/CEMAVE).</t>
    </r>
  </si>
  <si>
    <t>Ação conjunta com PAN Campos Sulinos (Ação 1.1 do PAN Campos Sulinos). Carol sugere a criação de um GT para discutir a implementação da ação. As contribuições do PAN podem ocorrer em qualquer momento. Foi sugerido marcar reunião com o responsável dentro da SEMA para apresentação do Plano de Trabalho, esclarecer dúvidas e contribuições ao TR.</t>
  </si>
  <si>
    <t>Tiago vai participar da oficina do PAN Aves dos Campos Sulinos para verificar possíveis avanços da ação. Oficina vai de 12 a 16 de dezembro.</t>
  </si>
  <si>
    <t>Articulação Política: Carmem (Geografia/UFSM); Alexandre Krob (Instituto Curicaca); Subsídio Técnico: Caroline Zank (Instituto Curicaca); Laura Verrastro (UFRGS); Márcio Borges-Martins (UFRGS); Sonia Cechin (UFSM); Dennis Patrocínio (SEMA-RS); Diego Pereira (DBio/SEMA).+++</t>
  </si>
  <si>
    <t>Ação 1.22 do PAN Campos Sulinos compartilhada com PAN Campos Sulinos.</t>
  </si>
  <si>
    <r>
      <t xml:space="preserve">Monitorar o processo de revisão do Plano de Manejo do Parque Estadual de Itapeva/RS para garantir a inclusão de </t>
    </r>
    <r>
      <rPr>
        <i/>
        <sz val="12"/>
        <rFont val="Calibri"/>
        <family val="2"/>
        <scheme val="minor"/>
      </rPr>
      <t>Melanophryniscus dorsalis</t>
    </r>
    <r>
      <rPr>
        <sz val="12"/>
        <rFont val="Calibri"/>
        <family val="2"/>
        <scheme val="minor"/>
      </rPr>
      <t xml:space="preserve">, </t>
    </r>
    <r>
      <rPr>
        <i/>
        <sz val="12"/>
        <rFont val="Calibri"/>
        <family val="2"/>
        <scheme val="minor"/>
      </rPr>
      <t xml:space="preserve">Liolaemus occipitalis </t>
    </r>
    <r>
      <rPr>
        <sz val="12"/>
        <rFont val="Calibri"/>
        <family val="2"/>
        <scheme val="minor"/>
      </rPr>
      <t xml:space="preserve">e </t>
    </r>
    <r>
      <rPr>
        <i/>
        <sz val="12"/>
        <rFont val="Calibri"/>
        <family val="2"/>
        <scheme val="minor"/>
      </rPr>
      <t xml:space="preserve">Contomastix lacertoides </t>
    </r>
    <r>
      <rPr>
        <sz val="12"/>
        <rFont val="Calibri"/>
        <family val="2"/>
        <scheme val="minor"/>
      </rPr>
      <t>como sub-alvos dos alvos de ambientes.</t>
    </r>
  </si>
  <si>
    <r>
      <t xml:space="preserve">Ameaça: Urbanização, uso recreacional das áreas de ocorrência das espécies </t>
    </r>
    <r>
      <rPr>
        <i/>
        <sz val="12"/>
        <rFont val="Calibri"/>
        <family val="2"/>
        <scheme val="minor"/>
      </rPr>
      <t xml:space="preserve">Liolaemus occipitalis, Melanophryniscus dorsalis </t>
    </r>
    <r>
      <rPr>
        <sz val="12"/>
        <color rgb="FF000000"/>
        <rFont val="Calibri"/>
        <family val="2"/>
        <scheme val="minor"/>
      </rPr>
      <t xml:space="preserve">e </t>
    </r>
    <r>
      <rPr>
        <i/>
        <sz val="12"/>
        <rFont val="Calibri"/>
        <family val="2"/>
        <scheme val="minor"/>
      </rPr>
      <t>Tropidurus imbituba.</t>
    </r>
  </si>
  <si>
    <r>
      <t xml:space="preserve">Ameaça: Urbanização, uso recreacional das áreas de ocorrência das espécies </t>
    </r>
    <r>
      <rPr>
        <i/>
        <sz val="12"/>
        <rFont val="Calibri"/>
        <family val="2"/>
        <scheme val="minor"/>
      </rPr>
      <t xml:space="preserve">Liolaemus occipitalis, Melanophryniscus dorsalis </t>
    </r>
    <r>
      <rPr>
        <sz val="12"/>
        <color rgb="FF000000"/>
        <rFont val="Calibri"/>
        <family val="2"/>
        <scheme val="minor"/>
      </rPr>
      <t>e</t>
    </r>
    <r>
      <rPr>
        <i/>
        <sz val="12"/>
        <rFont val="Calibri"/>
        <family val="2"/>
        <scheme val="minor"/>
      </rPr>
      <t xml:space="preserve">Tropidurus imbituba. </t>
    </r>
    <r>
      <rPr>
        <sz val="12"/>
        <rFont val="Calibri"/>
        <family val="2"/>
        <scheme val="minor"/>
      </rPr>
      <t>Confirmar com a articuladora e chefe do parque estadual a nova data prevista para conclusão.</t>
    </r>
  </si>
  <si>
    <r>
      <rPr>
        <b/>
        <sz val="12"/>
        <rFont val="Calibri"/>
        <family val="2"/>
        <scheme val="minor"/>
      </rPr>
      <t>Herpetofauna do Sul:</t>
    </r>
    <r>
      <rPr>
        <sz val="12"/>
        <rFont val="Calibri"/>
        <family val="2"/>
        <scheme val="minor"/>
      </rPr>
      <t xml:space="preserve">
Subsídio técnico: Elaine Gonsales (UFSM); Articulador com ICMBio-Sede: Lara (ICMBio/RAN); Caren Andreis (ICMBio/CR09-Florianópolis); Ricardo Jerozolimski (Chefe da UC).
</t>
    </r>
    <r>
      <rPr>
        <b/>
        <sz val="12"/>
        <rFont val="Calibri"/>
        <family val="2"/>
        <scheme val="minor"/>
      </rPr>
      <t>Aves dos Campos Sulinos:</t>
    </r>
    <r>
      <rPr>
        <sz val="12"/>
        <rFont val="Calibri"/>
        <family val="2"/>
        <scheme val="minor"/>
      </rPr>
      <t xml:space="preserve">
Patrícia Serafini (ICMBio/CEMAVE); Carla Suertegaray Fontana (PUCRS).</t>
    </r>
  </si>
  <si>
    <r>
      <rPr>
        <sz val="12"/>
        <color rgb="FF000000"/>
        <rFont val="Calibri"/>
        <family val="2"/>
      </rPr>
      <t xml:space="preserve">Elaine: foram realizadas reuniões com representantes do IMA (Luthiana, Luana, Luciano Bonotto, Mauríco da Fré), RAN (Tiago Quaggio) e ELaine (UFSM). De acordo com  o IMA o andamento do processo de criação estava seguindo a tramitação natural (demorada) e provavelmente a categoria escolhida será de APA (grande extensão territorial). No período a equipe gerou uma nota técnica para subsidiar as demandas dos dois PANs nesse processo de definição de limites da futura UC, foi solicitado que a poligonal contemple a localidade tipo de </t>
    </r>
    <r>
      <rPr>
        <i/>
        <sz val="12"/>
        <color rgb="FF000000"/>
        <rFont val="Calibri"/>
        <family val="2"/>
      </rPr>
      <t>Pithecopus rusticus</t>
    </r>
    <r>
      <rPr>
        <sz val="12"/>
        <color rgb="FF000000"/>
        <rFont val="Calibri"/>
        <family val="2"/>
      </rPr>
      <t xml:space="preserve"> e de aves do PAN Aves dos Campos Sulinos. A Nota Técnica foi encaminhada em 02/12/2022.</t>
    </r>
  </si>
  <si>
    <t>devido a outras atividades relacionadas a este PAN, a articuladora não conseguiu concluir esta ação no prazo. Além disso, falta um ambiente favorável para criação de UC dentro do IMA/SC.</t>
  </si>
  <si>
    <t>Elaine Lucas e Tiago Quaggio</t>
  </si>
  <si>
    <t>Nota Técnica encaminhada para o órgão competente, visando o processo de criação da UC instruído e com movimentação.</t>
  </si>
  <si>
    <t>incluir na nota técnica a recomendação de criar um Plano de Comunicação. Tiago irá agendar uma reunião coma equipe gestora a RVS para verificar se haveria apoio da equipe gestora em uma eventual proposta de ampliação do RVS a ser apresentada pelo PAN Sul e pelo RAN.</t>
  </si>
  <si>
    <t>a ação não andou em 2022. Segundo Luthiana existe recurso para realizar a AER, houve atrasos mas a ação será realizada em 2023 via PAT Planalto Sul com apoio do Curicaca, que deve se reaproximar dos PANs em 2023.</t>
  </si>
  <si>
    <t>falta de recurso financeiro para a realização da AER. Além disso, devido a outras demandas, o articulador não conseguiu executar esta ação no prazo estabelecido.</t>
  </si>
  <si>
    <t>Tiago Gomes entrar em contato com Luthiana para se informar sobre o andamento da ação via PAT Planalto Sul, verificar possibilidade de participar da AER.</t>
  </si>
  <si>
    <t>Avaliação Ecológica Rápida realizada e entregue ao órgão estadual para subsidiar a conservação dos campos nativos na região, impulsionando o Terceiro Corredor de Santa Catarina (Papagaios da Serra) em sinergia com o PAT Planalto Sul e PAN Aves Campos Sulinos</t>
  </si>
  <si>
    <r>
      <rPr>
        <sz val="12"/>
        <color rgb="FF000000"/>
        <rFont val="Calibri"/>
        <family val="2"/>
      </rPr>
      <t xml:space="preserve">Herpetofauna do Sul:
Elaine Gonsales (UFSM);
Aves dos Campos Sulinos:
Carla Suertegaray Fontana </t>
    </r>
    <r>
      <rPr>
        <sz val="12"/>
        <color rgb="FFFF0000"/>
        <rFont val="Calibri"/>
        <family val="2"/>
      </rPr>
      <t>(UFRGS)</t>
    </r>
    <r>
      <rPr>
        <sz val="12"/>
        <color rgb="FF000000"/>
        <rFont val="Calibri"/>
        <family val="2"/>
      </rPr>
      <t xml:space="preserve">;
Andrei Roos (ICMBio/CEMAVE); Luthiana Carbonell (IMA-SC). </t>
    </r>
  </si>
  <si>
    <r>
      <t xml:space="preserve"> Alexandre Krob </t>
    </r>
    <r>
      <rPr>
        <sz val="12"/>
        <rFont val="Calibri"/>
        <family val="2"/>
        <scheme val="minor"/>
      </rPr>
      <t>(Instituto Curicaca)</t>
    </r>
  </si>
  <si>
    <t xml:space="preserve">Não houve atualização em relação a esta ação. </t>
  </si>
  <si>
    <t>Herpetofauna do Sul:
Lucas Richter (SEMA/DFL-RS); Annelise Steigleder (MPE-RS/Porto Alegre); Tiago Quaggio Vieira (ICMBio/RAN), Leonardo Marques Urruth (SEMA-RS), Luthiana Carbonell dos Santos (IMA-SC)
Aves dos Campos Sulinos:
Daniel Vilasboas  Slomp (SEMA/DUC-RS); Alexandre Krob (Instituto Curicaca); 
Lucas Richter (SEMA/DFL-RS); Jan Karel Felix Mähler Junior (MCN/SEMA).</t>
  </si>
  <si>
    <t>PAT Planalto Sul: Plano do SEUC. PAT encaminhar.</t>
  </si>
  <si>
    <t>Tiago Quaggio e Andrei Roos</t>
  </si>
  <si>
    <t>levantar informações e orientações junto a PFE e realizar uma expedição de campo para atualizar os registros de aves, répteis e anfíbios na região. A nota técnica deve ser conjunta PAN Aves dos Campos Sulinos, Herpetofauna do Sul e PAT(Tiago e Andrei elaborar juntos) em 2023.  Resgatar as informações ja coletas durante o processo de criação do REVIS. O processo está no ICMBio e MMA, deve ser resgatado no setor de criação de UCs.</t>
  </si>
  <si>
    <t>3.16</t>
  </si>
  <si>
    <t xml:space="preserve">O plano de Manejo do PE do Rio Vermelho está em processo de revisão. Acompanhou-se a inclusão das ações durante esta revisão. No próximo ano deve-se iniciar a implementação do PM previsto. Quanto ao PM da APA da Baleia Franca não temos informações atualizadas. Será acompanhado no próximo ano. </t>
  </si>
  <si>
    <t>devido a outras atividades relacionadas a este PAN, o articulador não conseguiu acompanhar a implementação do PM na APA da Baleia Franca.</t>
  </si>
  <si>
    <t>Erica Saito (ICAS) e Leôncio Pedrosa Lima (ICMBio/GR5)</t>
  </si>
  <si>
    <t>3.17</t>
  </si>
  <si>
    <t>Cristiane está em licença maternidade e não temos informações sobre o andamento desta ação. PAN Campos Sulinos informa que a ação foi concluída na Monitoria III, apenas acompanha-se o desfecho do resultado esperado a cada monitoria. O processo SEMA nº 1552-05.00/11-1 teve como último movimentação a informação técnica da FEPAM de 2020, relatando que não há conflito entre a criação da UC e empreendimentos de energia e silvicultura estabelecidos ou previstos para a região. Dificuldade em agendar reunião com o Secretario de Meio Ambiente para apresentar a proposta e providenciar os próximos passos (Consulta Pública). Tecnicamente o processo já se encontra plenamente instruído. No acompanhamento do resultado esperado da ação a tentativa de agendamento de reunião com o Secretário ou o Governo do Estado permanece, idealmente após outubro de 2022.</t>
  </si>
  <si>
    <t>acompanhamento do desenrolar da ação 3.1  (ação 1.20), concluída na Monitoria 3. Importante acompanhar e identificar o momento adequado para que se faça qualquer manifestação dos PANs Sul e Aves Campos Sulinos junto ao secretário de meio ambiente (provavelmente após o período eleitoral - 2022)</t>
  </si>
  <si>
    <t>3.18</t>
  </si>
  <si>
    <t>Criar alertas de desmatamento no MapBiomas para monitorar as áreas de ocorrência de sete espécies de Brachycephalus em SC.</t>
  </si>
  <si>
    <t xml:space="preserve">Relatório de monitoramento </t>
  </si>
  <si>
    <t>Proteção das áreas das espécies DD dentro da AE Mata Atlântica</t>
  </si>
  <si>
    <t>Flávia Batista (ICMBio/RAN/ MHEGA)</t>
  </si>
  <si>
    <t>Tiago Quaggio (ICMBio/RAN), Luiz Fernando Ribeiro (PUCPR), Selvino Neckel (UFSC), Luana Pasetchny (IMA-SC), Marcos Bornschein (Unesp Litoral)</t>
  </si>
  <si>
    <t>Municípios de Massaranduba, Blumenau, Gaspar e Luiz Alves</t>
  </si>
  <si>
    <t>O monitoramento se justifica mediante o possível desmatamento por parte dos proprietários locais como resposta à criação das UCs na região (ação direta do próprio PAN - Municípios de Massaranduba, Blumenau, Gaspar e Luiz Alves).</t>
  </si>
  <si>
    <t>1.18</t>
  </si>
  <si>
    <t>Capacitar analistas e consultores dos Estados contemplados pelo PAN para a implementação das orientações técnicas nos processos de licenciamento (relacionada a ação 1.5)</t>
  </si>
  <si>
    <t>relatório técnico</t>
  </si>
  <si>
    <t>qualificação de analistas e consultores na aplicação de abordagens amostrais e analíticas na avaliação de impactos, planejamento da mitigação e avaliação da efetividade da mitigação no âmbito do licenciamento de infraestruturas com potenciais impactos sobre anfibios-alvo</t>
  </si>
  <si>
    <t>Tiago Quaggio (ICMBio/RAN), Anita, Fernanda, Caroline, Larissa, Julia,Talita</t>
  </si>
  <si>
    <t>Ação de desdobramento do ciclo de workshops de fatalidades de anfíbios e oficina de licenciamento para Geração de Energia (ação 1.5). Espera-se que o produto (Relatório Técnico) evidencie as  instituições atingidas (federais, estaduais e municipais), profissionais qualificados (analistas e consultores ambientais) e seus estados de origem/atuação, número de cursos ministrados, número de espécies-alvo dos PANs potencialmete afetadas.</t>
  </si>
  <si>
    <t>10/03/2025 a 14/03/2025 (presencial)</t>
  </si>
  <si>
    <t>Todas as áreas estratégicas com ocorrência de campos nativos no RS.</t>
  </si>
  <si>
    <t xml:space="preserve">Monitorar processos de licenciamento de empreendimentos hidrelétricos na AE Taquari-Antas.
</t>
  </si>
  <si>
    <t>articuladora vai encaminhar produto (relatório).</t>
  </si>
  <si>
    <t>será necessário um bolsista para apoio ao articulador no próximo ciclo.</t>
  </si>
  <si>
    <t>Destacar a temática da conservação das espécies do PAN nos instrumentos de licenciamento.</t>
  </si>
  <si>
    <t>Houve uma oficina técnica em 2022, a elaboração de um relatório técnico com o sumário dos resultados da oficina sobre anfíbios e empreendimentos de geração de energia; faltou a elaboraçãodo documento final e distribuição entre as OEMAS e monitoramento da sua implantação e oficina de monitoria, programada para 2024 e que não foi possível realizar.  Em 2022 foi promovido um ciclo de Workshops sobre atropelamentos de anfíbios em rodovias que resultou em um ebook</t>
  </si>
  <si>
    <t>relatório técnico preliminar da oficina sobre anfibios e empreendimentos de energia; ebook sobre protocolos de avaliação de mortalidade e monitoramento da efetividade da mitigação de atropelamentos em rodovias (https://repositorio.icmbio.gov.br/handle/cecav/2335)</t>
  </si>
  <si>
    <t>Limitação da dedicação do articulador (Andreas Kindel) no período</t>
  </si>
  <si>
    <t>Manter a ação no proximo ciclo. Já está na agenda do NERF-UFRGS e do articulador a finalização das atividades inicialmente previstas com relação aos emprendimentos de energia (documento tecnico, difusão, monitoramento implantação e oficina de avaliação e revisão) além de outras atividades relacionadas a empreeendimentos rodoviários (revisão da diretriz inicialmente no RS e posterior divulgação par aos outros estados)</t>
  </si>
  <si>
    <r>
      <rPr>
        <sz val="24"/>
        <color rgb="FF000000"/>
        <rFont val="Calibri"/>
        <scheme val="minor"/>
      </rPr>
      <t xml:space="preserve">Encaminhar à Câmara de Vereadores e Prefeitura de Florianópolis nota técnica contendo polígono de distribuição da rã-manezinho, </t>
    </r>
    <r>
      <rPr>
        <i/>
        <sz val="24"/>
        <color rgb="FF000000"/>
        <rFont val="Calibri"/>
        <scheme val="minor"/>
      </rPr>
      <t>Ischnocnema manezinho</t>
    </r>
    <r>
      <rPr>
        <sz val="24"/>
        <color rgb="FF000000"/>
        <rFont val="Calibri"/>
        <scheme val="minor"/>
      </rPr>
      <t xml:space="preserve">, bem como a identificação das ameaças a essa espécie, solicitando a incorporação dessas informações no Plano Diretor.  </t>
    </r>
  </si>
  <si>
    <r>
      <t>Ameaça: Urbanização, uso recreacional das áreas de ocorrência Spp:</t>
    </r>
    <r>
      <rPr>
        <i/>
        <sz val="24"/>
        <color rgb="FF000000"/>
        <rFont val="Calibri"/>
        <family val="2"/>
        <scheme val="minor"/>
      </rPr>
      <t xml:space="preserve"> Ischnocnema manezinho</t>
    </r>
    <r>
      <rPr>
        <sz val="24"/>
        <color rgb="FF000000"/>
        <rFont val="Calibri"/>
        <family val="2"/>
        <scheme val="minor"/>
      </rPr>
      <t>.Plano Diretor está parado novamente e os estudos e propostas não foram publicados por falhas durante o processo de construção do documento.Realizar monitoramento do reinício das discussões a respeito do PD e avaliar a necessidade de reiniciar a ação. A ação está finalizada mas o andamento da tramitação no âmbito da câmara de vereadores e prefeitura será monitorado pelo articulador.</t>
    </r>
  </si>
  <si>
    <r>
      <rPr>
        <sz val="11"/>
        <color rgb="FF000000"/>
        <rFont val="Calibri"/>
        <scheme val="minor"/>
      </rPr>
      <t xml:space="preserve">1. Lei N. 10717/2020 (anfíbio-símbolo: rã-manezinha </t>
    </r>
    <r>
      <rPr>
        <i/>
        <sz val="11"/>
        <color rgb="FF000000"/>
        <rFont val="Calibri"/>
        <scheme val="minor"/>
      </rPr>
      <t>Ischnocnema manezinho</t>
    </r>
    <r>
      <rPr>
        <sz val="11"/>
        <color rgb="FF000000"/>
        <rFont val="Calibri"/>
        <scheme val="minor"/>
      </rPr>
      <t xml:space="preserve"> (Anura: Brachycephalidae). (Redação incluída pela Lei nº 10767/2021 – DOEM Edição nº 2864 de 20/01/2021).</t>
    </r>
  </si>
  <si>
    <r>
      <rPr>
        <sz val="24"/>
        <color rgb="FF000000"/>
        <rFont val="Calibri"/>
        <scheme val="minor"/>
      </rPr>
      <t>Subsidiar o MPF e Justiça Federal nos processos existentes sobre a importância da recuperação de áreas de ocorrência da lagartixa-da-praia,</t>
    </r>
    <r>
      <rPr>
        <i/>
        <sz val="24"/>
        <color rgb="FF000000"/>
        <rFont val="Calibri"/>
        <scheme val="minor"/>
      </rPr>
      <t xml:space="preserve"> Liolaemus occipitalis</t>
    </r>
    <r>
      <rPr>
        <sz val="24"/>
        <color rgb="FF000000"/>
        <rFont val="Calibri"/>
        <scheme val="minor"/>
      </rPr>
      <t xml:space="preserve">, e o sapinho-de-barriga-vermelha, </t>
    </r>
    <r>
      <rPr>
        <i/>
        <sz val="24"/>
        <color rgb="FF000000"/>
        <rFont val="Calibri"/>
        <scheme val="minor"/>
      </rPr>
      <t>Melanophryniscus dorsalis</t>
    </r>
    <r>
      <rPr>
        <sz val="24"/>
        <color rgb="FF000000"/>
        <rFont val="Calibri"/>
        <scheme val="minor"/>
      </rPr>
      <t>, nas áreas embargadas da APA da Baleia Franca.</t>
    </r>
  </si>
  <si>
    <r>
      <t xml:space="preserve">Ameaça: Urbanização, uso recreacional das áreas de ocorrência Spp: </t>
    </r>
    <r>
      <rPr>
        <i/>
        <sz val="24"/>
        <rFont val="Calibri"/>
        <family val="2"/>
        <scheme val="minor"/>
      </rPr>
      <t xml:space="preserve">Liolaemus occipitalis,Melanophryniscus dorsalis,Tropidurus imbituba. </t>
    </r>
    <r>
      <rPr>
        <sz val="24"/>
        <rFont val="Calibri"/>
        <family val="2"/>
        <scheme val="minor"/>
      </rPr>
      <t>O ICMBio já multou, embargou e fez a indicação de demolição, o processo já está correndo na justiça federal.  Com a alteração nas chefias da Gerência Regional e na UC, sugere-se a realização de novo trabalho de alerta aos gestores e proposta de solicitar à PFE a inserção da Nota Técnica nos processos judiciais e ACP, além de enviar ofício aos municípios que iniciaram o processo de REURB. A ação está concluída, mas será feito esse trabalho de alerta pelo articulador.</t>
    </r>
  </si>
  <si>
    <t>Nota Técnica encaminhada com os mapas e solicitação para incorporar nos processos de licenciamento que seja diferenciada as pastagens dos campos nativos.</t>
  </si>
  <si>
    <t>Campos nativos nas AEs da Mata Atlântica e do Pampa</t>
  </si>
  <si>
    <t>Área de abrangência do PAN</t>
  </si>
  <si>
    <r>
      <rPr>
        <sz val="24"/>
        <color rgb="FF000000"/>
        <rFont val="Calibri"/>
        <scheme val="minor"/>
      </rPr>
      <t xml:space="preserve">Ação não andou em 2022, dificuldade de agendar reuniões com representantes do IBAMA. Porém os mesmos responderam os e-mails encaminhados, nos quais explicam que uma espécie ou grupo de espécies deve ser incluida nos anexos da CITES quando existe indício de comércio internacional ilegal ou quando haja potencial para isso, um exemplo foi o pedido da Costa Rica para inclusão de todas as espécies de rãs de vidro no anexo I da CITES, tendo em vista que todas são muito semelhantes, havendo comércio ilegal de algumas espécies e potencial de comércio para todas, pois são muito parecidas e o atrativo para tráfico é o mesmo para todas as espécies da familia (peculiaridade da translucidez). O mesmo poderia se aplicar, teoricamente, aos </t>
    </r>
    <r>
      <rPr>
        <i/>
        <sz val="24"/>
        <color rgb="FF000000"/>
        <rFont val="Calibri"/>
        <scheme val="minor"/>
      </rPr>
      <t>Melanophryniscus</t>
    </r>
    <r>
      <rPr>
        <sz val="24"/>
        <color rgb="FF000000"/>
        <rFont val="Calibri"/>
        <scheme val="minor"/>
      </rPr>
      <t xml:space="preserve"> por exemplo. Nesse aspecto, a partir de conversas via e-mail com esses representantes do IBAMA, ficou claro para mim que estar nos anexos da CITES coibe o tráfico internacional, pois as punições são maiores e os agentes de fiscalização estão mais atentos as espécies constantes nesses anexos, os mesmos não vêem razão para acreditar que estar na CITES seria um estímulo ao tráfico internacional, nem os especialistas do IBAMA que foram consultados vêem dessa maneira. Será realizada uma reunião com o GAT em 2023 para nivelar o entendimento de todo o GAT, tanto do PAN Sul quanto do PAN Campos Sulinos.</t>
    </r>
  </si>
  <si>
    <t>Analisar os monitoramentos dos empreendimentos de geração e transmissão de energia para avaliação dos impactos às espécies incluídas no PAN. (tem relação com ação 1.3).</t>
  </si>
  <si>
    <t>Herpetofauna do Sul: Subsídio Técnico: Márcio Borges Martins (UFRGS); Marcelo Duarte Freire (UFRGS); Diego Janisch Alvares (UFRGS); Roberto Batista de Oliveira (MCN/SEMA); Laura Verrastro (UFRGS); Mauro de  Moura Britto (IAP-PR); Cristiane Alves da Silva (SEMA-RS); Luana Pasetchny (IMA-SC); Tiago Quaggio (ICMBio/RAN). Aves dos Campos Sulinos: Patricia Serafini (ICMBio/CEMAVE), Jan Karel Felix (MCN/SEMA); Glayson Bencke (MCN/SEMA).</t>
  </si>
  <si>
    <t>Verificar se haverá manutenção outroca de articulador no próximo ciclo.</t>
  </si>
  <si>
    <t>Monitorar o andamento dos processos judiciais e REURBs relacionados à recuperação de áreas degradadas na APA da Baleia Franca (ação 1.8).</t>
  </si>
  <si>
    <t>Erica Saito (Prosul); Renata Daniela Vargas (ICMBio/APA da Baleia Franca).</t>
  </si>
  <si>
    <t>Acompanhamento do desenrolar da ação 1.8, concluída na Monitoria 3.</t>
  </si>
  <si>
    <t>A equipe da APA da Baleia Franca relatou que nenhum processo judicial foi finalizado até o momento, ou seja, nenhuma das edificações foram demolidas ou áreas autuadas foram concretamente recuperadas. O CBC esteve desenvolvendo uma normativa para recuperação de áreas degradadas, mas exclusivamente para áreas sem autos de infração ou embargos. O REURB também não está andando nos últimos anos na UC, uma vez que a PFE/AGU entendeu por meio de parecer vinculante, que não pode ocorrer regularização de ocupação em APPs sobrepostas com Mata Atlântica. Qualquer tipo de solicitação relacionada a REURB que tenha sido protocolizada no ICMBio, foi negada por força desse parecer da AGU.. A GR-5 montou recentemente um GT para discussão das possibilidades de REURB e articulação com a AGU. Justiça federal não está tomando as decisões finais, políticos influentes em Brasília estão forçando a regularização via REURB ao invés de demolição e recuperação das áreas. O parecer da AGU impede, por enquanto qualquer tipo de regularização via REURB.</t>
  </si>
  <si>
    <t>relatório será enviado na rodada virtual. Sugere-se que alguém acompanhe de perto o GT na GR-5 (Leoncio solicitou sua inclusão). Se houver a possibilidade de regularização via REURB, seria importante que os membros do PAN pudessem analisar os projetos ou pensar em condicionantes que possam garantir a permanência da espécie, mesmo sem a demolição das casas. A ação deve continuar, pois o risco é muito grande de conseguirem viabilizar a permanência das casas nas dunas e restinga, tudo isso via um REURB forçado.</t>
  </si>
  <si>
    <r>
      <rPr>
        <sz val="24"/>
        <color rgb="FF000000"/>
        <rFont val="Calibri"/>
        <scheme val="minor"/>
      </rPr>
      <t xml:space="preserve">Propor orientações complementares à normativa que estabelece procedimentos para o manejo, uso e a criação de </t>
    </r>
    <r>
      <rPr>
        <i/>
        <sz val="24"/>
        <color rgb="FF000000"/>
        <rFont val="Calibri"/>
        <scheme val="minor"/>
      </rPr>
      <t>Lithobates catesbeianus</t>
    </r>
    <r>
      <rPr>
        <sz val="24"/>
        <color rgb="FF000000"/>
        <rFont val="Calibri"/>
        <scheme val="minor"/>
      </rPr>
      <t xml:space="preserve"> (rã-touro) no Estado de Santa Catarina.</t>
    </r>
  </si>
  <si>
    <t>Subsídio Técnico: Erica Fonseca (UFSM); Camila Both (UFSM); Mauro de Moura Britto (IAT-PR); Lucas Ferrante (INPA);  Felipe Toledo (Unicamp), Igor Kaefer (UFAM), Luana Pasetchny (IMA/SC), Georgia Alves (Comissão de Exóticas Invasoras IMA/SC), Ester Warken (Comissão de Exóticas Invasoras IMA/SC), Adriana Luz (Comissão de Exóticas Invasoras IMA/SC), Rodrigo Lingnau (UTFPR), Tiago Quaggio (ICMBio/RAN), Cristiane Alves da Silva (SEMA/RS).</t>
  </si>
  <si>
    <t>Para este ciclo do PAN, esta ação funcionará como piloto para depois replicarmos em outros estados (inclusive em outros PANs)</t>
  </si>
  <si>
    <t xml:space="preserve">Foram realizadas diversas reuniões com pesquisadores e técnicos do IMA e a IN 017/2020 foi revisada, com sugestões de alterações, incluindo exigência de exames de quitridiomicose e ranavirose. O IMA ficou de discutir o quanto essa exigência seria viável para a continuidade das atividades, especialmente no que se refere a laboratórios credenciados e viabilidade de análises  e gostaria de mais estudos sobre o panorama em SC. A ação é importante de ser continuada porque vai subsidiar os demais estados na regulamentação das atividades de ranicultura, no entanto, não há uma alteração efetiva da IN, pois depende do trâmite interno do IMA.
</t>
  </si>
  <si>
    <t>artigo: Ribeiro, L. P., &amp; Toledo, L. F. (2025). Enhancing public policies for Brazilian bullfrog farming. Biota Neotropica, 25(1). https://doi.org/10.1590/1676-0611-BN-2024-1687</t>
  </si>
  <si>
    <r>
      <rPr>
        <sz val="24"/>
        <color rgb="FF000000"/>
        <rFont val="Calibri"/>
        <scheme val="minor"/>
      </rPr>
      <t xml:space="preserve">Para proximo ciclo importante manter a ação  (Mariana enviou um artigo sobre políticas públicas  para </t>
    </r>
    <r>
      <rPr>
        <i/>
        <sz val="24"/>
        <color rgb="FF000000"/>
        <rFont val="Calibri"/>
        <scheme val="minor"/>
      </rPr>
      <t>Lithobates</t>
    </r>
    <r>
      <rPr>
        <sz val="24"/>
        <color rgb="FF000000"/>
        <rFont val="Calibri"/>
        <scheme val="minor"/>
      </rPr>
      <t>)</t>
    </r>
  </si>
  <si>
    <t>1.15</t>
  </si>
  <si>
    <t>Relatório.</t>
  </si>
  <si>
    <t>Tiago Quaggio (ICMBio/RAN), Márcio Borges-Martins (UFRGS), Laura Verrastro (UFRGS), Tiago Gomes (Unipampa), Anita Macedo (FEPAM/RS), Sônia Cechin (UFSM), Patrick Colombo (MCN/SEMA/RS), Caroline Zank (Instituto Curicaca), Marília Hartmann (UFFS).</t>
  </si>
  <si>
    <t>Manter a ação no próximo ciclo e avaliar manutenção ou troca de articulador.</t>
  </si>
  <si>
    <t>1.16</t>
  </si>
  <si>
    <t>Tiago Quaggio (ICMBio/RAN), Elaine Lucas (UFSM), Selvino Neckel (UFSC), Luiz Fernando Ribeiro (PUCPR), Mauro Moura-Britto (IAT/PR), Patrick Colombo (MCN/SEMA/RS), Caroline Zank (Instituto Curicaca), Márcio Borges-Martins (UFRGS), Laura Verrastro (UFRGS), Marina Gomes Rampim (IAT/PR).</t>
  </si>
  <si>
    <t>1.17</t>
  </si>
  <si>
    <r>
      <rPr>
        <sz val="24"/>
        <color rgb="FF000000"/>
        <rFont val="Calibri"/>
        <family val="2"/>
        <scheme val="minor"/>
      </rPr>
      <t xml:space="preserve">Acompanhar o andamento do Projeto de Lei complementar e inclusão das recomendações da Nota Técnica para </t>
    </r>
    <r>
      <rPr>
        <i/>
        <sz val="24"/>
        <color rgb="FF000000"/>
        <rFont val="Calibri"/>
        <family val="2"/>
        <scheme val="minor"/>
      </rPr>
      <t>Ischnocnema manezinho</t>
    </r>
    <r>
      <rPr>
        <sz val="24"/>
        <color rgb="FF000000"/>
        <rFont val="Calibri"/>
        <family val="2"/>
        <scheme val="minor"/>
      </rPr>
      <t xml:space="preserve"> (ação 1.7).</t>
    </r>
  </si>
  <si>
    <t>Selvino Neckel (UFSC)  e Paulo Garcia (UFSC).</t>
  </si>
  <si>
    <t>O PL foi publicado (10.767/2021, INCLUI E ALTERA DISPOSITIVOS NA LEI Nº 10.717, DE 2020), e a ação foi concluída, sem necessidade de relatório. No fim, o GAT entendeu que esta ação ficou redundante com a 1.7.</t>
  </si>
  <si>
    <r>
      <rPr>
        <b/>
        <sz val="24"/>
        <color rgb="FF000000"/>
        <rFont val="Calibri"/>
        <scheme val="minor"/>
      </rPr>
      <t>1. </t>
    </r>
    <r>
      <rPr>
        <sz val="24"/>
        <color rgb="FF000000"/>
        <rFont val="Calibri"/>
        <scheme val="minor"/>
      </rPr>
      <t xml:space="preserve">Lei N. 10717/2020 (anfíbio-símbolo: rã-manezinha </t>
    </r>
    <r>
      <rPr>
        <i/>
        <sz val="24"/>
        <color rgb="FF000000"/>
        <rFont val="Calibri"/>
        <scheme val="minor"/>
      </rPr>
      <t>Ischnocnema manezinho</t>
    </r>
    <r>
      <rPr>
        <sz val="24"/>
        <color rgb="FF000000"/>
        <rFont val="Calibri"/>
        <scheme val="minor"/>
      </rPr>
      <t xml:space="preserve"> (Anura: Brachycephalidae). (Redação incluída pela Lei nº 10767/2021 – DOEM Edição nº 2864 de 20/01/2021).
</t>
    </r>
    <r>
      <rPr>
        <b/>
        <sz val="24"/>
        <color rgb="FF000000"/>
        <rFont val="Calibri"/>
        <scheme val="minor"/>
      </rPr>
      <t>2.</t>
    </r>
    <r>
      <rPr>
        <sz val="24"/>
        <color rgb="FF000000"/>
        <rFont val="Calibri"/>
        <scheme val="minor"/>
      </rPr>
      <t xml:space="preserve"> Lei N. 10767/2021 (anfíbio-símbolo: rã-manezinha </t>
    </r>
    <r>
      <rPr>
        <i/>
        <sz val="24"/>
        <color rgb="FF000000"/>
        <rFont val="Calibri"/>
        <scheme val="minor"/>
      </rPr>
      <t>Ischnocnema manezinho</t>
    </r>
    <r>
      <rPr>
        <sz val="24"/>
        <color rgb="FF000000"/>
        <rFont val="Calibri"/>
        <scheme val="minor"/>
      </rPr>
      <t xml:space="preserve"> (Anura: Brachycephalidae)</t>
    </r>
  </si>
  <si>
    <t>Anexar o PL (não foi enviado um relatório mas a lei foi publicada)</t>
  </si>
  <si>
    <t>Capacitar analistas e consultores dos Estados contemplados pelo PAN para a implementação das orientações técnicas nos processos de licenciamento (relacionada a ação 1.5).</t>
  </si>
  <si>
    <t>Relatório técnico.</t>
  </si>
  <si>
    <t>Qualificação de analistas e consultores na aplicação de abordagens amostrais e analíticas na avaliação de impactos, planejamento da mitigação e avaliação da efetividade da mitigação no âmbito do licenciamento de infraestruturas com potenciais impactos sobre anfibios-alvo</t>
  </si>
  <si>
    <t>Tiago Quaggio (ICMBio/RAN), Anita, Fernanda, Caroline, Larissa, Julia,Talita.</t>
  </si>
  <si>
    <t>Articulador vai enviar o relatório da ação</t>
  </si>
  <si>
    <r>
      <rPr>
        <sz val="24"/>
        <color rgb="FF000000"/>
        <rFont val="Calibri"/>
        <family val="2"/>
        <scheme val="minor"/>
      </rPr>
      <t xml:space="preserve">Mapear as áreas de ocupação das espécies </t>
    </r>
    <r>
      <rPr>
        <i/>
        <sz val="24"/>
        <color rgb="FF000000"/>
        <rFont val="Calibri"/>
        <family val="2"/>
        <scheme val="minor"/>
      </rPr>
      <t>Liolaemus occipitalis, Liolaemus arambarensis,  Melanophryniscus montevidensis</t>
    </r>
    <r>
      <rPr>
        <sz val="24"/>
        <color rgb="FF000000"/>
        <rFont val="Calibri"/>
        <family val="2"/>
        <scheme val="minor"/>
      </rPr>
      <t xml:space="preserve"> e </t>
    </r>
    <r>
      <rPr>
        <i/>
        <sz val="24"/>
        <color rgb="FF000000"/>
        <rFont val="Calibri"/>
        <family val="2"/>
        <scheme val="minor"/>
      </rPr>
      <t>Melanophryniscus dorsalis,</t>
    </r>
    <r>
      <rPr>
        <sz val="24"/>
        <color rgb="FF000000"/>
        <rFont val="Calibri"/>
        <family val="2"/>
        <scheme val="minor"/>
      </rPr>
      <t xml:space="preserve"> subsidiando a estratégia de conservação dos ambientes de dunas e dando suporte à criação e implementação de UCs do litoral (ação 3.1).</t>
    </r>
  </si>
  <si>
    <r>
      <t xml:space="preserve">Relatório técnico com o mapa das áreas de ocupação e informações para subsidiar a conservação destas espécies e seus </t>
    </r>
    <r>
      <rPr>
        <i/>
        <sz val="24"/>
        <rFont val="Calibri"/>
        <family val="2"/>
        <scheme val="minor"/>
      </rPr>
      <t>habitat</t>
    </r>
    <r>
      <rPr>
        <sz val="24"/>
        <rFont val="Calibri"/>
        <family val="2"/>
        <scheme val="minor"/>
      </rPr>
      <t>.</t>
    </r>
  </si>
  <si>
    <r>
      <t xml:space="preserve">Existe o projeto de implantação de grandes Parques Eólicos no sul do Brasil que atingirão as áreas de ocorrências dessas espécies, principalmente na região sul do Estado onde ocorre </t>
    </r>
    <r>
      <rPr>
        <i/>
        <sz val="24"/>
        <color rgb="FF000000"/>
        <rFont val="Calibri"/>
        <family val="2"/>
        <scheme val="minor"/>
      </rPr>
      <t>L. occipitalis</t>
    </r>
    <r>
      <rPr>
        <sz val="24"/>
        <color rgb="FF000000"/>
        <rFont val="Calibri"/>
        <family val="2"/>
        <scheme val="minor"/>
      </rPr>
      <t xml:space="preserve">, </t>
    </r>
    <r>
      <rPr>
        <i/>
        <sz val="24"/>
        <color rgb="FF000000"/>
        <rFont val="Calibri"/>
        <family val="2"/>
        <scheme val="minor"/>
      </rPr>
      <t>M. montevidensis</t>
    </r>
    <r>
      <rPr>
        <sz val="24"/>
        <color rgb="FF000000"/>
        <rFont val="Calibri"/>
        <family val="2"/>
        <scheme val="minor"/>
      </rPr>
      <t xml:space="preserve"> e</t>
    </r>
    <r>
      <rPr>
        <i/>
        <sz val="24"/>
        <color rgb="FF000000"/>
        <rFont val="Calibri"/>
        <family val="2"/>
        <scheme val="minor"/>
      </rPr>
      <t xml:space="preserve"> M. dorsalis</t>
    </r>
    <r>
      <rPr>
        <sz val="24"/>
        <color rgb="FF000000"/>
        <rFont val="Calibri"/>
        <family val="2"/>
        <scheme val="minor"/>
      </rPr>
      <t>.</t>
    </r>
  </si>
  <si>
    <r>
      <t xml:space="preserve">&gt; Até o momento foram realizados estudos em uma população de </t>
    </r>
    <r>
      <rPr>
        <i/>
        <sz val="24"/>
        <color theme="1"/>
        <rFont val="Calibri"/>
        <family val="2"/>
        <scheme val="minor"/>
      </rPr>
      <t>L. occipitalis</t>
    </r>
    <r>
      <rPr>
        <sz val="24"/>
        <color theme="1"/>
        <rFont val="Calibri"/>
        <family val="2"/>
        <scheme val="minor"/>
      </rPr>
      <t xml:space="preserve"> na área de dunas que corresponde aos Lençóis Ciderensis. Uma área já reservada para ser o Parque das Dunas, mas até agora não foi implementada e não teve nenhum avance.
&gt; Para </t>
    </r>
    <r>
      <rPr>
        <i/>
        <sz val="24"/>
        <color theme="1"/>
        <rFont val="Calibri"/>
        <family val="2"/>
        <scheme val="minor"/>
      </rPr>
      <t>L. arambarensis</t>
    </r>
    <r>
      <rPr>
        <sz val="24"/>
        <color theme="1"/>
        <rFont val="Calibri"/>
        <family val="2"/>
        <scheme val="minor"/>
      </rPr>
      <t>, as áreas foram visitadas e foi publicado um artigo com a área de ocorrência da espécie.</t>
    </r>
  </si>
  <si>
    <r>
      <rPr>
        <b/>
        <sz val="11"/>
        <color rgb="FF000000"/>
        <rFont val="Aptos Narrow"/>
      </rPr>
      <t>artigo publicado 1.</t>
    </r>
    <r>
      <rPr>
        <sz val="11"/>
        <color rgb="FF000000"/>
        <rFont val="Aptos Narrow"/>
      </rPr>
      <t xml:space="preserve"> Cubas, G. K., Gohlke, S. F., Vieira, T. Q., &amp; Verrastro, L. (2023). Reduction in the geographic range of the microendemic sand dune lizard Liolaemus arambarensis Verrastro et al., 2003. Herpetology Notes, 17, 767–769. </t>
    </r>
    <r>
      <rPr>
        <b/>
        <sz val="11"/>
        <color rgb="FF000000"/>
        <rFont val="Aptos Narrow"/>
      </rPr>
      <t>2. TCC:</t>
    </r>
    <r>
      <rPr>
        <sz val="11"/>
        <color rgb="FF000000"/>
        <rFont val="Aptos Narrow"/>
      </rPr>
      <t xml:space="preserve"> </t>
    </r>
    <r>
      <rPr>
        <b/>
        <sz val="11"/>
        <color rgb="FF000000"/>
        <rFont val="Aptos Narrow"/>
      </rPr>
      <t>Gregol, R.K. (2024). Influência da invasão de Pinus na ocupação de microhabitat da lagartixa-da-praia Liolaemus occipitalis (Squamata: Liolaemidae) em ambiente de dunas. Universidade Federal do Rio Grande do Sul.</t>
    </r>
  </si>
  <si>
    <t>Para dar continuidade as ações se precisa de dinheiro e pessoas para visitar outras áreas do Litoral. Durtante a pandemia não houve nenhuma saída</t>
  </si>
  <si>
    <r>
      <rPr>
        <sz val="24"/>
        <color rgb="FF000000"/>
        <rFont val="Calibri"/>
        <scheme val="minor"/>
      </rPr>
      <t xml:space="preserve">Laura tem um projeto de monitorar </t>
    </r>
    <r>
      <rPr>
        <i/>
        <sz val="24"/>
        <color rgb="FF000000"/>
        <rFont val="Calibri"/>
        <scheme val="minor"/>
      </rPr>
      <t xml:space="preserve">Liolaemus arambarensis </t>
    </r>
    <r>
      <rPr>
        <sz val="24"/>
        <color rgb="FF000000"/>
        <rFont val="Calibri"/>
        <scheme val="minor"/>
      </rPr>
      <t xml:space="preserve">após </t>
    </r>
    <r>
      <rPr>
        <i/>
        <sz val="24"/>
        <color rgb="FF000000"/>
        <rFont val="Calibri"/>
        <scheme val="minor"/>
      </rPr>
      <t xml:space="preserve"> </t>
    </r>
    <r>
      <rPr>
        <sz val="24"/>
        <color rgb="FF000000"/>
        <rFont val="Calibri"/>
        <scheme val="minor"/>
      </rPr>
      <t xml:space="preserve"> as enchentes de 2024. Sugere monitoramento do processo de criacao das seguintes UCs- APA Federal das Restingas da Lagoa dos Patos, APA Municipal da Ilha dos Mariheiros, e UC Estadual das Dunas de Cidreiras.</t>
    </r>
  </si>
  <si>
    <t>Concluida, mas terá uma continuidade. Tiago precisa enviar o produto.</t>
  </si>
  <si>
    <t>mai/24</t>
  </si>
  <si>
    <t>Subsídio Técnico: Sonia Cechin (UFSM); Camila Both (UFRGS); Valentina Caorsi (UFRGS); Elaine Lucas  (UFSM).</t>
  </si>
  <si>
    <t>artigos enviados no grupo (inserir).</t>
  </si>
  <si>
    <r>
      <rPr>
        <sz val="24"/>
        <color rgb="FF000000"/>
        <rFont val="Calibri"/>
        <family val="2"/>
        <scheme val="minor"/>
      </rPr>
      <t xml:space="preserve">Buscar populações de </t>
    </r>
    <r>
      <rPr>
        <i/>
        <sz val="24"/>
        <color rgb="FF000000"/>
        <rFont val="Calibri"/>
        <family val="2"/>
        <scheme val="minor"/>
      </rPr>
      <t>Ceratophrys ornata</t>
    </r>
    <r>
      <rPr>
        <sz val="24"/>
        <color rgb="FF000000"/>
        <rFont val="Calibri"/>
        <family val="2"/>
        <scheme val="minor"/>
      </rPr>
      <t xml:space="preserve"> no Rio Grande do Sul para subsidiar a reavaliação do seu estado de conservação e para elaboração de um plano de conservação para a espécie. </t>
    </r>
  </si>
  <si>
    <t>Subsídio Técnico: Caroline Zank (Instituto Curicaca), Marcelo Duarte Freire (UFRGS), Andreas Kindel (UFRGS), Natália Vargas (UFRGS), Michelle Abadie (ICMBio/RAN), Daniel Loebmann (FURG), Camila Deutsch (IEGEBA UBA-CONICET/COANA), Gabriela Agostini (IEGEBA UBA-CONICET/COANA), Gabriele Volkmer (IFSul), Patrick Colombo (MCN/SEMA), Raul Maneyro (UDELAR),Tiago Quaggio Vieira (ICMBio/RAN), Alexandre Krob (Instituto Curicaca), Márcio Borges-Martins (UFRGS), Jaqueline Becker (UFRGS), Renan Pitella (UFRGS).</t>
  </si>
  <si>
    <r>
      <t xml:space="preserve">Seria interessante incluir estudo com eDNA (contatar Felipe Toledo, Carla Lopes e/ou Cristiano Nogueira). </t>
    </r>
    <r>
      <rPr>
        <i/>
        <sz val="24"/>
        <color rgb="FF000000"/>
        <rFont val="Calibri"/>
        <family val="2"/>
        <scheme val="minor"/>
      </rPr>
      <t>Ceratophrys ornata</t>
    </r>
    <r>
      <rPr>
        <sz val="24"/>
        <color rgb="FF000000"/>
        <rFont val="Calibri"/>
        <family val="2"/>
        <scheme val="minor"/>
      </rPr>
      <t xml:space="preserve"> foi avaliada e validada como CR(PEX) em nível nacional e a portaria foi publicada em junho de 2022.</t>
    </r>
  </si>
  <si>
    <t>Foram realizadas buscas em campos, e a especie nao foi encontrada (as gravaçoes precisam ser analisadas).</t>
  </si>
  <si>
    <t>Relatórios das expedições precisam ser enviados pelo Tiago. Manter a ação no próximo ciclo.</t>
  </si>
  <si>
    <r>
      <t xml:space="preserve">Monitorar a população e estudar aspectos da história natural, ecologia e distribuição de </t>
    </r>
    <r>
      <rPr>
        <i/>
        <sz val="24"/>
        <rFont val="Calibri"/>
        <family val="2"/>
        <scheme val="minor"/>
      </rPr>
      <t>Melanophryniscus admirabilis</t>
    </r>
    <r>
      <rPr>
        <sz val="24"/>
        <rFont val="Calibri"/>
        <family val="2"/>
        <scheme val="minor"/>
      </rPr>
      <t xml:space="preserve"> que forneçam subsídios para estratégias de conservação</t>
    </r>
  </si>
  <si>
    <r>
      <t xml:space="preserve">A ação foi concluída, tendo sido realizado o monitoramento da espécie ao longo do PAN. Foi garantido recurso para a continuidade do monitoramento para o ano de 2025.
</t>
    </r>
    <r>
      <rPr>
        <b/>
        <sz val="24"/>
        <color rgb="FFFF0000"/>
        <rFont val="Calibri"/>
        <family val="2"/>
        <scheme val="minor"/>
      </rPr>
      <t>Os produtos deverão ser enviados para a conclusão da ação.</t>
    </r>
  </si>
  <si>
    <t>A ação deve ser mantida no proximo ciclo, contando com o recurso para os proximos 3 anos, oriundos de emergências   ambientais. Michele precisa enviar os produtos para finalizar a ação.</t>
  </si>
  <si>
    <r>
      <rPr>
        <sz val="24"/>
        <color rgb="FF000000"/>
        <rFont val="Calibri"/>
        <family val="2"/>
        <scheme val="minor"/>
      </rPr>
      <t xml:space="preserve">(CONFERIR INFORMAÇÃO SOBRE VALIDAÇÃO) O articulador somente irá monitorar as pesquisas que estão sendo realizadas com essas espécies. </t>
    </r>
    <r>
      <rPr>
        <i/>
        <sz val="24"/>
        <color rgb="FF000000"/>
        <rFont val="Calibri"/>
        <family val="2"/>
        <scheme val="minor"/>
      </rPr>
      <t>Tropidurus imbituba</t>
    </r>
    <r>
      <rPr>
        <sz val="24"/>
        <color rgb="FF000000"/>
        <rFont val="Calibri"/>
        <family val="2"/>
        <scheme val="minor"/>
      </rPr>
      <t xml:space="preserve"> não foi contemplado nesta ação porque foi avaliado como DD no segundo ciclo de avaliação, porém ainda não foi validada. Contactar a Noeli Zanella (UPF) se não está desenvolvendo alguma pesquisa relacionada a </t>
    </r>
    <r>
      <rPr>
        <i/>
        <sz val="24"/>
        <color rgb="FF000000"/>
        <rFont val="Calibri"/>
        <family val="2"/>
        <scheme val="minor"/>
      </rPr>
      <t>A. thalesdelemai</t>
    </r>
    <r>
      <rPr>
        <sz val="24"/>
        <color rgb="FF000000"/>
        <rFont val="Calibri"/>
        <family val="2"/>
        <scheme val="minor"/>
      </rPr>
      <t>.</t>
    </r>
  </si>
  <si>
    <t>artigo publicado: Entiauspe-Neto, O. M., A. R. Giraudo, T. B. Guedes, A. Tiutenko, M. Borges-Martins &amp; C. Koch (2025). Rediscovery of a rare and endangered Apostolepis (Serpentes: Dipsadidae): reassessing species boundaries and phylogenetic relationships using integrative approaches. Salamandra 61(1): 1–28.</t>
  </si>
  <si>
    <t>Material informativo (impresso e digital) produzido e difundido ao público-alvo.</t>
  </si>
  <si>
    <t>Sensibilização social sobre a importância das espécies contempladas pelo PAN.</t>
  </si>
  <si>
    <t>Subsídio Técnico: Laura Verrastro (UFRGS); Tiago Gomes (UNIPAMPA); Márcio Borges-Martins (UFRGS); Selvino Neckel de Oliveira (UFSC - informação de registro); Iberê Farina Machado (Instituto Boitatá); Fernanda Góss Braga (SEMA-PR); Leoncio Pedrosa Lima (ICMBio/CR9); Luiz Fernando Ribeiro (PUC-PR); Luis Giasson (FURB); Elaine Maria Lucas Gonsales (UFSM); Rodrigo Lingnau (UTFPR) Suporte logístico: Luana Pasetchny (IMA-SC), Mauro de Moura Britto (IAP-PR); Patrick Colombo (MCN/SEMA); Michelle Abadie (ICMBio/RAN); Caroline Zank (Instituto Curicaca); Tiago Quaggio (ICMBio/RAN).</t>
  </si>
  <si>
    <t xml:space="preserve">A ação foi concluída, com material impresso e disponível online.
Foi implementado programa de educação ambiental utilizando esse material em escolas.
</t>
  </si>
  <si>
    <r>
      <rPr>
        <sz val="24"/>
        <color rgb="FF000000"/>
        <rFont val="Calibri"/>
        <scheme val="minor"/>
      </rPr>
      <t>O livro Anfíbios e Répteis ameaçados do Sul do Brasil gerado pela ação está disponível no site da Boitatá (https://www.institutoboitata.org/planos-de-acao-nacional). Em Campo Alegre- SC a espécie </t>
    </r>
    <r>
      <rPr>
        <i/>
        <sz val="24"/>
        <color rgb="FF000000"/>
        <rFont val="Calibri"/>
        <scheme val="minor"/>
      </rPr>
      <t>B.quiriensis</t>
    </r>
    <r>
      <rPr>
        <sz val="24"/>
        <color rgb="FF000000"/>
        <rFont val="Calibri"/>
        <scheme val="minor"/>
      </rPr>
      <t xml:space="preserve"> se tornou espécie símbolo da cidade (Lei Nº 5.170 De 15 De Setembro De 2023- Institui o anuro </t>
    </r>
    <r>
      <rPr>
        <i/>
        <sz val="24"/>
        <color rgb="FF000000"/>
        <rFont val="Calibri"/>
        <scheme val="minor"/>
      </rPr>
      <t>Brachycephalus quiririensis</t>
    </r>
    <r>
      <rPr>
        <sz val="24"/>
        <color rgb="FF000000"/>
        <rFont val="Calibri"/>
        <scheme val="minor"/>
      </rPr>
      <t xml:space="preserve">, conhecido como “Sapo Do Quiriri”, como animal Anfíbio Símbolo Do Município De Campo Alegre/SC. 	). </t>
    </r>
  </si>
  <si>
    <t>A ação deve ser mantida no próximo ciclo, alterando a articulação para Tatianne Jardim (Boitata). Ação deve continuar.</t>
  </si>
  <si>
    <t>Subsídio Técnico: Rodrigo Lignau (UTFPR); Luis Giasson (FURB); Paulo Garcia (ICMBio/RAN - ajudar na coleta de dados e elaboração de relatorios e artigos); Tiago Gomes (UNIPAMPA); Selvino Neckel (UFSC).</t>
  </si>
  <si>
    <r>
      <t xml:space="preserve">Ameaça: Empreendimentos hidrelétricos (PCHs), suinocultura e agricultura Spp: </t>
    </r>
    <r>
      <rPr>
        <i/>
        <sz val="24"/>
        <color rgb="FF000000"/>
        <rFont val="Calibri"/>
        <family val="2"/>
        <scheme val="minor"/>
      </rPr>
      <t>Boana curupi, Pithecopus rusticus.</t>
    </r>
  </si>
  <si>
    <t>Foram realizadas pesquisas com biologia reprodutiva, ecologia termal e de eDNA de P. rusticus.  Estudos genéticos estão em andamento. - ERNETTI, JULIA R. ; LOPES, CARLA MARTINS ; RIBEIRO, LUISA P. ; DE BASTIANI, VELUMA I.M. ; LUCAS, ELAINE M. ; TOLEDO, LUÍS FELIPE . Environmental DNA survey does not detect additional populations of a critically endangered leaf frog, but reveal another threat to the species. JOURNAL FOR NATURE CONSERVATION, v. 78, p. 126572, 2024. - DE BASTIANI, VELUMA IALÚ MOLINARI ; BOSCHETTI, JOANA PRISCILLA ; ERNETTI, JULIA RENATA ; DOS SANTOS, TIAGO GOMES ; LUCAS, ELAINE MARIA . Green, charismatic, microendemic, and threatened: breeding biology of the leaf frog Pithecopus rusticus (Anura: Hylidae: Phyllomedusinae). JOURNAL OF NATURAL HISTORY, v. 58, p. 285-310, 2024. - DE BASTIANI, VELUMA IALÚ MOLINARI ; SPIES, MARCIA REGINA ; FRANCO, JEFERSON LUIS ; ZANIOL, FELIPE ; MAGRO, JACIR DAL ; LUCAS, ELAINE MARIA ; DOS SANTOS, TIAGO GOMES . Agro is not cool: DNA damage and oxidative stress in anurans evidencing the devastation of subtropical grasslands. Aquatic Sciences, v. 86, p. 1-15, 2023.</t>
  </si>
  <si>
    <t>&gt; ERNETTI, JULIA R. ; LOPES, CARLA MARTINS ; RIBEIRO, LUISA P. ; DE BASTIANI, VELUMA I.M. ; LUCAS, ELAINE M. ; TOLEDO, LUÍS FELIPE . Environmental DNA survey does not detect additional populations of a critically endangered leaf frog, but reveal another threat to the species. JOURNAL FOR NATURE CONSERVATION, v. 78, p. 126572, 2024. 
&gt; DE BASTIANI, VELUMA IALÚ MOLINARI ; BOSCHETTI, JOANA PRISCILLA ; ERNETTI, JULIA RENATA ; DOS SANTOS, TIAGO GOMES ; LUCAS, ELAINE MARIA. Green, charismatic, microendemic, and threatened: breeding biology of the leaf frog Pithecopus rusticus (Anura: Hylidae: Phyllomedusinae). JOURNAL OF NATURAL HISTORY, v. 58, p. 285-310, 2024. 
&gt; DE BASTIANI, VELUMA IALÚ MOLINARI ; SPIES, MARCIA REGINA ; FRANCO, JEFERSON LUIS ; ZANIOL, FELIPE ; MAGRO, JACIR DAL ; LUCAS, ELAINE MARIA ; DOS SANTOS, TIAGO GOMES . Agro is not cool: DNA damage and oxidative stress in anurans evidencing the devastation of subtropical grasslands. Aquatic Sciences, v. 86, p. 1-15, 2023.Q37</t>
  </si>
  <si>
    <r>
      <rPr>
        <sz val="24"/>
        <color rgb="FF000000"/>
        <rFont val="Calibri"/>
        <scheme val="minor"/>
      </rPr>
      <t>Estimar a área de vida necessária para a manutenção das populações de </t>
    </r>
    <r>
      <rPr>
        <i/>
        <sz val="24"/>
        <color rgb="FF000000"/>
        <rFont val="Calibri"/>
        <scheme val="minor"/>
      </rPr>
      <t>Phrynops williamsi</t>
    </r>
    <r>
      <rPr>
        <sz val="24"/>
        <color rgb="FF000000"/>
        <rFont val="Calibri"/>
        <scheme val="minor"/>
      </rPr>
      <t>, a fim de gerar conhecimento sobre os impactos dos empreendimentos hidrelétricos.</t>
    </r>
  </si>
  <si>
    <t>Pedro Ivo Figueiredo (UFRGS), Rosane Nauderer (PARNA Iguaçu), Michel Garey (UNILA) e Ana Paula Lustosa (RAN), Laura Verrastro (UFRGS).</t>
  </si>
  <si>
    <t>Parque Estadual do Rio Tainhas e PARNA Iguaçu.</t>
  </si>
  <si>
    <r>
      <rPr>
        <sz val="24"/>
        <color rgb="FF000000"/>
        <rFont val="Calibri"/>
        <family val="2"/>
        <scheme val="minor"/>
      </rPr>
      <t xml:space="preserve">A continuidade dessa espécie no PAN se dá devido a estar nas listas estaduais: a espécie é NT no RS, VU em SC e PR. A recente reavaliação do status de conservação nacional, resultou em DD após a validação.  Além de dar continuidade a ações em andamento desde o 1° ciclo do PAN. Ameaça: Empreendimentos hidrelétricos. Spp: </t>
    </r>
    <r>
      <rPr>
        <i/>
        <sz val="24"/>
        <color rgb="FF000000"/>
        <rFont val="Calibri"/>
        <family val="2"/>
        <scheme val="minor"/>
      </rPr>
      <t>Phrynops williamis</t>
    </r>
    <r>
      <rPr>
        <sz val="24"/>
        <color rgb="FF000000"/>
        <rFont val="Calibri"/>
        <family val="2"/>
        <scheme val="minor"/>
      </rPr>
      <t>.</t>
    </r>
  </si>
  <si>
    <t>Participação do RAN no workshop realizado em Foz do Iguaçu com o objetivo de atualizar o plano de pesquisa do Parque Nacional do Iguaçu, onde foi proposto eleger P. williamsi como espécie prioritária para pesquisa e monitoramento no parque, o que foi acatado. Houve ainda uma reunião posterior com representantes do PARNA Iguaçu (Rosane Nauderer) e UNILA  (Michel Garey)  visando iniciar proposta de pesquisa e monitoramento envolvendo as populações do baixo iguaçu. A idéia é levantar dados sobre a espécie dentro do parque e comparar as populações impactadas pelo reservatório da UHE baixo Iguaçu com as populações protegidas pelo PARNA. Rafael M. Valadão: Em 2024 foi realizada a terceira expedição de monitoramento da espécie no PARNA Iguaçu, são amostrados diferentes ambientes no interior e entorno do PARNA (Calha principal do Iguaçu em diferntes localidades, Rio Floriano, Rio Silva Jardim, Rio Santo Antônio, diferentes córregos e lagoas, etc). Na última expedição foi realizado um esforço amostral total de 385 armadilhas noite, com a captura de 34 indivíduos de P. williamsii e 26 indivíduos de P. geoffroanus. Até o momento, ao longo de todo o projeto, foram capturados 37 indivíduos de P. williamsii e 41 P. geoffroanus. P. williamsii apresenta características de uma espécie hábitat específico, tem a sua população concentrada (35 dos 37 indivíduos capturados) em ambientes de corredeira, com afloramento rochoso, presentes na calha principal do Rio Iguaçu. Enquanto P. geoffroanus é generalista com relação ao uso do hábitat, sendo capturado em todos os tipos de ambientes amostrados.  Os dados obtidos até o momento são preocupantes. O fato de P. williamsii ter a maior parte da sua população restrita a calha principal do Rio Iguaçu aumenta sua vulnerabilidade na região, já que o complexo de hidrelétricas situadas à montante do PARNA não praticam um sistema de vazão ecológica que seja compatível com a história natural da espécie. Adicionalmente, a população apresenta à montante o lago da hidrelétrica como barreira de dispersão, por ser uma espécie de ambiente lótico. Já à jusante dos sítios monitorados, temos as Cataratas do Iguaçu, uma potencial barreira natural. Temos um mestrado e um Doutorado associado ao projeto, um para avaliar a parte de sanitária de P. williamsii e outro para avalar a morfometria geométrica dessa espécie. Dados da área de vida da espécie ainda não foram obtidos, de maneira que a ação foi iniciada e não concluída, será necessário mais um ciclo do PAN para que sejam obtidos resultados relacionados à determinação da área de vida da espécie.</t>
  </si>
  <si>
    <r>
      <rPr>
        <sz val="24"/>
        <color rgb="FF000000"/>
        <rFont val="Calibri"/>
        <scheme val="minor"/>
      </rPr>
      <t xml:space="preserve">Inclusão de </t>
    </r>
    <r>
      <rPr>
        <i/>
        <sz val="24"/>
        <color rgb="FF000000"/>
        <rFont val="Calibri"/>
        <scheme val="minor"/>
      </rPr>
      <t>P. williamsi</t>
    </r>
    <r>
      <rPr>
        <sz val="24"/>
        <color rgb="FF000000"/>
        <rFont val="Calibri"/>
        <scheme val="minor"/>
      </rPr>
      <t xml:space="preserve"> como espécie prioritária para pesquisa dentro do PARNA Iguaçu. Relatórios técnicos das expedições.</t>
    </r>
  </si>
  <si>
    <t>Após o falecimento da Raíssa, a ação ficou sem qualquer pessoa para executá-la. Em 2022 teve início o projeto para avaliar os impactos de hidrelétricas sobre as populações do PARNA do Iguaçu.</t>
  </si>
  <si>
    <t>Tiago Quaggio Vieira, Rafael Martins Valadão</t>
  </si>
  <si>
    <t xml:space="preserve">Rafael Valadão: Recompenda-se a continuidade da ação em um próximo ciclo, haja vista a espécie foi avaliada e validada como ameaçada de extinção no último ciclo de avaliação do estado de conservação dos quelônios continentais. Sugerimos não restringir a ação na determinação da área de vida, talvez algo relacionado à avaliação do impacto de hidrelétricas e sugestão de medidas de mitigação. Tiago: Troca de articulador (Rafael Valadão seria o articulador no teceiro ciclo). Sugestão: no proximo ciclo focar na bacia do Iguaçu pois servirá de subsidio para a área de ocorrencia. </t>
  </si>
  <si>
    <r>
      <t xml:space="preserve">Avaliar o impacto da silvicultura sobre as populações de </t>
    </r>
    <r>
      <rPr>
        <i/>
        <sz val="24"/>
        <rFont val="Calibri"/>
        <family val="2"/>
        <scheme val="minor"/>
      </rPr>
      <t>Contomastix vacariensis</t>
    </r>
    <r>
      <rPr>
        <sz val="24"/>
        <rFont val="Calibri"/>
        <family val="2"/>
        <scheme val="minor"/>
      </rPr>
      <t xml:space="preserve">, </t>
    </r>
    <r>
      <rPr>
        <i/>
        <sz val="24"/>
        <rFont val="Calibri"/>
        <family val="2"/>
        <scheme val="minor"/>
      </rPr>
      <t>Contomastix lacertoides</t>
    </r>
    <r>
      <rPr>
        <sz val="24"/>
        <rFont val="Calibri"/>
        <family val="2"/>
        <scheme val="minor"/>
      </rPr>
      <t xml:space="preserve">, </t>
    </r>
    <r>
      <rPr>
        <i/>
        <sz val="24"/>
        <rFont val="Calibri"/>
        <family val="2"/>
        <scheme val="minor"/>
      </rPr>
      <t>Homonota uruguayensis</t>
    </r>
    <r>
      <rPr>
        <sz val="24"/>
        <rFont val="Calibri"/>
        <family val="2"/>
        <scheme val="minor"/>
      </rPr>
      <t xml:space="preserve"> e </t>
    </r>
    <r>
      <rPr>
        <i/>
        <sz val="24"/>
        <rFont val="Calibri"/>
        <family val="2"/>
        <scheme val="minor"/>
      </rPr>
      <t>Tropidurus catalanensis</t>
    </r>
    <r>
      <rPr>
        <sz val="24"/>
        <rFont val="Calibri"/>
        <family val="2"/>
        <scheme val="minor"/>
      </rPr>
      <t>.</t>
    </r>
  </si>
  <si>
    <t>Relatório e Parecer Técnico enviado aos órgãos licenciadores dos três estados do Sul; sugestão de controle na atividade de silvicultura em SC e aprimoramento na atividade de controle no RS.</t>
  </si>
  <si>
    <t>Em 2022 foi publicado um artigo sobre o efeito da sivicultura de Pinus sobre C. vacariensis. Em 2021 também foi publicado um artigo sobre a extinção de uma população de Tropidurus catalanensis extinta pela sivicultura de Eucalipto. Em 2023 foi publicada a descrição de uma espécie nova de Homonota (xiru), microêndemica do Cerro do Tigre (Alegrete)
Neste momento não existe nenhuma atividade em andamento ou prevista para esta ação. Laura informou que enviara parecer tecnico para os orgaos SC e PR.</t>
  </si>
  <si>
    <r>
      <rPr>
        <b/>
        <sz val="12"/>
        <color rgb="FF000000"/>
        <rFont val="Calibri"/>
      </rPr>
      <t>artigos: 1</t>
    </r>
    <r>
      <rPr>
        <sz val="12"/>
        <color rgb="FF000000"/>
        <rFont val="Calibri"/>
      </rPr>
      <t>- How close is danger? Relationship between the distance from an exotic tree plantation and occupancy of an endemic lizard.  </t>
    </r>
    <r>
      <rPr>
        <b/>
        <sz val="12"/>
        <color rgb="FF000000"/>
        <rFont val="Calibri"/>
      </rPr>
      <t>2-</t>
    </r>
    <r>
      <rPr>
        <sz val="12"/>
        <color rgb="FF000000"/>
        <rFont val="Calibri"/>
      </rPr>
      <t xml:space="preserve"> Local Extinction of Tropidurus catalanensis Caused by Plantation Forestry in the Pampas of Brazil.  </t>
    </r>
  </si>
  <si>
    <t>Falta de pessoal e dinheiro para saídas de campo</t>
  </si>
  <si>
    <t>A expançao da silvicultura e seus impactos sobre essas éspecies precsam ser monitoradas. Sugere-se continuar no proximo ciclo. Possivel concluir a ação no segundo ciclo mas a continuação é necessaria.</t>
  </si>
  <si>
    <r>
      <t xml:space="preserve">Utilizar dados de mapeamento de uso da terra para localizar e mensurar a conversão de </t>
    </r>
    <r>
      <rPr>
        <i/>
        <sz val="24"/>
        <rFont val="Calibri"/>
        <family val="2"/>
        <scheme val="minor"/>
      </rPr>
      <t>habitat</t>
    </r>
    <r>
      <rPr>
        <sz val="24"/>
        <color rgb="FF000000"/>
        <rFont val="Calibri"/>
        <family val="2"/>
        <scheme val="minor"/>
      </rPr>
      <t xml:space="preserve"> nos municípios da Mata Atlântica </t>
    </r>
    <r>
      <rPr>
        <i/>
        <sz val="24"/>
        <rFont val="Calibri"/>
        <family val="2"/>
        <scheme val="minor"/>
      </rPr>
      <t xml:space="preserve">strictu sensu </t>
    </r>
    <r>
      <rPr>
        <sz val="24"/>
        <color rgb="FF000000"/>
        <rFont val="Calibri"/>
        <family val="2"/>
        <scheme val="minor"/>
      </rPr>
      <t xml:space="preserve">no Rio Grande do Sul com ocorrência de espécies-alvo do PAN, visando subsidiar ações dos órgãos ambientais competentes. </t>
    </r>
  </si>
  <si>
    <t>Rômulo Valim (SEMA/BLAU Litoral Norte)</t>
  </si>
  <si>
    <t>Subsídio Técnico: Alexandre Krob (Instituto Curicaca); Caroline Zank (Instituto Curicaca); Roberto Batista de Oliveira (MCN/SEMA); Marcelo Duarte Freire (UFRGS); Rosane/Rovena (CAOMA/Ministério Público Estadual); Suporte Logístico: Andreas Kindel (UFRGS); Lara (ICMBio/RAN); Rômulo Valim (SEMA/ BLAU Litoral Norte).</t>
  </si>
  <si>
    <r>
      <t>Verificar quem da UFRGS (Andreas Kindel) e SOS Mata Atlântica trabalha no projeto MAPBIOMAS para iniciar interlocução com o PAN, visando estabelecer parceria.</t>
    </r>
    <r>
      <rPr>
        <sz val="24"/>
        <color rgb="FFDD0806"/>
        <rFont val="Calibri"/>
        <family val="2"/>
        <scheme val="minor"/>
      </rPr>
      <t xml:space="preserve"> </t>
    </r>
    <r>
      <rPr>
        <sz val="24"/>
        <color rgb="FF000000"/>
        <rFont val="Calibri"/>
        <family val="2"/>
        <scheme val="minor"/>
      </rPr>
      <t>Comando Ambiental (Alexandre vai conversar com eles e verificar a possibilidade de compor esse grupo). Essa ação precisa entregar anualmente um mapa atualizado. Enquanto não tivermos o mapa, ela ficará em andamento com problemas de realização.</t>
    </r>
  </si>
  <si>
    <t>Essa ação é similar aos indicadores de perda e fragmentação. No próximo ciclo reestruturar a ação com a 3.18 (por áreas   estratégicas )</t>
  </si>
  <si>
    <t>Coexecutar, em parceria com a SEMA/RS e Instituto Curicaca, a Avaliação Ecológica Rápida na região do Banhado Amarelo, Josafaz e Silveirão.</t>
  </si>
  <si>
    <t>Proteção da área através da criação de UC ou ampliação do PARNA Serra Geral; prospecção de novas áreas de ocorrência das espécies do PAN.</t>
  </si>
  <si>
    <t>Subsídio Técnico: Patrick Colombo (MCN/SEMA); Marcelo Freire (UFRGS); Caroline Zank (Instituto Curicaca); Dener Heiermann (UFRGS/FZB); Cristiane Alves da Silva (SEMA/RS); Leonardo Urruth (SEMA/RS - coordenador do PAT); Luthiana Carbonell dos Santos (IMA/SC).</t>
  </si>
  <si>
    <t>Tiago entrará  em contato com o Instituto Curicaca. Ação estava verde na última monitoria, com AER sendo executada.</t>
  </si>
  <si>
    <r>
      <t xml:space="preserve">Realizar Avaliação Ecológica Rápida na região de ocorrência de </t>
    </r>
    <r>
      <rPr>
        <i/>
        <sz val="24"/>
        <rFont val="Calibri"/>
        <family val="2"/>
        <scheme val="minor"/>
      </rPr>
      <t xml:space="preserve">Melanophryniscus admirabilis </t>
    </r>
    <r>
      <rPr>
        <sz val="24"/>
        <color rgb="FF000000"/>
        <rFont val="Calibri"/>
        <family val="2"/>
        <scheme val="minor"/>
      </rPr>
      <t>para a definição de estratégias para conservação.</t>
    </r>
  </si>
  <si>
    <r>
      <t xml:space="preserve">Área de ocorrência de </t>
    </r>
    <r>
      <rPr>
        <i/>
        <sz val="24"/>
        <rFont val="Calibri"/>
        <family val="2"/>
        <scheme val="minor"/>
      </rPr>
      <t>M. admirabilis</t>
    </r>
    <r>
      <rPr>
        <sz val="24"/>
        <color rgb="FF000000"/>
        <rFont val="Calibri"/>
        <family val="2"/>
        <scheme val="minor"/>
      </rPr>
      <t>, municípios de Soledade e Arvorezinha (RS).</t>
    </r>
  </si>
  <si>
    <t>AER foi finalizada em novembro de 2023 e está em fase de revisão final.</t>
  </si>
  <si>
    <t>O relatório está pronto e deve ser inserido nas pastas.</t>
  </si>
  <si>
    <t>Muncípios de São Francisco de Paula (RS), Cambará do Sul (RS), Maquiné (RS), D. Pedro de Alcântara (RS), Massaranduba (SC), Garuva (SC), Corupá (SC).</t>
  </si>
  <si>
    <t xml:space="preserve">Foram realizadas expedições para o M. cambaraensis, quatro visitas na localidade tipo de B. pernix não havendo nenhuma alteração de informações sobre história natural e no ambiente da espécie. Foram realizadas visitas na area de Brachycephalus mirissimus em média a cada 3 meses e o ambiente permanece inalterado, porém constatou-se uma diminuição perceptível da atividade da especie nao sendo observado mais nenhum especime (apenas 3 indivíduos vocalizaram). Brachycephalus quiririensis foi realizado uma visita anual não havendo nenhuma alteração de informações sobre história natural e no ambiente da espécie. Cycloramphus diringshofeni não possui registro em ambiente natural há mais de 50 anos (nenhuma expedição foi realizada). Cycloramphus valae foi realizado um estudo de e-dna que encontrou possíveis amostras em 3 novos pontos (a conformação aguarda estudos- Delio Baeta). </t>
  </si>
  <si>
    <t xml:space="preserve">Notas técnicas estão disponíveis no SEI. 1. Tese defendida: 
Mariana Retuci Pontes. The chytrid fungus and Ranavirus in species of the genus Melanophryniscus (Anura: Bufonidae). Defendida: 2024. Tese (Doutorado em Ecologia, Universidade Estadual de Campinas (UNICAMP), Fundação de Amparo à Pesquisa do Estado de São Paulo (FAPESP). Orientador: Luís Felipe Toledo. Disponível em: https://repositorio.unicamp.br/acervo/detalhe/1407844?guid=1741715072502&amp;returnUrl=%2fresultado%2flistar%3fguid%3d1741715072502%26quantidadePaginas%3d1%26codigoRegistro%3d1407844%231407844&amp;i=14 /  
2. Teses de doutorado em andamento:  
Gabriele Volkmer. Agroflorestas são sistemas viáveis para a conservação de vertebrados fora de áreas protegidas? Início: 2022. Tese (Doutorado em Biologia Animal, Universidade Federal do Rio Grande do Sul. Orientador: Márcio Borges Martins.  
Natália Dallagnol Vargas. Avaliação do efeito da tolerância térmica como preditor das distribuições geográficas atuais e dos impactos das futuras mudanças climáticas em anfíbios do sul do Brasil. Início: 2019. Tese (Doutorado em Biologia Animal, Universidade Federal do Rio Grande do Sul, Conselho Nacional de Desenvolvimento Científico e Tecnológico (CNPq). Orientador: Márcio Borges Martins. </t>
  </si>
  <si>
    <r>
      <rPr>
        <sz val="24"/>
        <color rgb="FF000000"/>
        <rFont val="Calibri"/>
        <scheme val="minor"/>
      </rPr>
      <t xml:space="preserve">Mariana relatou que observou alta prevalência e carga de infecção pelo fungo quitrio e Ranavirus em </t>
    </r>
    <r>
      <rPr>
        <i/>
        <sz val="24"/>
        <color rgb="FF000000"/>
        <rFont val="Calibri"/>
        <scheme val="minor"/>
      </rPr>
      <t xml:space="preserve">M. biancae </t>
    </r>
    <r>
      <rPr>
        <sz val="24"/>
        <color rgb="FF000000"/>
        <rFont val="Calibri"/>
        <scheme val="minor"/>
      </rPr>
      <t>na população da Serra de Araçatuba/PR (importante considerar essa informação para ações no próximo ciclo). Ação deve continuar no próximo ciclo.</t>
    </r>
  </si>
  <si>
    <t>Ação não foi iniciada.</t>
  </si>
  <si>
    <t>Relatório técnico elaborado pela MHEGA/RAN sobrepôs  os registros de exóticas invasoras de UCs Federais e de Aquarana catesbeiana ( rã-touro) nas áreas  estratégicas do PAN Sul. O mesmo relatório é resultado daação 3.18.</t>
  </si>
  <si>
    <r>
      <rPr>
        <sz val="24"/>
        <color rgb="FF000000"/>
        <rFont val="Calibri"/>
        <scheme val="minor"/>
      </rPr>
      <t>Essa ação será executada no âmbito dos Plano de Ação Territorais Planalto Sul (IMA/SEMA) e Campanha Sul e Serra do Sudeste (SEMA). </t>
    </r>
    <r>
      <rPr>
        <strike/>
        <sz val="24"/>
        <color rgb="FF000000"/>
        <rFont val="Calibri"/>
        <scheme val="minor"/>
      </rPr>
      <t xml:space="preserve">Ela pode ser excluida desse PAN. </t>
    </r>
    <r>
      <rPr>
        <sz val="24"/>
        <color rgb="FF000000"/>
        <rFont val="Calibri"/>
        <scheme val="minor"/>
      </rPr>
      <t xml:space="preserve"> A equipe do Mhega sobrepôs  os registros de exóticas invasoras de UCs Federais e de rã-touro nas áreas  estratégicas do PAN Sul.</t>
    </r>
  </si>
  <si>
    <t>Site criado e atualizado.</t>
  </si>
  <si>
    <t>Disponibilização atualizada das informações do PAN Sul.</t>
  </si>
  <si>
    <t>Rodrigo Tinoco (Instituto Boitatá), Tiago Quaggio (ICMBio/RAN), Michelle Abadie (ICMBio/RAN).</t>
  </si>
  <si>
    <t>Site no domínio Herpeto.org</t>
  </si>
  <si>
    <t>Um dos produtos do PAN (2.8- livro "ANFÍBIOS E RÉPTEIS AMEAÇADOS DO SUL DO BRASIL") está hospedado no site do Instituto Boitatá. No entanto, outras informações ainda não foram disponibilizadas.
Tatiane informou que as informações do PAN serão hospedadas no site do instituto Boitatá, e não mais no herpeto.org, como havia sido definido anteriormente.</t>
  </si>
  <si>
    <t xml:space="preserve">As informações estão hospedadas no site: https://www.institutoboitata.org/  
contando atualmente com o livro Anfíbios e Répteis Ameaçados do Sul do Brasil. Acesso pelo link: https://www.institutoboitata.org/ PROJETOS &gt; PANs &gt; Clique aqui para fazer download do livro Anfíbios e Répteis Ameaçados do Sul do Brasil. Site: Anfíbios &amp; Répteis do Lab. de Herpetologia da Universidade Federal do Rio Grande do Sul. Acesso pelo link: https://www.ufrgs.br/herpetologia/admiravel/ Possui informações Melanophryniscus admirabilis e PAN Herpetofauna do Sul. 
 </t>
  </si>
  <si>
    <t>A ação deve ser mantida para o próximo ciclo com a articulação de Tatiane Jardim.</t>
  </si>
  <si>
    <r>
      <t xml:space="preserve">Iniciar um programa de conservação ex situ como ferramenta complementar à conservação de </t>
    </r>
    <r>
      <rPr>
        <i/>
        <sz val="24"/>
        <color theme="1"/>
        <rFont val="Calibri"/>
        <family val="2"/>
        <scheme val="minor"/>
      </rPr>
      <t>Pithecopus rusticus.</t>
    </r>
  </si>
  <si>
    <t>Documentação da institucionalização; Protocolo elaborado.</t>
  </si>
  <si>
    <r>
      <t>manutenção</t>
    </r>
    <r>
      <rPr>
        <i/>
        <sz val="24"/>
        <color theme="1"/>
        <rFont val="Calibri"/>
        <family val="2"/>
        <scheme val="minor"/>
      </rPr>
      <t xml:space="preserve"> ex situ</t>
    </r>
    <r>
      <rPr>
        <sz val="24"/>
        <color rgb="FF000000"/>
        <rFont val="Calibri"/>
        <family val="2"/>
        <scheme val="minor"/>
      </rPr>
      <t xml:space="preserve"> de </t>
    </r>
    <r>
      <rPr>
        <i/>
        <sz val="24"/>
        <color theme="1"/>
        <rFont val="Calibri"/>
        <family val="2"/>
        <scheme val="minor"/>
      </rPr>
      <t>P. rusticus</t>
    </r>
    <r>
      <rPr>
        <sz val="24"/>
        <color rgb="FF000000"/>
        <rFont val="Calibri"/>
        <family val="2"/>
        <scheme val="minor"/>
      </rPr>
      <t>.</t>
    </r>
  </si>
  <si>
    <t>Cybele Lisboa (Zoo-SP), Reuber Brandão (UnB), Paloma Bosso (Parque das Aves), Tiago Quaggio (ICMBio/RAN), Carlos Abrahão (ICMBio/RAN).</t>
  </si>
  <si>
    <r>
      <rPr>
        <i/>
        <sz val="24"/>
        <color rgb="FF000000"/>
        <rFont val="Calibri"/>
        <family val="2"/>
        <scheme val="minor"/>
      </rPr>
      <t>Pithecopus rusticus</t>
    </r>
    <r>
      <rPr>
        <sz val="24"/>
        <color rgb="FF000000"/>
        <rFont val="Calibri"/>
        <family val="2"/>
        <scheme val="minor"/>
      </rPr>
      <t xml:space="preserve"> (CR) é conhecida apenas para a localidade-tipo, em área particular (não protegida), a qual está sujeita a impactos da conversão de hábitat, impacto potencial de agrotóxicos e  incidência de quitrídeo. A espécie foi avaliada pela ASG Brasil na oficina da Conservation Needs Assessment e foi indicada como prioridade para Conservação Ex-situ. A ação se divide em 2 etapas neste ciclo: 1a é institucionalizar o programa de conservação ex situ de </t>
    </r>
    <r>
      <rPr>
        <i/>
        <sz val="24"/>
        <color rgb="FF000000"/>
        <rFont val="Calibri"/>
        <family val="2"/>
        <scheme val="minor"/>
      </rPr>
      <t>Pithecopus rusticus</t>
    </r>
    <r>
      <rPr>
        <sz val="24"/>
        <color rgb="FF000000"/>
        <rFont val="Calibri"/>
        <family val="2"/>
        <scheme val="minor"/>
      </rPr>
      <t xml:space="preserve"> como uma ferramenta complementar à conservação da espécie; 2a é garantir uma população da espécie modelo em cativeiro. A ação deve ter continuidade no próximo ciclo do PAN.</t>
    </r>
  </si>
  <si>
    <t xml:space="preserve">O protocolo está em desenvolvimento. </t>
  </si>
  <si>
    <t>Termo de Cooperação entre a Universidade Federal De Santa Maria- Ufsm, Parque Das Aves E A Reserva Paulista Administradora De Parques S/A. visando à conservação integrada do anfíbio Pithecopus rusticus.</t>
  </si>
  <si>
    <t xml:space="preserve">Elaine enviará um protocolo básico que está sendo utilizado. Ação deverá continuar no próximo ciclo. </t>
  </si>
  <si>
    <t>Matriz contendo as lacunas de conhecimento para cada espécie-alvo.</t>
  </si>
  <si>
    <t>Lacunas de conhecimento identificadas para direcionar pesquisas futuras.</t>
  </si>
  <si>
    <r>
      <t xml:space="preserve">A ação será desenvolvida a partir de uma planilha compartilhada entre todos os colaboradores. Incluir as espécies de lagartos ameaçados já avaliadas (mas ainda não validadas): </t>
    </r>
    <r>
      <rPr>
        <i/>
        <sz val="24"/>
        <color rgb="FF000000"/>
        <rFont val="Calibri"/>
        <family val="2"/>
        <scheme val="minor"/>
      </rPr>
      <t>Anisoleps undulatus</t>
    </r>
    <r>
      <rPr>
        <sz val="24"/>
        <color rgb="FF000000"/>
        <rFont val="Calibri"/>
        <family val="2"/>
        <scheme val="minor"/>
      </rPr>
      <t xml:space="preserve">, </t>
    </r>
    <r>
      <rPr>
        <i/>
        <sz val="24"/>
        <color rgb="FF000000"/>
        <rFont val="Calibri"/>
        <family val="2"/>
        <scheme val="minor"/>
      </rPr>
      <t>Ophiodes enso</t>
    </r>
    <r>
      <rPr>
        <sz val="24"/>
        <color rgb="FF000000"/>
        <rFont val="Calibri"/>
        <family val="2"/>
        <scheme val="minor"/>
      </rPr>
      <t xml:space="preserve">, </t>
    </r>
    <r>
      <rPr>
        <i/>
        <sz val="24"/>
        <color rgb="FF000000"/>
        <rFont val="Calibri"/>
        <family val="2"/>
        <scheme val="minor"/>
      </rPr>
      <t>Amphisbaena tiaraju</t>
    </r>
    <r>
      <rPr>
        <sz val="24"/>
        <color rgb="FF000000"/>
        <rFont val="Calibri"/>
        <family val="2"/>
        <scheme val="minor"/>
      </rPr>
      <t>.</t>
    </r>
  </si>
  <si>
    <t>Diagnóstico elaborado com ameaças identificadas, classificadas e georrefenciadas para cada espécie-alvo.</t>
  </si>
  <si>
    <t>informação qualificada sobre as ameaças às espécies-alvo do PAN.</t>
  </si>
  <si>
    <t>Carlos Guidorizzi (ICMBio/RAN), Michelle Abadie (ICMBio/RAN), Lara Côrtes (ICMBio/RAN/Ngeo), Flávia Batista (ICMBio/RAN/Ngeo), Michelle Abadie (ICMBio/RAN), Elaine Lucas (UFSM), Tiago Gomes dos Santos (UNIPAMPA), Selvino Neckel de Oliveira (UFSC), Luiz Fernando Ribeito (instituto Mater Natura), Laura Verrastro (UFRGS), Márcio Borges Martins (UFRGS), Caroline Zank (Instituto Curicaca), Patrick Colombo (SEMA/MCN).</t>
  </si>
  <si>
    <t>O propósito desta ação é qualificar o processo de avaliação do risco de extinção das espécies, retroalimentar o SALVE (ao menos para as espécies ameaçadas) e subsidiar ações de conservação para as espécies-alvo. Georreferenciar as ameaças por população de espécie ameaçada, sempre que possível. Estabelecer num buffer de ameaças padronizado para todas as espécies, especialmente para ameaças difusas.</t>
  </si>
  <si>
    <t xml:space="preserve"> </t>
  </si>
  <si>
    <t>Manter a ação para o próximo ciclo.</t>
  </si>
  <si>
    <r>
      <rPr>
        <b/>
        <sz val="24"/>
        <rFont val="Calibri"/>
        <family val="2"/>
        <scheme val="minor"/>
      </rPr>
      <t xml:space="preserve">Herpetofauna do Sul </t>
    </r>
    <r>
      <rPr>
        <sz val="24"/>
        <rFont val="Calibri"/>
        <family val="2"/>
        <scheme val="minor"/>
      </rPr>
      <t xml:space="preserve">Subsídio Técnico: Marcelo Duarte Freire (UFRGS); Diego Janisch Alvares (UFRGS); Roberto Batista de Oliveira (MCN/SEMA); Laura Verrastro (UFRGS); Patrick Colombo (MCN/SEMA); Diego Pereira (DBio/SEMA), Joana Bassi (DBio/SEMA). </t>
    </r>
    <r>
      <rPr>
        <b/>
        <sz val="24"/>
        <rFont val="Calibri"/>
        <family val="2"/>
        <scheme val="minor"/>
      </rPr>
      <t>Aves dos Campos Sulinos</t>
    </r>
    <r>
      <rPr>
        <sz val="24"/>
        <rFont val="Calibri"/>
        <family val="2"/>
        <scheme val="minor"/>
      </rPr>
      <t>: Glayson Bencke (MCN/SEMA).</t>
    </r>
  </si>
  <si>
    <r>
      <t xml:space="preserve">Fomentar a criação de UC na região de ocorrência do sapinho-admirável-de-barriga-vermelha, </t>
    </r>
    <r>
      <rPr>
        <i/>
        <sz val="24"/>
        <rFont val="Calibri"/>
        <family val="2"/>
        <scheme val="minor"/>
      </rPr>
      <t>Melanophryniscus admirabilis.</t>
    </r>
  </si>
  <si>
    <t>ação não será mais compartilhada com PAN Aves Campos Sulinos.</t>
  </si>
  <si>
    <t xml:space="preserve">Foi encaminhado para Brasília a proposta de criação de uma Unidade de Conservação no município de Arvorezinha, área de ocorrência do M. admirabilis. </t>
  </si>
  <si>
    <t>Proposta encaminhada à COCUC (aguardando envio do articulador)</t>
  </si>
  <si>
    <t>Alexandre ficou de enviar a proposta para colocarmos nos produtos,</t>
  </si>
  <si>
    <r>
      <t>Subsidiar e acompanhar a implementação do Plano de Manejo do Parque Estadual Serra da Baitaca, visando a conservação do sapinho-da-montanha,</t>
    </r>
    <r>
      <rPr>
        <i/>
        <sz val="24"/>
        <rFont val="Calibri"/>
        <family val="2"/>
        <scheme val="minor"/>
      </rPr>
      <t xml:space="preserve"> Brachycephalus pernix</t>
    </r>
  </si>
  <si>
    <t>Subsídio Técnico: Rodrigo Torres (Saint-Hilaire), Tiago Quaggio (ICMBio/RAN); Sérgio Augusto Abrahão Morato (STCP); Mauro de Moura Britto (IAP-PR); Vinícius Guerra (Instituto Boitatá); Marina Gomes Rampim (IAP/PE Serra da Baitaca).</t>
  </si>
  <si>
    <r>
      <rPr>
        <sz val="24"/>
        <color rgb="FF000000"/>
        <rFont val="Calibri"/>
        <family val="2"/>
        <scheme val="minor"/>
      </rPr>
      <t xml:space="preserve">Antes a Nota Técnica seria usada para uma denúncia ao MPE, pois a gestão anterior não estava colaborando. No cenário atual, a NT servirá de respaldo para a nova gestão conseguir implementar as ações previstas no Plano de Manejo para proteção do sapinho. Importante que a NT seja encaminhada via RAN. Incluir ações previstas no PM e verificar a necessidade de incluir novas ações. Plano de Manejo existe desde 2017, porém ainda não foi implementado. O chefe da unidade é responsável por outras UCs no PR e não se envolve muito com o PE Serra da Baitaca. Ameaça: Uso recreacional e incêndio; Spp: </t>
    </r>
    <r>
      <rPr>
        <i/>
        <sz val="24"/>
        <color rgb="FF000000"/>
        <rFont val="Calibri"/>
        <family val="2"/>
        <scheme val="minor"/>
      </rPr>
      <t>Brachycephalus pernix</t>
    </r>
    <r>
      <rPr>
        <sz val="24"/>
        <color rgb="FF000000"/>
        <rFont val="Calibri"/>
        <family val="2"/>
        <scheme val="minor"/>
      </rPr>
      <t xml:space="preserve">. </t>
    </r>
  </si>
  <si>
    <t xml:space="preserve">Luis vai encaminhar as NTs. Para o terceiro ciclo discutir questões de pisoteio, e incêndios por conta da presença de turistas. Atualizar o Previna e trabalhar de forma mais especificas essa ação para melhorar o Previna, implementar o conselho, e controle de acesso de turistas. </t>
  </si>
  <si>
    <r>
      <t xml:space="preserve">Incentivar, subsidiar e acompanhar a elaboração e/ou implementação de Planos de Manejo das UCs e Plano Diretor do município de ocorrência da rã-manezinha, </t>
    </r>
    <r>
      <rPr>
        <i/>
        <sz val="24"/>
        <color rgb="FF000000"/>
        <rFont val="Calibri"/>
        <scheme val="minor"/>
      </rPr>
      <t>Ischnocnema manezinho</t>
    </r>
    <r>
      <rPr>
        <sz val="24"/>
        <color rgb="FF000000"/>
        <rFont val="Calibri"/>
        <scheme val="minor"/>
      </rPr>
      <t xml:space="preserve">, e do lagartinho-das-dunas, </t>
    </r>
    <r>
      <rPr>
        <i/>
        <sz val="24"/>
        <color rgb="FF000000"/>
        <rFont val="Calibri"/>
        <scheme val="minor"/>
      </rPr>
      <t>Liolaemus occipitalis</t>
    </r>
    <r>
      <rPr>
        <sz val="24"/>
        <color rgb="FF000000"/>
        <rFont val="Calibri"/>
        <scheme val="minor"/>
      </rPr>
      <t>.</t>
    </r>
  </si>
  <si>
    <r>
      <rPr>
        <sz val="24"/>
        <color rgb="FF000000"/>
        <rFont val="Calibri"/>
        <family val="2"/>
        <scheme val="minor"/>
      </rPr>
      <t xml:space="preserve"> Acompanhar a elaboração do Plano de Manejo da REVIS Meiembipe para incluir ações espécíficas para a a rã-manezinha. Ameaça: Urbanização, uso recreacional das áreas de ocorrência Spp: </t>
    </r>
    <r>
      <rPr>
        <i/>
        <sz val="24"/>
        <color rgb="FF000000"/>
        <rFont val="Calibri"/>
        <family val="2"/>
        <scheme val="minor"/>
      </rPr>
      <t>Ischnocnema manezinho.</t>
    </r>
  </si>
  <si>
    <t xml:space="preserve">Nota técnica do PE Rio Vermelho foi encaminhada e as sugestões foram incorporadas no novo plano de manejo está disponível no SEI (inserir registro). </t>
  </si>
  <si>
    <r>
      <rPr>
        <sz val="24"/>
        <color rgb="FF000000"/>
        <rFont val="Calibri"/>
        <scheme val="minor"/>
      </rPr>
      <t xml:space="preserve">Tiago enviará a NT, e sugere-se a continuação dessa ação para o próximo ciclo, focando primcipalmente em </t>
    </r>
    <r>
      <rPr>
        <i/>
        <sz val="24"/>
        <color rgb="FF000000"/>
        <rFont val="Calibri"/>
        <scheme val="minor"/>
      </rPr>
      <t>Liolamelus occiptalis</t>
    </r>
    <r>
      <rPr>
        <sz val="24"/>
        <color rgb="FF000000"/>
        <rFont val="Calibri"/>
        <scheme val="minor"/>
      </rPr>
      <t>. Envolver a associação dos moradores, sugerir passarelas.</t>
    </r>
  </si>
  <si>
    <t>Devem ser realizadas as tratativas para retomada das atividades de identificação de APPs e providências para recuperação das áreas na AE. Realizar um “portfolio” ou outra forma de propaganda. Buscar parcerias e avaliar possibilidade de criação de RPPNs estaduais ou federais com aquisição das áreas de APP e sítios indicados pela equipe da Elaine. Elaine comenta que seria interessante uma ação de fiscalização no entorno da REVIS, porque as áreas de banhado são frequentemente mexidas. Fiscalização é possível somente em SC, onde os banhados acima de 800m são protegidos como APP (PR não). Próximo ano (2023): avaliar a possibilidade de organizar uma nova ação de fiscalização.</t>
  </si>
  <si>
    <t xml:space="preserve">Aguardando resposta do articulador até a rodada virtual. Sugere-se a continuidade da ação para o próximo ciclo, incluir o MHEGA como colaborador da ação. </t>
  </si>
  <si>
    <t xml:space="preserve">A ação teve Nota Tecnica enviada, mas falta a modificação do plano de manejo. Não há previsão para as modificações no plano. Para fins de licenciamento a NT tem sido considerada. </t>
  </si>
  <si>
    <t>Tiago enviará os produtos. Para o próximo ciclo sugere-se a elaboração de um plano temático para herpetofauna conforme sugerido pela a coordenadora de plano de manejos do ICMBio (Fabiana Hessel)</t>
  </si>
  <si>
    <r>
      <rPr>
        <b/>
        <sz val="24"/>
        <rFont val="Calibri"/>
        <family val="2"/>
        <scheme val="minor"/>
      </rPr>
      <t xml:space="preserve">Ação compartilhada </t>
    </r>
    <r>
      <rPr>
        <sz val="24"/>
        <rFont val="Calibri"/>
        <family val="2"/>
        <scheme val="minor"/>
      </rPr>
      <t>Herpetofauna do Sul:Subsídio técnico: Laura Verrastro (UFRGS); Diego Janisch (UFRGS); Caroline Zank (Instituto Curicaca); Marcelo Freire (UFRGS); Patrick Colombo (MCN/SEMA); Lara Cortes (ICMBio/RAN); Márcio Borges-Martins (UFRGS); Roberto Batista de Oliveira (MCN/SEMA); Diego Pereira (DBio/SEMA). Aves dos Campos Sulinos:
Departamento de Biodiversidade - DUC; Daniel Vilasboas Slomp (SEMA-RS);
Jan Karel Felix Mähler Junior (MCN/SEMA);
Luis Fernando Perello (FEPAM); Patrícia Pereira  Serafini (ICMBio/CEMAVE).</t>
    </r>
  </si>
  <si>
    <t>Ação compartilhada com PAN Campos Sulinos (Ação 1.22).</t>
  </si>
  <si>
    <r>
      <t xml:space="preserve">Monitorar o processo de revisão do Plano de Manejo do Parque Estadual de Itapeva/RS para garantir a inclusão de </t>
    </r>
    <r>
      <rPr>
        <i/>
        <sz val="24"/>
        <rFont val="Calibri"/>
        <family val="2"/>
        <scheme val="minor"/>
      </rPr>
      <t>Melanophryniscus dorsalis</t>
    </r>
    <r>
      <rPr>
        <sz val="24"/>
        <rFont val="Calibri"/>
        <family val="2"/>
        <scheme val="minor"/>
      </rPr>
      <t xml:space="preserve">, </t>
    </r>
    <r>
      <rPr>
        <i/>
        <sz val="24"/>
        <rFont val="Calibri"/>
        <family val="2"/>
        <scheme val="minor"/>
      </rPr>
      <t xml:space="preserve">Liolaemus occipitalis </t>
    </r>
    <r>
      <rPr>
        <sz val="24"/>
        <rFont val="Calibri"/>
        <family val="2"/>
        <scheme val="minor"/>
      </rPr>
      <t xml:space="preserve">e </t>
    </r>
    <r>
      <rPr>
        <i/>
        <sz val="24"/>
        <rFont val="Calibri"/>
        <family val="2"/>
        <scheme val="minor"/>
      </rPr>
      <t xml:space="preserve">Contomastix lacertoides </t>
    </r>
    <r>
      <rPr>
        <sz val="24"/>
        <rFont val="Calibri"/>
        <family val="2"/>
        <scheme val="minor"/>
      </rPr>
      <t>como sub-alvos dos alvos de ambientes.</t>
    </r>
  </si>
  <si>
    <r>
      <t>Solicitar a inclusão como alvo de conservação e propor ações para a proteção de</t>
    </r>
    <r>
      <rPr>
        <i/>
        <sz val="24"/>
        <color rgb="FF000000"/>
        <rFont val="Calibri"/>
        <family val="2"/>
        <scheme val="minor"/>
      </rPr>
      <t xml:space="preserve"> Liolaemus occipitalis</t>
    </r>
    <r>
      <rPr>
        <sz val="24"/>
        <color rgb="FF000000"/>
        <rFont val="Calibri"/>
        <family val="2"/>
        <scheme val="minor"/>
      </rPr>
      <t xml:space="preserve">, </t>
    </r>
    <r>
      <rPr>
        <i/>
        <sz val="24"/>
        <color rgb="FF000000"/>
        <rFont val="Calibri"/>
        <family val="2"/>
        <scheme val="minor"/>
      </rPr>
      <t xml:space="preserve">Melanophryniscus dorsalis </t>
    </r>
    <r>
      <rPr>
        <sz val="24"/>
        <color rgb="FF000000"/>
        <rFont val="Calibri"/>
        <family val="2"/>
        <scheme val="minor"/>
      </rPr>
      <t>e</t>
    </r>
    <r>
      <rPr>
        <i/>
        <sz val="24"/>
        <color rgb="FF000000"/>
        <rFont val="Calibri"/>
        <family val="2"/>
        <scheme val="minor"/>
      </rPr>
      <t xml:space="preserve"> Tropidurus imbituba </t>
    </r>
    <r>
      <rPr>
        <sz val="24"/>
        <color rgb="FF000000"/>
        <rFont val="Calibri"/>
        <family val="2"/>
        <scheme val="minor"/>
      </rPr>
      <t>no Plano de Manejo da APA da Baleia Franca.</t>
    </r>
  </si>
  <si>
    <r>
      <t xml:space="preserve">Ameaça: Urbanização, uso recreacional das áreas de ocorrência das espécies </t>
    </r>
    <r>
      <rPr>
        <i/>
        <sz val="24"/>
        <rFont val="Calibri"/>
        <family val="2"/>
        <scheme val="minor"/>
      </rPr>
      <t xml:space="preserve">Liolaemus occipitalis, Melanophryniscus dorsalis </t>
    </r>
    <r>
      <rPr>
        <sz val="24"/>
        <color rgb="FF000000"/>
        <rFont val="Calibri"/>
        <family val="2"/>
        <scheme val="minor"/>
      </rPr>
      <t xml:space="preserve">e </t>
    </r>
    <r>
      <rPr>
        <i/>
        <sz val="24"/>
        <rFont val="Calibri"/>
        <family val="2"/>
        <scheme val="minor"/>
      </rPr>
      <t>Tropidurus imbituba.</t>
    </r>
  </si>
  <si>
    <r>
      <t xml:space="preserve">Ameaça: Urbanização, uso recreacional das áreas de ocorrência das espécies </t>
    </r>
    <r>
      <rPr>
        <i/>
        <sz val="24"/>
        <rFont val="Calibri"/>
        <family val="2"/>
        <scheme val="minor"/>
      </rPr>
      <t xml:space="preserve">Liolaemus occipitalis, Melanophryniscus dorsalis </t>
    </r>
    <r>
      <rPr>
        <sz val="24"/>
        <color rgb="FF000000"/>
        <rFont val="Calibri"/>
        <family val="2"/>
        <scheme val="minor"/>
      </rPr>
      <t>e</t>
    </r>
    <r>
      <rPr>
        <i/>
        <sz val="24"/>
        <rFont val="Calibri"/>
        <family val="2"/>
        <scheme val="minor"/>
      </rPr>
      <t xml:space="preserve">Tropidurus imbituba. </t>
    </r>
    <r>
      <rPr>
        <sz val="24"/>
        <rFont val="Calibri"/>
        <family val="2"/>
        <scheme val="minor"/>
      </rPr>
      <t>Confirmar com a articuladora e chefe do parque estadual a nova data prevista para conclusão.</t>
    </r>
  </si>
  <si>
    <r>
      <rPr>
        <b/>
        <sz val="24"/>
        <rFont val="Calibri"/>
        <family val="2"/>
        <scheme val="minor"/>
      </rPr>
      <t>Herpetofauna do Sul:</t>
    </r>
    <r>
      <rPr>
        <sz val="24"/>
        <rFont val="Calibri"/>
        <family val="2"/>
        <scheme val="minor"/>
      </rPr>
      <t xml:space="preserve">
Subsídio técnico: Elaine Gonsales (UFSM); Articulador com ICMBio-Sede: Lara (ICMBio/RAN); Caren Andreis (ICMBio/CR09-Florianópolis); Ricardo Jerozolimski (Chefe da UC).
</t>
    </r>
    <r>
      <rPr>
        <b/>
        <sz val="24"/>
        <rFont val="Calibri"/>
        <family val="2"/>
        <scheme val="minor"/>
      </rPr>
      <t>Aves dos Campos Sulinos:</t>
    </r>
    <r>
      <rPr>
        <sz val="24"/>
        <rFont val="Calibri"/>
        <family val="2"/>
        <scheme val="minor"/>
      </rPr>
      <t xml:space="preserve">
Patrícia Serafini (ICMBio/CEMAVE); Carla Suertegaray Fontana (PUCRS).</t>
    </r>
  </si>
  <si>
    <t>Ação 1.18 do PAN Campos Sulinos (compartilhada). Reforçar a NT com informações das espécies do PAN e solicitar ao CR que faça requerimento pessoalmente na Diretoria responsável. Continuar monitorando a ação para garantir a readequação no Plano de Manejo.</t>
  </si>
  <si>
    <t>Incluir na nota técnica a recomendação de criar um Plano de Comunicação. Tiago irá agendar uma reunião coma equipe gestora a RVS para verificar se haveria apoio da equipe gestora em uma eventual proposta de ampliação do RVS a ser apresentada pelo PAN Sul e pelo RAN.</t>
  </si>
  <si>
    <t xml:space="preserve">Nota técnica (inserir número de registro) encaminhada e a proposta está em análise pelo IMA. Foram realizadas reuniões, nota técnica foi enviada e existe a possibilidade de criação de uma APA. </t>
  </si>
  <si>
    <t>Tiago precisa enviar a NT. Sugere-se a continuação para o próximo ciclo.</t>
  </si>
  <si>
    <t>Subsidiar e impulsionar iniciativas de manutenção e uso sustentável dos campos nativos na região Coxilha Rica (SC).</t>
  </si>
  <si>
    <t>Avaliação Ecológica Rápida realizada e entregue ao órgão estadual para subsidiar a conservação dos campos nativos na região, impulsionando o Terceiro Corredor de Santa Catarina (Papagaios da Serra) em sinergia com o PAT Planalto Sul e PAN Aves Campos Sulinos.</t>
  </si>
  <si>
    <t xml:space="preserve">Herpetofauna do Sul: Elaine Gonsales (UFSM);
Aves dos Campos Sulinos: Carla Suertegaray Fontana (UFRGS); Andrei Roos (ICMBio/CEMAVE); Luthiana Carbonell (IMA-SC). </t>
  </si>
  <si>
    <t>Ação prioritária no PAT Planalto Sul sob articulação do Curicaca.</t>
  </si>
  <si>
    <t>Elaine vai entrar em contato com Luthiana para se informar sobre o andamento da ação via PAT Planalto Sul.</t>
  </si>
  <si>
    <r>
      <t xml:space="preserve"> Alexandre Krob </t>
    </r>
    <r>
      <rPr>
        <sz val="24"/>
        <rFont val="Calibri"/>
        <family val="2"/>
        <scheme val="minor"/>
      </rPr>
      <t>(Instituto Curicaca)</t>
    </r>
  </si>
  <si>
    <t>Herpetofauna do Sul: Lucas Richter (SEMA/DFL-RS); Annelise Steigleder (MPE-RS/Porto Alegre); Tiago Quaggio Vieira (ICMBio/RAN), Leonardo Marques Urruth (SEMA-RS), Luthiana Carbonell dos Santos (IMA-SC)
Aves dos Campos Sulinos: Daniel Vilasboas  Slomp (SEMA/DUC-RS); Alexandre Krob (Instituto Curicaca);  Lucas Richter (SEMA/DFL-RS); Jan Karel Felix Mähler Junior (MCN/SEMA).</t>
  </si>
  <si>
    <t>Ação 1.11 do PAN Campos Sulinos. Comunicação para o processo judicial como encaminhamento.</t>
  </si>
  <si>
    <t>Para o próximo ciclo incluir o MHEGA nessa ação.</t>
  </si>
  <si>
    <t>Fornecer subsídios técnicos ao MPF e Justiça Federal a respeito dos riscos da não criação do Refúgio de Vida Silvestre do rio Pelotas para as espécies do PAN.</t>
  </si>
  <si>
    <t>Herpetofauna do Sul:Subsídio Técnico: Alexandre Krob (Instituto Curicaca); Patrick Colombo (MCN/SEMA); Laura Verrastro (UFRGS); Márcio Borges-Martins (UFRGS); Caroline Zank (Instituto Curicaca) e Paulo Brack (UFRGS).
Aves dos Campos Sulinos: Adriana Nunes (IMA-SC); Carla Suertegaray Fontana (PUC-RS).</t>
  </si>
  <si>
    <t>Levantar informações e orientações junto a PFE e realizar uma expedição de campo para atualizar os registros de aves, répteis e anfíbios na região. A nota técnica deve ser conjunta PAN Aves dos Campos Sulinos, Herpetofauna do Sul e PAT(Tiago e Andrei elaborar juntos) em 2023.  Resgatar as informações ja coletas durante o processo de criação do REVIS. O processo está no ICMBio e MMA, deve ser resgatado no setor de criação de UCs.</t>
  </si>
  <si>
    <t xml:space="preserve">Não houve andamento da ação. </t>
  </si>
  <si>
    <t>Recomendações atendidas.</t>
  </si>
  <si>
    <t>Erica Saito (ICAS) e Leôncio Pedrosa Lima (ICMBio/GR5).</t>
  </si>
  <si>
    <t>Acompanhamento do desenrolar da ação 3.10, concluída na Monitoria 3.</t>
  </si>
  <si>
    <t xml:space="preserve">Tiago enviará o relatório do PE Rio Vermelho mas a ação permanecera como não concluída devido ao não progresso na APA Baleia Franca. </t>
  </si>
  <si>
    <t>Daniel Slomp (SEMA/RS), Tiago Quaggio (ICMBio/RS).</t>
  </si>
  <si>
    <t>Acompanhamento do desenrolar da ação 3.1  (ação 1.20), concluída na Monitoria 3. Importante acompanhar e identificar o momento adequado para que se faça qualquer manifestação dos PANs Sul e Aves Campos Sulinos junto ao secretário de meio ambiente (provavelmente após o período eleitoral - 2022).</t>
  </si>
  <si>
    <t>verificar os produtos, no caso de envio a ação passa para azul</t>
  </si>
  <si>
    <t>Relatório de monitoramento .</t>
  </si>
  <si>
    <t>Proteção das áreas das espécies DD dentro da AE Mata Atlântica.</t>
  </si>
  <si>
    <t>Tiago Quaggio (ICMBio/RAN), Luiz Fernando Ribeiro (PUCPR), Selvino Neckel (UFSC), Luana Pasetchny (IMA-SC), Marcos Bornschein (Unesp Litoral).</t>
  </si>
  <si>
    <t>Foram gerados os indicadores para análise de desmatamento nas áreas de ocorrência das espécies.</t>
  </si>
  <si>
    <r>
      <t xml:space="preserve">Relatório  descrevendo a transição no uso e cobertura do solo entre o período de 2019 e 2023 para a área de distribuição das sete espécies de </t>
    </r>
    <r>
      <rPr>
        <i/>
        <sz val="24"/>
        <color rgb="FF000000"/>
        <rFont val="Calibri"/>
      </rPr>
      <t>Brachycephalus</t>
    </r>
    <r>
      <rPr>
        <sz val="24"/>
        <color rgb="FF000000"/>
        <rFont val="Calibri"/>
      </rPr>
      <t xml:space="preserve"> dentro da área de abrangência do PANSUL, e apontando espécies que merecem atenção pela perda de habitat registrada.</t>
    </r>
  </si>
  <si>
    <t>Flávia Batista</t>
  </si>
  <si>
    <t xml:space="preserve">É necessário corrigir o título da ação para ficar claro que não se trata da criação de um sistema de alerta, e sim indicadores e mapas para monitoramento do uso e alteração do solo na área de interesse para conservação das espécies. Voltar a discutir essa ação com a 2.12 (que consta apenas o estado do RS, os alertas devem ser gerados para todas as áreas estratégicas). Encaminhar esses alertas para os órgãos estaduais competentes. </t>
  </si>
  <si>
    <t>SITUAÇÃO ATUAL DAS AÇÕES - MONITORIA FINAL (2025)</t>
  </si>
  <si>
    <t>Não iniciada ou não concluída</t>
  </si>
  <si>
    <t>Iniciada e não concluída no período previsto</t>
  </si>
  <si>
    <t>Concluída</t>
  </si>
  <si>
    <t>TOTAL DE AÇÕES DO PAN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</si>
</sst>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R$&quot;\ #,##0.00;[Red]\-&quot;R$&quot;\ #,##0.00"/>
    <numFmt numFmtId="164" formatCode="[$-416]mmmm\-yy;@"/>
    <numFmt numFmtId="165" formatCode="&quot;R$&quot;\ #,##0.00"/>
    <numFmt numFmtId="166" formatCode="&quot;R$ &quot;#,##0.00"/>
    <numFmt numFmtId="167" formatCode="mm/yy"/>
  </numFmts>
  <fonts count="10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sz val="14"/>
      <name val="Calibri"/>
      <family val="2"/>
      <scheme val="minor"/>
    </font>
    <font>
      <b/>
      <sz val="12"/>
      <color theme="1"/>
      <name val="Calibri"/>
      <family val="2"/>
      <scheme val="minor"/>
    </font>
    <font>
      <b/>
      <sz val="12"/>
      <name val="Calibri"/>
      <family val="2"/>
      <scheme val="minor"/>
    </font>
    <font>
      <b/>
      <sz val="14"/>
      <color theme="0"/>
      <name val="Calibri"/>
      <family val="2"/>
      <scheme val="minor"/>
    </font>
    <font>
      <b/>
      <sz val="12"/>
      <color theme="0"/>
      <name val="Calibri"/>
      <family val="2"/>
      <scheme val="minor"/>
    </font>
    <font>
      <b/>
      <sz val="16"/>
      <name val="Calibri"/>
      <family val="2"/>
      <scheme val="minor"/>
    </font>
    <font>
      <sz val="11"/>
      <color rgb="FFFF0000"/>
      <name val="Calibri"/>
      <family val="2"/>
      <scheme val="minor"/>
    </font>
    <font>
      <b/>
      <sz val="11"/>
      <color rgb="FFFF0000"/>
      <name val="Calibri"/>
      <family val="2"/>
      <scheme val="minor"/>
    </font>
    <font>
      <sz val="12"/>
      <color theme="0"/>
      <name val="Calibri"/>
      <family val="2"/>
      <scheme val="minor"/>
    </font>
    <font>
      <sz val="12"/>
      <name val="Calibri"/>
      <family val="2"/>
      <scheme val="minor"/>
    </font>
    <font>
      <sz val="11"/>
      <name val="Calibri"/>
      <family val="2"/>
      <scheme val="minor"/>
    </font>
    <font>
      <b/>
      <sz val="16"/>
      <color theme="0"/>
      <name val="Calibri"/>
      <family val="2"/>
      <scheme val="minor"/>
    </font>
    <font>
      <b/>
      <sz val="16"/>
      <color theme="1"/>
      <name val="Calibri"/>
      <family val="2"/>
      <scheme val="minor"/>
    </font>
    <font>
      <sz val="14"/>
      <color theme="1"/>
      <name val="Calibri"/>
      <family val="2"/>
      <scheme val="minor"/>
    </font>
    <font>
      <b/>
      <sz val="18"/>
      <color theme="1"/>
      <name val="Calibri"/>
      <family val="2"/>
      <scheme val="minor"/>
    </font>
    <font>
      <sz val="12"/>
      <name val="Calibri"/>
      <family val="2"/>
    </font>
    <font>
      <sz val="26"/>
      <name val="Calibri"/>
      <family val="2"/>
      <scheme val="minor"/>
    </font>
    <font>
      <sz val="26"/>
      <name val="Calibri"/>
      <family val="2"/>
    </font>
    <font>
      <b/>
      <sz val="26"/>
      <name val="Calibri"/>
      <family val="2"/>
      <scheme val="minor"/>
    </font>
    <font>
      <u/>
      <sz val="6.6"/>
      <color theme="10"/>
      <name val="Calibri"/>
      <family val="2"/>
    </font>
    <font>
      <sz val="22"/>
      <name val="Calibri"/>
      <family val="2"/>
      <scheme val="minor"/>
    </font>
    <font>
      <b/>
      <sz val="22"/>
      <name val="Calibri"/>
      <family val="2"/>
      <scheme val="minor"/>
    </font>
    <font>
      <sz val="22"/>
      <color theme="1"/>
      <name val="Calibri"/>
      <family val="2"/>
      <scheme val="minor"/>
    </font>
    <font>
      <b/>
      <sz val="22"/>
      <color theme="1"/>
      <name val="Calibri"/>
      <family val="2"/>
      <scheme val="minor"/>
    </font>
    <font>
      <b/>
      <sz val="14"/>
      <name val="Calibri"/>
      <family val="2"/>
      <scheme val="minor"/>
    </font>
    <font>
      <i/>
      <sz val="14"/>
      <name val="Calibri"/>
      <family val="2"/>
      <scheme val="minor"/>
    </font>
    <font>
      <sz val="14"/>
      <name val="Calibri"/>
      <family val="2"/>
    </font>
    <font>
      <b/>
      <sz val="14"/>
      <name val="Calibri"/>
      <family val="2"/>
    </font>
    <font>
      <i/>
      <sz val="14"/>
      <name val="Calibri"/>
      <family val="2"/>
    </font>
    <font>
      <b/>
      <i/>
      <sz val="14"/>
      <name val="Calibri"/>
      <family val="2"/>
      <scheme val="minor"/>
    </font>
    <font>
      <sz val="14"/>
      <name val="Arial"/>
      <family val="2"/>
    </font>
    <font>
      <b/>
      <sz val="14"/>
      <color theme="1"/>
      <name val="Calibri"/>
      <family val="2"/>
      <scheme val="minor"/>
    </font>
    <font>
      <sz val="16"/>
      <name val="Calibri"/>
      <family val="2"/>
      <scheme val="minor"/>
    </font>
    <font>
      <sz val="16"/>
      <color theme="0"/>
      <name val="Calibri"/>
      <family val="2"/>
      <scheme val="minor"/>
    </font>
    <font>
      <sz val="16"/>
      <color theme="1"/>
      <name val="Calibri"/>
      <family val="2"/>
      <scheme val="minor"/>
    </font>
    <font>
      <sz val="8"/>
      <name val="Calibri"/>
      <family val="2"/>
      <scheme val="minor"/>
    </font>
    <font>
      <b/>
      <sz val="18"/>
      <name val="Calibri"/>
      <family val="2"/>
      <scheme val="minor"/>
    </font>
    <font>
      <b/>
      <sz val="20"/>
      <name val="Calibri"/>
      <family val="2"/>
      <scheme val="minor"/>
    </font>
    <font>
      <sz val="14"/>
      <color rgb="FF000000"/>
      <name val="Times New Roman"/>
      <family val="1"/>
    </font>
    <font>
      <b/>
      <sz val="12"/>
      <color theme="0"/>
      <name val="Verdana"/>
      <family val="2"/>
    </font>
    <font>
      <b/>
      <sz val="14"/>
      <color theme="0"/>
      <name val="Verdana"/>
      <family val="2"/>
    </font>
    <font>
      <sz val="12"/>
      <color theme="0"/>
      <name val="Verdana"/>
      <family val="2"/>
    </font>
    <font>
      <sz val="12"/>
      <color rgb="FF000000"/>
      <name val="Verdana"/>
      <family val="2"/>
    </font>
    <font>
      <b/>
      <sz val="14"/>
      <color rgb="FF000000"/>
      <name val="Verdana"/>
      <family val="2"/>
    </font>
    <font>
      <i/>
      <sz val="12"/>
      <name val="Calibri"/>
      <family val="2"/>
    </font>
    <font>
      <sz val="12"/>
      <color rgb="FF000000"/>
      <name val="Calibri"/>
      <family val="2"/>
    </font>
    <font>
      <b/>
      <sz val="12"/>
      <name val="Calibri"/>
      <family val="2"/>
    </font>
    <font>
      <i/>
      <sz val="12"/>
      <color rgb="FF000000"/>
      <name val="Calibri"/>
      <family val="2"/>
    </font>
    <font>
      <i/>
      <sz val="12"/>
      <color theme="1"/>
      <name val="Calibri"/>
      <family val="2"/>
      <scheme val="minor"/>
    </font>
    <font>
      <sz val="12"/>
      <color rgb="FF000000"/>
      <name val="Calibri"/>
      <family val="2"/>
      <scheme val="minor"/>
    </font>
    <font>
      <sz val="12"/>
      <color rgb="FF333399"/>
      <name val="Calibri"/>
      <family val="2"/>
    </font>
    <font>
      <sz val="12"/>
      <color rgb="FFDD0806"/>
      <name val="Calibri"/>
      <family val="2"/>
    </font>
    <font>
      <b/>
      <sz val="12"/>
      <color rgb="FF000000"/>
      <name val="Calibri"/>
      <family val="2"/>
    </font>
    <font>
      <sz val="12"/>
      <color rgb="FF0000D4"/>
      <name val="Calibri"/>
      <family val="2"/>
    </font>
    <font>
      <sz val="14"/>
      <color rgb="FF000000"/>
      <name val="Calibri"/>
      <family val="2"/>
    </font>
    <font>
      <sz val="11"/>
      <name val="Calibri"/>
      <family val="2"/>
    </font>
    <font>
      <sz val="11"/>
      <color rgb="FF000000"/>
      <name val="Calibri"/>
      <family val="2"/>
    </font>
    <font>
      <sz val="11"/>
      <color rgb="FF000000"/>
      <name val="Calibri"/>
      <family val="2"/>
      <scheme val="minor"/>
    </font>
    <font>
      <b/>
      <sz val="11"/>
      <color rgb="FF000000"/>
      <name val="Calibri"/>
      <family val="2"/>
    </font>
    <font>
      <b/>
      <sz val="11"/>
      <name val="Calibri"/>
      <family val="2"/>
    </font>
    <font>
      <sz val="11"/>
      <color theme="1"/>
      <name val="Calibri"/>
      <family val="2"/>
      <charset val="1"/>
    </font>
    <font>
      <i/>
      <sz val="11"/>
      <color rgb="FF000000"/>
      <name val="Calibri"/>
      <family val="2"/>
    </font>
    <font>
      <sz val="11"/>
      <color rgb="FF000000"/>
      <name val="Calibri"/>
      <family val="2"/>
      <charset val="1"/>
    </font>
    <font>
      <i/>
      <sz val="11"/>
      <color theme="1"/>
      <name val="Calibri"/>
      <family val="2"/>
      <scheme val="minor"/>
    </font>
    <font>
      <sz val="11"/>
      <color theme="1"/>
      <name val="Calibri"/>
      <family val="2"/>
    </font>
    <font>
      <i/>
      <sz val="12"/>
      <name val="Calibri"/>
      <family val="2"/>
      <scheme val="minor"/>
    </font>
    <font>
      <b/>
      <sz val="12"/>
      <color rgb="FF000000"/>
      <name val="Calibri"/>
      <family val="2"/>
      <scheme val="minor"/>
    </font>
    <font>
      <sz val="12"/>
      <color rgb="FFFF0000"/>
      <name val="Calibri"/>
      <family val="2"/>
    </font>
    <font>
      <sz val="13.75"/>
      <name val="Calibri"/>
      <family val="2"/>
    </font>
    <font>
      <sz val="12"/>
      <color theme="1"/>
      <name val="Calibri"/>
      <family val="2"/>
    </font>
    <font>
      <sz val="24"/>
      <color theme="1"/>
      <name val="Calibri"/>
      <family val="2"/>
      <scheme val="minor"/>
    </font>
    <font>
      <sz val="24"/>
      <color rgb="FFC00000"/>
      <name val="Calibri"/>
      <family val="2"/>
      <scheme val="minor"/>
    </font>
    <font>
      <sz val="24"/>
      <name val="Calibri"/>
      <family val="2"/>
      <scheme val="minor"/>
    </font>
    <font>
      <b/>
      <sz val="24"/>
      <name val="Calibri"/>
      <family val="2"/>
      <scheme val="minor"/>
    </font>
    <font>
      <b/>
      <sz val="24"/>
      <color theme="0"/>
      <name val="Calibri"/>
      <family val="2"/>
      <scheme val="minor"/>
    </font>
    <font>
      <sz val="24"/>
      <name val="Calibri"/>
      <family val="2"/>
    </font>
    <font>
      <sz val="24"/>
      <color rgb="FF000000"/>
      <name val="Calibri"/>
      <family val="2"/>
      <scheme val="minor"/>
    </font>
    <font>
      <i/>
      <sz val="24"/>
      <color rgb="FF000000"/>
      <name val="Calibri"/>
      <family val="2"/>
      <scheme val="minor"/>
    </font>
    <font>
      <i/>
      <sz val="24"/>
      <name val="Calibri"/>
      <family val="2"/>
      <scheme val="minor"/>
    </font>
    <font>
      <sz val="24"/>
      <color rgb="FF000000"/>
      <name val="Calibri"/>
      <family val="2"/>
      <charset val="1"/>
    </font>
    <font>
      <sz val="24"/>
      <color rgb="FF000000"/>
      <name val="Calibri"/>
      <family val="2"/>
    </font>
    <font>
      <sz val="24"/>
      <color theme="1"/>
      <name val="Calibri"/>
      <family val="2"/>
      <charset val="1"/>
    </font>
    <font>
      <sz val="24"/>
      <color rgb="FF000000"/>
      <name val="Calibri"/>
      <scheme val="minor"/>
    </font>
    <font>
      <i/>
      <sz val="24"/>
      <color rgb="FF000000"/>
      <name val="Calibri"/>
      <scheme val="minor"/>
    </font>
    <font>
      <sz val="24"/>
      <color rgb="FFDD0806"/>
      <name val="Calibri"/>
      <family val="2"/>
      <scheme val="minor"/>
    </font>
    <font>
      <i/>
      <sz val="24"/>
      <color theme="1"/>
      <name val="Calibri"/>
      <family val="2"/>
      <scheme val="minor"/>
    </font>
    <font>
      <sz val="24"/>
      <color rgb="FF000000"/>
      <name val="Calibri"/>
    </font>
    <font>
      <i/>
      <sz val="24"/>
      <color rgb="FF000000"/>
      <name val="Calibri"/>
    </font>
    <font>
      <b/>
      <sz val="24"/>
      <color rgb="FFFF0000"/>
      <name val="Calibri"/>
      <family val="2"/>
      <scheme val="minor"/>
    </font>
    <font>
      <sz val="20"/>
      <color theme="1"/>
      <name val="Calibri"/>
      <family val="2"/>
      <scheme val="minor"/>
    </font>
    <font>
      <strike/>
      <sz val="24"/>
      <color rgb="FF000000"/>
      <name val="Calibri"/>
      <scheme val="minor"/>
    </font>
    <font>
      <b/>
      <sz val="24"/>
      <color rgb="FF000000"/>
      <name val="Calibri"/>
      <scheme val="minor"/>
    </font>
    <font>
      <sz val="11"/>
      <color rgb="FF000000"/>
      <name val="Calibri"/>
      <scheme val="minor"/>
    </font>
    <font>
      <i/>
      <sz val="11"/>
      <color rgb="FF000000"/>
      <name val="Calibri"/>
      <scheme val="minor"/>
    </font>
    <font>
      <b/>
      <sz val="11"/>
      <color rgb="FF000000"/>
      <name val="Aptos Narrow"/>
    </font>
    <font>
      <sz val="11"/>
      <color rgb="FF000000"/>
      <name val="Aptos Narrow"/>
    </font>
    <font>
      <b/>
      <sz val="12"/>
      <color rgb="FF000000"/>
      <name val="Calibri"/>
    </font>
    <font>
      <sz val="12"/>
      <color rgb="FF000000"/>
      <name val="Calibri"/>
    </font>
  </fonts>
  <fills count="37">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
      <patternFill patternType="solid">
        <fgColor theme="0"/>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rgb="FFFF0000"/>
        <bgColor indexed="64"/>
      </patternFill>
    </fill>
    <fill>
      <patternFill patternType="solid">
        <fgColor rgb="FFFFC000"/>
        <bgColor indexed="64"/>
      </patternFill>
    </fill>
    <fill>
      <patternFill patternType="solid">
        <fgColor rgb="FF92D050"/>
        <bgColor indexed="64"/>
      </patternFill>
    </fill>
    <fill>
      <patternFill patternType="solid">
        <fgColor rgb="FF0070C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B15407"/>
        <bgColor indexed="64"/>
      </patternFill>
    </fill>
    <fill>
      <patternFill patternType="solid">
        <fgColor theme="8" tint="0.79998168889431442"/>
        <bgColor indexed="64"/>
      </patternFill>
    </fill>
    <fill>
      <patternFill patternType="solid">
        <fgColor theme="4" tint="-0.249977111117893"/>
        <bgColor indexed="64"/>
      </patternFill>
    </fill>
    <fill>
      <patternFill patternType="solid">
        <fgColor rgb="FFFF99CC"/>
        <bgColor indexed="64"/>
      </patternFill>
    </fill>
    <fill>
      <patternFill patternType="solid">
        <fgColor rgb="FF00B050"/>
        <bgColor indexed="64"/>
      </patternFill>
    </fill>
    <fill>
      <patternFill patternType="solid">
        <fgColor rgb="FF7030A0"/>
        <bgColor indexed="64"/>
      </patternFill>
    </fill>
    <fill>
      <patternFill patternType="solid">
        <fgColor rgb="FF006600"/>
        <bgColor indexed="64"/>
      </patternFill>
    </fill>
    <fill>
      <patternFill patternType="solid">
        <fgColor rgb="FFFFFFFF"/>
        <bgColor rgb="FFFFFFFF"/>
      </patternFill>
    </fill>
    <fill>
      <patternFill patternType="solid">
        <fgColor theme="0"/>
        <bgColor rgb="FFFFFFFF"/>
      </patternFill>
    </fill>
    <fill>
      <patternFill patternType="solid">
        <fgColor rgb="FF006600"/>
        <bgColor rgb="FF93C47D"/>
      </patternFill>
    </fill>
    <fill>
      <patternFill patternType="solid">
        <fgColor theme="6" tint="0.39997558519241921"/>
        <bgColor rgb="FF93C47D"/>
      </patternFill>
    </fill>
    <fill>
      <patternFill patternType="solid">
        <fgColor theme="8" tint="0.39997558519241921"/>
        <bgColor rgb="FF6D9EEB"/>
      </patternFill>
    </fill>
    <fill>
      <patternFill patternType="solid">
        <fgColor theme="9" tint="0.59999389629810485"/>
        <bgColor rgb="FFE06666"/>
      </patternFill>
    </fill>
    <fill>
      <patternFill patternType="solid">
        <fgColor rgb="FF0070C0"/>
        <bgColor rgb="FF008080"/>
      </patternFill>
    </fill>
    <fill>
      <patternFill patternType="solid">
        <fgColor rgb="FFFFC000"/>
        <bgColor rgb="FF008080"/>
      </patternFill>
    </fill>
    <fill>
      <patternFill patternType="solid">
        <fgColor rgb="FFB15407"/>
        <bgColor rgb="FF008080"/>
      </patternFill>
    </fill>
    <fill>
      <patternFill patternType="solid">
        <fgColor rgb="FF92D050"/>
        <bgColor rgb="FF008080"/>
      </patternFill>
    </fill>
    <fill>
      <patternFill patternType="solid">
        <fgColor rgb="FF92D050"/>
        <bgColor rgb="FFB2A1C7"/>
      </patternFill>
    </fill>
    <fill>
      <patternFill patternType="solid">
        <fgColor rgb="FFFF0000"/>
        <bgColor rgb="FF008080"/>
      </patternFill>
    </fill>
    <fill>
      <patternFill patternType="solid">
        <fgColor rgb="FFFF0000"/>
        <bgColor rgb="FFB2A1C7"/>
      </patternFill>
    </fill>
    <fill>
      <patternFill patternType="solid">
        <fgColor rgb="FFFFFF00"/>
        <bgColor indexed="64"/>
      </patternFill>
    </fill>
    <fill>
      <patternFill patternType="solid">
        <fgColor rgb="FFFFFFFF"/>
        <bgColor indexed="64"/>
      </patternFill>
    </fill>
    <fill>
      <patternFill patternType="solid">
        <fgColor rgb="FF9C4A06"/>
        <bgColor indexed="64"/>
      </patternFill>
    </fill>
    <fill>
      <patternFill patternType="solid">
        <fgColor rgb="FF9C4A06"/>
        <bgColor rgb="FF008080"/>
      </patternFill>
    </fill>
  </fills>
  <borders count="76">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right style="medium">
        <color indexed="64"/>
      </right>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style="medium">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top style="thin">
        <color rgb="FF000000"/>
      </top>
      <bottom/>
      <diagonal/>
    </border>
    <border>
      <left style="thin">
        <color indexed="64"/>
      </left>
      <right/>
      <top style="thin">
        <color indexed="64"/>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style="thin">
        <color indexed="64"/>
      </right>
      <top style="medium">
        <color indexed="64"/>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rgb="FF000000"/>
      </left>
      <right style="thin">
        <color rgb="FF000000"/>
      </right>
      <top/>
      <bottom/>
      <diagonal/>
    </border>
    <border>
      <left style="thin">
        <color indexed="64"/>
      </left>
      <right style="thin">
        <color indexed="64"/>
      </right>
      <top/>
      <bottom style="thin">
        <color rgb="FF000000"/>
      </bottom>
      <diagonal/>
    </border>
  </borders>
  <cellStyleXfs count="4">
    <xf numFmtId="0" fontId="0" fillId="0" borderId="0"/>
    <xf numFmtId="9" fontId="1" fillId="0" borderId="0" applyFont="0" applyFill="0" applyBorder="0" applyAlignment="0" applyProtection="0"/>
    <xf numFmtId="0" fontId="1" fillId="0" borderId="0"/>
    <xf numFmtId="0" fontId="25" fillId="0" borderId="0" applyNumberFormat="0" applyFill="0" applyBorder="0" applyAlignment="0" applyProtection="0">
      <alignment vertical="top"/>
      <protection locked="0"/>
    </xf>
  </cellStyleXfs>
  <cellXfs count="1028">
    <xf numFmtId="0" fontId="0" fillId="0" borderId="0" xfId="0"/>
    <xf numFmtId="0" fontId="0" fillId="4" borderId="0" xfId="0" applyFill="1"/>
    <xf numFmtId="0" fontId="0" fillId="0" borderId="0" xfId="0" applyAlignment="1">
      <alignment vertical="center"/>
    </xf>
    <xf numFmtId="0" fontId="12" fillId="0" borderId="0" xfId="0" applyFont="1" applyAlignment="1">
      <alignment horizontal="center" wrapText="1"/>
    </xf>
    <xf numFmtId="9" fontId="5" fillId="0" borderId="0" xfId="1" applyFont="1" applyBorder="1" applyAlignment="1">
      <alignment horizontal="center"/>
    </xf>
    <xf numFmtId="9" fontId="0" fillId="0" borderId="0" xfId="0" applyNumberFormat="1" applyAlignment="1">
      <alignment horizontal="center"/>
    </xf>
    <xf numFmtId="0" fontId="2" fillId="0" borderId="0" xfId="0" applyFont="1" applyAlignment="1">
      <alignment horizontal="center" vertical="center"/>
    </xf>
    <xf numFmtId="0" fontId="2" fillId="17" borderId="19" xfId="0" applyFont="1" applyFill="1" applyBorder="1" applyAlignment="1">
      <alignment horizontal="center" vertical="center" wrapText="1"/>
    </xf>
    <xf numFmtId="0" fontId="2" fillId="17" borderId="19" xfId="0" applyFont="1" applyFill="1" applyBorder="1" applyAlignment="1">
      <alignment horizontal="center" vertical="center"/>
    </xf>
    <xf numFmtId="0" fontId="2" fillId="17" borderId="20" xfId="0" applyFont="1" applyFill="1" applyBorder="1" applyAlignment="1">
      <alignment horizontal="center" vertical="center"/>
    </xf>
    <xf numFmtId="0" fontId="12" fillId="0" borderId="0" xfId="0" applyFont="1"/>
    <xf numFmtId="0" fontId="0" fillId="19" borderId="0" xfId="0" applyFill="1"/>
    <xf numFmtId="0" fontId="0" fillId="0" borderId="0" xfId="0" applyAlignment="1">
      <alignment wrapText="1"/>
    </xf>
    <xf numFmtId="0" fontId="6" fillId="0" borderId="0" xfId="0" applyFont="1" applyAlignment="1">
      <alignment vertical="center" wrapText="1"/>
    </xf>
    <xf numFmtId="0" fontId="0" fillId="0" borderId="0" xfId="0" applyAlignment="1">
      <alignment horizontal="left" vertical="center"/>
    </xf>
    <xf numFmtId="0" fontId="4" fillId="0" borderId="0" xfId="0" applyFont="1"/>
    <xf numFmtId="0" fontId="4" fillId="19" borderId="0" xfId="0" applyFont="1" applyFill="1"/>
    <xf numFmtId="0" fontId="14" fillId="0" borderId="0" xfId="0" applyFont="1" applyAlignment="1">
      <alignment horizontal="left" vertical="center"/>
    </xf>
    <xf numFmtId="0" fontId="0" fillId="19" borderId="0" xfId="0" applyFill="1" applyAlignment="1">
      <alignment vertical="center"/>
    </xf>
    <xf numFmtId="0" fontId="0" fillId="13" borderId="9" xfId="0" applyFill="1" applyBorder="1"/>
    <xf numFmtId="0" fontId="0" fillId="3" borderId="9" xfId="0" applyFill="1" applyBorder="1"/>
    <xf numFmtId="0" fontId="0" fillId="7" borderId="9" xfId="0" applyFill="1" applyBorder="1"/>
    <xf numFmtId="0" fontId="0" fillId="18" borderId="9" xfId="0" applyFill="1" applyBorder="1"/>
    <xf numFmtId="0" fontId="0" fillId="8" borderId="9" xfId="0" applyFill="1" applyBorder="1"/>
    <xf numFmtId="0" fontId="0" fillId="9" borderId="9" xfId="0" applyFill="1" applyBorder="1"/>
    <xf numFmtId="0" fontId="0" fillId="10" borderId="10" xfId="0" applyFill="1" applyBorder="1"/>
    <xf numFmtId="0" fontId="2" fillId="17" borderId="18" xfId="0" applyFont="1" applyFill="1" applyBorder="1" applyAlignment="1">
      <alignment horizontal="center" vertical="center"/>
    </xf>
    <xf numFmtId="9" fontId="15" fillId="0" borderId="17" xfId="1" applyFont="1" applyBorder="1" applyAlignment="1">
      <alignment horizontal="center" vertical="center"/>
    </xf>
    <xf numFmtId="0" fontId="15" fillId="0" borderId="2" xfId="0" applyFont="1" applyBorder="1" applyAlignment="1">
      <alignment horizontal="center" vertical="center"/>
    </xf>
    <xf numFmtId="9" fontId="15" fillId="0" borderId="12" xfId="1" applyFont="1" applyBorder="1" applyAlignment="1">
      <alignment horizontal="center" vertical="center"/>
    </xf>
    <xf numFmtId="9" fontId="15" fillId="0" borderId="21" xfId="1" applyFont="1" applyBorder="1" applyAlignment="1">
      <alignment horizontal="center" vertical="center"/>
    </xf>
    <xf numFmtId="0" fontId="16" fillId="0" borderId="19" xfId="0" applyFont="1" applyBorder="1" applyAlignment="1">
      <alignment horizontal="center" vertical="center"/>
    </xf>
    <xf numFmtId="9" fontId="16" fillId="0" borderId="20" xfId="0" applyNumberFormat="1" applyFont="1" applyBorder="1" applyAlignment="1">
      <alignment horizontal="center" vertical="center"/>
    </xf>
    <xf numFmtId="0" fontId="2" fillId="15" borderId="8" xfId="0" applyFont="1" applyFill="1" applyBorder="1" applyAlignment="1">
      <alignment horizontal="center" vertical="center" wrapText="1"/>
    </xf>
    <xf numFmtId="0" fontId="0" fillId="2" borderId="6" xfId="0" applyFill="1" applyBorder="1" applyAlignment="1">
      <alignment horizontal="center"/>
    </xf>
    <xf numFmtId="0" fontId="0" fillId="2" borderId="24" xfId="0" applyFill="1" applyBorder="1" applyAlignment="1">
      <alignment horizontal="center"/>
    </xf>
    <xf numFmtId="0" fontId="0" fillId="2" borderId="2" xfId="0" applyFill="1" applyBorder="1" applyAlignment="1">
      <alignment horizontal="center"/>
    </xf>
    <xf numFmtId="0" fontId="0" fillId="2" borderId="12" xfId="0" applyFill="1" applyBorder="1" applyAlignment="1">
      <alignment horizontal="center"/>
    </xf>
    <xf numFmtId="0" fontId="0" fillId="2" borderId="25" xfId="0" applyFill="1" applyBorder="1" applyAlignment="1">
      <alignment horizontal="center"/>
    </xf>
    <xf numFmtId="0" fontId="0" fillId="2" borderId="14" xfId="0" applyFill="1" applyBorder="1" applyAlignment="1">
      <alignment horizontal="center"/>
    </xf>
    <xf numFmtId="0" fontId="0" fillId="2" borderId="15" xfId="0" applyFill="1" applyBorder="1" applyAlignment="1">
      <alignment horizontal="center"/>
    </xf>
    <xf numFmtId="0" fontId="0" fillId="7" borderId="11" xfId="0" applyFill="1" applyBorder="1" applyAlignment="1">
      <alignment horizontal="left" vertical="center"/>
    </xf>
    <xf numFmtId="0" fontId="4" fillId="18" borderId="11" xfId="0" applyFont="1" applyFill="1" applyBorder="1" applyAlignment="1">
      <alignment horizontal="left" vertical="center"/>
    </xf>
    <xf numFmtId="0" fontId="0" fillId="10" borderId="11" xfId="0" applyFill="1" applyBorder="1" applyAlignment="1">
      <alignment horizontal="left" vertical="center"/>
    </xf>
    <xf numFmtId="0" fontId="4" fillId="15" borderId="18" xfId="0" applyFont="1" applyFill="1" applyBorder="1" applyAlignment="1">
      <alignment horizontal="left" vertical="center" wrapText="1"/>
    </xf>
    <xf numFmtId="0" fontId="5" fillId="0" borderId="0" xfId="0" applyFont="1" applyAlignment="1">
      <alignment vertical="center"/>
    </xf>
    <xf numFmtId="0" fontId="5" fillId="0" borderId="23" xfId="0" applyFont="1" applyBorder="1" applyAlignment="1">
      <alignment vertical="center"/>
    </xf>
    <xf numFmtId="0" fontId="5" fillId="0" borderId="6" xfId="0" applyFont="1" applyBorder="1" applyAlignment="1">
      <alignment vertical="center"/>
    </xf>
    <xf numFmtId="0" fontId="0" fillId="0" borderId="2" xfId="0" applyBorder="1" applyAlignment="1">
      <alignment horizontal="center" vertical="center"/>
    </xf>
    <xf numFmtId="0" fontId="7" fillId="0" borderId="0" xfId="0" applyFont="1" applyAlignment="1">
      <alignment horizontal="center" vertical="center"/>
    </xf>
    <xf numFmtId="0" fontId="18" fillId="0" borderId="31" xfId="0" applyFont="1" applyBorder="1" applyAlignment="1">
      <alignment horizontal="left" vertical="center"/>
    </xf>
    <xf numFmtId="0" fontId="18" fillId="0" borderId="30" xfId="0" applyFont="1" applyBorder="1" applyAlignment="1">
      <alignment horizontal="left" vertical="center"/>
    </xf>
    <xf numFmtId="0" fontId="18" fillId="0" borderId="0" xfId="0" applyFont="1" applyAlignment="1">
      <alignment horizontal="left" vertical="center"/>
    </xf>
    <xf numFmtId="0" fontId="0" fillId="6" borderId="2" xfId="0" applyFill="1" applyBorder="1" applyAlignment="1">
      <alignment horizontal="center" vertical="center"/>
    </xf>
    <xf numFmtId="0" fontId="0" fillId="6" borderId="14" xfId="0" applyFill="1" applyBorder="1" applyAlignment="1">
      <alignment horizontal="center" vertical="center"/>
    </xf>
    <xf numFmtId="0" fontId="9" fillId="19" borderId="0" xfId="0" applyFont="1" applyFill="1" applyAlignment="1">
      <alignment horizontal="right" vertical="center"/>
    </xf>
    <xf numFmtId="0" fontId="20" fillId="16" borderId="29" xfId="0" applyFont="1" applyFill="1" applyBorder="1" applyAlignment="1">
      <alignment horizontal="center" vertical="center"/>
    </xf>
    <xf numFmtId="0" fontId="20" fillId="0" borderId="30" xfId="0" applyFont="1" applyBorder="1" applyAlignment="1">
      <alignment horizontal="center" vertical="center"/>
    </xf>
    <xf numFmtId="0" fontId="20" fillId="0" borderId="22" xfId="0" applyFont="1" applyBorder="1" applyAlignment="1">
      <alignment horizontal="center" vertical="center"/>
    </xf>
    <xf numFmtId="0" fontId="0" fillId="19" borderId="0" xfId="0" applyFill="1" applyAlignment="1">
      <alignment vertical="center" wrapText="1"/>
    </xf>
    <xf numFmtId="0" fontId="0" fillId="0" borderId="0" xfId="0" applyAlignment="1">
      <alignment vertical="center" wrapText="1"/>
    </xf>
    <xf numFmtId="0" fontId="4" fillId="0" borderId="0" xfId="0" applyFont="1" applyAlignment="1">
      <alignment vertical="center"/>
    </xf>
    <xf numFmtId="0" fontId="0" fillId="0" borderId="4" xfId="0" applyBorder="1" applyAlignment="1">
      <alignment vertical="center"/>
    </xf>
    <xf numFmtId="0" fontId="0" fillId="0" borderId="4" xfId="0" applyBorder="1" applyAlignment="1" applyProtection="1">
      <alignment vertical="center"/>
      <protection locked="0"/>
    </xf>
    <xf numFmtId="0" fontId="5" fillId="0" borderId="4" xfId="0" applyFont="1" applyBorder="1" applyAlignment="1">
      <alignment horizontal="center" vertical="center"/>
    </xf>
    <xf numFmtId="0" fontId="0" fillId="0" borderId="2" xfId="0" applyBorder="1" applyAlignment="1">
      <alignment vertical="center"/>
    </xf>
    <xf numFmtId="0" fontId="0" fillId="0" borderId="0" xfId="0" applyAlignment="1">
      <alignment horizontal="center" vertical="center"/>
    </xf>
    <xf numFmtId="0" fontId="0" fillId="2" borderId="4" xfId="0" applyFill="1" applyBorder="1" applyAlignment="1">
      <alignment horizontal="center"/>
    </xf>
    <xf numFmtId="0" fontId="0" fillId="2" borderId="17" xfId="0" applyFill="1" applyBorder="1" applyAlignment="1">
      <alignment horizontal="center"/>
    </xf>
    <xf numFmtId="0" fontId="3" fillId="0" borderId="7" xfId="0" applyFont="1" applyBorder="1" applyAlignment="1">
      <alignment horizontal="center" vertical="center"/>
    </xf>
    <xf numFmtId="0" fontId="18" fillId="16" borderId="8" xfId="0" applyFont="1" applyFill="1" applyBorder="1" applyAlignment="1">
      <alignment vertical="center"/>
    </xf>
    <xf numFmtId="0" fontId="18" fillId="16" borderId="9" xfId="0" applyFont="1" applyFill="1" applyBorder="1" applyAlignment="1">
      <alignment vertical="center"/>
    </xf>
    <xf numFmtId="0" fontId="18" fillId="16" borderId="10" xfId="0" applyFont="1" applyFill="1" applyBorder="1" applyAlignment="1">
      <alignment vertical="center"/>
    </xf>
    <xf numFmtId="0" fontId="18" fillId="16" borderId="30" xfId="0" applyFont="1" applyFill="1" applyBorder="1" applyAlignment="1">
      <alignment vertical="center"/>
    </xf>
    <xf numFmtId="0" fontId="0" fillId="0" borderId="30" xfId="0" applyBorder="1" applyAlignment="1">
      <alignment vertical="center"/>
    </xf>
    <xf numFmtId="0" fontId="4" fillId="13" borderId="43" xfId="0" applyFont="1" applyFill="1" applyBorder="1" applyAlignment="1">
      <alignment horizontal="left" vertical="center"/>
    </xf>
    <xf numFmtId="0" fontId="4" fillId="13" borderId="44" xfId="0" applyFont="1" applyFill="1" applyBorder="1" applyAlignment="1">
      <alignment horizontal="left" vertical="center"/>
    </xf>
    <xf numFmtId="0" fontId="0" fillId="2" borderId="26" xfId="0" applyFill="1" applyBorder="1" applyAlignment="1">
      <alignment horizontal="center"/>
    </xf>
    <xf numFmtId="0" fontId="0" fillId="2" borderId="27" xfId="0" applyFill="1" applyBorder="1" applyAlignment="1">
      <alignment horizontal="center"/>
    </xf>
    <xf numFmtId="0" fontId="0" fillId="2" borderId="28" xfId="0" applyFill="1" applyBorder="1" applyAlignment="1">
      <alignment horizontal="center"/>
    </xf>
    <xf numFmtId="0" fontId="2" fillId="15" borderId="7" xfId="0" applyFont="1" applyFill="1" applyBorder="1" applyAlignment="1">
      <alignment horizontal="center" vertical="center" wrapText="1"/>
    </xf>
    <xf numFmtId="0" fontId="4" fillId="13" borderId="45" xfId="0" applyFont="1" applyFill="1" applyBorder="1" applyAlignment="1">
      <alignment horizontal="left" vertical="center"/>
    </xf>
    <xf numFmtId="0" fontId="0" fillId="3" borderId="46" xfId="0" applyFill="1" applyBorder="1" applyAlignment="1">
      <alignment horizontal="left" vertical="center"/>
    </xf>
    <xf numFmtId="0" fontId="0" fillId="7" borderId="46" xfId="0" applyFill="1" applyBorder="1" applyAlignment="1">
      <alignment horizontal="left" vertical="center"/>
    </xf>
    <xf numFmtId="0" fontId="0" fillId="8" borderId="46" xfId="0" applyFill="1" applyBorder="1" applyAlignment="1">
      <alignment horizontal="left" vertical="center"/>
    </xf>
    <xf numFmtId="0" fontId="0" fillId="9" borderId="46" xfId="0" applyFill="1" applyBorder="1" applyAlignment="1">
      <alignment horizontal="left" vertical="center"/>
    </xf>
    <xf numFmtId="0" fontId="0" fillId="10" borderId="46" xfId="0" applyFill="1" applyBorder="1" applyAlignment="1">
      <alignment horizontal="left" vertical="center"/>
    </xf>
    <xf numFmtId="0" fontId="0" fillId="16" borderId="47" xfId="0" applyFill="1" applyBorder="1" applyAlignment="1">
      <alignment horizontal="left" vertical="center"/>
    </xf>
    <xf numFmtId="0" fontId="15" fillId="0" borderId="6" xfId="0" applyFont="1" applyBorder="1" applyAlignment="1">
      <alignment horizontal="center" vertical="center"/>
    </xf>
    <xf numFmtId="0" fontId="15" fillId="0" borderId="24" xfId="0" applyFont="1" applyBorder="1" applyAlignment="1">
      <alignment horizontal="center" vertical="center"/>
    </xf>
    <xf numFmtId="0" fontId="15" fillId="0" borderId="48" xfId="0" applyFont="1" applyBorder="1" applyAlignment="1">
      <alignment horizontal="center" vertical="center"/>
    </xf>
    <xf numFmtId="0" fontId="15" fillId="0" borderId="38" xfId="0" applyFont="1" applyBorder="1" applyAlignment="1">
      <alignment horizontal="center" vertical="center"/>
    </xf>
    <xf numFmtId="9" fontId="15" fillId="0" borderId="33" xfId="1" applyFont="1" applyBorder="1" applyAlignment="1">
      <alignment horizontal="center" vertical="center"/>
    </xf>
    <xf numFmtId="0" fontId="15" fillId="0" borderId="11" xfId="0" applyFont="1" applyBorder="1" applyAlignment="1">
      <alignment horizontal="center" vertical="center"/>
    </xf>
    <xf numFmtId="0" fontId="15" fillId="0" borderId="13" xfId="0" applyFont="1" applyBorder="1" applyAlignment="1">
      <alignment horizontal="center" vertical="center"/>
    </xf>
    <xf numFmtId="9" fontId="15" fillId="0" borderId="15" xfId="1" applyFont="1" applyBorder="1" applyAlignment="1">
      <alignment horizontal="center" vertical="center"/>
    </xf>
    <xf numFmtId="0" fontId="4" fillId="15" borderId="8" xfId="0" applyFont="1" applyFill="1" applyBorder="1" applyAlignment="1">
      <alignment horizontal="left" vertical="center" wrapText="1"/>
    </xf>
    <xf numFmtId="0" fontId="16" fillId="0" borderId="34" xfId="0" applyFont="1" applyBorder="1" applyAlignment="1">
      <alignment horizontal="center" vertical="center"/>
    </xf>
    <xf numFmtId="0" fontId="16" fillId="0" borderId="18" xfId="0" applyFont="1" applyBorder="1" applyAlignment="1">
      <alignment horizontal="center" vertical="center"/>
    </xf>
    <xf numFmtId="164" fontId="21" fillId="6" borderId="2" xfId="0" applyNumberFormat="1" applyFont="1" applyFill="1" applyBorder="1" applyAlignment="1">
      <alignment horizontal="center" vertical="center" wrapText="1"/>
    </xf>
    <xf numFmtId="164" fontId="21" fillId="6" borderId="14" xfId="0" applyNumberFormat="1" applyFont="1" applyFill="1" applyBorder="1" applyAlignment="1">
      <alignment horizontal="center" vertical="center" wrapText="1"/>
    </xf>
    <xf numFmtId="0" fontId="0" fillId="2" borderId="50" xfId="0" applyFill="1" applyBorder="1" applyAlignment="1">
      <alignment horizontal="center"/>
    </xf>
    <xf numFmtId="0" fontId="0" fillId="2" borderId="29" xfId="0" applyFill="1" applyBorder="1" applyAlignment="1">
      <alignment horizontal="center"/>
    </xf>
    <xf numFmtId="0" fontId="0" fillId="0" borderId="0" xfId="0" applyProtection="1">
      <protection locked="0"/>
    </xf>
    <xf numFmtId="9" fontId="15" fillId="0" borderId="33" xfId="1" applyFont="1" applyBorder="1" applyAlignment="1" applyProtection="1">
      <alignment horizontal="center" vertical="center"/>
    </xf>
    <xf numFmtId="9" fontId="15" fillId="0" borderId="17" xfId="1" applyFont="1" applyBorder="1" applyAlignment="1" applyProtection="1">
      <alignment horizontal="center" vertical="center"/>
    </xf>
    <xf numFmtId="9" fontId="5" fillId="0" borderId="0" xfId="1" applyFont="1" applyBorder="1" applyAlignment="1" applyProtection="1">
      <alignment horizontal="center"/>
    </xf>
    <xf numFmtId="9" fontId="15" fillId="0" borderId="12" xfId="1" applyFont="1" applyBorder="1" applyAlignment="1" applyProtection="1">
      <alignment horizontal="center" vertical="center"/>
    </xf>
    <xf numFmtId="9" fontId="15" fillId="0" borderId="15" xfId="1" applyFont="1" applyBorder="1" applyAlignment="1" applyProtection="1">
      <alignment horizontal="center" vertical="center"/>
    </xf>
    <xf numFmtId="9" fontId="15" fillId="0" borderId="21" xfId="1" applyFont="1" applyBorder="1" applyAlignment="1" applyProtection="1">
      <alignment horizontal="center" vertical="center"/>
    </xf>
    <xf numFmtId="0" fontId="22" fillId="0" borderId="4" xfId="0" applyFont="1" applyBorder="1" applyAlignment="1">
      <alignment vertical="top" wrapText="1"/>
    </xf>
    <xf numFmtId="0" fontId="22" fillId="0" borderId="0" xfId="0" applyFont="1" applyAlignment="1">
      <alignment horizontal="left" vertical="top" wrapText="1"/>
    </xf>
    <xf numFmtId="0" fontId="22" fillId="0" borderId="2" xfId="0" applyFont="1" applyBorder="1" applyAlignment="1">
      <alignment vertical="top" wrapText="1"/>
    </xf>
    <xf numFmtId="0" fontId="22" fillId="19" borderId="0" xfId="0" applyFont="1" applyFill="1" applyAlignment="1">
      <alignment vertical="top" wrapText="1"/>
    </xf>
    <xf numFmtId="0" fontId="22" fillId="0" borderId="0" xfId="0" applyFont="1" applyAlignment="1">
      <alignment vertical="top" wrapText="1"/>
    </xf>
    <xf numFmtId="0" fontId="22" fillId="0" borderId="0" xfId="0" applyFont="1" applyAlignment="1">
      <alignment horizontal="center" vertical="top" wrapText="1"/>
    </xf>
    <xf numFmtId="0" fontId="22" fillId="4" borderId="0" xfId="0" applyFont="1" applyFill="1" applyAlignment="1">
      <alignment vertical="top" wrapText="1"/>
    </xf>
    <xf numFmtId="0" fontId="22" fillId="0" borderId="4" xfId="0" applyFont="1" applyBorder="1" applyAlignment="1">
      <alignment horizontal="center" vertical="center" wrapText="1"/>
    </xf>
    <xf numFmtId="0" fontId="24" fillId="0" borderId="0" xfId="0" applyFont="1" applyAlignment="1">
      <alignment horizontal="center" vertical="top" wrapText="1"/>
    </xf>
    <xf numFmtId="0" fontId="22" fillId="19" borderId="0" xfId="0" applyFont="1" applyFill="1" applyAlignment="1">
      <alignment horizontal="left" vertical="top" wrapText="1"/>
    </xf>
    <xf numFmtId="0" fontId="22" fillId="0" borderId="2" xfId="0" applyFont="1" applyBorder="1" applyAlignment="1">
      <alignment horizontal="left" vertical="top" wrapText="1"/>
    </xf>
    <xf numFmtId="0" fontId="15" fillId="19" borderId="0" xfId="0" applyFont="1" applyFill="1" applyAlignment="1">
      <alignment vertical="top" wrapText="1"/>
    </xf>
    <xf numFmtId="0" fontId="15" fillId="0" borderId="0" xfId="0" applyFont="1" applyAlignment="1">
      <alignment vertical="top" wrapText="1"/>
    </xf>
    <xf numFmtId="0" fontId="8" fillId="19" borderId="0" xfId="0" applyFont="1" applyFill="1" applyAlignment="1">
      <alignment vertical="top" wrapText="1"/>
    </xf>
    <xf numFmtId="0" fontId="8" fillId="0" borderId="0" xfId="0" applyFont="1" applyAlignment="1">
      <alignment vertical="top" wrapText="1"/>
    </xf>
    <xf numFmtId="0" fontId="15" fillId="0" borderId="4" xfId="0" applyFont="1" applyBorder="1" applyAlignment="1">
      <alignment horizontal="center" vertical="top" wrapText="1"/>
    </xf>
    <xf numFmtId="0" fontId="15" fillId="0" borderId="2" xfId="0" applyFont="1" applyBorder="1" applyAlignment="1">
      <alignment horizontal="center" vertical="top" wrapText="1"/>
    </xf>
    <xf numFmtId="0" fontId="5" fillId="0" borderId="2" xfId="0" applyFont="1" applyBorder="1" applyAlignment="1">
      <alignment horizontal="center" vertical="center"/>
    </xf>
    <xf numFmtId="0" fontId="5" fillId="19" borderId="0" xfId="0" applyFont="1" applyFill="1" applyAlignment="1">
      <alignment vertical="center"/>
    </xf>
    <xf numFmtId="0" fontId="5" fillId="0" borderId="0" xfId="0" applyFont="1" applyAlignment="1">
      <alignment horizontal="center" vertical="center"/>
    </xf>
    <xf numFmtId="0" fontId="7" fillId="16" borderId="9" xfId="0" applyFont="1" applyFill="1" applyBorder="1" applyAlignment="1">
      <alignment vertical="center"/>
    </xf>
    <xf numFmtId="0" fontId="7" fillId="0" borderId="30" xfId="0" applyFont="1" applyBorder="1" applyAlignment="1">
      <alignment horizontal="left" vertical="center"/>
    </xf>
    <xf numFmtId="0" fontId="7" fillId="0" borderId="30" xfId="0" applyFont="1" applyBorder="1" applyAlignment="1">
      <alignment horizontal="center" vertical="center"/>
    </xf>
    <xf numFmtId="0" fontId="26" fillId="0" borderId="0" xfId="0" applyFont="1" applyAlignment="1">
      <alignment horizontal="left" vertical="top" wrapText="1"/>
    </xf>
    <xf numFmtId="0" fontId="27" fillId="19" borderId="0" xfId="0" applyFont="1" applyFill="1" applyAlignment="1">
      <alignment horizontal="left" vertical="top" wrapText="1"/>
    </xf>
    <xf numFmtId="0" fontId="28" fillId="0" borderId="0" xfId="0" applyFont="1" applyAlignment="1">
      <alignment vertical="center" wrapText="1"/>
    </xf>
    <xf numFmtId="0" fontId="28" fillId="0" borderId="2" xfId="0" applyFont="1" applyBorder="1" applyAlignment="1">
      <alignment horizontal="center" vertical="center" wrapText="1"/>
    </xf>
    <xf numFmtId="0" fontId="28" fillId="19" borderId="0" xfId="0" applyFont="1" applyFill="1" applyAlignment="1">
      <alignment vertical="center" wrapText="1"/>
    </xf>
    <xf numFmtId="0" fontId="6" fillId="0" borderId="2" xfId="0" applyFont="1" applyBorder="1" applyAlignment="1">
      <alignment horizontal="center" vertical="top" wrapText="1"/>
    </xf>
    <xf numFmtId="0" fontId="6" fillId="0" borderId="0" xfId="0" applyFont="1" applyAlignment="1">
      <alignment horizontal="left" vertical="top" wrapText="1"/>
    </xf>
    <xf numFmtId="0" fontId="6" fillId="0" borderId="2" xfId="0" applyFont="1" applyBorder="1" applyAlignment="1">
      <alignment vertical="top" wrapText="1"/>
    </xf>
    <xf numFmtId="17" fontId="6" fillId="0" borderId="2" xfId="0" applyNumberFormat="1" applyFont="1" applyBorder="1" applyAlignment="1">
      <alignment horizontal="center" vertical="top" wrapText="1"/>
    </xf>
    <xf numFmtId="4" fontId="6" fillId="0" borderId="2" xfId="0" applyNumberFormat="1" applyFont="1" applyBorder="1" applyAlignment="1">
      <alignment horizontal="center" vertical="top" wrapText="1"/>
    </xf>
    <xf numFmtId="0" fontId="6" fillId="0" borderId="2" xfId="0" applyFont="1" applyBorder="1" applyAlignment="1">
      <alignment horizontal="left" vertical="top" wrapText="1"/>
    </xf>
    <xf numFmtId="0" fontId="6" fillId="0" borderId="4" xfId="0" applyFont="1" applyBorder="1" applyAlignment="1">
      <alignment vertical="top" wrapText="1"/>
    </xf>
    <xf numFmtId="0" fontId="6" fillId="0" borderId="4" xfId="0" applyFont="1" applyBorder="1" applyAlignment="1">
      <alignment horizontal="center" vertical="top" wrapText="1"/>
    </xf>
    <xf numFmtId="0" fontId="6" fillId="19" borderId="0" xfId="0" applyFont="1" applyFill="1" applyAlignment="1">
      <alignment vertical="top" wrapText="1"/>
    </xf>
    <xf numFmtId="0" fontId="6" fillId="0" borderId="0" xfId="0" applyFont="1" applyAlignment="1">
      <alignment vertical="top" wrapText="1"/>
    </xf>
    <xf numFmtId="0" fontId="30" fillId="0" borderId="2" xfId="0" applyFont="1" applyBorder="1" applyAlignment="1">
      <alignment vertical="top" wrapText="1"/>
    </xf>
    <xf numFmtId="0" fontId="6" fillId="0" borderId="0" xfId="0" applyFont="1" applyAlignment="1">
      <alignment horizontal="center" vertical="top" wrapText="1"/>
    </xf>
    <xf numFmtId="17" fontId="6" fillId="0" borderId="2" xfId="0" applyNumberFormat="1" applyFont="1" applyBorder="1" applyAlignment="1">
      <alignment horizontal="center" vertical="center" wrapText="1"/>
    </xf>
    <xf numFmtId="17" fontId="6" fillId="0" borderId="4" xfId="0" applyNumberFormat="1" applyFont="1" applyBorder="1" applyAlignment="1">
      <alignment horizontal="center" vertical="top" wrapText="1"/>
    </xf>
    <xf numFmtId="4" fontId="6" fillId="0" borderId="4" xfId="0" applyNumberFormat="1" applyFont="1" applyBorder="1" applyAlignment="1">
      <alignment horizontal="center" vertical="top" wrapText="1"/>
    </xf>
    <xf numFmtId="0" fontId="30" fillId="0" borderId="4" xfId="0" applyFont="1" applyBorder="1" applyAlignment="1">
      <alignment horizontal="center" vertical="top" wrapText="1"/>
    </xf>
    <xf numFmtId="49" fontId="32" fillId="20" borderId="58" xfId="0" applyNumberFormat="1" applyFont="1" applyFill="1" applyBorder="1" applyAlignment="1">
      <alignment horizontal="center" vertical="top" wrapText="1"/>
    </xf>
    <xf numFmtId="17" fontId="32" fillId="20" borderId="52" xfId="0" applyNumberFormat="1" applyFont="1" applyFill="1" applyBorder="1" applyAlignment="1">
      <alignment horizontal="center" vertical="top" wrapText="1"/>
    </xf>
    <xf numFmtId="0" fontId="32" fillId="20" borderId="52" xfId="0" applyFont="1" applyFill="1" applyBorder="1" applyAlignment="1">
      <alignment horizontal="center" vertical="top" wrapText="1"/>
    </xf>
    <xf numFmtId="165" fontId="32" fillId="20" borderId="52" xfId="0" applyNumberFormat="1" applyFont="1" applyFill="1" applyBorder="1" applyAlignment="1">
      <alignment horizontal="center" vertical="top" wrapText="1"/>
    </xf>
    <xf numFmtId="0" fontId="33" fillId="20" borderId="52" xfId="0" applyFont="1" applyFill="1" applyBorder="1" applyAlignment="1">
      <alignment horizontal="center" vertical="top" wrapText="1"/>
    </xf>
    <xf numFmtId="0" fontId="32" fillId="0" borderId="52" xfId="0" applyFont="1" applyBorder="1" applyAlignment="1">
      <alignment horizontal="center" vertical="top" wrapText="1"/>
    </xf>
    <xf numFmtId="49" fontId="32" fillId="0" borderId="52" xfId="0" applyNumberFormat="1" applyFont="1" applyBorder="1" applyAlignment="1">
      <alignment horizontal="center" vertical="top" wrapText="1"/>
    </xf>
    <xf numFmtId="49" fontId="32" fillId="0" borderId="58" xfId="0" applyNumberFormat="1" applyFont="1" applyBorder="1" applyAlignment="1">
      <alignment horizontal="center" vertical="top" wrapText="1"/>
    </xf>
    <xf numFmtId="165" fontId="32" fillId="0" borderId="52" xfId="0" applyNumberFormat="1" applyFont="1" applyBorder="1" applyAlignment="1">
      <alignment horizontal="center" vertical="top" wrapText="1"/>
    </xf>
    <xf numFmtId="0" fontId="6" fillId="0" borderId="2" xfId="0" applyFont="1" applyBorder="1" applyAlignment="1">
      <alignment horizontal="left" vertical="center" wrapText="1"/>
    </xf>
    <xf numFmtId="0" fontId="6" fillId="0" borderId="0" xfId="0" applyFont="1" applyAlignment="1">
      <alignment horizontal="left" vertical="center" wrapText="1"/>
    </xf>
    <xf numFmtId="17" fontId="6" fillId="0" borderId="2" xfId="0" applyNumberFormat="1" applyFont="1" applyBorder="1" applyAlignment="1">
      <alignment vertical="top" wrapText="1"/>
    </xf>
    <xf numFmtId="0" fontId="6" fillId="0" borderId="2" xfId="0" applyFont="1" applyBorder="1" applyAlignment="1">
      <alignment horizontal="justify" vertical="center"/>
    </xf>
    <xf numFmtId="0" fontId="6" fillId="0" borderId="2" xfId="0" applyFont="1" applyBorder="1" applyAlignment="1">
      <alignment vertical="center" wrapText="1"/>
    </xf>
    <xf numFmtId="0" fontId="32" fillId="0" borderId="56" xfId="0" applyFont="1" applyBorder="1" applyAlignment="1">
      <alignment horizontal="center" vertical="top" wrapText="1"/>
    </xf>
    <xf numFmtId="17" fontId="6" fillId="0" borderId="4" xfId="0" applyNumberFormat="1" applyFont="1" applyBorder="1" applyAlignment="1">
      <alignment vertical="top" wrapText="1"/>
    </xf>
    <xf numFmtId="4" fontId="6" fillId="0" borderId="4" xfId="0" applyNumberFormat="1" applyFont="1" applyBorder="1" applyAlignment="1">
      <alignment vertical="top" wrapText="1"/>
    </xf>
    <xf numFmtId="0" fontId="32" fillId="0" borderId="2" xfId="0" applyFont="1" applyBorder="1" applyAlignment="1">
      <alignment horizontal="center" vertical="top" wrapText="1"/>
    </xf>
    <xf numFmtId="8" fontId="6" fillId="0" borderId="4" xfId="0" applyNumberFormat="1" applyFont="1" applyBorder="1" applyAlignment="1">
      <alignment vertical="top" wrapText="1"/>
    </xf>
    <xf numFmtId="0" fontId="6" fillId="0" borderId="4" xfId="0" applyFont="1" applyBorder="1" applyAlignment="1">
      <alignment horizontal="left" vertical="top" wrapText="1"/>
    </xf>
    <xf numFmtId="0" fontId="32" fillId="0" borderId="2" xfId="3" applyFont="1" applyBorder="1" applyAlignment="1" applyProtection="1">
      <alignment horizontal="left" vertical="top" wrapText="1"/>
    </xf>
    <xf numFmtId="49" fontId="32" fillId="4" borderId="52" xfId="0" applyNumberFormat="1" applyFont="1" applyFill="1" applyBorder="1" applyAlignment="1">
      <alignment horizontal="center" vertical="top" wrapText="1"/>
    </xf>
    <xf numFmtId="49" fontId="32" fillId="20" borderId="52" xfId="0" applyNumberFormat="1" applyFont="1" applyFill="1" applyBorder="1" applyAlignment="1">
      <alignment horizontal="center" vertical="top" wrapText="1"/>
    </xf>
    <xf numFmtId="0" fontId="32" fillId="20" borderId="2" xfId="0" applyFont="1" applyFill="1" applyBorder="1" applyAlignment="1">
      <alignment horizontal="center" vertical="top" wrapText="1"/>
    </xf>
    <xf numFmtId="49" fontId="32" fillId="4" borderId="59" xfId="0" applyNumberFormat="1" applyFont="1" applyFill="1" applyBorder="1" applyAlignment="1">
      <alignment horizontal="center" vertical="top" wrapText="1"/>
    </xf>
    <xf numFmtId="49" fontId="32" fillId="4" borderId="54" xfId="0" applyNumberFormat="1" applyFont="1" applyFill="1" applyBorder="1" applyAlignment="1">
      <alignment horizontal="center" vertical="top" wrapText="1"/>
    </xf>
    <xf numFmtId="165" fontId="32" fillId="20" borderId="2" xfId="0" applyNumberFormat="1" applyFont="1" applyFill="1" applyBorder="1" applyAlignment="1">
      <alignment horizontal="center" vertical="top" wrapText="1"/>
    </xf>
    <xf numFmtId="17" fontId="6" fillId="0" borderId="4" xfId="0" applyNumberFormat="1" applyFont="1" applyBorder="1" applyAlignment="1">
      <alignment horizontal="center" vertical="center" wrapText="1"/>
    </xf>
    <xf numFmtId="0" fontId="36" fillId="0" borderId="2" xfId="0" applyFont="1" applyBorder="1" applyAlignment="1">
      <alignment horizontal="left" vertical="top" wrapText="1"/>
    </xf>
    <xf numFmtId="0" fontId="30" fillId="6" borderId="5" xfId="0" applyFont="1" applyFill="1" applyBorder="1" applyAlignment="1">
      <alignment horizontal="center" vertical="top" wrapText="1"/>
    </xf>
    <xf numFmtId="164" fontId="33" fillId="6" borderId="14" xfId="0" applyNumberFormat="1" applyFont="1" applyFill="1" applyBorder="1" applyAlignment="1">
      <alignment horizontal="center" vertical="top" wrapText="1"/>
    </xf>
    <xf numFmtId="0" fontId="6" fillId="0" borderId="4" xfId="0" applyFont="1" applyBorder="1" applyAlignment="1" applyProtection="1">
      <alignment vertical="top" wrapText="1"/>
      <protection locked="0"/>
    </xf>
    <xf numFmtId="0" fontId="6" fillId="4" borderId="2" xfId="0" applyFont="1" applyFill="1" applyBorder="1" applyAlignment="1">
      <alignment vertical="top" wrapText="1"/>
    </xf>
    <xf numFmtId="4" fontId="6" fillId="0" borderId="2" xfId="0" applyNumberFormat="1" applyFont="1" applyBorder="1" applyAlignment="1">
      <alignment vertical="top" wrapText="1"/>
    </xf>
    <xf numFmtId="0" fontId="30" fillId="0" borderId="2" xfId="0" applyFont="1" applyBorder="1" applyAlignment="1">
      <alignment horizontal="center" vertical="top" wrapText="1"/>
    </xf>
    <xf numFmtId="0" fontId="19" fillId="0" borderId="2" xfId="0" applyFont="1" applyBorder="1" applyAlignment="1">
      <alignment vertical="center"/>
    </xf>
    <xf numFmtId="0" fontId="19" fillId="0" borderId="4" xfId="0" applyFont="1" applyBorder="1" applyAlignment="1">
      <alignment vertical="center"/>
    </xf>
    <xf numFmtId="0" fontId="19" fillId="0" borderId="0" xfId="0" applyFont="1" applyAlignment="1">
      <alignment vertical="center"/>
    </xf>
    <xf numFmtId="0" fontId="19" fillId="0" borderId="0" xfId="0" applyFont="1" applyAlignment="1">
      <alignment vertical="center" wrapText="1"/>
    </xf>
    <xf numFmtId="0" fontId="19" fillId="0" borderId="30" xfId="0" applyFont="1" applyBorder="1" applyAlignment="1">
      <alignment vertical="center"/>
    </xf>
    <xf numFmtId="0" fontId="37" fillId="16" borderId="9" xfId="0" applyFont="1" applyFill="1" applyBorder="1" applyAlignment="1">
      <alignment vertical="center"/>
    </xf>
    <xf numFmtId="0" fontId="37" fillId="16" borderId="30" xfId="0" applyFont="1" applyFill="1" applyBorder="1" applyAlignment="1">
      <alignment vertical="center"/>
    </xf>
    <xf numFmtId="0" fontId="37" fillId="16" borderId="10" xfId="0" applyFont="1" applyFill="1" applyBorder="1" applyAlignment="1">
      <alignment vertical="center"/>
    </xf>
    <xf numFmtId="0" fontId="37" fillId="0" borderId="30" xfId="0" applyFont="1" applyBorder="1" applyAlignment="1">
      <alignment horizontal="left" vertical="center"/>
    </xf>
    <xf numFmtId="0" fontId="37" fillId="0" borderId="0" xfId="0" applyFont="1" applyAlignment="1">
      <alignment horizontal="left" vertical="center"/>
    </xf>
    <xf numFmtId="0" fontId="37" fillId="0" borderId="22" xfId="0" applyFont="1" applyBorder="1" applyAlignment="1">
      <alignment horizontal="center" vertical="center"/>
    </xf>
    <xf numFmtId="0" fontId="37" fillId="0" borderId="0" xfId="0" applyFont="1" applyAlignment="1">
      <alignment horizontal="center" vertical="center"/>
    </xf>
    <xf numFmtId="164" fontId="32" fillId="6" borderId="2" xfId="0" applyNumberFormat="1" applyFont="1" applyFill="1" applyBorder="1" applyAlignment="1">
      <alignment horizontal="center" vertical="center" wrapText="1"/>
    </xf>
    <xf numFmtId="0" fontId="19" fillId="19" borderId="0" xfId="0" applyFont="1" applyFill="1" applyAlignment="1">
      <alignment vertical="center"/>
    </xf>
    <xf numFmtId="0" fontId="19" fillId="19" borderId="0" xfId="0" applyFont="1" applyFill="1" applyAlignment="1">
      <alignment vertical="center" wrapText="1"/>
    </xf>
    <xf numFmtId="0" fontId="22" fillId="0" borderId="2" xfId="0" applyFont="1" applyBorder="1" applyAlignment="1">
      <alignment horizontal="center" vertical="center" wrapText="1"/>
    </xf>
    <xf numFmtId="17" fontId="6" fillId="4" borderId="2" xfId="0" applyNumberFormat="1"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vertical="center" wrapText="1"/>
    </xf>
    <xf numFmtId="0" fontId="32" fillId="20" borderId="2" xfId="0" applyFont="1" applyFill="1" applyBorder="1" applyAlignment="1">
      <alignment horizontal="center" vertical="center" wrapText="1"/>
    </xf>
    <xf numFmtId="0" fontId="6" fillId="0" borderId="2" xfId="0" applyFont="1" applyBorder="1" applyAlignment="1">
      <alignment horizontal="center" vertical="center" wrapText="1"/>
    </xf>
    <xf numFmtId="17" fontId="6" fillId="0" borderId="2" xfId="0" applyNumberFormat="1" applyFont="1" applyBorder="1" applyAlignment="1">
      <alignment vertical="center" wrapText="1"/>
    </xf>
    <xf numFmtId="17" fontId="6" fillId="4" borderId="4" xfId="0" applyNumberFormat="1" applyFont="1" applyFill="1" applyBorder="1" applyAlignment="1">
      <alignment horizontal="center" vertical="center" wrapText="1"/>
    </xf>
    <xf numFmtId="0" fontId="30" fillId="16" borderId="8" xfId="0" applyFont="1" applyFill="1" applyBorder="1" applyAlignment="1">
      <alignment horizontal="left" vertical="top" wrapText="1"/>
    </xf>
    <xf numFmtId="0" fontId="30" fillId="16" borderId="9" xfId="0" applyFont="1" applyFill="1" applyBorder="1" applyAlignment="1">
      <alignment vertical="top" wrapText="1"/>
    </xf>
    <xf numFmtId="0" fontId="30" fillId="16" borderId="10" xfId="0" applyFont="1" applyFill="1" applyBorder="1" applyAlignment="1">
      <alignment vertical="top" wrapText="1"/>
    </xf>
    <xf numFmtId="0" fontId="30" fillId="0" borderId="31" xfId="0" applyFont="1" applyBorder="1" applyAlignment="1">
      <alignment horizontal="left" vertical="top" wrapText="1"/>
    </xf>
    <xf numFmtId="0" fontId="30" fillId="0" borderId="0" xfId="0" applyFont="1" applyAlignment="1">
      <alignment horizontal="left" vertical="top" wrapText="1"/>
    </xf>
    <xf numFmtId="0" fontId="30" fillId="0" borderId="0" xfId="0" applyFont="1" applyAlignment="1">
      <alignment horizontal="center" vertical="top" wrapText="1"/>
    </xf>
    <xf numFmtId="0" fontId="38" fillId="19" borderId="0" xfId="0" applyFont="1" applyFill="1" applyAlignment="1">
      <alignment vertical="top" wrapText="1"/>
    </xf>
    <xf numFmtId="0" fontId="38" fillId="0" borderId="0" xfId="0" applyFont="1" applyAlignment="1">
      <alignment vertical="top" wrapText="1"/>
    </xf>
    <xf numFmtId="0" fontId="38" fillId="0" borderId="0" xfId="0" applyFont="1" applyAlignment="1">
      <alignment horizontal="left" vertical="top" wrapText="1"/>
    </xf>
    <xf numFmtId="0" fontId="40" fillId="0" borderId="0" xfId="0" applyFont="1" applyAlignment="1">
      <alignment vertical="center"/>
    </xf>
    <xf numFmtId="0" fontId="40" fillId="0" borderId="0" xfId="0" applyFont="1" applyAlignment="1">
      <alignment vertical="center" wrapText="1"/>
    </xf>
    <xf numFmtId="0" fontId="40" fillId="19" borderId="0" xfId="0" applyFont="1" applyFill="1" applyAlignment="1">
      <alignment vertical="center"/>
    </xf>
    <xf numFmtId="0" fontId="39" fillId="0" borderId="0" xfId="0" applyFont="1" applyAlignment="1">
      <alignment vertical="center"/>
    </xf>
    <xf numFmtId="164" fontId="32" fillId="6" borderId="14" xfId="0" applyNumberFormat="1" applyFont="1" applyFill="1" applyBorder="1" applyAlignment="1">
      <alignment horizontal="center" vertical="center" wrapText="1"/>
    </xf>
    <xf numFmtId="0" fontId="6" fillId="4" borderId="2" xfId="0" applyFont="1" applyFill="1" applyBorder="1" applyAlignment="1">
      <alignment vertical="center" wrapText="1"/>
    </xf>
    <xf numFmtId="0" fontId="6" fillId="4" borderId="2" xfId="0" applyFont="1" applyFill="1" applyBorder="1" applyAlignment="1">
      <alignment horizontal="center" vertical="center" wrapText="1"/>
    </xf>
    <xf numFmtId="0" fontId="32" fillId="20" borderId="52" xfId="0" applyFont="1" applyFill="1" applyBorder="1" applyAlignment="1">
      <alignment horizontal="center" vertical="center" wrapText="1"/>
    </xf>
    <xf numFmtId="0" fontId="6" fillId="0" borderId="3" xfId="0" applyFont="1" applyBorder="1" applyAlignment="1">
      <alignment vertical="center" wrapText="1"/>
    </xf>
    <xf numFmtId="0" fontId="32" fillId="0" borderId="2" xfId="0" applyFont="1" applyBorder="1" applyAlignment="1">
      <alignment horizontal="center" vertical="center" wrapText="1"/>
    </xf>
    <xf numFmtId="0" fontId="32" fillId="0" borderId="55" xfId="0" applyFont="1" applyBorder="1" applyAlignment="1">
      <alignment horizontal="center" vertical="center" wrapText="1"/>
    </xf>
    <xf numFmtId="0" fontId="32" fillId="4" borderId="52" xfId="0" applyFont="1" applyFill="1" applyBorder="1" applyAlignment="1">
      <alignment horizontal="center" vertical="center" wrapText="1"/>
    </xf>
    <xf numFmtId="164" fontId="23" fillId="6" borderId="2" xfId="0" applyNumberFormat="1" applyFont="1" applyFill="1" applyBorder="1" applyAlignment="1">
      <alignment horizontal="center" vertical="center" wrapText="1"/>
    </xf>
    <xf numFmtId="0" fontId="38" fillId="0" borderId="0" xfId="0" applyFont="1" applyAlignment="1">
      <alignment horizontal="center" vertical="center" wrapText="1"/>
    </xf>
    <xf numFmtId="0" fontId="40" fillId="0" borderId="0" xfId="0" applyFont="1" applyAlignment="1">
      <alignment horizontal="center" vertical="center"/>
    </xf>
    <xf numFmtId="0" fontId="6" fillId="0" borderId="3" xfId="0" applyFont="1" applyBorder="1" applyAlignment="1">
      <alignment horizontal="center" vertical="center" wrapText="1"/>
    </xf>
    <xf numFmtId="0" fontId="22" fillId="0" borderId="0" xfId="0" applyFont="1" applyAlignment="1">
      <alignment horizontal="center" vertical="center" wrapText="1"/>
    </xf>
    <xf numFmtId="0" fontId="22" fillId="0" borderId="30" xfId="0" applyFont="1" applyBorder="1" applyAlignment="1">
      <alignment horizontal="center" vertical="center" wrapText="1"/>
    </xf>
    <xf numFmtId="0" fontId="30" fillId="16" borderId="9" xfId="0" applyFont="1" applyFill="1" applyBorder="1" applyAlignment="1">
      <alignment horizontal="center" vertical="center" wrapText="1"/>
    </xf>
    <xf numFmtId="0" fontId="30" fillId="16" borderId="30" xfId="0" applyFont="1" applyFill="1" applyBorder="1" applyAlignment="1">
      <alignment horizontal="center" vertical="center" wrapText="1"/>
    </xf>
    <xf numFmtId="0" fontId="30" fillId="0" borderId="0" xfId="0" applyFont="1" applyAlignment="1">
      <alignment horizontal="center" vertical="center" wrapText="1"/>
    </xf>
    <xf numFmtId="0" fontId="6" fillId="0" borderId="0" xfId="0" applyFont="1" applyAlignment="1">
      <alignment horizontal="center" vertical="center" wrapText="1"/>
    </xf>
    <xf numFmtId="0" fontId="19" fillId="0" borderId="0" xfId="0" applyFont="1" applyAlignment="1">
      <alignment horizontal="center" vertical="center"/>
    </xf>
    <xf numFmtId="0" fontId="22" fillId="19" borderId="0" xfId="0" applyFont="1" applyFill="1" applyAlignment="1">
      <alignment horizontal="center" vertical="center" wrapText="1"/>
    </xf>
    <xf numFmtId="0" fontId="6" fillId="0" borderId="4" xfId="0" applyFont="1" applyBorder="1" applyAlignment="1" applyProtection="1">
      <alignment vertical="center" wrapText="1"/>
      <protection locked="0"/>
    </xf>
    <xf numFmtId="4" fontId="6" fillId="0" borderId="2" xfId="0" applyNumberFormat="1" applyFont="1" applyBorder="1" applyAlignment="1">
      <alignment horizontal="center" vertical="center" wrapText="1"/>
    </xf>
    <xf numFmtId="4" fontId="6" fillId="0" borderId="2" xfId="0" applyNumberFormat="1" applyFont="1" applyBorder="1" applyAlignment="1">
      <alignment vertical="center" wrapText="1"/>
    </xf>
    <xf numFmtId="0" fontId="32" fillId="0" borderId="2" xfId="0" applyFont="1" applyBorder="1" applyAlignment="1">
      <alignment vertical="center" wrapText="1"/>
    </xf>
    <xf numFmtId="4" fontId="6" fillId="4" borderId="2" xfId="0" applyNumberFormat="1" applyFont="1" applyFill="1" applyBorder="1" applyAlignment="1">
      <alignment horizontal="center" vertical="center" wrapText="1"/>
    </xf>
    <xf numFmtId="0" fontId="6" fillId="4" borderId="4" xfId="0" applyFont="1" applyFill="1" applyBorder="1" applyAlignment="1">
      <alignment vertical="center" wrapText="1"/>
    </xf>
    <xf numFmtId="0" fontId="6" fillId="0" borderId="51" xfId="0" applyFont="1" applyBorder="1" applyAlignment="1">
      <alignment vertical="center" wrapText="1"/>
    </xf>
    <xf numFmtId="4" fontId="6" fillId="0" borderId="4" xfId="0" applyNumberFormat="1" applyFont="1" applyBorder="1" applyAlignment="1">
      <alignment horizontal="center" vertical="center" wrapText="1"/>
    </xf>
    <xf numFmtId="49" fontId="32" fillId="20" borderId="52" xfId="0" applyNumberFormat="1" applyFont="1" applyFill="1" applyBorder="1" applyAlignment="1">
      <alignment horizontal="center" vertical="center" wrapText="1"/>
    </xf>
    <xf numFmtId="49" fontId="32" fillId="4" borderId="54" xfId="0" applyNumberFormat="1" applyFont="1" applyFill="1" applyBorder="1" applyAlignment="1">
      <alignment horizontal="center" vertical="center" wrapText="1"/>
    </xf>
    <xf numFmtId="17" fontId="6" fillId="0" borderId="5" xfId="0" applyNumberFormat="1" applyFont="1" applyBorder="1" applyAlignment="1">
      <alignment horizontal="center" vertical="center" wrapText="1"/>
    </xf>
    <xf numFmtId="0" fontId="6" fillId="0" borderId="5" xfId="0" applyFont="1" applyBorder="1" applyAlignment="1">
      <alignment horizontal="center" vertical="center" wrapText="1"/>
    </xf>
    <xf numFmtId="4" fontId="6" fillId="0" borderId="3" xfId="0" applyNumberFormat="1" applyFont="1" applyBorder="1" applyAlignment="1">
      <alignment horizontal="center" vertical="center" wrapText="1"/>
    </xf>
    <xf numFmtId="0" fontId="30" fillId="0" borderId="2" xfId="0" applyFont="1" applyBorder="1" applyAlignment="1">
      <alignment vertical="center" wrapText="1"/>
    </xf>
    <xf numFmtId="17" fontId="32" fillId="20" borderId="2" xfId="0" applyNumberFormat="1" applyFont="1" applyFill="1" applyBorder="1" applyAlignment="1">
      <alignment horizontal="center" vertical="center" wrapText="1"/>
    </xf>
    <xf numFmtId="49" fontId="32" fillId="0" borderId="55" xfId="0" applyNumberFormat="1" applyFont="1" applyBorder="1" applyAlignment="1">
      <alignment horizontal="center" vertical="center" wrapText="1"/>
    </xf>
    <xf numFmtId="165" fontId="32" fillId="0" borderId="55" xfId="0" applyNumberFormat="1" applyFont="1" applyBorder="1" applyAlignment="1">
      <alignment horizontal="center" vertical="center" wrapText="1"/>
    </xf>
    <xf numFmtId="49" fontId="32" fillId="4" borderId="52" xfId="0" applyNumberFormat="1" applyFont="1" applyFill="1" applyBorder="1" applyAlignment="1">
      <alignment horizontal="center" vertical="center" wrapText="1"/>
    </xf>
    <xf numFmtId="0" fontId="32" fillId="0" borderId="4" xfId="0" applyFont="1" applyBorder="1" applyAlignment="1">
      <alignment vertical="center" wrapText="1"/>
    </xf>
    <xf numFmtId="17" fontId="6" fillId="0" borderId="4" xfId="0" applyNumberFormat="1" applyFont="1" applyBorder="1" applyAlignment="1">
      <alignment vertical="center" wrapText="1"/>
    </xf>
    <xf numFmtId="0" fontId="6" fillId="0" borderId="4" xfId="0" quotePrefix="1" applyFont="1" applyBorder="1" applyAlignment="1">
      <alignment vertical="center" wrapText="1"/>
    </xf>
    <xf numFmtId="0" fontId="6" fillId="4" borderId="0" xfId="0" applyFont="1" applyFill="1" applyAlignment="1">
      <alignment vertical="center" wrapText="1"/>
    </xf>
    <xf numFmtId="0" fontId="19" fillId="4" borderId="0" xfId="0" applyFont="1" applyFill="1" applyAlignment="1">
      <alignment vertical="center"/>
    </xf>
    <xf numFmtId="0" fontId="32" fillId="0" borderId="2" xfId="3" applyFont="1" applyBorder="1" applyAlignment="1" applyProtection="1">
      <alignment vertical="center" wrapText="1"/>
    </xf>
    <xf numFmtId="0" fontId="32" fillId="20" borderId="52" xfId="0" applyFont="1" applyFill="1" applyBorder="1" applyAlignment="1">
      <alignment vertical="center" wrapText="1"/>
    </xf>
    <xf numFmtId="0" fontId="32" fillId="20" borderId="53" xfId="0" applyFont="1" applyFill="1" applyBorder="1" applyAlignment="1">
      <alignment vertical="center" wrapText="1"/>
    </xf>
    <xf numFmtId="0" fontId="32" fillId="20" borderId="2" xfId="0" applyFont="1" applyFill="1" applyBorder="1" applyAlignment="1">
      <alignment vertical="center" wrapText="1"/>
    </xf>
    <xf numFmtId="0" fontId="6" fillId="0" borderId="5" xfId="0" applyFont="1" applyBorder="1" applyAlignment="1">
      <alignment vertical="center" wrapText="1"/>
    </xf>
    <xf numFmtId="0" fontId="33" fillId="20" borderId="2" xfId="0" applyFont="1" applyFill="1" applyBorder="1" applyAlignment="1">
      <alignment vertical="center" wrapText="1"/>
    </xf>
    <xf numFmtId="0" fontId="32" fillId="0" borderId="55" xfId="0" applyFont="1" applyBorder="1" applyAlignment="1">
      <alignment vertical="center" wrapText="1"/>
    </xf>
    <xf numFmtId="0" fontId="32" fillId="4" borderId="52" xfId="0" applyFont="1" applyFill="1" applyBorder="1" applyAlignment="1">
      <alignment vertical="center" wrapText="1"/>
    </xf>
    <xf numFmtId="0" fontId="32" fillId="0" borderId="52" xfId="0" applyFont="1" applyBorder="1" applyAlignment="1">
      <alignment vertical="center" wrapText="1"/>
    </xf>
    <xf numFmtId="0" fontId="32" fillId="0" borderId="56" xfId="0" applyFont="1" applyBorder="1" applyAlignment="1">
      <alignment vertical="center" wrapText="1"/>
    </xf>
    <xf numFmtId="0" fontId="6" fillId="0" borderId="2" xfId="0" applyFont="1" applyBorder="1" applyAlignment="1">
      <alignment vertical="center"/>
    </xf>
    <xf numFmtId="17" fontId="6" fillId="0" borderId="0" xfId="0" applyNumberFormat="1" applyFont="1" applyAlignment="1">
      <alignment horizontal="center" vertical="center" wrapText="1"/>
    </xf>
    <xf numFmtId="0" fontId="19" fillId="19" borderId="0" xfId="0" applyFont="1" applyFill="1" applyAlignment="1">
      <alignment horizontal="center" vertical="center"/>
    </xf>
    <xf numFmtId="0" fontId="19" fillId="0" borderId="2" xfId="0" applyFont="1" applyBorder="1" applyAlignment="1">
      <alignment vertical="center" wrapText="1"/>
    </xf>
    <xf numFmtId="0" fontId="38" fillId="0" borderId="0" xfId="0" applyFont="1" applyAlignment="1">
      <alignment horizontal="center" vertical="top" wrapText="1"/>
    </xf>
    <xf numFmtId="0" fontId="40" fillId="0" borderId="0" xfId="0" applyFont="1" applyAlignment="1">
      <alignment horizontal="center" vertical="center" wrapText="1"/>
    </xf>
    <xf numFmtId="0" fontId="19" fillId="0" borderId="0" xfId="0" applyFont="1" applyAlignment="1">
      <alignment horizontal="center" vertical="center" wrapText="1"/>
    </xf>
    <xf numFmtId="0" fontId="22" fillId="19" borderId="0" xfId="0" applyFont="1" applyFill="1" applyAlignment="1">
      <alignment horizontal="center" vertical="top" wrapText="1"/>
    </xf>
    <xf numFmtId="0" fontId="0" fillId="0" borderId="0" xfId="0" applyAlignment="1">
      <alignment horizontal="center" vertical="center" wrapText="1"/>
    </xf>
    <xf numFmtId="0" fontId="19" fillId="0" borderId="2" xfId="0" applyFont="1" applyBorder="1" applyAlignment="1">
      <alignment vertical="top" wrapText="1"/>
    </xf>
    <xf numFmtId="17" fontId="6" fillId="0" borderId="3" xfId="0" applyNumberFormat="1" applyFont="1" applyBorder="1" applyAlignment="1">
      <alignment horizontal="center" vertical="center" wrapText="1"/>
    </xf>
    <xf numFmtId="49" fontId="32" fillId="0" borderId="2" xfId="0" applyNumberFormat="1" applyFont="1" applyBorder="1" applyAlignment="1">
      <alignment horizontal="center" vertical="center" wrapText="1"/>
    </xf>
    <xf numFmtId="0" fontId="19" fillId="6" borderId="2" xfId="0" applyFont="1" applyFill="1" applyBorder="1" applyAlignment="1">
      <alignment horizontal="center" vertical="center"/>
    </xf>
    <xf numFmtId="0" fontId="13" fillId="0" borderId="0" xfId="0" applyFont="1" applyAlignment="1">
      <alignment horizontal="center"/>
    </xf>
    <xf numFmtId="0" fontId="6" fillId="6" borderId="2" xfId="0" applyFont="1" applyFill="1" applyBorder="1" applyAlignment="1">
      <alignment horizontal="center" vertical="center" wrapText="1"/>
    </xf>
    <xf numFmtId="0" fontId="22" fillId="6" borderId="2" xfId="0" applyFont="1" applyFill="1" applyBorder="1" applyAlignment="1">
      <alignment horizontal="center" vertical="center" wrapText="1"/>
    </xf>
    <xf numFmtId="0" fontId="11" fillId="19" borderId="0" xfId="0" applyFont="1" applyFill="1" applyAlignment="1">
      <alignment horizontal="left" vertical="top" wrapText="1"/>
    </xf>
    <xf numFmtId="0" fontId="19" fillId="6" borderId="14" xfId="0" applyFont="1" applyFill="1" applyBorder="1" applyAlignment="1">
      <alignment horizontal="center" vertical="center"/>
    </xf>
    <xf numFmtId="0" fontId="44" fillId="0" borderId="0" xfId="0" applyFont="1" applyAlignment="1">
      <alignment vertical="top" wrapText="1"/>
    </xf>
    <xf numFmtId="14" fontId="0" fillId="0" borderId="0" xfId="0" applyNumberFormat="1" applyAlignment="1">
      <alignment vertical="center"/>
    </xf>
    <xf numFmtId="14" fontId="0" fillId="19" borderId="0" xfId="0" applyNumberFormat="1" applyFill="1" applyAlignment="1">
      <alignment vertical="center" wrapText="1"/>
    </xf>
    <xf numFmtId="0" fontId="0" fillId="4" borderId="2" xfId="0" applyFill="1" applyBorder="1" applyAlignment="1">
      <alignment horizontal="center" vertical="center"/>
    </xf>
    <xf numFmtId="0" fontId="5" fillId="4" borderId="2" xfId="0" applyFont="1" applyFill="1" applyBorder="1" applyAlignment="1">
      <alignment horizontal="center" vertical="center"/>
    </xf>
    <xf numFmtId="0" fontId="0" fillId="4" borderId="0" xfId="0" applyFill="1" applyAlignment="1">
      <alignment vertical="center"/>
    </xf>
    <xf numFmtId="0" fontId="0" fillId="4" borderId="0" xfId="0" applyFill="1" applyAlignment="1">
      <alignment horizontal="center" vertical="center"/>
    </xf>
    <xf numFmtId="0" fontId="18" fillId="4" borderId="30" xfId="0" applyFont="1" applyFill="1" applyBorder="1" applyAlignment="1">
      <alignment horizontal="left" vertical="center"/>
    </xf>
    <xf numFmtId="0" fontId="20" fillId="4" borderId="30" xfId="0" applyFont="1" applyFill="1" applyBorder="1" applyAlignment="1">
      <alignment horizontal="center" vertical="center"/>
    </xf>
    <xf numFmtId="0" fontId="5" fillId="6" borderId="2" xfId="0" applyFont="1" applyFill="1" applyBorder="1" applyAlignment="1">
      <alignment vertical="center"/>
    </xf>
    <xf numFmtId="0" fontId="48" fillId="23" borderId="2" xfId="0" applyFont="1" applyFill="1" applyBorder="1" applyAlignment="1">
      <alignment horizontal="left" vertical="center" wrapText="1"/>
    </xf>
    <xf numFmtId="0" fontId="5" fillId="6" borderId="2" xfId="0" applyFont="1" applyFill="1" applyBorder="1" applyAlignment="1">
      <alignment vertical="center" wrapText="1"/>
    </xf>
    <xf numFmtId="0" fontId="15" fillId="6" borderId="2" xfId="0" applyFont="1" applyFill="1" applyBorder="1" applyAlignment="1">
      <alignment vertical="center"/>
    </xf>
    <xf numFmtId="0" fontId="8" fillId="3" borderId="2" xfId="0" applyFont="1" applyFill="1" applyBorder="1" applyAlignment="1">
      <alignment vertical="center" wrapText="1"/>
    </xf>
    <xf numFmtId="0" fontId="8" fillId="14" borderId="2" xfId="0" applyFont="1" applyFill="1" applyBorder="1" applyAlignment="1">
      <alignment vertical="center" wrapText="1"/>
    </xf>
    <xf numFmtId="0" fontId="8" fillId="7" borderId="2" xfId="0" applyFont="1" applyFill="1" applyBorder="1" applyAlignment="1">
      <alignment vertical="center" wrapText="1"/>
    </xf>
    <xf numFmtId="0" fontId="8" fillId="8" borderId="2" xfId="0" applyFont="1" applyFill="1" applyBorder="1" applyAlignment="1">
      <alignment vertical="center" wrapText="1"/>
    </xf>
    <xf numFmtId="1" fontId="8" fillId="9" borderId="2" xfId="0" applyNumberFormat="1" applyFont="1" applyFill="1" applyBorder="1" applyAlignment="1">
      <alignment vertical="center" wrapText="1"/>
    </xf>
    <xf numFmtId="1" fontId="8" fillId="14" borderId="2" xfId="0" applyNumberFormat="1" applyFont="1" applyFill="1" applyBorder="1" applyAlignment="1">
      <alignment vertical="center" wrapText="1"/>
    </xf>
    <xf numFmtId="0" fontId="8" fillId="10" borderId="2" xfId="0" applyFont="1" applyFill="1" applyBorder="1" applyAlignment="1">
      <alignment vertical="center" wrapText="1"/>
    </xf>
    <xf numFmtId="0" fontId="8" fillId="13" borderId="2" xfId="0" applyFont="1" applyFill="1" applyBorder="1" applyAlignment="1">
      <alignment vertical="center" wrapText="1"/>
    </xf>
    <xf numFmtId="0" fontId="8" fillId="18" borderId="2" xfId="0" applyFont="1" applyFill="1" applyBorder="1" applyAlignment="1">
      <alignment vertical="center" wrapText="1"/>
    </xf>
    <xf numFmtId="0" fontId="8" fillId="16" borderId="2" xfId="0" applyFont="1" applyFill="1" applyBorder="1" applyAlignment="1">
      <alignment vertical="center" wrapText="1"/>
    </xf>
    <xf numFmtId="0" fontId="5" fillId="14" borderId="2" xfId="0" applyFont="1" applyFill="1" applyBorder="1" applyAlignment="1">
      <alignment vertical="center" wrapText="1"/>
    </xf>
    <xf numFmtId="0" fontId="5" fillId="12" borderId="2" xfId="0" applyFont="1" applyFill="1" applyBorder="1" applyAlignment="1">
      <alignment vertical="center" wrapText="1"/>
    </xf>
    <xf numFmtId="0" fontId="15" fillId="0" borderId="2" xfId="0" applyFont="1" applyBorder="1" applyAlignment="1">
      <alignment horizontal="left" vertical="top" wrapText="1"/>
    </xf>
    <xf numFmtId="0" fontId="15" fillId="0" borderId="2" xfId="0" applyFont="1" applyBorder="1" applyAlignment="1">
      <alignment horizontal="left" vertical="center" wrapText="1"/>
    </xf>
    <xf numFmtId="0" fontId="15" fillId="0" borderId="2" xfId="0" applyFont="1" applyBorder="1" applyAlignment="1">
      <alignment vertical="top" wrapText="1"/>
    </xf>
    <xf numFmtId="17" fontId="15" fillId="0" borderId="2" xfId="0" applyNumberFormat="1" applyFont="1" applyBorder="1" applyAlignment="1">
      <alignment vertical="top" wrapText="1"/>
    </xf>
    <xf numFmtId="0" fontId="15" fillId="0" borderId="4" xfId="0" applyFont="1" applyBorder="1" applyAlignment="1">
      <alignment vertical="top" wrapText="1"/>
    </xf>
    <xf numFmtId="0" fontId="15" fillId="0" borderId="4" xfId="0" applyFont="1" applyBorder="1" applyAlignment="1">
      <alignment horizontal="center" vertical="center" wrapText="1"/>
    </xf>
    <xf numFmtId="0" fontId="5" fillId="0" borderId="0" xfId="0" applyFont="1" applyAlignment="1">
      <alignment vertical="center" wrapText="1"/>
    </xf>
    <xf numFmtId="0" fontId="21" fillId="0" borderId="2" xfId="0" applyFont="1" applyBorder="1" applyAlignment="1">
      <alignment horizontal="left" vertical="top" wrapText="1"/>
    </xf>
    <xf numFmtId="0" fontId="21" fillId="20" borderId="2" xfId="0" applyFont="1" applyFill="1" applyBorder="1" applyAlignment="1">
      <alignment horizontal="left" vertical="top" wrapText="1"/>
    </xf>
    <xf numFmtId="0" fontId="21" fillId="20" borderId="2" xfId="0" applyFont="1" applyFill="1" applyBorder="1" applyAlignment="1">
      <alignment horizontal="center" vertical="top" wrapText="1"/>
    </xf>
    <xf numFmtId="165" fontId="21" fillId="20" borderId="2" xfId="0" applyNumberFormat="1" applyFont="1" applyFill="1" applyBorder="1" applyAlignment="1">
      <alignment horizontal="center" vertical="top" wrapText="1"/>
    </xf>
    <xf numFmtId="0" fontId="21" fillId="20" borderId="2" xfId="0" applyFont="1" applyFill="1" applyBorder="1" applyAlignment="1">
      <alignment horizontal="center" vertical="center" wrapText="1"/>
    </xf>
    <xf numFmtId="0" fontId="18" fillId="16" borderId="8" xfId="0" applyFont="1" applyFill="1" applyBorder="1" applyAlignment="1">
      <alignment vertical="center" wrapText="1"/>
    </xf>
    <xf numFmtId="0" fontId="18" fillId="0" borderId="31" xfId="0" applyFont="1" applyBorder="1" applyAlignment="1">
      <alignment horizontal="left" vertical="center" wrapText="1"/>
    </xf>
    <xf numFmtId="0" fontId="18" fillId="16" borderId="29" xfId="0" applyFont="1" applyFill="1" applyBorder="1" applyAlignment="1">
      <alignment horizontal="center" vertical="center" wrapText="1"/>
    </xf>
    <xf numFmtId="0" fontId="20" fillId="0" borderId="62" xfId="0" applyFont="1" applyBorder="1" applyAlignment="1">
      <alignment horizontal="center" vertical="center"/>
    </xf>
    <xf numFmtId="0" fontId="20" fillId="0" borderId="63" xfId="0" applyFont="1" applyBorder="1" applyAlignment="1">
      <alignment horizontal="center" vertical="center"/>
    </xf>
    <xf numFmtId="0" fontId="20" fillId="16" borderId="31" xfId="0" applyFont="1" applyFill="1" applyBorder="1" applyAlignment="1">
      <alignment horizontal="center" vertical="center"/>
    </xf>
    <xf numFmtId="0" fontId="30" fillId="0" borderId="64" xfId="0" applyFont="1" applyBorder="1" applyAlignment="1">
      <alignment horizontal="center" vertical="center" wrapText="1"/>
    </xf>
    <xf numFmtId="0" fontId="6" fillId="0" borderId="64" xfId="0" applyFont="1" applyBorder="1" applyAlignment="1">
      <alignment vertical="top" wrapText="1"/>
    </xf>
    <xf numFmtId="0" fontId="51" fillId="20" borderId="2" xfId="0" applyFont="1" applyFill="1" applyBorder="1" applyAlignment="1">
      <alignment horizontal="center" vertical="center" wrapText="1"/>
    </xf>
    <xf numFmtId="17" fontId="15" fillId="0" borderId="2" xfId="0" applyNumberFormat="1" applyFont="1" applyBorder="1" applyAlignment="1">
      <alignment horizontal="center" vertical="center" wrapText="1"/>
    </xf>
    <xf numFmtId="165" fontId="51" fillId="20" borderId="2" xfId="0" applyNumberFormat="1" applyFont="1" applyFill="1" applyBorder="1" applyAlignment="1">
      <alignment horizontal="center" vertical="center" wrapText="1"/>
    </xf>
    <xf numFmtId="0" fontId="15" fillId="0" borderId="2" xfId="0" applyFont="1" applyBorder="1" applyAlignment="1">
      <alignment vertical="center" wrapText="1"/>
    </xf>
    <xf numFmtId="0" fontId="5" fillId="0" borderId="2" xfId="0" applyFont="1" applyBorder="1" applyAlignment="1">
      <alignment vertical="center"/>
    </xf>
    <xf numFmtId="0" fontId="5" fillId="0" borderId="2" xfId="0" applyFont="1" applyBorder="1" applyAlignment="1" applyProtection="1">
      <alignment vertical="center"/>
      <protection locked="0"/>
    </xf>
    <xf numFmtId="0" fontId="5" fillId="0" borderId="2" xfId="0" applyFont="1" applyBorder="1" applyAlignment="1">
      <alignment vertical="top" wrapText="1"/>
    </xf>
    <xf numFmtId="0" fontId="5" fillId="0" borderId="2" xfId="0" applyFont="1" applyBorder="1" applyAlignment="1">
      <alignment vertical="center" wrapText="1"/>
    </xf>
    <xf numFmtId="0" fontId="21" fillId="0" borderId="2" xfId="0" applyFont="1" applyBorder="1" applyAlignment="1">
      <alignment horizontal="center" vertical="center" wrapText="1"/>
    </xf>
    <xf numFmtId="0" fontId="51" fillId="0" borderId="2" xfId="0" applyFont="1" applyBorder="1" applyAlignment="1">
      <alignment horizontal="center" vertical="center" wrapText="1"/>
    </xf>
    <xf numFmtId="0" fontId="21" fillId="21" borderId="2" xfId="0" applyFont="1" applyFill="1" applyBorder="1" applyAlignment="1">
      <alignment horizontal="center" vertical="center" wrapText="1"/>
    </xf>
    <xf numFmtId="0" fontId="51" fillId="21" borderId="2" xfId="0" applyFont="1" applyFill="1" applyBorder="1" applyAlignment="1">
      <alignment horizontal="center" vertical="center" wrapText="1"/>
    </xf>
    <xf numFmtId="17" fontId="15" fillId="4" borderId="2" xfId="0" applyNumberFormat="1" applyFont="1" applyFill="1" applyBorder="1" applyAlignment="1">
      <alignment horizontal="center" vertical="center" wrapText="1"/>
    </xf>
    <xf numFmtId="165" fontId="51" fillId="21" borderId="2" xfId="0" applyNumberFormat="1" applyFont="1" applyFill="1" applyBorder="1" applyAlignment="1">
      <alignment horizontal="center" vertical="center" wrapText="1"/>
    </xf>
    <xf numFmtId="0" fontId="5" fillId="4" borderId="2" xfId="0" applyFont="1" applyFill="1" applyBorder="1" applyAlignment="1">
      <alignment vertical="center"/>
    </xf>
    <xf numFmtId="0" fontId="5" fillId="4" borderId="2" xfId="0" applyFont="1" applyFill="1" applyBorder="1" applyAlignment="1">
      <alignment vertical="top" wrapText="1"/>
    </xf>
    <xf numFmtId="0" fontId="5" fillId="4" borderId="2" xfId="0" applyFont="1" applyFill="1" applyBorder="1" applyAlignment="1">
      <alignment vertical="center" wrapText="1"/>
    </xf>
    <xf numFmtId="0" fontId="5" fillId="4" borderId="0" xfId="0" applyFont="1" applyFill="1" applyAlignment="1">
      <alignment vertical="center"/>
    </xf>
    <xf numFmtId="166" fontId="51" fillId="20" borderId="2" xfId="0" applyNumberFormat="1" applyFont="1" applyFill="1" applyBorder="1" applyAlignment="1">
      <alignment horizontal="center" vertical="center" wrapText="1"/>
    </xf>
    <xf numFmtId="0" fontId="21" fillId="4" borderId="2" xfId="0" applyFont="1" applyFill="1" applyBorder="1" applyAlignment="1">
      <alignment horizontal="center" vertical="center" wrapText="1"/>
    </xf>
    <xf numFmtId="166" fontId="51" fillId="21" borderId="2" xfId="0" applyNumberFormat="1" applyFont="1" applyFill="1" applyBorder="1" applyAlignment="1">
      <alignment horizontal="center" vertical="center" wrapText="1"/>
    </xf>
    <xf numFmtId="0" fontId="15" fillId="4" borderId="2" xfId="0" applyFont="1" applyFill="1" applyBorder="1" applyAlignment="1">
      <alignment vertical="center" wrapText="1"/>
    </xf>
    <xf numFmtId="4" fontId="21" fillId="0" borderId="2" xfId="0" applyNumberFormat="1" applyFont="1" applyBorder="1" applyAlignment="1">
      <alignment horizontal="center" vertical="center" wrapText="1"/>
    </xf>
    <xf numFmtId="167" fontId="21" fillId="0" borderId="2" xfId="0" applyNumberFormat="1" applyFont="1" applyBorder="1" applyAlignment="1">
      <alignment horizontal="center" vertical="center" wrapText="1"/>
    </xf>
    <xf numFmtId="17" fontId="5" fillId="0" borderId="2" xfId="0" applyNumberFormat="1" applyFont="1" applyBorder="1" applyAlignment="1">
      <alignment vertical="center" wrapText="1"/>
    </xf>
    <xf numFmtId="0" fontId="21" fillId="0" borderId="2" xfId="0" applyFont="1" applyBorder="1" applyAlignment="1">
      <alignment vertical="center" wrapText="1"/>
    </xf>
    <xf numFmtId="0" fontId="51" fillId="4" borderId="2" xfId="0" applyFont="1" applyFill="1" applyBorder="1" applyAlignment="1">
      <alignment horizontal="center" vertical="center" wrapText="1"/>
    </xf>
    <xf numFmtId="14" fontId="55" fillId="4" borderId="2" xfId="0" applyNumberFormat="1" applyFont="1" applyFill="1" applyBorder="1" applyAlignment="1">
      <alignment horizontal="center" vertical="center" wrapText="1"/>
    </xf>
    <xf numFmtId="49" fontId="21" fillId="20" borderId="2" xfId="0" applyNumberFormat="1" applyFont="1" applyFill="1" applyBorder="1" applyAlignment="1">
      <alignment horizontal="center" vertical="center" wrapText="1"/>
    </xf>
    <xf numFmtId="0" fontId="5" fillId="0" borderId="2" xfId="0" applyFont="1" applyBorder="1" applyAlignment="1">
      <alignment horizontal="center" vertical="center" wrapText="1"/>
    </xf>
    <xf numFmtId="17" fontId="5" fillId="0" borderId="2" xfId="0" applyNumberFormat="1" applyFont="1" applyBorder="1" applyAlignment="1">
      <alignment horizontal="center" vertical="center" wrapText="1"/>
    </xf>
    <xf numFmtId="49" fontId="21" fillId="4" borderId="2" xfId="0" applyNumberFormat="1" applyFont="1" applyFill="1" applyBorder="1" applyAlignment="1">
      <alignment horizontal="center" vertical="center" wrapText="1"/>
    </xf>
    <xf numFmtId="165" fontId="51" fillId="0" borderId="2" xfId="0" applyNumberFormat="1" applyFont="1" applyBorder="1" applyAlignment="1">
      <alignment horizontal="center" vertical="center" wrapText="1"/>
    </xf>
    <xf numFmtId="0" fontId="5" fillId="7" borderId="2" xfId="0" applyFont="1" applyFill="1" applyBorder="1" applyAlignment="1">
      <alignment vertical="center" wrapText="1"/>
    </xf>
    <xf numFmtId="167" fontId="51" fillId="0" borderId="2" xfId="0" applyNumberFormat="1" applyFont="1" applyBorder="1" applyAlignment="1">
      <alignment horizontal="center" vertical="center" wrapText="1"/>
    </xf>
    <xf numFmtId="4" fontId="51" fillId="0" borderId="2" xfId="0" applyNumberFormat="1" applyFont="1" applyBorder="1" applyAlignment="1">
      <alignment horizontal="center" vertical="center" wrapText="1"/>
    </xf>
    <xf numFmtId="0" fontId="21" fillId="21" borderId="2" xfId="0" applyFont="1" applyFill="1" applyBorder="1" applyAlignment="1">
      <alignment vertical="center" wrapText="1"/>
    </xf>
    <xf numFmtId="0" fontId="58" fillId="20" borderId="2" xfId="0" applyFont="1" applyFill="1" applyBorder="1" applyAlignment="1">
      <alignment horizontal="center" vertical="center" wrapText="1"/>
    </xf>
    <xf numFmtId="17" fontId="21" fillId="20" borderId="2" xfId="0" applyNumberFormat="1" applyFont="1" applyFill="1" applyBorder="1" applyAlignment="1">
      <alignment horizontal="center" vertical="center" wrapText="1"/>
    </xf>
    <xf numFmtId="165" fontId="21" fillId="21" borderId="2" xfId="0" applyNumberFormat="1" applyFont="1" applyFill="1" applyBorder="1" applyAlignment="1">
      <alignment horizontal="center" vertical="center" wrapText="1"/>
    </xf>
    <xf numFmtId="0" fontId="5" fillId="4" borderId="2" xfId="0" applyFont="1" applyFill="1" applyBorder="1" applyAlignment="1">
      <alignment horizontal="center" vertical="center" wrapText="1"/>
    </xf>
    <xf numFmtId="0" fontId="55" fillId="21" borderId="2" xfId="0" applyFont="1" applyFill="1" applyBorder="1" applyAlignment="1">
      <alignment horizontal="center" vertical="center" wrapText="1"/>
    </xf>
    <xf numFmtId="0" fontId="55" fillId="20" borderId="2" xfId="0" applyFont="1" applyFill="1" applyBorder="1" applyAlignment="1">
      <alignment horizontal="center" vertical="center" wrapText="1"/>
    </xf>
    <xf numFmtId="165" fontId="55" fillId="20" borderId="2" xfId="0" applyNumberFormat="1" applyFont="1" applyFill="1" applyBorder="1" applyAlignment="1">
      <alignment horizontal="center" vertical="center" wrapText="1"/>
    </xf>
    <xf numFmtId="0" fontId="5" fillId="19" borderId="0" xfId="0" applyFont="1" applyFill="1" applyAlignment="1">
      <alignment vertical="center" wrapText="1"/>
    </xf>
    <xf numFmtId="0" fontId="5" fillId="0" borderId="4" xfId="0" applyFont="1" applyBorder="1" applyAlignment="1">
      <alignment vertical="top" wrapText="1"/>
    </xf>
    <xf numFmtId="0" fontId="51" fillId="20" borderId="52" xfId="0" applyFont="1" applyFill="1" applyBorder="1" applyAlignment="1">
      <alignment horizontal="center" vertical="center" wrapText="1"/>
    </xf>
    <xf numFmtId="0" fontId="5" fillId="0" borderId="4" xfId="0" applyFont="1" applyBorder="1" applyAlignment="1">
      <alignment vertical="center"/>
    </xf>
    <xf numFmtId="14" fontId="5" fillId="0" borderId="0" xfId="0" applyNumberFormat="1" applyFont="1" applyAlignment="1">
      <alignment vertical="center"/>
    </xf>
    <xf numFmtId="0" fontId="51" fillId="20" borderId="52" xfId="0" applyFont="1" applyFill="1" applyBorder="1" applyAlignment="1">
      <alignment horizontal="center" vertical="top" wrapText="1"/>
    </xf>
    <xf numFmtId="17" fontId="5" fillId="0" borderId="2" xfId="0" applyNumberFormat="1" applyFont="1" applyBorder="1" applyAlignment="1">
      <alignment vertical="center"/>
    </xf>
    <xf numFmtId="49" fontId="5" fillId="4" borderId="2" xfId="0" applyNumberFormat="1" applyFont="1" applyFill="1" applyBorder="1" applyAlignment="1">
      <alignment horizontal="center" vertical="center"/>
    </xf>
    <xf numFmtId="0" fontId="21" fillId="4" borderId="2" xfId="0" applyFont="1" applyFill="1" applyBorder="1" applyAlignment="1">
      <alignment vertical="center" wrapText="1"/>
    </xf>
    <xf numFmtId="0" fontId="55" fillId="4" borderId="2" xfId="0" applyFont="1" applyFill="1" applyBorder="1" applyAlignment="1">
      <alignment vertical="center" wrapText="1"/>
    </xf>
    <xf numFmtId="0" fontId="21" fillId="20" borderId="2" xfId="0" applyFont="1" applyFill="1" applyBorder="1" applyAlignment="1">
      <alignment vertical="center" wrapText="1"/>
    </xf>
    <xf numFmtId="0" fontId="55" fillId="0" borderId="2" xfId="0" applyFont="1" applyBorder="1" applyAlignment="1">
      <alignment vertical="center" wrapText="1"/>
    </xf>
    <xf numFmtId="0" fontId="51" fillId="0" borderId="2" xfId="0" applyFont="1" applyBorder="1" applyAlignment="1">
      <alignment vertical="center" wrapText="1"/>
    </xf>
    <xf numFmtId="0" fontId="15" fillId="7" borderId="2" xfId="0" applyFont="1" applyFill="1" applyBorder="1" applyAlignment="1">
      <alignment vertical="center" wrapText="1"/>
    </xf>
    <xf numFmtId="14" fontId="5" fillId="0" borderId="2" xfId="0" applyNumberFormat="1" applyFont="1" applyBorder="1" applyAlignment="1">
      <alignment horizontal="center" vertical="center" wrapText="1"/>
    </xf>
    <xf numFmtId="17" fontId="5" fillId="4" borderId="2" xfId="0" applyNumberFormat="1" applyFont="1" applyFill="1" applyBorder="1" applyAlignment="1">
      <alignment horizontal="center" vertical="center" wrapText="1"/>
    </xf>
    <xf numFmtId="14" fontId="5" fillId="4" borderId="2" xfId="0" applyNumberFormat="1" applyFont="1" applyFill="1" applyBorder="1" applyAlignment="1">
      <alignment horizontal="center" vertical="center" wrapText="1"/>
    </xf>
    <xf numFmtId="0" fontId="21" fillId="20" borderId="52" xfId="0" applyFont="1" applyFill="1" applyBorder="1" applyAlignment="1">
      <alignment horizontal="center" vertical="center" wrapText="1"/>
    </xf>
    <xf numFmtId="165" fontId="51" fillId="20" borderId="52" xfId="0" applyNumberFormat="1" applyFont="1" applyFill="1" applyBorder="1" applyAlignment="1">
      <alignment horizontal="center" vertical="center" wrapText="1"/>
    </xf>
    <xf numFmtId="0" fontId="21" fillId="0" borderId="52" xfId="0" applyFont="1" applyBorder="1" applyAlignment="1">
      <alignment horizontal="center" vertical="center" wrapText="1"/>
    </xf>
    <xf numFmtId="0" fontId="51" fillId="0" borderId="52" xfId="0" applyFont="1" applyBorder="1" applyAlignment="1">
      <alignment horizontal="center" vertical="center" wrapText="1"/>
    </xf>
    <xf numFmtId="0" fontId="21" fillId="21" borderId="52" xfId="0" applyFont="1" applyFill="1" applyBorder="1" applyAlignment="1">
      <alignment horizontal="center" vertical="center" wrapText="1"/>
    </xf>
    <xf numFmtId="0" fontId="21" fillId="0" borderId="52" xfId="0" applyFont="1" applyBorder="1" applyAlignment="1">
      <alignment horizontal="center" wrapText="1"/>
    </xf>
    <xf numFmtId="167" fontId="21" fillId="0" borderId="52" xfId="0" applyNumberFormat="1" applyFont="1" applyBorder="1" applyAlignment="1">
      <alignment horizontal="center" vertical="center" wrapText="1"/>
    </xf>
    <xf numFmtId="0" fontId="21" fillId="0" borderId="52" xfId="0" applyFont="1" applyBorder="1" applyAlignment="1">
      <alignment horizontal="center" vertical="top" wrapText="1"/>
    </xf>
    <xf numFmtId="0" fontId="51" fillId="20" borderId="65" xfId="0" applyFont="1" applyFill="1" applyBorder="1" applyAlignment="1">
      <alignment horizontal="center" vertical="center" wrapText="1"/>
    </xf>
    <xf numFmtId="0" fontId="55" fillId="0" borderId="2" xfId="0" applyFont="1" applyBorder="1" applyAlignment="1">
      <alignment vertical="top" wrapText="1"/>
    </xf>
    <xf numFmtId="0" fontId="21" fillId="20" borderId="65" xfId="0" applyFont="1" applyFill="1" applyBorder="1" applyAlignment="1">
      <alignment horizontal="center" vertical="center" wrapText="1"/>
    </xf>
    <xf numFmtId="0" fontId="15" fillId="0" borderId="4" xfId="0" applyFont="1" applyBorder="1" applyAlignment="1">
      <alignment vertical="center" wrapText="1"/>
    </xf>
    <xf numFmtId="0" fontId="21" fillId="0" borderId="2" xfId="0" applyFont="1" applyBorder="1" applyAlignment="1">
      <alignment horizontal="center" wrapText="1"/>
    </xf>
    <xf numFmtId="0" fontId="55" fillId="0" borderId="4" xfId="0" applyFont="1" applyBorder="1" applyAlignment="1">
      <alignment vertical="top" wrapText="1"/>
    </xf>
    <xf numFmtId="0" fontId="55" fillId="20" borderId="52" xfId="0" applyFont="1" applyFill="1" applyBorder="1" applyAlignment="1">
      <alignment horizontal="center" vertical="center" wrapText="1"/>
    </xf>
    <xf numFmtId="0" fontId="55" fillId="0" borderId="4" xfId="0" applyFont="1" applyBorder="1" applyAlignment="1">
      <alignment vertical="center"/>
    </xf>
    <xf numFmtId="0" fontId="55" fillId="20" borderId="52" xfId="0" applyFont="1" applyFill="1" applyBorder="1" applyAlignment="1">
      <alignment horizontal="center" vertical="top" wrapText="1"/>
    </xf>
    <xf numFmtId="0" fontId="55" fillId="0" borderId="2" xfId="0" applyFont="1" applyBorder="1" applyAlignment="1">
      <alignment vertical="center"/>
    </xf>
    <xf numFmtId="0" fontId="55" fillId="0" borderId="2" xfId="0" applyFont="1" applyBorder="1" applyAlignment="1">
      <alignment horizontal="center" vertical="center" wrapText="1"/>
    </xf>
    <xf numFmtId="0" fontId="61" fillId="26" borderId="52" xfId="0" applyFont="1" applyFill="1" applyBorder="1" applyAlignment="1">
      <alignment horizontal="center" vertical="center" wrapText="1"/>
    </xf>
    <xf numFmtId="0" fontId="61" fillId="27" borderId="52" xfId="0" applyFont="1" applyFill="1" applyBorder="1" applyAlignment="1">
      <alignment horizontal="center" vertical="center" wrapText="1"/>
    </xf>
    <xf numFmtId="0" fontId="61" fillId="28" borderId="52" xfId="0" applyFont="1" applyFill="1" applyBorder="1" applyAlignment="1">
      <alignment horizontal="center" vertical="center" wrapText="1"/>
    </xf>
    <xf numFmtId="0" fontId="61" fillId="9" borderId="2" xfId="0" applyFont="1" applyFill="1" applyBorder="1" applyAlignment="1">
      <alignment horizontal="center" vertical="center" wrapText="1"/>
    </xf>
    <xf numFmtId="0" fontId="63" fillId="16" borderId="2" xfId="0" applyFont="1" applyFill="1" applyBorder="1" applyAlignment="1">
      <alignment horizontal="center" vertical="center"/>
    </xf>
    <xf numFmtId="0" fontId="15" fillId="20" borderId="52" xfId="0" applyFont="1" applyFill="1" applyBorder="1" applyAlignment="1">
      <alignment horizontal="center" vertical="center" wrapText="1"/>
    </xf>
    <xf numFmtId="0" fontId="55" fillId="4" borderId="2" xfId="0" applyFont="1" applyFill="1" applyBorder="1" applyAlignment="1">
      <alignment horizontal="center" vertical="center" wrapText="1"/>
    </xf>
    <xf numFmtId="0" fontId="51" fillId="4" borderId="2" xfId="0" applyFont="1" applyFill="1" applyBorder="1" applyAlignment="1">
      <alignment vertical="center" wrapText="1"/>
    </xf>
    <xf numFmtId="165" fontId="51" fillId="20" borderId="65" xfId="0" applyNumberFormat="1" applyFont="1" applyFill="1" applyBorder="1" applyAlignment="1">
      <alignment horizontal="center" vertical="center" wrapText="1"/>
    </xf>
    <xf numFmtId="0" fontId="21" fillId="20" borderId="69" xfId="0" applyFont="1" applyFill="1" applyBorder="1" applyAlignment="1">
      <alignment horizontal="center" vertical="center" wrapText="1"/>
    </xf>
    <xf numFmtId="165" fontId="51" fillId="20" borderId="69" xfId="0" applyNumberFormat="1" applyFont="1" applyFill="1" applyBorder="1" applyAlignment="1">
      <alignment horizontal="center" vertical="center" wrapText="1"/>
    </xf>
    <xf numFmtId="0" fontId="51" fillId="20" borderId="69" xfId="0" applyFont="1" applyFill="1" applyBorder="1" applyAlignment="1">
      <alignment horizontal="center" vertical="center" wrapText="1"/>
    </xf>
    <xf numFmtId="0" fontId="21" fillId="20" borderId="58" xfId="0" applyFont="1" applyFill="1" applyBorder="1" applyAlignment="1">
      <alignment horizontal="center" vertical="center" wrapText="1"/>
    </xf>
    <xf numFmtId="0" fontId="51" fillId="20" borderId="58" xfId="0" applyFont="1" applyFill="1" applyBorder="1" applyAlignment="1">
      <alignment horizontal="center" vertical="center" wrapText="1"/>
    </xf>
    <xf numFmtId="165" fontId="51" fillId="20" borderId="58" xfId="0" applyNumberFormat="1" applyFont="1" applyFill="1" applyBorder="1" applyAlignment="1">
      <alignment horizontal="center" vertical="center" wrapText="1"/>
    </xf>
    <xf numFmtId="0" fontId="51" fillId="20" borderId="68" xfId="0" applyFont="1" applyFill="1" applyBorder="1" applyAlignment="1">
      <alignment horizontal="center" vertical="center" wrapText="1"/>
    </xf>
    <xf numFmtId="0" fontId="51" fillId="0" borderId="65" xfId="0" applyFont="1" applyBorder="1" applyAlignment="1">
      <alignment horizontal="center" vertical="center" wrapText="1"/>
    </xf>
    <xf numFmtId="167" fontId="51" fillId="0" borderId="65" xfId="0" applyNumberFormat="1" applyFont="1" applyBorder="1" applyAlignment="1">
      <alignment horizontal="center" vertical="center" wrapText="1"/>
    </xf>
    <xf numFmtId="0" fontId="15" fillId="0" borderId="2" xfId="0" applyFont="1" applyBorder="1" applyAlignment="1">
      <alignment horizontal="center" vertical="center" wrapText="1"/>
    </xf>
    <xf numFmtId="167" fontId="51" fillId="0" borderId="68" xfId="0" applyNumberFormat="1" applyFont="1" applyBorder="1" applyAlignment="1">
      <alignment horizontal="center" vertical="center" wrapText="1"/>
    </xf>
    <xf numFmtId="0" fontId="21" fillId="0" borderId="5" xfId="0" applyFont="1" applyBorder="1" applyAlignment="1">
      <alignment horizontal="center" vertical="center" wrapText="1"/>
    </xf>
    <xf numFmtId="0" fontId="15" fillId="20" borderId="2" xfId="0" applyFont="1" applyFill="1" applyBorder="1" applyAlignment="1">
      <alignment horizontal="center" vertical="center" wrapText="1"/>
    </xf>
    <xf numFmtId="0" fontId="51" fillId="0" borderId="2" xfId="0" applyFont="1" applyBorder="1" applyAlignment="1">
      <alignment vertical="center"/>
    </xf>
    <xf numFmtId="0" fontId="61" fillId="30" borderId="52" xfId="0" applyFont="1" applyFill="1" applyBorder="1" applyAlignment="1">
      <alignment horizontal="center" vertical="center" wrapText="1"/>
    </xf>
    <xf numFmtId="0" fontId="61" fillId="29" borderId="52" xfId="0" applyFont="1" applyFill="1" applyBorder="1" applyAlignment="1">
      <alignment horizontal="center" vertical="center" wrapText="1"/>
    </xf>
    <xf numFmtId="0" fontId="61" fillId="31" borderId="52" xfId="0" applyFont="1" applyFill="1" applyBorder="1" applyAlignment="1">
      <alignment horizontal="center" vertical="center" wrapText="1"/>
    </xf>
    <xf numFmtId="0" fontId="61" fillId="32" borderId="52" xfId="0" applyFont="1" applyFill="1" applyBorder="1" applyAlignment="1">
      <alignment horizontal="center" vertical="center" wrapText="1"/>
    </xf>
    <xf numFmtId="0" fontId="61" fillId="9" borderId="0" xfId="0" applyFont="1" applyFill="1" applyAlignment="1">
      <alignment horizontal="center" vertical="center" wrapText="1"/>
    </xf>
    <xf numFmtId="0" fontId="61" fillId="8" borderId="52" xfId="0" applyFont="1" applyFill="1" applyBorder="1" applyAlignment="1">
      <alignment horizontal="center" vertical="center" wrapText="1"/>
    </xf>
    <xf numFmtId="0" fontId="61" fillId="7" borderId="65" xfId="0" applyFont="1" applyFill="1" applyBorder="1" applyAlignment="1">
      <alignment horizontal="center" vertical="center" wrapText="1"/>
    </xf>
    <xf numFmtId="0" fontId="61" fillId="13" borderId="52" xfId="0" applyFont="1" applyFill="1" applyBorder="1" applyAlignment="1">
      <alignment horizontal="center" vertical="center" wrapText="1"/>
    </xf>
    <xf numFmtId="0" fontId="61" fillId="9" borderId="52" xfId="0" applyFont="1" applyFill="1" applyBorder="1" applyAlignment="1">
      <alignment horizontal="center" vertical="center" wrapText="1"/>
    </xf>
    <xf numFmtId="0" fontId="61" fillId="7" borderId="2" xfId="0" applyFont="1" applyFill="1" applyBorder="1" applyAlignment="1">
      <alignment horizontal="center" vertical="center" wrapText="1"/>
    </xf>
    <xf numFmtId="0" fontId="62" fillId="16" borderId="2" xfId="0" applyFont="1" applyFill="1" applyBorder="1" applyAlignment="1">
      <alignment horizontal="center" vertical="center"/>
    </xf>
    <xf numFmtId="49" fontId="62" fillId="16" borderId="2" xfId="0" applyNumberFormat="1" applyFont="1" applyFill="1" applyBorder="1" applyAlignment="1">
      <alignment horizontal="center" vertical="center"/>
    </xf>
    <xf numFmtId="0" fontId="51" fillId="0" borderId="2" xfId="0" applyFont="1" applyBorder="1" applyAlignment="1">
      <alignment horizontal="center" vertical="top" wrapText="1"/>
    </xf>
    <xf numFmtId="17" fontId="51" fillId="0" borderId="2" xfId="0" applyNumberFormat="1" applyFont="1" applyBorder="1" applyAlignment="1">
      <alignment horizontal="center" vertical="center" wrapText="1"/>
    </xf>
    <xf numFmtId="17" fontId="15" fillId="4" borderId="4" xfId="0" applyNumberFormat="1" applyFont="1" applyFill="1" applyBorder="1" applyAlignment="1">
      <alignment horizontal="center" vertical="center" wrapText="1"/>
    </xf>
    <xf numFmtId="17" fontId="15" fillId="0" borderId="4" xfId="0" applyNumberFormat="1" applyFont="1" applyBorder="1" applyAlignment="1">
      <alignment horizontal="center" vertical="center" wrapText="1"/>
    </xf>
    <xf numFmtId="0" fontId="51" fillId="0" borderId="2" xfId="0" applyFont="1" applyBorder="1" applyAlignment="1">
      <alignment horizontal="center" vertical="center"/>
    </xf>
    <xf numFmtId="0" fontId="61" fillId="7" borderId="52" xfId="0" applyFont="1" applyFill="1" applyBorder="1" applyAlignment="1">
      <alignment horizontal="center" vertical="center" wrapText="1"/>
    </xf>
    <xf numFmtId="17" fontId="55" fillId="0" borderId="2" xfId="0" applyNumberFormat="1" applyFont="1" applyBorder="1" applyAlignment="1">
      <alignment horizontal="center" vertical="center" wrapText="1"/>
    </xf>
    <xf numFmtId="17" fontId="55" fillId="0" borderId="2" xfId="0" applyNumberFormat="1" applyFont="1" applyBorder="1" applyAlignment="1">
      <alignment horizontal="center" vertical="center"/>
    </xf>
    <xf numFmtId="49" fontId="21" fillId="20" borderId="52" xfId="0" applyNumberFormat="1" applyFont="1" applyFill="1" applyBorder="1" applyAlignment="1">
      <alignment horizontal="center" vertical="center" wrapText="1"/>
    </xf>
    <xf numFmtId="17" fontId="15" fillId="0" borderId="5" xfId="0" applyNumberFormat="1" applyFont="1" applyBorder="1" applyAlignment="1">
      <alignment horizontal="center" vertical="center" wrapText="1"/>
    </xf>
    <xf numFmtId="17" fontId="51" fillId="0" borderId="2" xfId="0" applyNumberFormat="1" applyFont="1" applyBorder="1" applyAlignment="1">
      <alignment horizontal="center" vertical="center"/>
    </xf>
    <xf numFmtId="165" fontId="21" fillId="0" borderId="52" xfId="0" applyNumberFormat="1" applyFont="1" applyBorder="1" applyAlignment="1">
      <alignment horizontal="center" vertical="center" wrapText="1"/>
    </xf>
    <xf numFmtId="165" fontId="51" fillId="0" borderId="56" xfId="0" applyNumberFormat="1" applyFont="1" applyBorder="1" applyAlignment="1">
      <alignment horizontal="center" vertical="center" wrapText="1"/>
    </xf>
    <xf numFmtId="165" fontId="51" fillId="0" borderId="2" xfId="0" applyNumberFormat="1" applyFont="1" applyBorder="1" applyAlignment="1">
      <alignment horizontal="center" vertical="center"/>
    </xf>
    <xf numFmtId="165" fontId="55" fillId="0" borderId="2" xfId="0" applyNumberFormat="1" applyFont="1" applyBorder="1" applyAlignment="1">
      <alignment horizontal="center" vertical="center"/>
    </xf>
    <xf numFmtId="0" fontId="55" fillId="0" borderId="2" xfId="0" applyFont="1" applyBorder="1" applyAlignment="1">
      <alignment horizontal="center" vertical="center"/>
    </xf>
    <xf numFmtId="0" fontId="51" fillId="21" borderId="52" xfId="0" applyFont="1" applyFill="1" applyBorder="1" applyAlignment="1">
      <alignment horizontal="center" vertical="top" wrapText="1"/>
    </xf>
    <xf numFmtId="0" fontId="0" fillId="0" borderId="2" xfId="0" applyBorder="1" applyAlignment="1">
      <alignment vertical="center" wrapText="1"/>
    </xf>
    <xf numFmtId="0" fontId="0" fillId="0" borderId="2" xfId="0" applyBorder="1" applyAlignment="1">
      <alignment vertical="top" wrapText="1"/>
    </xf>
    <xf numFmtId="0" fontId="21" fillId="20" borderId="52" xfId="0" applyFont="1" applyFill="1" applyBorder="1" applyAlignment="1">
      <alignment horizontal="center" vertical="top" wrapText="1"/>
    </xf>
    <xf numFmtId="0" fontId="66" fillId="0" borderId="0" xfId="0" applyFont="1" applyAlignment="1">
      <alignment vertical="top" wrapText="1"/>
    </xf>
    <xf numFmtId="0" fontId="66" fillId="0" borderId="52" xfId="0" applyFont="1" applyBorder="1" applyAlignment="1">
      <alignment vertical="top" wrapText="1"/>
    </xf>
    <xf numFmtId="0" fontId="0" fillId="0" borderId="51" xfId="0" applyBorder="1" applyAlignment="1">
      <alignment vertical="top" wrapText="1"/>
    </xf>
    <xf numFmtId="0" fontId="0" fillId="0" borderId="24" xfId="0" applyBorder="1" applyAlignment="1">
      <alignment vertical="center"/>
    </xf>
    <xf numFmtId="0" fontId="0" fillId="0" borderId="5" xfId="0" applyBorder="1" applyAlignment="1">
      <alignment vertical="top" wrapText="1"/>
    </xf>
    <xf numFmtId="0" fontId="68" fillId="0" borderId="0" xfId="0" applyFont="1" applyAlignment="1">
      <alignment vertical="top" wrapText="1"/>
    </xf>
    <xf numFmtId="17" fontId="0" fillId="0" borderId="2" xfId="0" applyNumberFormat="1" applyBorder="1" applyAlignment="1">
      <alignment vertical="center"/>
    </xf>
    <xf numFmtId="0" fontId="68" fillId="0" borderId="52" xfId="0" applyFont="1" applyBorder="1" applyAlignment="1">
      <alignment vertical="top" wrapText="1"/>
    </xf>
    <xf numFmtId="0" fontId="5" fillId="0" borderId="71" xfId="0" applyFont="1" applyBorder="1" applyAlignment="1">
      <alignment horizontal="center" vertical="center"/>
    </xf>
    <xf numFmtId="0" fontId="0" fillId="0" borderId="5" xfId="0" applyBorder="1" applyAlignment="1">
      <alignment vertical="center" wrapText="1"/>
    </xf>
    <xf numFmtId="0" fontId="66" fillId="0" borderId="0" xfId="0" applyFont="1" applyAlignment="1">
      <alignment vertical="center" wrapText="1"/>
    </xf>
    <xf numFmtId="0" fontId="0" fillId="0" borderId="3" xfId="0" applyBorder="1" applyAlignment="1">
      <alignment vertical="center"/>
    </xf>
    <xf numFmtId="0" fontId="0" fillId="0" borderId="6" xfId="0" applyBorder="1" applyAlignment="1">
      <alignment vertical="center"/>
    </xf>
    <xf numFmtId="17" fontId="0" fillId="0" borderId="4" xfId="0" applyNumberFormat="1" applyBorder="1" applyAlignment="1">
      <alignment vertical="center"/>
    </xf>
    <xf numFmtId="0" fontId="66" fillId="0" borderId="65" xfId="0" applyFont="1" applyBorder="1" applyAlignment="1">
      <alignment vertical="top" wrapText="1"/>
    </xf>
    <xf numFmtId="0" fontId="66" fillId="0" borderId="67" xfId="0" applyFont="1" applyBorder="1" applyAlignment="1">
      <alignment vertical="top" wrapText="1"/>
    </xf>
    <xf numFmtId="0" fontId="0" fillId="0" borderId="23" xfId="0" applyBorder="1" applyAlignment="1">
      <alignment vertical="center"/>
    </xf>
    <xf numFmtId="0" fontId="66" fillId="0" borderId="59" xfId="0" applyFont="1" applyBorder="1" applyAlignment="1">
      <alignment vertical="top" wrapText="1"/>
    </xf>
    <xf numFmtId="0" fontId="68" fillId="0" borderId="65" xfId="0" applyFont="1" applyBorder="1" applyAlignment="1">
      <alignment vertical="top" wrapText="1"/>
    </xf>
    <xf numFmtId="0" fontId="51" fillId="0" borderId="59" xfId="0" applyFont="1" applyBorder="1" applyAlignment="1">
      <alignment horizontal="center" vertical="top" wrapText="1"/>
    </xf>
    <xf numFmtId="0" fontId="51" fillId="4" borderId="2" xfId="0" applyFont="1" applyFill="1" applyBorder="1" applyAlignment="1">
      <alignment vertical="top" wrapText="1"/>
    </xf>
    <xf numFmtId="0" fontId="51" fillId="0" borderId="2" xfId="0" applyFont="1" applyBorder="1" applyAlignment="1">
      <alignment vertical="top" wrapText="1"/>
    </xf>
    <xf numFmtId="0" fontId="0" fillId="0" borderId="4" xfId="0" applyBorder="1" applyAlignment="1">
      <alignment vertical="center" wrapText="1"/>
    </xf>
    <xf numFmtId="0" fontId="0" fillId="0" borderId="4" xfId="0" applyBorder="1" applyAlignment="1">
      <alignment vertical="top" wrapText="1"/>
    </xf>
    <xf numFmtId="0" fontId="0" fillId="0" borderId="71" xfId="0" applyBorder="1" applyAlignment="1">
      <alignment vertical="center"/>
    </xf>
    <xf numFmtId="0" fontId="0" fillId="0" borderId="71" xfId="0" applyBorder="1" applyAlignment="1">
      <alignment vertical="center" wrapText="1"/>
    </xf>
    <xf numFmtId="0" fontId="0" fillId="0" borderId="72" xfId="0" applyBorder="1" applyAlignment="1">
      <alignment vertical="center"/>
    </xf>
    <xf numFmtId="0" fontId="55" fillId="0" borderId="2" xfId="0" applyFont="1" applyBorder="1" applyAlignment="1">
      <alignment horizontal="center" vertical="top" wrapText="1"/>
    </xf>
    <xf numFmtId="0" fontId="51" fillId="20" borderId="2" xfId="0" applyFont="1" applyFill="1" applyBorder="1" applyAlignment="1">
      <alignment horizontal="center" vertical="top" wrapText="1"/>
    </xf>
    <xf numFmtId="0" fontId="62" fillId="0" borderId="2" xfId="0" applyFont="1" applyBorder="1" applyAlignment="1">
      <alignment vertical="top" wrapText="1"/>
    </xf>
    <xf numFmtId="17" fontId="55" fillId="4" borderId="2" xfId="0" applyNumberFormat="1" applyFont="1" applyFill="1" applyBorder="1" applyAlignment="1">
      <alignment horizontal="center" vertical="center" wrapText="1"/>
    </xf>
    <xf numFmtId="0" fontId="62" fillId="0" borderId="0" xfId="0" applyFont="1" applyAlignment="1">
      <alignment vertical="center" wrapText="1"/>
    </xf>
    <xf numFmtId="0" fontId="51" fillId="0" borderId="52" xfId="0" applyFont="1" applyBorder="1" applyAlignment="1">
      <alignment horizontal="center" vertical="top" wrapText="1"/>
    </xf>
    <xf numFmtId="0" fontId="62" fillId="0" borderId="0" xfId="0" applyFont="1" applyAlignment="1">
      <alignment vertical="top" wrapText="1"/>
    </xf>
    <xf numFmtId="0" fontId="55" fillId="0" borderId="52" xfId="0" applyFont="1" applyBorder="1" applyAlignment="1">
      <alignment horizontal="center" vertical="center" wrapText="1"/>
    </xf>
    <xf numFmtId="0" fontId="0" fillId="0" borderId="3" xfId="0" applyBorder="1" applyAlignment="1">
      <alignment vertical="center" wrapText="1"/>
    </xf>
    <xf numFmtId="0" fontId="66" fillId="0" borderId="2" xfId="0" applyFont="1" applyBorder="1" applyAlignment="1">
      <alignment vertical="top" wrapText="1"/>
    </xf>
    <xf numFmtId="0" fontId="0" fillId="0" borderId="51" xfId="0" applyBorder="1" applyAlignment="1">
      <alignment vertical="center" wrapText="1"/>
    </xf>
    <xf numFmtId="0" fontId="70" fillId="0" borderId="56" xfId="0" applyFont="1" applyBorder="1" applyAlignment="1">
      <alignment vertical="top" wrapText="1"/>
    </xf>
    <xf numFmtId="0" fontId="70" fillId="0" borderId="65" xfId="0" applyFont="1" applyBorder="1" applyAlignment="1">
      <alignment vertical="top" wrapText="1"/>
    </xf>
    <xf numFmtId="0" fontId="70" fillId="0" borderId="54" xfId="0" applyFont="1" applyBorder="1" applyAlignment="1">
      <alignment vertical="top" wrapText="1"/>
    </xf>
    <xf numFmtId="0" fontId="70" fillId="0" borderId="52" xfId="0" applyFont="1" applyBorder="1" applyAlignment="1">
      <alignment vertical="top" wrapText="1"/>
    </xf>
    <xf numFmtId="0" fontId="51" fillId="0" borderId="52" xfId="0" applyFont="1" applyBorder="1" applyAlignment="1">
      <alignment vertical="center" wrapText="1"/>
    </xf>
    <xf numFmtId="0" fontId="51" fillId="0" borderId="70" xfId="0" applyFont="1" applyBorder="1" applyAlignment="1">
      <alignment horizontal="center" vertical="center" wrapText="1"/>
    </xf>
    <xf numFmtId="0" fontId="55" fillId="0" borderId="0" xfId="0" applyFont="1" applyAlignment="1">
      <alignment horizontal="center" vertical="center" wrapText="1"/>
    </xf>
    <xf numFmtId="0" fontId="55" fillId="0" borderId="52" xfId="0" applyFont="1" applyBorder="1" applyAlignment="1">
      <alignment vertical="top" wrapText="1"/>
    </xf>
    <xf numFmtId="0" fontId="66" fillId="0" borderId="52" xfId="0" applyFont="1" applyBorder="1" applyAlignment="1">
      <alignment horizontal="center" vertical="center" wrapText="1"/>
    </xf>
    <xf numFmtId="0" fontId="63" fillId="4" borderId="2" xfId="0" applyFont="1" applyFill="1" applyBorder="1" applyAlignment="1">
      <alignment horizontal="center" vertical="center" wrapText="1"/>
    </xf>
    <xf numFmtId="0" fontId="62" fillId="0" borderId="65" xfId="0" applyFont="1" applyBorder="1" applyAlignment="1">
      <alignment vertical="top" wrapText="1"/>
    </xf>
    <xf numFmtId="0" fontId="66" fillId="0" borderId="52" xfId="0" applyFont="1" applyBorder="1" applyAlignment="1">
      <alignment vertical="center" wrapText="1"/>
    </xf>
    <xf numFmtId="0" fontId="0" fillId="0" borderId="51" xfId="0" applyBorder="1" applyAlignment="1">
      <alignment vertical="center"/>
    </xf>
    <xf numFmtId="0" fontId="0" fillId="0" borderId="5" xfId="0" applyBorder="1" applyAlignment="1">
      <alignment vertical="center"/>
    </xf>
    <xf numFmtId="0" fontId="0" fillId="0" borderId="73" xfId="0" applyBorder="1" applyAlignment="1">
      <alignment vertical="center" wrapText="1"/>
    </xf>
    <xf numFmtId="0" fontId="68" fillId="0" borderId="74" xfId="0" applyFont="1" applyBorder="1" applyAlignment="1">
      <alignment vertical="top" wrapText="1"/>
    </xf>
    <xf numFmtId="0" fontId="66" fillId="0" borderId="65" xfId="0" applyFont="1" applyBorder="1" applyAlignment="1">
      <alignment vertical="center" wrapText="1"/>
    </xf>
    <xf numFmtId="0" fontId="5" fillId="0" borderId="4" xfId="0" applyFont="1" applyBorder="1" applyAlignment="1">
      <alignment vertical="center" wrapText="1"/>
    </xf>
    <xf numFmtId="0" fontId="15" fillId="0" borderId="52" xfId="0" applyFont="1" applyBorder="1" applyAlignment="1">
      <alignment horizontal="center" vertical="center" wrapText="1"/>
    </xf>
    <xf numFmtId="49" fontId="15" fillId="0" borderId="2" xfId="0" applyNumberFormat="1" applyFont="1" applyBorder="1" applyAlignment="1">
      <alignment horizontal="center" vertical="center" wrapText="1"/>
    </xf>
    <xf numFmtId="165" fontId="15" fillId="20" borderId="52" xfId="0" applyNumberFormat="1" applyFont="1" applyFill="1" applyBorder="1" applyAlignment="1">
      <alignment horizontal="center" vertical="center" wrapText="1"/>
    </xf>
    <xf numFmtId="165" fontId="55" fillId="20" borderId="52" xfId="0" applyNumberFormat="1" applyFont="1" applyFill="1" applyBorder="1" applyAlignment="1">
      <alignment horizontal="center" vertical="center" wrapText="1"/>
    </xf>
    <xf numFmtId="0" fontId="15" fillId="0" borderId="55" xfId="0" applyFont="1" applyBorder="1" applyAlignment="1">
      <alignment horizontal="center" vertical="center" wrapText="1"/>
    </xf>
    <xf numFmtId="0" fontId="15" fillId="4" borderId="52" xfId="0" applyFont="1" applyFill="1" applyBorder="1" applyAlignment="1">
      <alignment horizontal="center" vertical="center" wrapText="1"/>
    </xf>
    <xf numFmtId="0" fontId="55" fillId="0" borderId="24" xfId="0" applyFont="1" applyBorder="1" applyAlignment="1">
      <alignment vertical="center" wrapText="1"/>
    </xf>
    <xf numFmtId="0" fontId="15" fillId="10" borderId="52" xfId="0" applyFont="1" applyFill="1" applyBorder="1" applyAlignment="1">
      <alignment horizontal="center" vertical="center" wrapText="1"/>
    </xf>
    <xf numFmtId="0" fontId="15" fillId="10" borderId="0" xfId="0" applyFont="1" applyFill="1" applyAlignment="1">
      <alignment horizontal="center" vertical="center" wrapText="1"/>
    </xf>
    <xf numFmtId="0" fontId="0" fillId="33" borderId="4" xfId="0" applyFill="1" applyBorder="1" applyAlignment="1">
      <alignment vertical="center" wrapText="1"/>
    </xf>
    <xf numFmtId="0" fontId="0" fillId="33" borderId="2" xfId="0" applyFill="1" applyBorder="1" applyAlignment="1">
      <alignment vertical="center"/>
    </xf>
    <xf numFmtId="0" fontId="15" fillId="20" borderId="52" xfId="0" applyFont="1" applyFill="1" applyBorder="1" applyAlignment="1">
      <alignment horizontal="center" vertical="top" wrapText="1"/>
    </xf>
    <xf numFmtId="0" fontId="55" fillId="4" borderId="2" xfId="0" applyFont="1" applyFill="1" applyBorder="1" applyAlignment="1">
      <alignment horizontal="center" vertical="top" wrapText="1"/>
    </xf>
    <xf numFmtId="0" fontId="55" fillId="20" borderId="65" xfId="0" applyFont="1" applyFill="1" applyBorder="1" applyAlignment="1">
      <alignment horizontal="center" vertical="top" wrapText="1"/>
    </xf>
    <xf numFmtId="0" fontId="15" fillId="4" borderId="2" xfId="0" applyFont="1" applyFill="1" applyBorder="1" applyAlignment="1">
      <alignment horizontal="center" vertical="top" wrapText="1"/>
    </xf>
    <xf numFmtId="0" fontId="15" fillId="0" borderId="3" xfId="0" applyFont="1" applyBorder="1" applyAlignment="1">
      <alignment horizontal="center" vertical="top" wrapText="1"/>
    </xf>
    <xf numFmtId="0" fontId="15" fillId="20" borderId="2" xfId="0" applyFont="1" applyFill="1" applyBorder="1" applyAlignment="1">
      <alignment horizontal="center" vertical="top" wrapText="1"/>
    </xf>
    <xf numFmtId="0" fontId="8" fillId="34" borderId="52" xfId="0" applyFont="1" applyFill="1" applyBorder="1" applyAlignment="1">
      <alignment horizontal="center" vertical="center" wrapText="1"/>
    </xf>
    <xf numFmtId="0" fontId="55" fillId="34" borderId="52" xfId="0" applyFont="1" applyFill="1" applyBorder="1" applyAlignment="1">
      <alignment horizontal="center" vertical="center" wrapText="1"/>
    </xf>
    <xf numFmtId="17" fontId="15" fillId="34" borderId="2" xfId="0" applyNumberFormat="1" applyFont="1" applyFill="1" applyBorder="1" applyAlignment="1">
      <alignment horizontal="center" vertical="center" wrapText="1"/>
    </xf>
    <xf numFmtId="165" fontId="55" fillId="34" borderId="52" xfId="0" applyNumberFormat="1" applyFont="1" applyFill="1" applyBorder="1" applyAlignment="1">
      <alignment horizontal="center" vertical="center" wrapText="1"/>
    </xf>
    <xf numFmtId="0" fontId="15" fillId="34" borderId="2" xfId="0" applyFont="1" applyFill="1" applyBorder="1" applyAlignment="1">
      <alignment horizontal="center" vertical="top" wrapText="1"/>
    </xf>
    <xf numFmtId="0" fontId="55" fillId="34" borderId="52" xfId="0" applyFont="1" applyFill="1" applyBorder="1" applyAlignment="1">
      <alignment horizontal="center" vertical="top" wrapText="1"/>
    </xf>
    <xf numFmtId="0" fontId="5" fillId="34" borderId="4" xfId="0" applyFont="1" applyFill="1" applyBorder="1" applyAlignment="1">
      <alignment vertical="center"/>
    </xf>
    <xf numFmtId="0" fontId="5" fillId="34" borderId="4" xfId="0" applyFont="1" applyFill="1" applyBorder="1" applyAlignment="1">
      <alignment horizontal="center" vertical="center"/>
    </xf>
    <xf numFmtId="0" fontId="5" fillId="34" borderId="4" xfId="0" applyFont="1" applyFill="1" applyBorder="1" applyAlignment="1">
      <alignment vertical="center" wrapText="1"/>
    </xf>
    <xf numFmtId="0" fontId="5" fillId="34" borderId="4" xfId="0" applyFont="1" applyFill="1" applyBorder="1" applyAlignment="1">
      <alignment vertical="top" wrapText="1"/>
    </xf>
    <xf numFmtId="0" fontId="5" fillId="34" borderId="0" xfId="0" applyFont="1" applyFill="1" applyAlignment="1">
      <alignment vertical="center"/>
    </xf>
    <xf numFmtId="0" fontId="15" fillId="34" borderId="52" xfId="0" applyFont="1" applyFill="1" applyBorder="1" applyAlignment="1">
      <alignment horizontal="center" vertical="center" wrapText="1"/>
    </xf>
    <xf numFmtId="0" fontId="21" fillId="34" borderId="66" xfId="0" applyFont="1" applyFill="1" applyBorder="1" applyAlignment="1">
      <alignment horizontal="center" vertical="center" wrapText="1"/>
    </xf>
    <xf numFmtId="0" fontId="21" fillId="34" borderId="65" xfId="0" applyFont="1" applyFill="1" applyBorder="1" applyAlignment="1">
      <alignment horizontal="center" vertical="center" wrapText="1"/>
    </xf>
    <xf numFmtId="0" fontId="21" fillId="34" borderId="56" xfId="0" applyFont="1" applyFill="1" applyBorder="1" applyAlignment="1">
      <alignment horizontal="center" vertical="top" wrapText="1"/>
    </xf>
    <xf numFmtId="167" fontId="21" fillId="34" borderId="67" xfId="0" applyNumberFormat="1" applyFont="1" applyFill="1" applyBorder="1" applyAlignment="1">
      <alignment horizontal="center" vertical="center" wrapText="1"/>
    </xf>
    <xf numFmtId="165" fontId="51" fillId="34" borderId="65" xfId="0" applyNumberFormat="1" applyFont="1" applyFill="1" applyBorder="1" applyAlignment="1">
      <alignment horizontal="center" vertical="center" wrapText="1"/>
    </xf>
    <xf numFmtId="0" fontId="55" fillId="34" borderId="2" xfId="0" applyFont="1" applyFill="1" applyBorder="1" applyAlignment="1">
      <alignment vertical="top" wrapText="1"/>
    </xf>
    <xf numFmtId="0" fontId="21" fillId="34" borderId="56" xfId="0" applyFont="1" applyFill="1" applyBorder="1" applyAlignment="1">
      <alignment horizontal="center" vertical="center" wrapText="1"/>
    </xf>
    <xf numFmtId="0" fontId="0" fillId="34" borderId="4" xfId="0" applyFill="1" applyBorder="1" applyAlignment="1">
      <alignment vertical="center"/>
    </xf>
    <xf numFmtId="0" fontId="0" fillId="34" borderId="5" xfId="0" applyFill="1" applyBorder="1" applyAlignment="1">
      <alignment vertical="top" wrapText="1"/>
    </xf>
    <xf numFmtId="0" fontId="0" fillId="34" borderId="2" xfId="0" applyFill="1" applyBorder="1" applyAlignment="1">
      <alignment vertical="center" wrapText="1"/>
    </xf>
    <xf numFmtId="0" fontId="0" fillId="34" borderId="2" xfId="0" applyFill="1" applyBorder="1" applyAlignment="1">
      <alignment vertical="top" wrapText="1"/>
    </xf>
    <xf numFmtId="0" fontId="0" fillId="34" borderId="2" xfId="0" applyFill="1" applyBorder="1" applyAlignment="1">
      <alignment vertical="center"/>
    </xf>
    <xf numFmtId="17" fontId="0" fillId="34" borderId="2" xfId="0" applyNumberFormat="1" applyFill="1" applyBorder="1" applyAlignment="1">
      <alignment vertical="center"/>
    </xf>
    <xf numFmtId="0" fontId="21" fillId="34" borderId="65" xfId="0" applyFont="1" applyFill="1" applyBorder="1" applyAlignment="1">
      <alignment horizontal="center" vertical="top" wrapText="1"/>
    </xf>
    <xf numFmtId="0" fontId="0" fillId="34" borderId="0" xfId="0" applyFill="1" applyAlignment="1">
      <alignment vertical="center"/>
    </xf>
    <xf numFmtId="0" fontId="51" fillId="34" borderId="65" xfId="0" applyFont="1" applyFill="1" applyBorder="1" applyAlignment="1">
      <alignment horizontal="center" vertical="center" wrapText="1"/>
    </xf>
    <xf numFmtId="165" fontId="51" fillId="34" borderId="52" xfId="0" applyNumberFormat="1" applyFont="1" applyFill="1" applyBorder="1" applyAlignment="1">
      <alignment horizontal="center" vertical="center" wrapText="1"/>
    </xf>
    <xf numFmtId="0" fontId="15" fillId="34" borderId="2" xfId="0" applyFont="1" applyFill="1" applyBorder="1" applyAlignment="1">
      <alignment vertical="top" wrapText="1"/>
    </xf>
    <xf numFmtId="0" fontId="5" fillId="34" borderId="71" xfId="0" applyFont="1" applyFill="1" applyBorder="1" applyAlignment="1">
      <alignment horizontal="center" vertical="center"/>
    </xf>
    <xf numFmtId="0" fontId="68" fillId="34" borderId="52" xfId="0" applyFont="1" applyFill="1" applyBorder="1" applyAlignment="1">
      <alignment vertical="top" wrapText="1"/>
    </xf>
    <xf numFmtId="0" fontId="0" fillId="34" borderId="24" xfId="0" applyFill="1" applyBorder="1" applyAlignment="1">
      <alignment vertical="center" wrapText="1"/>
    </xf>
    <xf numFmtId="0" fontId="51" fillId="34" borderId="58" xfId="0" applyFont="1" applyFill="1" applyBorder="1" applyAlignment="1">
      <alignment horizontal="center" vertical="center" wrapText="1"/>
    </xf>
    <xf numFmtId="0" fontId="51" fillId="34" borderId="52" xfId="0" applyFont="1" applyFill="1" applyBorder="1" applyAlignment="1">
      <alignment horizontal="center" vertical="center" wrapText="1"/>
    </xf>
    <xf numFmtId="165" fontId="51" fillId="34" borderId="58" xfId="0" applyNumberFormat="1" applyFont="1" applyFill="1" applyBorder="1" applyAlignment="1">
      <alignment horizontal="center" vertical="center" wrapText="1"/>
    </xf>
    <xf numFmtId="0" fontId="21" fillId="34" borderId="52" xfId="0" applyFont="1" applyFill="1" applyBorder="1" applyAlignment="1">
      <alignment horizontal="center" vertical="center" wrapText="1"/>
    </xf>
    <xf numFmtId="0" fontId="55" fillId="34" borderId="65" xfId="0" applyFont="1" applyFill="1" applyBorder="1" applyAlignment="1">
      <alignment horizontal="center" vertical="center" wrapText="1"/>
    </xf>
    <xf numFmtId="0" fontId="15" fillId="34" borderId="65" xfId="0" applyFont="1" applyFill="1" applyBorder="1" applyAlignment="1">
      <alignment horizontal="center" vertical="top" wrapText="1"/>
    </xf>
    <xf numFmtId="17" fontId="55" fillId="34" borderId="2" xfId="0" applyNumberFormat="1" applyFont="1" applyFill="1" applyBorder="1" applyAlignment="1">
      <alignment horizontal="center" vertical="center" wrapText="1"/>
    </xf>
    <xf numFmtId="165" fontId="55" fillId="34" borderId="65" xfId="0" applyNumberFormat="1" applyFont="1" applyFill="1" applyBorder="1" applyAlignment="1">
      <alignment horizontal="center" vertical="center" wrapText="1"/>
    </xf>
    <xf numFmtId="0" fontId="55" fillId="34" borderId="2" xfId="0" applyFont="1" applyFill="1" applyBorder="1" applyAlignment="1">
      <alignment horizontal="center" vertical="center" wrapText="1"/>
    </xf>
    <xf numFmtId="17" fontId="5" fillId="34" borderId="4" xfId="0" applyNumberFormat="1" applyFont="1" applyFill="1" applyBorder="1" applyAlignment="1">
      <alignment vertical="center"/>
    </xf>
    <xf numFmtId="0" fontId="55" fillId="34" borderId="2" xfId="0" applyFont="1" applyFill="1" applyBorder="1" applyAlignment="1">
      <alignment vertical="center" wrapText="1"/>
    </xf>
    <xf numFmtId="0" fontId="15" fillId="34" borderId="4" xfId="0" applyFont="1" applyFill="1" applyBorder="1" applyAlignment="1">
      <alignment horizontal="center" vertical="top" wrapText="1"/>
    </xf>
    <xf numFmtId="167" fontId="15" fillId="34" borderId="59" xfId="0" applyNumberFormat="1" applyFont="1" applyFill="1" applyBorder="1" applyAlignment="1">
      <alignment horizontal="center" vertical="center" wrapText="1"/>
    </xf>
    <xf numFmtId="0" fontId="15" fillId="34" borderId="56" xfId="0" applyFont="1" applyFill="1" applyBorder="1" applyAlignment="1">
      <alignment horizontal="center" vertical="center" wrapText="1"/>
    </xf>
    <xf numFmtId="0" fontId="15" fillId="34" borderId="4" xfId="0" applyFont="1" applyFill="1" applyBorder="1" applyAlignment="1">
      <alignment horizontal="center" vertical="center" wrapText="1"/>
    </xf>
    <xf numFmtId="167" fontId="15" fillId="34" borderId="65" xfId="0" applyNumberFormat="1" applyFont="1" applyFill="1" applyBorder="1" applyAlignment="1">
      <alignment horizontal="center" vertical="center" wrapText="1"/>
    </xf>
    <xf numFmtId="167" fontId="15" fillId="34" borderId="56" xfId="0" applyNumberFormat="1" applyFont="1" applyFill="1" applyBorder="1" applyAlignment="1">
      <alignment horizontal="center" vertical="center" wrapText="1"/>
    </xf>
    <xf numFmtId="17" fontId="15" fillId="34" borderId="4" xfId="0" applyNumberFormat="1" applyFont="1" applyFill="1" applyBorder="1" applyAlignment="1">
      <alignment horizontal="center" vertical="center" wrapText="1"/>
    </xf>
    <xf numFmtId="165" fontId="55" fillId="34" borderId="2" xfId="0" applyNumberFormat="1" applyFont="1" applyFill="1" applyBorder="1" applyAlignment="1">
      <alignment horizontal="center" vertical="center" wrapText="1"/>
    </xf>
    <xf numFmtId="0" fontId="55" fillId="34" borderId="2" xfId="0" applyFont="1" applyFill="1" applyBorder="1" applyAlignment="1">
      <alignment horizontal="center" vertical="top" wrapText="1"/>
    </xf>
    <xf numFmtId="0" fontId="55" fillId="34" borderId="24" xfId="0" applyFont="1" applyFill="1" applyBorder="1" applyAlignment="1">
      <alignment vertical="center" wrapText="1"/>
    </xf>
    <xf numFmtId="17" fontId="55" fillId="34" borderId="2" xfId="0" applyNumberFormat="1" applyFont="1" applyFill="1" applyBorder="1" applyAlignment="1">
      <alignment horizontal="center" vertical="center"/>
    </xf>
    <xf numFmtId="165" fontId="55" fillId="34" borderId="2" xfId="0" applyNumberFormat="1" applyFont="1" applyFill="1" applyBorder="1" applyAlignment="1">
      <alignment horizontal="center" vertical="center"/>
    </xf>
    <xf numFmtId="0" fontId="55" fillId="34" borderId="2" xfId="0" applyFont="1" applyFill="1" applyBorder="1" applyAlignment="1">
      <alignment horizontal="center" vertical="center"/>
    </xf>
    <xf numFmtId="0" fontId="8" fillId="8" borderId="52" xfId="0" applyFont="1" applyFill="1" applyBorder="1" applyAlignment="1">
      <alignment horizontal="center" vertical="center" wrapText="1"/>
    </xf>
    <xf numFmtId="0" fontId="72" fillId="7" borderId="52" xfId="0" applyFont="1" applyFill="1" applyBorder="1" applyAlignment="1">
      <alignment horizontal="center" vertical="center" wrapText="1"/>
    </xf>
    <xf numFmtId="0" fontId="8" fillId="7" borderId="52" xfId="0" applyFont="1" applyFill="1" applyBorder="1" applyAlignment="1">
      <alignment horizontal="center" vertical="center" wrapText="1"/>
    </xf>
    <xf numFmtId="0" fontId="8" fillId="7" borderId="65" xfId="0" applyFont="1" applyFill="1" applyBorder="1" applyAlignment="1">
      <alignment horizontal="center" vertical="center" wrapText="1"/>
    </xf>
    <xf numFmtId="0" fontId="55" fillId="8" borderId="52" xfId="0" applyFont="1" applyFill="1" applyBorder="1" applyAlignment="1">
      <alignment horizontal="center" vertical="center"/>
    </xf>
    <xf numFmtId="0" fontId="62" fillId="34" borderId="0" xfId="0" applyFont="1" applyFill="1" applyAlignment="1">
      <alignment vertical="top" wrapText="1"/>
    </xf>
    <xf numFmtId="0" fontId="72" fillId="9" borderId="58" xfId="0" applyFont="1" applyFill="1" applyBorder="1" applyAlignment="1">
      <alignment horizontal="center" vertical="center"/>
    </xf>
    <xf numFmtId="0" fontId="61" fillId="10" borderId="52" xfId="0" applyFont="1" applyFill="1" applyBorder="1" applyAlignment="1">
      <alignment horizontal="center" vertical="center" wrapText="1"/>
    </xf>
    <xf numFmtId="0" fontId="64" fillId="7" borderId="52" xfId="0" applyFont="1" applyFill="1" applyBorder="1" applyAlignment="1">
      <alignment horizontal="center" vertical="center" wrapText="1"/>
    </xf>
    <xf numFmtId="0" fontId="65" fillId="7" borderId="68" xfId="0" applyFont="1" applyFill="1" applyBorder="1" applyAlignment="1">
      <alignment horizontal="center" vertical="center" wrapText="1"/>
    </xf>
    <xf numFmtId="0" fontId="75" fillId="34" borderId="4" xfId="0" applyFont="1" applyFill="1" applyBorder="1" applyAlignment="1">
      <alignment vertical="center" wrapText="1"/>
    </xf>
    <xf numFmtId="17" fontId="5" fillId="34" borderId="4" xfId="0" applyNumberFormat="1" applyFont="1" applyFill="1" applyBorder="1" applyAlignment="1">
      <alignment vertical="center" wrapText="1"/>
    </xf>
    <xf numFmtId="0" fontId="51" fillId="34" borderId="2" xfId="0" applyFont="1" applyFill="1" applyBorder="1" applyAlignment="1">
      <alignment horizontal="center" vertical="top" wrapText="1"/>
    </xf>
    <xf numFmtId="0" fontId="51" fillId="34" borderId="4" xfId="0" applyFont="1" applyFill="1" applyBorder="1" applyAlignment="1">
      <alignment vertical="top" wrapText="1"/>
    </xf>
    <xf numFmtId="0" fontId="76" fillId="19" borderId="0" xfId="0" applyFont="1" applyFill="1" applyAlignment="1">
      <alignment vertical="center" wrapText="1"/>
    </xf>
    <xf numFmtId="0" fontId="77" fillId="0" borderId="1" xfId="0" applyFont="1" applyBorder="1" applyAlignment="1">
      <alignment horizontal="left" vertical="center" wrapText="1"/>
    </xf>
    <xf numFmtId="0" fontId="76" fillId="0" borderId="1" xfId="0" applyFont="1" applyBorder="1" applyAlignment="1">
      <alignment vertical="center" wrapText="1"/>
    </xf>
    <xf numFmtId="0" fontId="76" fillId="0" borderId="0" xfId="0" applyFont="1" applyAlignment="1">
      <alignment vertical="center" wrapText="1"/>
    </xf>
    <xf numFmtId="0" fontId="78" fillId="0" borderId="0" xfId="0" applyFont="1" applyAlignment="1">
      <alignment vertical="center" wrapText="1"/>
    </xf>
    <xf numFmtId="164" fontId="81" fillId="6" borderId="14" xfId="0" applyNumberFormat="1" applyFont="1" applyFill="1" applyBorder="1" applyAlignment="1">
      <alignment horizontal="center" vertical="center" wrapText="1"/>
    </xf>
    <xf numFmtId="0" fontId="78" fillId="26" borderId="52" xfId="0" applyFont="1" applyFill="1" applyBorder="1" applyAlignment="1">
      <alignment horizontal="center" vertical="center" wrapText="1"/>
    </xf>
    <xf numFmtId="0" fontId="82" fillId="20" borderId="52" xfId="0" applyFont="1" applyFill="1" applyBorder="1" applyAlignment="1">
      <alignment horizontal="center" vertical="center" wrapText="1"/>
    </xf>
    <xf numFmtId="17" fontId="78" fillId="0" borderId="2" xfId="0" applyNumberFormat="1" applyFont="1" applyBorder="1" applyAlignment="1">
      <alignment horizontal="center" vertical="center" wrapText="1"/>
    </xf>
    <xf numFmtId="165" fontId="82" fillId="20" borderId="52" xfId="0" applyNumberFormat="1" applyFont="1" applyFill="1" applyBorder="1" applyAlignment="1">
      <alignment horizontal="center" vertical="center" wrapText="1"/>
    </xf>
    <xf numFmtId="0" fontId="76" fillId="0" borderId="4" xfId="0" applyFont="1" applyBorder="1" applyAlignment="1">
      <alignment vertical="center" wrapText="1"/>
    </xf>
    <xf numFmtId="0" fontId="78" fillId="0" borderId="52" xfId="0" applyFont="1" applyBorder="1" applyAlignment="1">
      <alignment horizontal="center" vertical="center" wrapText="1"/>
    </xf>
    <xf numFmtId="0" fontId="82" fillId="0" borderId="52" xfId="0" applyFont="1" applyBorder="1" applyAlignment="1">
      <alignment horizontal="center" vertical="center" wrapText="1"/>
    </xf>
    <xf numFmtId="0" fontId="78" fillId="0" borderId="2" xfId="0" applyFont="1" applyBorder="1" applyAlignment="1">
      <alignment vertical="center" wrapText="1"/>
    </xf>
    <xf numFmtId="0" fontId="82" fillId="0" borderId="52" xfId="0" applyFont="1" applyBorder="1" applyAlignment="1">
      <alignment horizontal="left" vertical="center" wrapText="1"/>
    </xf>
    <xf numFmtId="0" fontId="76" fillId="0" borderId="2" xfId="0" applyFont="1" applyBorder="1" applyAlignment="1">
      <alignment vertical="center" wrapText="1"/>
    </xf>
    <xf numFmtId="0" fontId="78" fillId="36" borderId="52" xfId="0" applyFont="1" applyFill="1" applyBorder="1" applyAlignment="1">
      <alignment horizontal="center" vertical="center" wrapText="1"/>
    </xf>
    <xf numFmtId="0" fontId="78" fillId="20" borderId="52" xfId="0" applyFont="1" applyFill="1" applyBorder="1" applyAlignment="1">
      <alignment horizontal="center" vertical="center" wrapText="1"/>
    </xf>
    <xf numFmtId="0" fontId="82" fillId="20" borderId="52" xfId="0" applyFont="1" applyFill="1" applyBorder="1" applyAlignment="1">
      <alignment horizontal="left" vertical="center" wrapText="1"/>
    </xf>
    <xf numFmtId="0" fontId="82" fillId="4" borderId="2" xfId="0" applyFont="1" applyFill="1" applyBorder="1" applyAlignment="1">
      <alignment vertical="center" wrapText="1"/>
    </xf>
    <xf numFmtId="166" fontId="82" fillId="20" borderId="52" xfId="0" applyNumberFormat="1" applyFont="1" applyFill="1" applyBorder="1" applyAlignment="1">
      <alignment horizontal="center" vertical="center" wrapText="1"/>
    </xf>
    <xf numFmtId="4" fontId="78" fillId="0" borderId="52" xfId="0" applyNumberFormat="1" applyFont="1" applyBorder="1" applyAlignment="1">
      <alignment horizontal="center" vertical="center" wrapText="1"/>
    </xf>
    <xf numFmtId="167" fontId="78" fillId="0" borderId="52" xfId="0" applyNumberFormat="1" applyFont="1" applyBorder="1" applyAlignment="1">
      <alignment horizontal="center" vertical="center" wrapText="1"/>
    </xf>
    <xf numFmtId="17" fontId="78" fillId="4" borderId="2" xfId="0" applyNumberFormat="1" applyFont="1" applyFill="1" applyBorder="1" applyAlignment="1">
      <alignment horizontal="center" vertical="center" wrapText="1"/>
    </xf>
    <xf numFmtId="166" fontId="82" fillId="20" borderId="65" xfId="0" applyNumberFormat="1" applyFont="1" applyFill="1" applyBorder="1" applyAlignment="1">
      <alignment horizontal="center" vertical="center" wrapText="1"/>
    </xf>
    <xf numFmtId="0" fontId="78" fillId="4" borderId="2" xfId="0" applyFont="1" applyFill="1" applyBorder="1" applyAlignment="1">
      <alignment vertical="center" wrapText="1"/>
    </xf>
    <xf numFmtId="0" fontId="82" fillId="20" borderId="65" xfId="0" applyFont="1" applyFill="1" applyBorder="1" applyAlignment="1">
      <alignment horizontal="center" vertical="center" wrapText="1"/>
    </xf>
    <xf numFmtId="0" fontId="78" fillId="0" borderId="65" xfId="0" applyFont="1" applyBorder="1" applyAlignment="1">
      <alignment horizontal="center" vertical="center" wrapText="1"/>
    </xf>
    <xf numFmtId="0" fontId="78" fillId="0" borderId="56" xfId="0" applyFont="1" applyBorder="1" applyAlignment="1">
      <alignment horizontal="center" vertical="center" wrapText="1"/>
    </xf>
    <xf numFmtId="167" fontId="78" fillId="0" borderId="67" xfId="0" applyNumberFormat="1" applyFont="1" applyBorder="1" applyAlignment="1">
      <alignment horizontal="center" vertical="center" wrapText="1"/>
    </xf>
    <xf numFmtId="0" fontId="78" fillId="0" borderId="65" xfId="0" applyFont="1" applyBorder="1" applyAlignment="1">
      <alignment horizontal="left" vertical="center" wrapText="1"/>
    </xf>
    <xf numFmtId="0" fontId="76" fillId="34" borderId="2" xfId="0" applyFont="1" applyFill="1" applyBorder="1" applyAlignment="1">
      <alignment vertical="center" wrapText="1"/>
    </xf>
    <xf numFmtId="0" fontId="78" fillId="4" borderId="65" xfId="0" applyFont="1" applyFill="1" applyBorder="1" applyAlignment="1">
      <alignment horizontal="center" vertical="center" wrapText="1"/>
    </xf>
    <xf numFmtId="0" fontId="78" fillId="20" borderId="65" xfId="0" applyFont="1" applyFill="1" applyBorder="1" applyAlignment="1">
      <alignment horizontal="left" vertical="center" wrapText="1"/>
    </xf>
    <xf numFmtId="0" fontId="78" fillId="0" borderId="2" xfId="0" applyFont="1" applyBorder="1" applyAlignment="1">
      <alignment horizontal="center" vertical="center" wrapText="1"/>
    </xf>
    <xf numFmtId="0" fontId="78" fillId="0" borderId="4" xfId="0" applyFont="1" applyBorder="1" applyAlignment="1">
      <alignment vertical="center" wrapText="1"/>
    </xf>
    <xf numFmtId="0" fontId="78" fillId="0" borderId="2" xfId="0" applyFont="1" applyBorder="1" applyAlignment="1">
      <alignment horizontal="left" vertical="center" wrapText="1"/>
    </xf>
    <xf numFmtId="0" fontId="82" fillId="0" borderId="2" xfId="0" applyFont="1" applyBorder="1" applyAlignment="1">
      <alignment horizontal="center" vertical="center" wrapText="1"/>
    </xf>
    <xf numFmtId="17" fontId="82" fillId="0" borderId="2" xfId="0" applyNumberFormat="1" applyFont="1" applyBorder="1" applyAlignment="1">
      <alignment horizontal="center" vertical="center" wrapText="1"/>
    </xf>
    <xf numFmtId="0" fontId="76" fillId="0" borderId="24" xfId="0" applyFont="1" applyBorder="1" applyAlignment="1">
      <alignment vertical="center" wrapText="1"/>
    </xf>
    <xf numFmtId="0" fontId="76" fillId="0" borderId="5" xfId="0" applyFont="1" applyBorder="1" applyAlignment="1">
      <alignment vertical="center" wrapText="1"/>
    </xf>
    <xf numFmtId="0" fontId="82" fillId="0" borderId="2" xfId="0" applyFont="1" applyBorder="1" applyAlignment="1">
      <alignment horizontal="left" vertical="center" wrapText="1"/>
    </xf>
    <xf numFmtId="0" fontId="87" fillId="0" borderId="65" xfId="0" applyFont="1" applyBorder="1" applyAlignment="1">
      <alignment vertical="center" wrapText="1"/>
    </xf>
    <xf numFmtId="0" fontId="87" fillId="0" borderId="52" xfId="0" applyFont="1" applyBorder="1" applyAlignment="1">
      <alignment vertical="center" wrapText="1"/>
    </xf>
    <xf numFmtId="0" fontId="82" fillId="0" borderId="2" xfId="0" applyFont="1" applyBorder="1" applyAlignment="1">
      <alignment vertical="center" wrapText="1"/>
    </xf>
    <xf numFmtId="17" fontId="78" fillId="0" borderId="4" xfId="0" applyNumberFormat="1" applyFont="1" applyBorder="1" applyAlignment="1">
      <alignment horizontal="center" vertical="center" wrapText="1"/>
    </xf>
    <xf numFmtId="0" fontId="76" fillId="0" borderId="52" xfId="0" applyFont="1" applyBorder="1" applyAlignment="1">
      <alignment vertical="center" wrapText="1"/>
    </xf>
    <xf numFmtId="0" fontId="76" fillId="0" borderId="6" xfId="0" applyFont="1" applyBorder="1" applyAlignment="1">
      <alignment vertical="center" wrapText="1"/>
    </xf>
    <xf numFmtId="49" fontId="78" fillId="20" borderId="52" xfId="0" applyNumberFormat="1" applyFont="1" applyFill="1" applyBorder="1" applyAlignment="1">
      <alignment horizontal="center" vertical="center" wrapText="1"/>
    </xf>
    <xf numFmtId="0" fontId="78" fillId="20" borderId="52" xfId="0" applyFont="1" applyFill="1" applyBorder="1" applyAlignment="1">
      <alignment horizontal="left" vertical="center" wrapText="1"/>
    </xf>
    <xf numFmtId="17" fontId="82" fillId="4" borderId="2" xfId="0" applyNumberFormat="1" applyFont="1" applyFill="1" applyBorder="1" applyAlignment="1">
      <alignment horizontal="center" vertical="center" wrapText="1"/>
    </xf>
    <xf numFmtId="0" fontId="82" fillId="4" borderId="2" xfId="0" applyFont="1" applyFill="1" applyBorder="1" applyAlignment="1">
      <alignment horizontal="center" vertical="center" wrapText="1"/>
    </xf>
    <xf numFmtId="0" fontId="82" fillId="4" borderId="2" xfId="0" applyFont="1" applyFill="1" applyBorder="1" applyAlignment="1">
      <alignment horizontal="left" vertical="center" wrapText="1"/>
    </xf>
    <xf numFmtId="165" fontId="82" fillId="20" borderId="65" xfId="0" applyNumberFormat="1" applyFont="1" applyFill="1" applyBorder="1" applyAlignment="1">
      <alignment horizontal="center" vertical="center" wrapText="1"/>
    </xf>
    <xf numFmtId="0" fontId="78" fillId="20" borderId="69" xfId="0" applyFont="1" applyFill="1" applyBorder="1" applyAlignment="1">
      <alignment horizontal="center" vertical="center" wrapText="1"/>
    </xf>
    <xf numFmtId="165" fontId="82" fillId="20" borderId="69" xfId="0" applyNumberFormat="1" applyFont="1" applyFill="1" applyBorder="1" applyAlignment="1">
      <alignment horizontal="center" vertical="center" wrapText="1"/>
    </xf>
    <xf numFmtId="0" fontId="78" fillId="4" borderId="2" xfId="0" applyFont="1" applyFill="1" applyBorder="1" applyAlignment="1">
      <alignment horizontal="left" vertical="center" wrapText="1"/>
    </xf>
    <xf numFmtId="0" fontId="82" fillId="20" borderId="69" xfId="0" applyFont="1" applyFill="1" applyBorder="1" applyAlignment="1">
      <alignment horizontal="center" vertical="center" wrapText="1"/>
    </xf>
    <xf numFmtId="0" fontId="76" fillId="0" borderId="75" xfId="0" applyFont="1" applyBorder="1" applyAlignment="1">
      <alignment vertical="center" wrapText="1"/>
    </xf>
    <xf numFmtId="0" fontId="82" fillId="20" borderId="58" xfId="0" applyFont="1" applyFill="1" applyBorder="1" applyAlignment="1">
      <alignment horizontal="center" vertical="center" wrapText="1"/>
    </xf>
    <xf numFmtId="0" fontId="78" fillId="20" borderId="58" xfId="0" applyFont="1" applyFill="1" applyBorder="1" applyAlignment="1">
      <alignment horizontal="center" vertical="center" wrapText="1"/>
    </xf>
    <xf numFmtId="165" fontId="82" fillId="20" borderId="58" xfId="0" applyNumberFormat="1" applyFont="1" applyFill="1" applyBorder="1" applyAlignment="1">
      <alignment horizontal="center" vertical="center" wrapText="1"/>
    </xf>
    <xf numFmtId="0" fontId="76" fillId="0" borderId="71" xfId="0" applyFont="1" applyBorder="1" applyAlignment="1">
      <alignment vertical="center" wrapText="1"/>
    </xf>
    <xf numFmtId="0" fontId="86" fillId="0" borderId="52" xfId="0" applyFont="1" applyBorder="1" applyAlignment="1">
      <alignment vertical="center" wrapText="1"/>
    </xf>
    <xf numFmtId="0" fontId="78" fillId="0" borderId="4" xfId="0" applyFont="1" applyBorder="1" applyAlignment="1">
      <alignment horizontal="left" vertical="center" wrapText="1"/>
    </xf>
    <xf numFmtId="0" fontId="78" fillId="7" borderId="65" xfId="0" applyFont="1" applyFill="1" applyBorder="1" applyAlignment="1">
      <alignment horizontal="center" vertical="center" wrapText="1"/>
    </xf>
    <xf numFmtId="0" fontId="78" fillId="35" borderId="52" xfId="0" applyFont="1" applyFill="1" applyBorder="1" applyAlignment="1">
      <alignment horizontal="center" vertical="center" wrapText="1"/>
    </xf>
    <xf numFmtId="0" fontId="82" fillId="0" borderId="65" xfId="0" applyFont="1" applyBorder="1" applyAlignment="1">
      <alignment horizontal="center" vertical="center" wrapText="1"/>
    </xf>
    <xf numFmtId="167" fontId="82" fillId="0" borderId="65" xfId="0" applyNumberFormat="1" applyFont="1" applyBorder="1" applyAlignment="1">
      <alignment horizontal="center" vertical="center" wrapText="1"/>
    </xf>
    <xf numFmtId="4" fontId="82" fillId="0" borderId="56" xfId="0" applyNumberFormat="1" applyFont="1" applyBorder="1" applyAlignment="1">
      <alignment horizontal="center" vertical="center" wrapText="1"/>
    </xf>
    <xf numFmtId="167" fontId="82" fillId="0" borderId="68" xfId="0" applyNumberFormat="1" applyFont="1" applyBorder="1" applyAlignment="1">
      <alignment horizontal="center" vertical="center" wrapText="1"/>
    </xf>
    <xf numFmtId="0" fontId="78" fillId="0" borderId="5" xfId="0" applyFont="1" applyBorder="1" applyAlignment="1">
      <alignment horizontal="center" vertical="center" wrapText="1"/>
    </xf>
    <xf numFmtId="0" fontId="78" fillId="20" borderId="2" xfId="0" applyFont="1" applyFill="1" applyBorder="1" applyAlignment="1">
      <alignment horizontal="left" vertical="center" wrapText="1"/>
    </xf>
    <xf numFmtId="0" fontId="88" fillId="0" borderId="4" xfId="0" applyFont="1" applyBorder="1" applyAlignment="1">
      <alignment vertical="center" wrapText="1"/>
    </xf>
    <xf numFmtId="0" fontId="78" fillId="7" borderId="2" xfId="0" applyFont="1" applyFill="1" applyBorder="1" applyAlignment="1">
      <alignment horizontal="center" vertical="center" wrapText="1"/>
    </xf>
    <xf numFmtId="0" fontId="78" fillId="10" borderId="52" xfId="0" applyFont="1" applyFill="1" applyBorder="1" applyAlignment="1">
      <alignment horizontal="center" vertical="center" wrapText="1"/>
    </xf>
    <xf numFmtId="166" fontId="82" fillId="20" borderId="58" xfId="0" applyNumberFormat="1" applyFont="1" applyFill="1" applyBorder="1" applyAlignment="1">
      <alignment horizontal="center" vertical="center" wrapText="1"/>
    </xf>
    <xf numFmtId="0" fontId="76" fillId="34" borderId="4" xfId="0" applyFont="1" applyFill="1" applyBorder="1" applyAlignment="1">
      <alignment vertical="center" wrapText="1"/>
    </xf>
    <xf numFmtId="0" fontId="78" fillId="7" borderId="52" xfId="0" applyFont="1" applyFill="1" applyBorder="1" applyAlignment="1">
      <alignment horizontal="center" vertical="center" wrapText="1"/>
    </xf>
    <xf numFmtId="0" fontId="78" fillId="10" borderId="0" xfId="0" applyFont="1" applyFill="1" applyAlignment="1">
      <alignment horizontal="center" vertical="center" wrapText="1"/>
    </xf>
    <xf numFmtId="0" fontId="76" fillId="6" borderId="14" xfId="0" applyFont="1" applyFill="1" applyBorder="1" applyAlignment="1">
      <alignment horizontal="center" vertical="center" wrapText="1"/>
    </xf>
    <xf numFmtId="0" fontId="78" fillId="21" borderId="52" xfId="0" applyFont="1" applyFill="1" applyBorder="1" applyAlignment="1">
      <alignment horizontal="center" vertical="center" wrapText="1"/>
    </xf>
    <xf numFmtId="0" fontId="78" fillId="0" borderId="52" xfId="0" applyFont="1" applyBorder="1" applyAlignment="1">
      <alignment horizontal="left" vertical="center" wrapText="1"/>
    </xf>
    <xf numFmtId="0" fontId="78" fillId="0" borderId="66" xfId="0" applyFont="1" applyBorder="1" applyAlignment="1">
      <alignment horizontal="center" vertical="center" wrapText="1"/>
    </xf>
    <xf numFmtId="0" fontId="88" fillId="34" borderId="5" xfId="0" applyFont="1" applyFill="1" applyBorder="1" applyAlignment="1">
      <alignment vertical="center" wrapText="1"/>
    </xf>
    <xf numFmtId="0" fontId="85" fillId="34" borderId="52" xfId="0" applyFont="1" applyFill="1" applyBorder="1" applyAlignment="1">
      <alignment vertical="center" wrapText="1"/>
    </xf>
    <xf numFmtId="0" fontId="88" fillId="0" borderId="2" xfId="0" applyFont="1" applyBorder="1" applyAlignment="1">
      <alignment horizontal="center" vertical="center" wrapText="1"/>
    </xf>
    <xf numFmtId="0" fontId="82" fillId="0" borderId="4" xfId="0" applyFont="1" applyBorder="1" applyAlignment="1">
      <alignment vertical="center" wrapText="1"/>
    </xf>
    <xf numFmtId="0" fontId="85" fillId="0" borderId="74" xfId="0" applyFont="1" applyBorder="1" applyAlignment="1">
      <alignment vertical="center" wrapText="1"/>
    </xf>
    <xf numFmtId="0" fontId="80" fillId="19" borderId="0" xfId="0" applyFont="1" applyFill="1" applyAlignment="1">
      <alignment horizontal="right" vertical="center" wrapText="1"/>
    </xf>
    <xf numFmtId="0" fontId="4" fillId="0" borderId="0" xfId="0" applyFont="1" applyAlignment="1">
      <alignment vertical="center" wrapText="1"/>
    </xf>
    <xf numFmtId="0" fontId="76" fillId="0" borderId="4" xfId="0" applyFont="1" applyBorder="1" applyAlignment="1" applyProtection="1">
      <alignment vertical="center" wrapText="1"/>
      <protection locked="0"/>
    </xf>
    <xf numFmtId="0" fontId="82" fillId="7" borderId="2" xfId="0" applyFont="1" applyFill="1" applyBorder="1" applyAlignment="1">
      <alignment horizontal="center" vertical="center" wrapText="1"/>
    </xf>
    <xf numFmtId="49" fontId="82" fillId="7" borderId="2" xfId="0" applyNumberFormat="1" applyFont="1" applyFill="1" applyBorder="1" applyAlignment="1">
      <alignment horizontal="center" vertical="center" wrapText="1"/>
    </xf>
    <xf numFmtId="165" fontId="82" fillId="0" borderId="52" xfId="0" applyNumberFormat="1" applyFont="1" applyBorder="1" applyAlignment="1">
      <alignment horizontal="center" vertical="center" wrapText="1"/>
    </xf>
    <xf numFmtId="0" fontId="78" fillId="18" borderId="52" xfId="0" applyFont="1" applyFill="1" applyBorder="1" applyAlignment="1">
      <alignment horizontal="center" vertical="center" wrapText="1"/>
    </xf>
    <xf numFmtId="0" fontId="82" fillId="10" borderId="52" xfId="0" applyFont="1" applyFill="1" applyBorder="1" applyAlignment="1">
      <alignment horizontal="center" vertical="center" wrapText="1"/>
    </xf>
    <xf numFmtId="0" fontId="78" fillId="7" borderId="68" xfId="0" applyFont="1" applyFill="1" applyBorder="1" applyAlignment="1">
      <alignment horizontal="center" vertical="center" wrapText="1"/>
    </xf>
    <xf numFmtId="0" fontId="78" fillId="10" borderId="2" xfId="0" applyFont="1" applyFill="1" applyBorder="1" applyAlignment="1">
      <alignment horizontal="center" vertical="center" wrapText="1"/>
    </xf>
    <xf numFmtId="0" fontId="82" fillId="18" borderId="2" xfId="0" applyFont="1" applyFill="1" applyBorder="1" applyAlignment="1">
      <alignment horizontal="center" vertical="center" wrapText="1"/>
    </xf>
    <xf numFmtId="0" fontId="82" fillId="10" borderId="2" xfId="0" applyFont="1" applyFill="1" applyBorder="1" applyAlignment="1">
      <alignment horizontal="center" vertical="center" wrapText="1"/>
    </xf>
    <xf numFmtId="0" fontId="95" fillId="0" borderId="4" xfId="0" applyFont="1" applyBorder="1" applyAlignment="1">
      <alignment vertical="center" wrapText="1"/>
    </xf>
    <xf numFmtId="0" fontId="82" fillId="18" borderId="52" xfId="0" applyFont="1" applyFill="1" applyBorder="1" applyAlignment="1">
      <alignment horizontal="center" vertical="center" wrapText="1"/>
    </xf>
    <xf numFmtId="0" fontId="82" fillId="18" borderId="58" xfId="0" applyFont="1" applyFill="1" applyBorder="1" applyAlignment="1">
      <alignment horizontal="center" vertical="center" wrapText="1"/>
    </xf>
    <xf numFmtId="0" fontId="82" fillId="0" borderId="24" xfId="0" applyFont="1" applyBorder="1" applyAlignment="1">
      <alignment horizontal="center" vertical="center" wrapText="1"/>
    </xf>
    <xf numFmtId="0" fontId="86" fillId="0" borderId="2" xfId="0" applyFont="1" applyBorder="1" applyAlignment="1">
      <alignment vertical="center" wrapText="1"/>
    </xf>
    <xf numFmtId="0" fontId="82" fillId="10" borderId="58" xfId="0" applyFont="1" applyFill="1" applyBorder="1" applyAlignment="1">
      <alignment horizontal="center" vertical="center" wrapText="1"/>
    </xf>
    <xf numFmtId="0" fontId="76" fillId="0" borderId="51" xfId="0" applyFont="1" applyBorder="1" applyAlignment="1">
      <alignment vertical="center" wrapText="1"/>
    </xf>
    <xf numFmtId="0" fontId="88" fillId="0" borderId="2" xfId="0" applyFont="1" applyBorder="1" applyAlignment="1">
      <alignment vertical="center" wrapText="1"/>
    </xf>
    <xf numFmtId="0" fontId="76" fillId="0" borderId="3" xfId="0" applyFont="1" applyBorder="1" applyAlignment="1">
      <alignment vertical="center" wrapText="1"/>
    </xf>
    <xf numFmtId="0" fontId="98" fillId="0" borderId="0" xfId="0" applyFont="1" applyAlignment="1">
      <alignment wrapText="1"/>
    </xf>
    <xf numFmtId="0" fontId="76" fillId="0" borderId="73" xfId="0" applyFont="1" applyBorder="1" applyAlignment="1">
      <alignment vertical="center" wrapText="1"/>
    </xf>
    <xf numFmtId="0" fontId="88" fillId="0" borderId="0" xfId="0" applyFont="1" applyAlignment="1">
      <alignment vertical="center" wrapText="1"/>
    </xf>
    <xf numFmtId="0" fontId="100" fillId="0" borderId="0" xfId="0" applyFont="1" applyAlignment="1">
      <alignment wrapText="1"/>
    </xf>
    <xf numFmtId="0" fontId="88" fillId="0" borderId="75" xfId="0" applyFont="1" applyBorder="1" applyAlignment="1">
      <alignment vertical="center" wrapText="1"/>
    </xf>
    <xf numFmtId="0" fontId="88" fillId="0" borderId="71" xfId="0" applyFont="1" applyBorder="1" applyAlignment="1">
      <alignment vertical="center" wrapText="1"/>
    </xf>
    <xf numFmtId="0" fontId="88" fillId="0" borderId="3" xfId="0" applyFont="1" applyBorder="1" applyAlignment="1">
      <alignment vertical="center" wrapText="1"/>
    </xf>
    <xf numFmtId="0" fontId="76" fillId="0" borderId="52" xfId="0" applyFont="1" applyBorder="1"/>
    <xf numFmtId="0" fontId="81" fillId="4" borderId="52" xfId="0" applyFont="1" applyFill="1" applyBorder="1" applyAlignment="1">
      <alignment vertical="center" wrapText="1"/>
    </xf>
    <xf numFmtId="0" fontId="76" fillId="34" borderId="51" xfId="0" applyFont="1" applyFill="1" applyBorder="1" applyAlignment="1">
      <alignment vertical="center" wrapText="1"/>
    </xf>
    <xf numFmtId="0" fontId="76" fillId="34" borderId="5" xfId="0" applyFont="1" applyFill="1" applyBorder="1" applyAlignment="1">
      <alignment vertical="center" wrapText="1"/>
    </xf>
    <xf numFmtId="0" fontId="82" fillId="0" borderId="0" xfId="0" applyFont="1" applyAlignment="1">
      <alignment horizontal="center" vertical="center" wrapText="1"/>
    </xf>
    <xf numFmtId="17" fontId="78" fillId="0" borderId="5" xfId="0" applyNumberFormat="1" applyFont="1" applyBorder="1" applyAlignment="1">
      <alignment horizontal="center" vertical="center" wrapText="1"/>
    </xf>
    <xf numFmtId="165" fontId="82" fillId="0" borderId="65" xfId="0" applyNumberFormat="1" applyFont="1" applyBorder="1" applyAlignment="1">
      <alignment horizontal="center" vertical="center" wrapText="1"/>
    </xf>
    <xf numFmtId="0" fontId="82" fillId="0" borderId="65" xfId="0" applyFont="1" applyBorder="1" applyAlignment="1">
      <alignment horizontal="left" vertical="center" wrapText="1"/>
    </xf>
    <xf numFmtId="0" fontId="78" fillId="0" borderId="70" xfId="0" applyFont="1" applyBorder="1" applyAlignment="1">
      <alignment horizontal="center" vertical="center" wrapText="1"/>
    </xf>
    <xf numFmtId="0" fontId="82" fillId="0" borderId="59" xfId="0" applyFont="1" applyBorder="1" applyAlignment="1">
      <alignment horizontal="center" vertical="center" wrapText="1"/>
    </xf>
    <xf numFmtId="0" fontId="103" fillId="0" borderId="0" xfId="0" applyFont="1" applyAlignment="1">
      <alignment wrapText="1"/>
    </xf>
    <xf numFmtId="0" fontId="82" fillId="0" borderId="68" xfId="0" applyFont="1" applyBorder="1" applyAlignment="1">
      <alignment horizontal="center" vertical="center" wrapText="1"/>
    </xf>
    <xf numFmtId="0" fontId="78" fillId="0" borderId="3" xfId="0" applyFont="1" applyBorder="1" applyAlignment="1">
      <alignment horizontal="left" vertical="center" wrapText="1"/>
    </xf>
    <xf numFmtId="0" fontId="76" fillId="4" borderId="4" xfId="0" applyFont="1" applyFill="1" applyBorder="1" applyAlignment="1">
      <alignment vertical="center" wrapText="1"/>
    </xf>
    <xf numFmtId="0" fontId="78" fillId="18" borderId="0" xfId="0" applyFont="1" applyFill="1" applyAlignment="1">
      <alignment horizontal="center" vertical="center" wrapText="1"/>
    </xf>
    <xf numFmtId="0" fontId="78" fillId="18" borderId="65" xfId="0" applyFont="1" applyFill="1" applyBorder="1" applyAlignment="1">
      <alignment horizontal="center" vertical="center" wrapText="1"/>
    </xf>
    <xf numFmtId="0" fontId="78" fillId="10" borderId="65" xfId="0" applyFont="1" applyFill="1" applyBorder="1" applyAlignment="1">
      <alignment horizontal="center" vertical="center" wrapText="1"/>
    </xf>
    <xf numFmtId="0" fontId="17" fillId="19" borderId="0" xfId="0" applyFont="1" applyFill="1" applyAlignment="1">
      <alignment horizontal="center" vertical="center"/>
    </xf>
    <xf numFmtId="0" fontId="5" fillId="0" borderId="23" xfId="0" applyFont="1" applyBorder="1" applyAlignment="1">
      <alignment horizontal="center" vertical="center"/>
    </xf>
    <xf numFmtId="0" fontId="5" fillId="0" borderId="6" xfId="0" applyFont="1" applyBorder="1" applyAlignment="1">
      <alignment horizontal="center" vertical="center"/>
    </xf>
    <xf numFmtId="0" fontId="9" fillId="19" borderId="8" xfId="0" applyFont="1" applyFill="1" applyBorder="1" applyAlignment="1">
      <alignment horizontal="center" vertical="center" wrapText="1"/>
    </xf>
    <xf numFmtId="0" fontId="9" fillId="19" borderId="9" xfId="0" applyFont="1" applyFill="1" applyBorder="1" applyAlignment="1">
      <alignment horizontal="center" vertical="center" wrapText="1"/>
    </xf>
    <xf numFmtId="0" fontId="9" fillId="19" borderId="10" xfId="0" applyFont="1" applyFill="1" applyBorder="1" applyAlignment="1">
      <alignment horizontal="center" vertical="center" wrapText="1"/>
    </xf>
    <xf numFmtId="0" fontId="18" fillId="0" borderId="23" xfId="0" applyFont="1" applyBorder="1" applyAlignment="1">
      <alignment horizontal="center"/>
    </xf>
    <xf numFmtId="0" fontId="2" fillId="19" borderId="0" xfId="0" applyFont="1" applyFill="1" applyAlignment="1">
      <alignment horizontal="center" vertical="center"/>
    </xf>
    <xf numFmtId="0" fontId="6" fillId="0" borderId="23" xfId="0" applyFont="1" applyBorder="1" applyAlignment="1">
      <alignment horizontal="left" vertical="center" wrapText="1"/>
    </xf>
    <xf numFmtId="0" fontId="6" fillId="0" borderId="6" xfId="0" applyFont="1" applyBorder="1" applyAlignment="1">
      <alignment horizontal="left" vertical="center" wrapText="1"/>
    </xf>
    <xf numFmtId="0" fontId="5" fillId="0" borderId="23" xfId="0" applyFont="1" applyBorder="1" applyAlignment="1">
      <alignment horizontal="left" vertical="center"/>
    </xf>
    <xf numFmtId="0" fontId="5" fillId="0" borderId="6" xfId="0" applyFont="1" applyBorder="1" applyAlignment="1">
      <alignment horizontal="left" vertical="center"/>
    </xf>
    <xf numFmtId="0" fontId="45" fillId="22" borderId="2" xfId="0" applyFont="1" applyFill="1" applyBorder="1" applyAlignment="1">
      <alignment horizontal="center" vertical="center" wrapText="1"/>
    </xf>
    <xf numFmtId="0" fontId="48" fillId="24" borderId="2" xfId="0" applyFont="1" applyFill="1" applyBorder="1" applyAlignment="1">
      <alignment horizontal="center" vertical="center" wrapText="1"/>
    </xf>
    <xf numFmtId="0" fontId="48" fillId="25" borderId="2" xfId="0" applyFont="1" applyFill="1" applyBorder="1" applyAlignment="1">
      <alignment horizontal="center" vertical="center" wrapText="1"/>
    </xf>
    <xf numFmtId="0" fontId="6" fillId="6" borderId="2" xfId="0" applyFont="1" applyFill="1" applyBorder="1" applyAlignment="1">
      <alignment horizontal="center" vertical="center"/>
    </xf>
    <xf numFmtId="0" fontId="30" fillId="12" borderId="32" xfId="0" applyFont="1" applyFill="1" applyBorder="1" applyAlignment="1">
      <alignment horizontal="center" vertical="top" wrapText="1"/>
    </xf>
    <xf numFmtId="0" fontId="30" fillId="12" borderId="14" xfId="0" applyFont="1" applyFill="1" applyBorder="1" applyAlignment="1">
      <alignment horizontal="center" vertical="top" wrapText="1"/>
    </xf>
    <xf numFmtId="0" fontId="30" fillId="12" borderId="37" xfId="0" applyFont="1" applyFill="1" applyBorder="1" applyAlignment="1">
      <alignment horizontal="center" vertical="top" wrapText="1"/>
    </xf>
    <xf numFmtId="0" fontId="30" fillId="12" borderId="49" xfId="0" applyFont="1" applyFill="1" applyBorder="1" applyAlignment="1">
      <alignment horizontal="center" vertical="top" wrapText="1"/>
    </xf>
    <xf numFmtId="0" fontId="30" fillId="5" borderId="8" xfId="0" applyFont="1" applyFill="1" applyBorder="1" applyAlignment="1">
      <alignment horizontal="center" vertical="top" wrapText="1"/>
    </xf>
    <xf numFmtId="0" fontId="30" fillId="5" borderId="9" xfId="0" applyFont="1" applyFill="1" applyBorder="1" applyAlignment="1">
      <alignment horizontal="center" vertical="top" wrapText="1"/>
    </xf>
    <xf numFmtId="0" fontId="30" fillId="5" borderId="34" xfId="0" applyFont="1" applyFill="1" applyBorder="1" applyAlignment="1">
      <alignment horizontal="center" vertical="top" wrapText="1"/>
    </xf>
    <xf numFmtId="0" fontId="19" fillId="6" borderId="2" xfId="0" applyFont="1" applyFill="1" applyBorder="1" applyAlignment="1">
      <alignment horizontal="center" vertical="center"/>
    </xf>
    <xf numFmtId="0" fontId="30" fillId="14" borderId="35" xfId="0" applyFont="1" applyFill="1" applyBorder="1" applyAlignment="1">
      <alignment horizontal="center" vertical="top" wrapText="1"/>
    </xf>
    <xf numFmtId="0" fontId="30" fillId="14" borderId="57" xfId="0" applyFont="1" applyFill="1" applyBorder="1" applyAlignment="1">
      <alignment horizontal="center" vertical="top" wrapText="1"/>
    </xf>
    <xf numFmtId="0" fontId="30" fillId="12" borderId="38" xfId="0" applyFont="1" applyFill="1" applyBorder="1" applyAlignment="1">
      <alignment horizontal="center" vertical="top" wrapText="1"/>
    </xf>
    <xf numFmtId="0" fontId="30" fillId="12" borderId="13" xfId="0" applyFont="1" applyFill="1" applyBorder="1" applyAlignment="1">
      <alignment horizontal="center" vertical="top" wrapText="1"/>
    </xf>
    <xf numFmtId="0" fontId="30" fillId="3" borderId="32" xfId="0" applyFont="1" applyFill="1" applyBorder="1" applyAlignment="1">
      <alignment horizontal="center" vertical="top" wrapText="1"/>
    </xf>
    <xf numFmtId="0" fontId="30" fillId="3" borderId="14" xfId="0" applyFont="1" applyFill="1" applyBorder="1" applyAlignment="1">
      <alignment horizontal="center" vertical="top" wrapText="1"/>
    </xf>
    <xf numFmtId="0" fontId="30" fillId="7" borderId="32" xfId="0" applyFont="1" applyFill="1" applyBorder="1" applyAlignment="1">
      <alignment horizontal="center" vertical="top" wrapText="1"/>
    </xf>
    <xf numFmtId="0" fontId="30" fillId="7" borderId="14" xfId="0" applyFont="1" applyFill="1" applyBorder="1" applyAlignment="1">
      <alignment horizontal="center" vertical="top" wrapText="1"/>
    </xf>
    <xf numFmtId="0" fontId="30" fillId="8" borderId="32" xfId="0" applyFont="1" applyFill="1" applyBorder="1" applyAlignment="1">
      <alignment horizontal="center" vertical="top" wrapText="1"/>
    </xf>
    <xf numFmtId="0" fontId="30" fillId="8" borderId="14" xfId="0" applyFont="1" applyFill="1" applyBorder="1" applyAlignment="1">
      <alignment horizontal="center" vertical="top" wrapText="1"/>
    </xf>
    <xf numFmtId="1" fontId="30" fillId="9" borderId="32" xfId="0" applyNumberFormat="1" applyFont="1" applyFill="1" applyBorder="1" applyAlignment="1">
      <alignment horizontal="center" vertical="top" wrapText="1"/>
    </xf>
    <xf numFmtId="1" fontId="30" fillId="9" borderId="14" xfId="0" applyNumberFormat="1" applyFont="1" applyFill="1" applyBorder="1" applyAlignment="1">
      <alignment horizontal="center" vertical="top" wrapText="1"/>
    </xf>
    <xf numFmtId="0" fontId="30" fillId="10" borderId="32" xfId="0" applyFont="1" applyFill="1" applyBorder="1" applyAlignment="1">
      <alignment horizontal="center" vertical="top" wrapText="1"/>
    </xf>
    <xf numFmtId="0" fontId="30" fillId="10" borderId="14" xfId="0" applyFont="1" applyFill="1" applyBorder="1" applyAlignment="1">
      <alignment horizontal="center" vertical="top" wrapText="1"/>
    </xf>
    <xf numFmtId="0" fontId="30" fillId="13" borderId="32" xfId="0" applyFont="1" applyFill="1" applyBorder="1" applyAlignment="1">
      <alignment horizontal="center" vertical="top" wrapText="1"/>
    </xf>
    <xf numFmtId="0" fontId="30" fillId="13" borderId="14" xfId="0" applyFont="1" applyFill="1" applyBorder="1" applyAlignment="1">
      <alignment horizontal="center" vertical="top" wrapText="1"/>
    </xf>
    <xf numFmtId="0" fontId="30" fillId="14" borderId="32" xfId="0" applyFont="1" applyFill="1" applyBorder="1" applyAlignment="1">
      <alignment horizontal="center" vertical="top" wrapText="1"/>
    </xf>
    <xf numFmtId="0" fontId="30" fillId="14" borderId="5" xfId="0" applyFont="1" applyFill="1" applyBorder="1" applyAlignment="1">
      <alignment horizontal="center" vertical="top" wrapText="1"/>
    </xf>
    <xf numFmtId="0" fontId="42" fillId="19" borderId="8" xfId="0" applyFont="1" applyFill="1" applyBorder="1" applyAlignment="1">
      <alignment horizontal="center" vertical="top" wrapText="1"/>
    </xf>
    <xf numFmtId="0" fontId="42" fillId="19" borderId="9" xfId="0" applyFont="1" applyFill="1" applyBorder="1" applyAlignment="1">
      <alignment horizontal="center" vertical="top" wrapText="1"/>
    </xf>
    <xf numFmtId="0" fontId="42" fillId="19" borderId="10" xfId="0" applyFont="1" applyFill="1" applyBorder="1" applyAlignment="1">
      <alignment horizontal="center" vertical="top" wrapText="1"/>
    </xf>
    <xf numFmtId="0" fontId="18" fillId="6" borderId="5" xfId="0" applyFont="1" applyFill="1" applyBorder="1" applyAlignment="1">
      <alignment horizontal="center" vertical="center" wrapText="1"/>
    </xf>
    <xf numFmtId="0" fontId="18" fillId="6" borderId="4" xfId="0" applyFont="1" applyFill="1" applyBorder="1" applyAlignment="1">
      <alignment horizontal="center" vertical="center" wrapText="1"/>
    </xf>
    <xf numFmtId="0" fontId="19" fillId="6" borderId="2" xfId="0" applyFont="1" applyFill="1" applyBorder="1" applyAlignment="1">
      <alignment horizontal="center" vertical="center" wrapText="1"/>
    </xf>
    <xf numFmtId="0" fontId="19" fillId="0" borderId="37"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4" xfId="0" applyFont="1" applyBorder="1" applyAlignment="1">
      <alignment horizontal="center" vertical="center" wrapText="1"/>
    </xf>
    <xf numFmtId="0" fontId="8" fillId="6" borderId="4" xfId="0" applyFont="1" applyFill="1" applyBorder="1" applyAlignment="1">
      <alignment horizontal="center" vertical="top" wrapText="1"/>
    </xf>
    <xf numFmtId="0" fontId="8" fillId="6" borderId="14" xfId="0" applyFont="1" applyFill="1" applyBorder="1" applyAlignment="1">
      <alignment horizontal="center" vertical="top" wrapText="1"/>
    </xf>
    <xf numFmtId="0" fontId="30" fillId="6" borderId="35" xfId="0" applyFont="1" applyFill="1" applyBorder="1" applyAlignment="1">
      <alignment horizontal="center" vertical="top" wrapText="1"/>
    </xf>
    <xf numFmtId="0" fontId="30" fillId="6" borderId="36" xfId="0" applyFont="1" applyFill="1" applyBorder="1" applyAlignment="1">
      <alignment horizontal="center" vertical="top" wrapText="1"/>
    </xf>
    <xf numFmtId="0" fontId="43" fillId="19" borderId="0" xfId="0" applyFont="1" applyFill="1" applyAlignment="1">
      <alignment horizontal="left" vertical="top" wrapText="1"/>
    </xf>
    <xf numFmtId="0" fontId="11" fillId="0" borderId="1" xfId="0" applyFont="1" applyBorder="1" applyAlignment="1">
      <alignment horizontal="left" vertical="top" wrapText="1"/>
    </xf>
    <xf numFmtId="0" fontId="30" fillId="11" borderId="40" xfId="0" applyFont="1" applyFill="1" applyBorder="1" applyAlignment="1">
      <alignment horizontal="center" vertical="top" wrapText="1"/>
    </xf>
    <xf numFmtId="0" fontId="30" fillId="11" borderId="42" xfId="0" applyFont="1" applyFill="1" applyBorder="1" applyAlignment="1">
      <alignment horizontal="center" vertical="top" wrapText="1"/>
    </xf>
    <xf numFmtId="0" fontId="30" fillId="11" borderId="39" xfId="0" applyFont="1" applyFill="1" applyBorder="1" applyAlignment="1">
      <alignment horizontal="center" vertical="top" wrapText="1"/>
    </xf>
    <xf numFmtId="0" fontId="30" fillId="6" borderId="4" xfId="0" applyFont="1" applyFill="1" applyBorder="1" applyAlignment="1">
      <alignment horizontal="center" vertical="top" wrapText="1"/>
    </xf>
    <xf numFmtId="0" fontId="30" fillId="6" borderId="14" xfId="0" applyFont="1" applyFill="1" applyBorder="1" applyAlignment="1">
      <alignment horizontal="center" vertical="top" wrapText="1"/>
    </xf>
    <xf numFmtId="0" fontId="27" fillId="6" borderId="16" xfId="0" applyFont="1" applyFill="1" applyBorder="1" applyAlignment="1">
      <alignment horizontal="left" vertical="top" wrapText="1"/>
    </xf>
    <xf numFmtId="0" fontId="27" fillId="6" borderId="13" xfId="0" applyFont="1" applyFill="1" applyBorder="1" applyAlignment="1">
      <alignment horizontal="left" vertical="top" wrapText="1"/>
    </xf>
    <xf numFmtId="0" fontId="30" fillId="12" borderId="33" xfId="0" applyFont="1" applyFill="1" applyBorder="1" applyAlignment="1">
      <alignment horizontal="center" vertical="top" wrapText="1"/>
    </xf>
    <xf numFmtId="0" fontId="30" fillId="12" borderId="21" xfId="0" applyFont="1" applyFill="1" applyBorder="1" applyAlignment="1">
      <alignment horizontal="center" vertical="top" wrapText="1"/>
    </xf>
    <xf numFmtId="0" fontId="38" fillId="0" borderId="2" xfId="0" applyFont="1" applyBorder="1" applyAlignment="1">
      <alignment horizontal="left" vertical="top" wrapText="1"/>
    </xf>
    <xf numFmtId="0" fontId="30" fillId="12" borderId="35" xfId="0" applyFont="1" applyFill="1" applyBorder="1" applyAlignment="1">
      <alignment horizontal="center" vertical="top" wrapText="1"/>
    </xf>
    <xf numFmtId="0" fontId="30" fillId="12" borderId="41" xfId="0" applyFont="1" applyFill="1" applyBorder="1" applyAlignment="1">
      <alignment horizontal="center" vertical="top" wrapText="1"/>
    </xf>
    <xf numFmtId="0" fontId="29" fillId="6" borderId="5" xfId="0" applyFont="1" applyFill="1" applyBorder="1" applyAlignment="1">
      <alignment horizontal="center" vertical="center" wrapText="1"/>
    </xf>
    <xf numFmtId="0" fontId="29" fillId="6" borderId="4" xfId="0" applyFont="1" applyFill="1" applyBorder="1" applyAlignment="1">
      <alignment horizontal="center" vertical="center" wrapText="1"/>
    </xf>
    <xf numFmtId="0" fontId="5" fillId="6" borderId="2" xfId="0" applyFont="1" applyFill="1" applyBorder="1" applyAlignment="1">
      <alignment horizontal="center" vertical="center"/>
    </xf>
    <xf numFmtId="0" fontId="29" fillId="6" borderId="2" xfId="0" applyFont="1" applyFill="1" applyBorder="1" applyAlignment="1">
      <alignment horizontal="center" vertical="center" wrapText="1"/>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3" fillId="0" borderId="0" xfId="0" applyFont="1" applyAlignment="1">
      <alignment horizontal="center"/>
    </xf>
    <xf numFmtId="0" fontId="6" fillId="6" borderId="2" xfId="0" applyFont="1" applyFill="1" applyBorder="1" applyAlignment="1">
      <alignment horizontal="center" vertical="center" wrapText="1"/>
    </xf>
    <xf numFmtId="0" fontId="6" fillId="6" borderId="2" xfId="0" applyFont="1" applyFill="1" applyBorder="1" applyAlignment="1">
      <alignment horizontal="center" vertical="top" wrapText="1"/>
    </xf>
    <xf numFmtId="0" fontId="24" fillId="6" borderId="5" xfId="0" applyFont="1" applyFill="1" applyBorder="1" applyAlignment="1">
      <alignment horizontal="left" vertical="top" wrapText="1"/>
    </xf>
    <xf numFmtId="0" fontId="24" fillId="6" borderId="4" xfId="0" applyFont="1" applyFill="1" applyBorder="1" applyAlignment="1">
      <alignment horizontal="left" vertical="top" wrapText="1"/>
    </xf>
    <xf numFmtId="0" fontId="22" fillId="6" borderId="2" xfId="0" applyFont="1" applyFill="1" applyBorder="1" applyAlignment="1">
      <alignment horizontal="center" vertical="center" wrapText="1"/>
    </xf>
    <xf numFmtId="0" fontId="22" fillId="6" borderId="2" xfId="0" applyFont="1" applyFill="1" applyBorder="1" applyAlignment="1">
      <alignment horizontal="center" vertical="top" wrapText="1"/>
    </xf>
    <xf numFmtId="0" fontId="30" fillId="6" borderId="5" xfId="0" applyFont="1" applyFill="1" applyBorder="1" applyAlignment="1">
      <alignment horizontal="left" vertical="top" wrapText="1"/>
    </xf>
    <xf numFmtId="0" fontId="30" fillId="6" borderId="4" xfId="0" applyFont="1" applyFill="1" applyBorder="1" applyAlignment="1">
      <alignment horizontal="left" vertical="top" wrapText="1"/>
    </xf>
    <xf numFmtId="0" fontId="6" fillId="6" borderId="4" xfId="0" applyFont="1" applyFill="1" applyBorder="1" applyAlignment="1">
      <alignment horizontal="center" vertical="top" wrapText="1"/>
    </xf>
    <xf numFmtId="0" fontId="6" fillId="0" borderId="37"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11" fillId="19" borderId="0" xfId="0" applyFont="1" applyFill="1" applyAlignment="1">
      <alignment horizontal="left" vertical="top" wrapText="1"/>
    </xf>
    <xf numFmtId="0" fontId="38" fillId="0" borderId="2" xfId="0" applyFont="1" applyBorder="1" applyAlignment="1">
      <alignment horizontal="center" vertical="top" wrapText="1"/>
    </xf>
    <xf numFmtId="0" fontId="10" fillId="19" borderId="8" xfId="0" applyFont="1" applyFill="1" applyBorder="1" applyAlignment="1">
      <alignment horizontal="center" vertical="center"/>
    </xf>
    <xf numFmtId="0" fontId="10" fillId="19" borderId="9" xfId="0" applyFont="1" applyFill="1" applyBorder="1" applyAlignment="1">
      <alignment horizontal="center" vertical="center"/>
    </xf>
    <xf numFmtId="0" fontId="10" fillId="19" borderId="10" xfId="0" applyFont="1" applyFill="1" applyBorder="1" applyAlignment="1">
      <alignment horizontal="center" vertical="center"/>
    </xf>
    <xf numFmtId="0" fontId="8" fillId="5" borderId="8" xfId="0" applyFont="1" applyFill="1" applyBorder="1" applyAlignment="1">
      <alignment horizontal="center" vertical="center"/>
    </xf>
    <xf numFmtId="0" fontId="8" fillId="5" borderId="9" xfId="0" applyFont="1" applyFill="1" applyBorder="1" applyAlignment="1">
      <alignment horizontal="center" vertical="center"/>
    </xf>
    <xf numFmtId="0" fontId="8" fillId="5" borderId="34" xfId="0" applyFont="1" applyFill="1" applyBorder="1" applyAlignment="1">
      <alignment horizontal="center" vertical="center"/>
    </xf>
    <xf numFmtId="0" fontId="8" fillId="11" borderId="40" xfId="0" applyFont="1" applyFill="1" applyBorder="1" applyAlignment="1">
      <alignment horizontal="center" vertical="center"/>
    </xf>
    <xf numFmtId="0" fontId="8" fillId="11" borderId="42" xfId="0" applyFont="1" applyFill="1" applyBorder="1" applyAlignment="1">
      <alignment horizontal="center" vertical="center"/>
    </xf>
    <xf numFmtId="0" fontId="8" fillId="11" borderId="39" xfId="0" applyFont="1" applyFill="1" applyBorder="1" applyAlignment="1">
      <alignment horizontal="center" vertical="center"/>
    </xf>
    <xf numFmtId="0" fontId="30" fillId="3" borderId="32" xfId="0" applyFont="1" applyFill="1" applyBorder="1" applyAlignment="1">
      <alignment horizontal="center" vertical="center" wrapText="1"/>
    </xf>
    <xf numFmtId="0" fontId="30" fillId="3" borderId="14" xfId="0" applyFont="1" applyFill="1" applyBorder="1" applyAlignment="1">
      <alignment horizontal="center" vertical="center" wrapText="1"/>
    </xf>
    <xf numFmtId="0" fontId="19" fillId="6" borderId="16" xfId="0" applyFont="1" applyFill="1" applyBorder="1" applyAlignment="1">
      <alignment horizontal="center" vertical="center" wrapText="1"/>
    </xf>
    <xf numFmtId="0" fontId="19" fillId="6" borderId="13" xfId="0" applyFont="1" applyFill="1" applyBorder="1" applyAlignment="1">
      <alignment horizontal="center" vertical="center" wrapText="1"/>
    </xf>
    <xf numFmtId="0" fontId="19" fillId="6" borderId="4" xfId="0" applyFont="1" applyFill="1" applyBorder="1" applyAlignment="1">
      <alignment horizontal="center" vertical="center"/>
    </xf>
    <xf numFmtId="0" fontId="19" fillId="6" borderId="14" xfId="0" applyFont="1" applyFill="1" applyBorder="1" applyAlignment="1">
      <alignment horizontal="center" vertical="center"/>
    </xf>
    <xf numFmtId="0" fontId="19" fillId="6" borderId="4" xfId="0" applyFont="1" applyFill="1" applyBorder="1" applyAlignment="1">
      <alignment horizontal="center" vertical="center" wrapText="1"/>
    </xf>
    <xf numFmtId="0" fontId="19" fillId="6" borderId="14" xfId="0" applyFont="1" applyFill="1" applyBorder="1" applyAlignment="1">
      <alignment horizontal="center" vertical="center" wrapText="1"/>
    </xf>
    <xf numFmtId="0" fontId="6" fillId="6" borderId="35" xfId="0" applyFont="1" applyFill="1" applyBorder="1" applyAlignment="1">
      <alignment horizontal="center" vertical="center"/>
    </xf>
    <xf numFmtId="0" fontId="6" fillId="6" borderId="36" xfId="0" applyFont="1" applyFill="1" applyBorder="1" applyAlignment="1">
      <alignment horizontal="center" vertical="center"/>
    </xf>
    <xf numFmtId="0" fontId="19" fillId="14" borderId="35" xfId="0" applyFont="1" applyFill="1" applyBorder="1" applyAlignment="1">
      <alignment horizontal="center" vertical="center" wrapText="1"/>
    </xf>
    <xf numFmtId="0" fontId="19" fillId="14" borderId="41" xfId="0" applyFont="1" applyFill="1" applyBorder="1" applyAlignment="1">
      <alignment horizontal="center" vertical="center" wrapText="1"/>
    </xf>
    <xf numFmtId="0" fontId="19" fillId="12" borderId="38" xfId="0" applyFont="1" applyFill="1" applyBorder="1" applyAlignment="1">
      <alignment horizontal="center" vertical="center" wrapText="1"/>
    </xf>
    <xf numFmtId="0" fontId="19" fillId="12" borderId="13" xfId="0" applyFont="1" applyFill="1" applyBorder="1" applyAlignment="1">
      <alignment horizontal="center" vertical="center" wrapText="1"/>
    </xf>
    <xf numFmtId="0" fontId="19" fillId="12" borderId="32" xfId="0" applyFont="1" applyFill="1" applyBorder="1" applyAlignment="1">
      <alignment horizontal="center" vertical="center" wrapText="1"/>
    </xf>
    <xf numFmtId="0" fontId="19" fillId="12" borderId="14" xfId="0" applyFont="1" applyFill="1" applyBorder="1" applyAlignment="1">
      <alignment horizontal="center" vertical="center" wrapText="1"/>
    </xf>
    <xf numFmtId="0" fontId="30" fillId="7" borderId="32" xfId="0" applyFont="1" applyFill="1" applyBorder="1" applyAlignment="1">
      <alignment horizontal="center" vertical="center" wrapText="1"/>
    </xf>
    <xf numFmtId="0" fontId="30" fillId="7" borderId="14" xfId="0" applyFont="1" applyFill="1" applyBorder="1" applyAlignment="1">
      <alignment horizontal="center" vertical="center" wrapText="1"/>
    </xf>
    <xf numFmtId="0" fontId="30" fillId="8" borderId="32" xfId="0" applyFont="1" applyFill="1" applyBorder="1" applyAlignment="1">
      <alignment horizontal="center" vertical="center" wrapText="1"/>
    </xf>
    <xf numFmtId="0" fontId="30" fillId="8" borderId="14" xfId="0" applyFont="1" applyFill="1" applyBorder="1" applyAlignment="1">
      <alignment horizontal="center" vertical="center" wrapText="1"/>
    </xf>
    <xf numFmtId="1" fontId="30" fillId="9" borderId="32" xfId="0" applyNumberFormat="1" applyFont="1" applyFill="1" applyBorder="1" applyAlignment="1">
      <alignment horizontal="center" vertical="center" wrapText="1"/>
    </xf>
    <xf numFmtId="1" fontId="30" fillId="9" borderId="14" xfId="0" applyNumberFormat="1" applyFont="1" applyFill="1" applyBorder="1" applyAlignment="1">
      <alignment horizontal="center" vertical="center" wrapText="1"/>
    </xf>
    <xf numFmtId="0" fontId="30" fillId="10" borderId="32" xfId="0" applyFont="1" applyFill="1" applyBorder="1" applyAlignment="1">
      <alignment horizontal="center" vertical="center" wrapText="1"/>
    </xf>
    <xf numFmtId="0" fontId="30" fillId="10" borderId="14" xfId="0" applyFont="1" applyFill="1" applyBorder="1" applyAlignment="1">
      <alignment horizontal="center" vertical="center" wrapText="1"/>
    </xf>
    <xf numFmtId="0" fontId="30" fillId="13" borderId="32" xfId="0" applyFont="1" applyFill="1" applyBorder="1" applyAlignment="1">
      <alignment horizontal="center" vertical="center" wrapText="1"/>
    </xf>
    <xf numFmtId="0" fontId="30" fillId="13" borderId="14" xfId="0" applyFont="1" applyFill="1" applyBorder="1" applyAlignment="1">
      <alignment horizontal="center" vertical="center" wrapText="1"/>
    </xf>
    <xf numFmtId="0" fontId="19" fillId="14" borderId="32" xfId="0" applyFont="1" applyFill="1" applyBorder="1" applyAlignment="1">
      <alignment horizontal="center" vertical="center" wrapText="1"/>
    </xf>
    <xf numFmtId="0" fontId="19" fillId="14" borderId="5" xfId="0" applyFont="1" applyFill="1" applyBorder="1" applyAlignment="1">
      <alignment horizontal="center" vertical="center" wrapText="1"/>
    </xf>
    <xf numFmtId="0" fontId="19" fillId="14" borderId="14" xfId="0" applyFont="1" applyFill="1" applyBorder="1" applyAlignment="1">
      <alignment horizontal="center" vertical="center" wrapText="1"/>
    </xf>
    <xf numFmtId="0" fontId="19" fillId="12" borderId="33" xfId="0" applyFont="1" applyFill="1" applyBorder="1" applyAlignment="1">
      <alignment horizontal="center" vertical="center" wrapText="1"/>
    </xf>
    <xf numFmtId="0" fontId="19" fillId="12" borderId="15" xfId="0" applyFont="1" applyFill="1" applyBorder="1" applyAlignment="1">
      <alignment horizontal="center" vertical="center" wrapText="1"/>
    </xf>
    <xf numFmtId="0" fontId="19" fillId="12" borderId="37" xfId="0" applyFont="1" applyFill="1" applyBorder="1" applyAlignment="1">
      <alignment horizontal="center" vertical="center" wrapText="1"/>
    </xf>
    <xf numFmtId="0" fontId="19" fillId="12" borderId="49" xfId="0" applyFont="1" applyFill="1" applyBorder="1" applyAlignment="1">
      <alignment horizontal="center" vertical="center" wrapText="1"/>
    </xf>
    <xf numFmtId="0" fontId="19" fillId="12" borderId="35" xfId="0" applyFont="1" applyFill="1" applyBorder="1" applyAlignment="1">
      <alignment horizontal="center" vertical="center" wrapText="1"/>
    </xf>
    <xf numFmtId="0" fontId="19" fillId="12" borderId="41" xfId="0" applyFont="1" applyFill="1" applyBorder="1" applyAlignment="1">
      <alignment horizontal="center" vertical="center" wrapText="1"/>
    </xf>
    <xf numFmtId="0" fontId="24" fillId="6" borderId="2" xfId="0" applyFont="1" applyFill="1" applyBorder="1" applyAlignment="1">
      <alignment horizontal="left" vertical="top" wrapText="1"/>
    </xf>
    <xf numFmtId="0" fontId="17" fillId="19" borderId="0" xfId="0" applyFont="1" applyFill="1" applyAlignment="1">
      <alignment horizontal="left" vertical="center"/>
    </xf>
    <xf numFmtId="0" fontId="11" fillId="0" borderId="1" xfId="0" applyFont="1" applyBorder="1" applyAlignment="1">
      <alignment horizontal="left" vertical="center"/>
    </xf>
    <xf numFmtId="0" fontId="6" fillId="0" borderId="23" xfId="0" applyFont="1" applyBorder="1" applyAlignment="1">
      <alignment horizontal="left" vertical="center"/>
    </xf>
    <xf numFmtId="0" fontId="6" fillId="0" borderId="6" xfId="0" applyFont="1" applyBorder="1" applyAlignment="1">
      <alignment horizontal="left" vertical="center"/>
    </xf>
    <xf numFmtId="0" fontId="19" fillId="0" borderId="23" xfId="0" applyFont="1" applyBorder="1" applyAlignment="1">
      <alignment horizontal="left" vertical="center"/>
    </xf>
    <xf numFmtId="0" fontId="19" fillId="0" borderId="6" xfId="0" applyFont="1" applyBorder="1" applyAlignment="1">
      <alignment horizontal="left" vertical="center"/>
    </xf>
    <xf numFmtId="0" fontId="10" fillId="19" borderId="60" xfId="0" applyFont="1" applyFill="1" applyBorder="1" applyAlignment="1">
      <alignment horizontal="center" vertical="center"/>
    </xf>
    <xf numFmtId="0" fontId="10" fillId="19" borderId="42" xfId="0" applyFont="1" applyFill="1" applyBorder="1" applyAlignment="1">
      <alignment horizontal="center" vertical="center"/>
    </xf>
    <xf numFmtId="0" fontId="10" fillId="19" borderId="39" xfId="0" applyFont="1" applyFill="1" applyBorder="1" applyAlignment="1">
      <alignment horizontal="center" vertical="center"/>
    </xf>
    <xf numFmtId="0" fontId="8" fillId="5" borderId="60" xfId="0" applyFont="1" applyFill="1" applyBorder="1" applyAlignment="1">
      <alignment horizontal="center" vertical="center"/>
    </xf>
    <xf numFmtId="0" fontId="8" fillId="5" borderId="42" xfId="0" applyFont="1" applyFill="1" applyBorder="1" applyAlignment="1">
      <alignment horizontal="center" vertical="center"/>
    </xf>
    <xf numFmtId="0" fontId="8" fillId="5" borderId="61" xfId="0" applyFont="1" applyFill="1" applyBorder="1" applyAlignment="1">
      <alignment horizontal="center" vertical="center"/>
    </xf>
    <xf numFmtId="0" fontId="5" fillId="12" borderId="2" xfId="0" applyFont="1" applyFill="1" applyBorder="1" applyAlignment="1">
      <alignment horizontal="center" vertical="center" wrapText="1"/>
    </xf>
    <xf numFmtId="0" fontId="60"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14" borderId="2" xfId="0" applyFont="1" applyFill="1" applyBorder="1" applyAlignment="1">
      <alignment horizontal="center" vertical="center" wrapText="1"/>
    </xf>
    <xf numFmtId="0" fontId="15" fillId="6" borderId="2" xfId="0" applyFont="1" applyFill="1" applyBorder="1" applyAlignment="1">
      <alignment horizontal="center" vertical="center"/>
    </xf>
    <xf numFmtId="0" fontId="8" fillId="7" borderId="2" xfId="0" applyFont="1" applyFill="1" applyBorder="1" applyAlignment="1">
      <alignment horizontal="center" vertical="center" wrapText="1"/>
    </xf>
    <xf numFmtId="0" fontId="8" fillId="8" borderId="2" xfId="0" applyFont="1" applyFill="1" applyBorder="1" applyAlignment="1">
      <alignment horizontal="center" vertical="center" wrapText="1"/>
    </xf>
    <xf numFmtId="1" fontId="8" fillId="9" borderId="2" xfId="0" applyNumberFormat="1" applyFont="1" applyFill="1" applyBorder="1" applyAlignment="1">
      <alignment horizontal="center" vertical="center" wrapText="1"/>
    </xf>
    <xf numFmtId="0" fontId="8" fillId="10" borderId="2" xfId="0" applyFont="1" applyFill="1" applyBorder="1" applyAlignment="1">
      <alignment horizontal="center" vertical="center" wrapText="1"/>
    </xf>
    <xf numFmtId="0" fontId="8" fillId="13" borderId="2"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19" fillId="0" borderId="2" xfId="0" applyFont="1" applyBorder="1" applyAlignment="1">
      <alignment horizontal="center" vertical="center" wrapText="1"/>
    </xf>
    <xf numFmtId="14" fontId="5" fillId="12" borderId="2" xfId="0" applyNumberFormat="1" applyFont="1" applyFill="1" applyBorder="1" applyAlignment="1">
      <alignment horizontal="center" vertical="center" wrapText="1"/>
    </xf>
    <xf numFmtId="0" fontId="8" fillId="3" borderId="2" xfId="0" applyFont="1" applyFill="1" applyBorder="1" applyAlignment="1">
      <alignment horizontal="center" vertical="center" wrapText="1"/>
    </xf>
    <xf numFmtId="0" fontId="5" fillId="4" borderId="2" xfId="0" applyFont="1" applyFill="1" applyBorder="1" applyAlignment="1">
      <alignment horizontal="center" vertical="center"/>
    </xf>
    <xf numFmtId="0" fontId="7" fillId="6" borderId="5" xfId="0" applyFont="1" applyFill="1" applyBorder="1" applyAlignment="1">
      <alignment horizontal="center" vertical="center"/>
    </xf>
    <xf numFmtId="0" fontId="7" fillId="6" borderId="4" xfId="0" applyFont="1" applyFill="1" applyBorder="1" applyAlignment="1">
      <alignment horizontal="center" vertical="center"/>
    </xf>
    <xf numFmtId="0" fontId="7" fillId="6" borderId="2" xfId="0" applyFont="1" applyFill="1" applyBorder="1" applyAlignment="1">
      <alignment horizontal="center" vertical="center"/>
    </xf>
    <xf numFmtId="0" fontId="5" fillId="6" borderId="4" xfId="0" applyFont="1" applyFill="1" applyBorder="1" applyAlignment="1">
      <alignment horizontal="center" vertical="center"/>
    </xf>
    <xf numFmtId="0" fontId="74" fillId="0" borderId="1" xfId="0" applyFont="1" applyBorder="1" applyAlignment="1">
      <alignment horizontal="left" vertical="center"/>
    </xf>
    <xf numFmtId="0" fontId="5" fillId="12" borderId="32" xfId="0" applyFont="1" applyFill="1" applyBorder="1" applyAlignment="1">
      <alignment horizontal="center" vertical="center" wrapText="1"/>
    </xf>
    <xf numFmtId="0" fontId="5" fillId="12" borderId="14" xfId="0" applyFont="1" applyFill="1" applyBorder="1" applyAlignment="1">
      <alignment horizontal="center" vertical="center" wrapText="1"/>
    </xf>
    <xf numFmtId="0" fontId="5" fillId="12" borderId="33" xfId="0" applyFont="1" applyFill="1" applyBorder="1" applyAlignment="1">
      <alignment horizontal="center" vertical="center" wrapText="1"/>
    </xf>
    <xf numFmtId="0" fontId="5" fillId="12" borderId="15" xfId="0" applyFont="1" applyFill="1" applyBorder="1" applyAlignment="1">
      <alignment horizontal="center" vertical="center" wrapText="1"/>
    </xf>
    <xf numFmtId="0" fontId="0" fillId="0" borderId="5" xfId="0" applyBorder="1" applyAlignment="1">
      <alignment horizontal="center" vertical="center" wrapText="1"/>
    </xf>
    <xf numFmtId="0" fontId="0" fillId="0" borderId="3" xfId="0" applyBorder="1" applyAlignment="1">
      <alignment horizontal="center" vertical="center" wrapText="1"/>
    </xf>
    <xf numFmtId="0" fontId="5" fillId="12" borderId="35" xfId="0" applyFont="1" applyFill="1" applyBorder="1" applyAlignment="1">
      <alignment horizontal="center" vertical="center" wrapText="1"/>
    </xf>
    <xf numFmtId="0" fontId="5" fillId="12" borderId="41" xfId="0" applyFont="1" applyFill="1" applyBorder="1" applyAlignment="1">
      <alignment horizontal="center" vertical="center" wrapText="1"/>
    </xf>
    <xf numFmtId="0" fontId="5" fillId="14" borderId="32" xfId="0" applyFont="1" applyFill="1" applyBorder="1" applyAlignment="1">
      <alignment horizontal="center" vertical="center" wrapText="1"/>
    </xf>
    <xf numFmtId="0" fontId="5" fillId="14" borderId="14" xfId="0" applyFont="1" applyFill="1" applyBorder="1" applyAlignment="1">
      <alignment horizontal="center" vertical="center" wrapText="1"/>
    </xf>
    <xf numFmtId="0" fontId="5" fillId="6" borderId="14" xfId="0" applyFont="1" applyFill="1" applyBorder="1" applyAlignment="1">
      <alignment horizontal="center" vertical="center"/>
    </xf>
    <xf numFmtId="0" fontId="15" fillId="6" borderId="35" xfId="0" applyFont="1" applyFill="1" applyBorder="1" applyAlignment="1">
      <alignment horizontal="center" vertical="center"/>
    </xf>
    <xf numFmtId="0" fontId="15" fillId="6" borderId="36" xfId="0" applyFont="1" applyFill="1" applyBorder="1" applyAlignment="1">
      <alignment horizontal="center" vertical="center"/>
    </xf>
    <xf numFmtId="0" fontId="8" fillId="7" borderId="32"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8" fillId="8" borderId="32" xfId="0" applyFont="1" applyFill="1" applyBorder="1" applyAlignment="1">
      <alignment horizontal="center" vertical="center" wrapText="1"/>
    </xf>
    <xf numFmtId="0" fontId="8" fillId="8" borderId="14" xfId="0" applyFont="1" applyFill="1" applyBorder="1" applyAlignment="1">
      <alignment horizontal="center" vertical="center" wrapText="1"/>
    </xf>
    <xf numFmtId="1" fontId="8" fillId="9" borderId="32" xfId="0" applyNumberFormat="1" applyFont="1" applyFill="1" applyBorder="1" applyAlignment="1">
      <alignment horizontal="center" vertical="center" wrapText="1"/>
    </xf>
    <xf numFmtId="1" fontId="8" fillId="9" borderId="14" xfId="0" applyNumberFormat="1" applyFont="1" applyFill="1" applyBorder="1" applyAlignment="1">
      <alignment horizontal="center" vertical="center" wrapText="1"/>
    </xf>
    <xf numFmtId="0" fontId="8" fillId="10" borderId="32" xfId="0" applyFont="1" applyFill="1" applyBorder="1" applyAlignment="1">
      <alignment horizontal="center" vertical="center" wrapText="1"/>
    </xf>
    <xf numFmtId="0" fontId="8" fillId="10" borderId="14" xfId="0" applyFont="1" applyFill="1" applyBorder="1" applyAlignment="1">
      <alignment horizontal="center" vertical="center" wrapText="1"/>
    </xf>
    <xf numFmtId="0" fontId="8" fillId="13" borderId="32" xfId="0" applyFont="1" applyFill="1" applyBorder="1" applyAlignment="1">
      <alignment horizontal="center" vertical="center" wrapText="1"/>
    </xf>
    <xf numFmtId="0" fontId="8" fillId="13" borderId="14"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14" xfId="0" applyFont="1" applyFill="1" applyBorder="1" applyAlignment="1">
      <alignment horizontal="center" vertical="center" wrapText="1"/>
    </xf>
    <xf numFmtId="0" fontId="0" fillId="0" borderId="4" xfId="0" applyBorder="1" applyAlignment="1">
      <alignment horizontal="center" vertical="center" wrapText="1"/>
    </xf>
    <xf numFmtId="0" fontId="5" fillId="12" borderId="37" xfId="0" applyFont="1" applyFill="1" applyBorder="1" applyAlignment="1">
      <alignment horizontal="center" vertical="center" wrapText="1"/>
    </xf>
    <xf numFmtId="0" fontId="5" fillId="12" borderId="49" xfId="0" applyFont="1" applyFill="1" applyBorder="1" applyAlignment="1">
      <alignment horizontal="center" vertical="center" wrapText="1"/>
    </xf>
    <xf numFmtId="0" fontId="5" fillId="12" borderId="38" xfId="0" applyFont="1" applyFill="1" applyBorder="1" applyAlignment="1">
      <alignment horizontal="center" vertical="center" wrapText="1"/>
    </xf>
    <xf numFmtId="0" fontId="5" fillId="12" borderId="13" xfId="0" applyFont="1" applyFill="1" applyBorder="1" applyAlignment="1">
      <alignment horizontal="center" vertical="center" wrapText="1"/>
    </xf>
    <xf numFmtId="0" fontId="5" fillId="14" borderId="35" xfId="0" applyFont="1" applyFill="1" applyBorder="1" applyAlignment="1">
      <alignment horizontal="center" vertical="center" wrapText="1"/>
    </xf>
    <xf numFmtId="0" fontId="5" fillId="14" borderId="41" xfId="0" applyFont="1" applyFill="1" applyBorder="1" applyAlignment="1">
      <alignment horizontal="center" vertical="center" wrapText="1"/>
    </xf>
    <xf numFmtId="0" fontId="0" fillId="0" borderId="37" xfId="0" applyBorder="1" applyAlignment="1">
      <alignment horizontal="center" vertical="center" wrapText="1"/>
    </xf>
    <xf numFmtId="0" fontId="8" fillId="3" borderId="32"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5" fillId="6" borderId="16" xfId="0" applyFont="1" applyFill="1" applyBorder="1" applyAlignment="1">
      <alignment horizontal="center" vertical="center"/>
    </xf>
    <xf numFmtId="0" fontId="5" fillId="6" borderId="13" xfId="0" applyFont="1" applyFill="1" applyBorder="1" applyAlignment="1">
      <alignment horizontal="center" vertical="center"/>
    </xf>
    <xf numFmtId="0" fontId="17" fillId="19" borderId="0" xfId="0" applyFont="1" applyFill="1" applyAlignment="1">
      <alignment horizontal="left" vertical="center" wrapText="1"/>
    </xf>
    <xf numFmtId="0" fontId="11" fillId="0" borderId="1" xfId="0" applyFont="1" applyBorder="1" applyAlignment="1">
      <alignment horizontal="left" vertical="center" wrapText="1"/>
    </xf>
    <xf numFmtId="0" fontId="78" fillId="0" borderId="23" xfId="0" applyFont="1" applyBorder="1" applyAlignment="1">
      <alignment horizontal="left" vertical="center" wrapText="1"/>
    </xf>
    <xf numFmtId="0" fontId="78" fillId="0" borderId="6" xfId="0" applyFont="1" applyBorder="1" applyAlignment="1">
      <alignment horizontal="left" vertical="center" wrapText="1"/>
    </xf>
    <xf numFmtId="0" fontId="76" fillId="0" borderId="23" xfId="0" applyFont="1" applyBorder="1" applyAlignment="1">
      <alignment horizontal="left" vertical="center" wrapText="1"/>
    </xf>
    <xf numFmtId="0" fontId="76" fillId="0" borderId="6" xfId="0" applyFont="1" applyBorder="1" applyAlignment="1">
      <alignment horizontal="left" vertical="center" wrapText="1"/>
    </xf>
    <xf numFmtId="0" fontId="10" fillId="19" borderId="8" xfId="0" applyFont="1" applyFill="1" applyBorder="1" applyAlignment="1">
      <alignment horizontal="center" vertical="center" wrapText="1"/>
    </xf>
    <xf numFmtId="0" fontId="10" fillId="19" borderId="9" xfId="0" applyFont="1" applyFill="1" applyBorder="1" applyAlignment="1">
      <alignment horizontal="center" vertical="center" wrapText="1"/>
    </xf>
    <xf numFmtId="0" fontId="10" fillId="19" borderId="10" xfId="0" applyFont="1" applyFill="1" applyBorder="1" applyAlignment="1">
      <alignment horizontal="center" vertical="center" wrapText="1"/>
    </xf>
    <xf numFmtId="0" fontId="79" fillId="5" borderId="8" xfId="0" applyFont="1" applyFill="1" applyBorder="1" applyAlignment="1">
      <alignment horizontal="center" vertical="center" wrapText="1"/>
    </xf>
    <xf numFmtId="0" fontId="79" fillId="5" borderId="9" xfId="0" applyFont="1" applyFill="1" applyBorder="1" applyAlignment="1">
      <alignment horizontal="center" vertical="center" wrapText="1"/>
    </xf>
    <xf numFmtId="0" fontId="79" fillId="5" borderId="34" xfId="0" applyFont="1" applyFill="1" applyBorder="1" applyAlignment="1">
      <alignment horizontal="center" vertical="center" wrapText="1"/>
    </xf>
    <xf numFmtId="0" fontId="76" fillId="6" borderId="4" xfId="0" applyFont="1" applyFill="1" applyBorder="1" applyAlignment="1">
      <alignment horizontal="center" vertical="center" wrapText="1"/>
    </xf>
    <xf numFmtId="0" fontId="76" fillId="6" borderId="14" xfId="0" applyFont="1" applyFill="1" applyBorder="1" applyAlignment="1">
      <alignment horizontal="center" vertical="center" wrapText="1"/>
    </xf>
    <xf numFmtId="0" fontId="76" fillId="14" borderId="32" xfId="0" applyFont="1" applyFill="1" applyBorder="1" applyAlignment="1">
      <alignment horizontal="center" vertical="center" wrapText="1"/>
    </xf>
    <xf numFmtId="0" fontId="76" fillId="14" borderId="14" xfId="0" applyFont="1" applyFill="1" applyBorder="1" applyAlignment="1">
      <alignment horizontal="center" vertical="center" wrapText="1"/>
    </xf>
    <xf numFmtId="0" fontId="79" fillId="10" borderId="32" xfId="0" applyFont="1" applyFill="1" applyBorder="1" applyAlignment="1">
      <alignment horizontal="center" vertical="center" wrapText="1"/>
    </xf>
    <xf numFmtId="0" fontId="79" fillId="10" borderId="14" xfId="0" applyFont="1" applyFill="1" applyBorder="1" applyAlignment="1">
      <alignment horizontal="center" vertical="center" wrapText="1"/>
    </xf>
    <xf numFmtId="0" fontId="78" fillId="6" borderId="35" xfId="0" applyFont="1" applyFill="1" applyBorder="1" applyAlignment="1">
      <alignment horizontal="center" vertical="center" wrapText="1"/>
    </xf>
    <xf numFmtId="0" fontId="78" fillId="6" borderId="36" xfId="0" applyFont="1" applyFill="1" applyBorder="1" applyAlignment="1">
      <alignment horizontal="center" vertical="center" wrapText="1"/>
    </xf>
    <xf numFmtId="0" fontId="79" fillId="7" borderId="32" xfId="0" applyFont="1" applyFill="1" applyBorder="1" applyAlignment="1">
      <alignment horizontal="center" vertical="center" wrapText="1"/>
    </xf>
    <xf numFmtId="0" fontId="79" fillId="7" borderId="14" xfId="0" applyFont="1" applyFill="1" applyBorder="1" applyAlignment="1">
      <alignment horizontal="center" vertical="center" wrapText="1"/>
    </xf>
    <xf numFmtId="0" fontId="76" fillId="0" borderId="32" xfId="0" applyFont="1" applyBorder="1" applyAlignment="1">
      <alignment horizontal="center" vertical="center" wrapText="1"/>
    </xf>
    <xf numFmtId="0" fontId="76" fillId="0" borderId="14" xfId="0" applyFont="1" applyBorder="1" applyAlignment="1">
      <alignment horizontal="center" vertical="center" wrapText="1"/>
    </xf>
    <xf numFmtId="0" fontId="76" fillId="0" borderId="37" xfId="0" applyFont="1" applyBorder="1" applyAlignment="1">
      <alignment horizontal="center" vertical="center" wrapText="1"/>
    </xf>
    <xf numFmtId="0" fontId="76" fillId="0" borderId="3" xfId="0" applyFont="1" applyBorder="1" applyAlignment="1">
      <alignment horizontal="center" vertical="center" wrapText="1"/>
    </xf>
    <xf numFmtId="0" fontId="76" fillId="0" borderId="5" xfId="0" applyFont="1" applyBorder="1" applyAlignment="1">
      <alignment horizontal="center" vertical="top" wrapText="1"/>
    </xf>
    <xf numFmtId="0" fontId="76" fillId="0" borderId="3" xfId="0" applyFont="1" applyBorder="1" applyAlignment="1">
      <alignment horizontal="center" vertical="top" wrapText="1"/>
    </xf>
    <xf numFmtId="0" fontId="76" fillId="0" borderId="4" xfId="0" applyFont="1" applyBorder="1" applyAlignment="1">
      <alignment horizontal="center" vertical="top" wrapText="1"/>
    </xf>
    <xf numFmtId="0" fontId="76" fillId="0" borderId="5" xfId="0" applyFont="1" applyBorder="1" applyAlignment="1">
      <alignment horizontal="center" vertical="center" wrapText="1"/>
    </xf>
    <xf numFmtId="0" fontId="76" fillId="0" borderId="4" xfId="0" applyFont="1" applyBorder="1" applyAlignment="1">
      <alignment horizontal="center" vertical="center" wrapText="1"/>
    </xf>
    <xf numFmtId="0" fontId="80" fillId="18" borderId="32" xfId="0" applyFont="1" applyFill="1" applyBorder="1" applyAlignment="1">
      <alignment horizontal="center" vertical="center" wrapText="1"/>
    </xf>
    <xf numFmtId="0" fontId="79" fillId="18" borderId="14" xfId="0" applyFont="1" applyFill="1" applyBorder="1" applyAlignment="1">
      <alignment horizontal="center" vertical="center" wrapText="1"/>
    </xf>
    <xf numFmtId="0" fontId="76" fillId="6" borderId="16" xfId="0" applyFont="1" applyFill="1" applyBorder="1" applyAlignment="1">
      <alignment horizontal="center" vertical="center" wrapText="1"/>
    </xf>
    <xf numFmtId="0" fontId="76" fillId="6" borderId="13" xfId="0" applyFont="1" applyFill="1" applyBorder="1" applyAlignment="1">
      <alignment horizontal="center" vertical="center" wrapText="1"/>
    </xf>
    <xf numFmtId="0" fontId="82" fillId="0" borderId="52" xfId="0" applyFont="1" applyFill="1" applyBorder="1" applyAlignment="1">
      <alignment horizontal="center" vertical="center" wrapText="1"/>
    </xf>
    <xf numFmtId="0" fontId="78" fillId="0" borderId="52" xfId="0" applyFont="1" applyFill="1" applyBorder="1" applyAlignment="1">
      <alignment horizontal="center" vertical="center" wrapText="1"/>
    </xf>
    <xf numFmtId="17" fontId="78" fillId="0" borderId="2" xfId="0" applyNumberFormat="1" applyFont="1" applyFill="1" applyBorder="1" applyAlignment="1">
      <alignment horizontal="center" vertical="center" wrapText="1"/>
    </xf>
    <xf numFmtId="17" fontId="82" fillId="0" borderId="2" xfId="0" applyNumberFormat="1" applyFont="1" applyFill="1" applyBorder="1" applyAlignment="1">
      <alignment horizontal="center" vertical="center" wrapText="1"/>
    </xf>
    <xf numFmtId="0" fontId="82" fillId="0" borderId="2" xfId="0" applyFont="1" applyFill="1" applyBorder="1" applyAlignment="1">
      <alignment horizontal="center" vertical="center" wrapText="1"/>
    </xf>
    <xf numFmtId="166" fontId="82" fillId="0" borderId="52" xfId="0" applyNumberFormat="1" applyFont="1" applyFill="1" applyBorder="1" applyAlignment="1">
      <alignment horizontal="center" vertical="center" wrapText="1"/>
    </xf>
    <xf numFmtId="0" fontId="82" fillId="0" borderId="2" xfId="0" applyFont="1" applyFill="1" applyBorder="1" applyAlignment="1">
      <alignment horizontal="left" vertical="center" wrapText="1"/>
    </xf>
    <xf numFmtId="0" fontId="76" fillId="0" borderId="4" xfId="0" applyFont="1" applyFill="1" applyBorder="1" applyAlignment="1">
      <alignment vertical="center" wrapText="1"/>
    </xf>
    <xf numFmtId="0" fontId="92" fillId="0" borderId="2" xfId="0" applyFont="1" applyFill="1" applyBorder="1" applyAlignment="1">
      <alignment vertical="center" wrapText="1"/>
    </xf>
    <xf numFmtId="0" fontId="76" fillId="0" borderId="2" xfId="0" applyFont="1" applyFill="1" applyBorder="1" applyAlignment="1">
      <alignment vertical="center" wrapText="1"/>
    </xf>
    <xf numFmtId="0" fontId="76" fillId="0" borderId="0" xfId="0" applyFont="1" applyFill="1" applyAlignment="1">
      <alignment vertical="center" wrapText="1"/>
    </xf>
    <xf numFmtId="0" fontId="88" fillId="0" borderId="2" xfId="0" applyFont="1" applyFill="1" applyBorder="1" applyAlignment="1">
      <alignment horizontal="center" vertical="center" wrapText="1"/>
    </xf>
    <xf numFmtId="0" fontId="88" fillId="0" borderId="2" xfId="0" applyFont="1" applyFill="1" applyBorder="1" applyAlignment="1">
      <alignment horizontal="left" vertical="center" wrapText="1"/>
    </xf>
    <xf numFmtId="0" fontId="88" fillId="0" borderId="4" xfId="0" applyFont="1" applyFill="1" applyBorder="1" applyAlignment="1">
      <alignment vertical="center" wrapText="1"/>
    </xf>
    <xf numFmtId="0" fontId="78" fillId="0" borderId="2" xfId="0" applyFont="1" applyFill="1" applyBorder="1" applyAlignment="1">
      <alignment horizontal="left" vertical="center" wrapText="1"/>
    </xf>
    <xf numFmtId="165" fontId="82" fillId="0" borderId="52" xfId="0" applyNumberFormat="1" applyFont="1" applyFill="1" applyBorder="1" applyAlignment="1">
      <alignment horizontal="center" vertical="center" wrapText="1"/>
    </xf>
    <xf numFmtId="0" fontId="82" fillId="0" borderId="52" xfId="0" applyFont="1" applyFill="1" applyBorder="1" applyAlignment="1">
      <alignment horizontal="left" vertical="center" wrapText="1"/>
    </xf>
    <xf numFmtId="49" fontId="78" fillId="0" borderId="2" xfId="0" applyNumberFormat="1" applyFont="1" applyFill="1" applyBorder="1" applyAlignment="1">
      <alignment horizontal="center" vertical="center" wrapText="1"/>
    </xf>
    <xf numFmtId="165" fontId="78" fillId="0" borderId="52" xfId="0" applyNumberFormat="1" applyFont="1" applyFill="1" applyBorder="1" applyAlignment="1">
      <alignment horizontal="center" vertical="center" wrapText="1"/>
    </xf>
    <xf numFmtId="0" fontId="78" fillId="0" borderId="55" xfId="0" applyFont="1" applyFill="1" applyBorder="1" applyAlignment="1">
      <alignment horizontal="left" vertical="center" wrapText="1"/>
    </xf>
    <xf numFmtId="0" fontId="78" fillId="0" borderId="52" xfId="0" applyFont="1" applyFill="1" applyBorder="1" applyAlignment="1">
      <alignment horizontal="left" vertical="center" wrapText="1"/>
    </xf>
    <xf numFmtId="17" fontId="78" fillId="0" borderId="4" xfId="0" applyNumberFormat="1" applyFont="1" applyFill="1" applyBorder="1" applyAlignment="1">
      <alignment horizontal="center" vertical="center" wrapText="1"/>
    </xf>
    <xf numFmtId="0" fontId="82" fillId="0" borderId="65" xfId="0" applyFont="1" applyFill="1" applyBorder="1" applyAlignment="1">
      <alignment horizontal="center" vertical="center" wrapText="1"/>
    </xf>
    <xf numFmtId="0" fontId="78" fillId="0" borderId="65" xfId="0" applyFont="1" applyFill="1" applyBorder="1" applyAlignment="1">
      <alignment horizontal="center" vertical="center" wrapText="1"/>
    </xf>
    <xf numFmtId="166" fontId="82" fillId="0" borderId="65" xfId="0" applyNumberFormat="1" applyFont="1" applyFill="1" applyBorder="1" applyAlignment="1">
      <alignment horizontal="center" vertical="center" wrapText="1"/>
    </xf>
    <xf numFmtId="0" fontId="78" fillId="0" borderId="4" xfId="0" applyFont="1" applyFill="1" applyBorder="1" applyAlignment="1">
      <alignment horizontal="left" vertical="center" wrapText="1"/>
    </xf>
    <xf numFmtId="167" fontId="78" fillId="0" borderId="59" xfId="0" applyNumberFormat="1" applyFont="1" applyFill="1" applyBorder="1" applyAlignment="1">
      <alignment horizontal="center" vertical="center" wrapText="1"/>
    </xf>
    <xf numFmtId="0" fontId="78" fillId="0" borderId="56" xfId="0" applyFont="1" applyFill="1" applyBorder="1" applyAlignment="1">
      <alignment horizontal="center" vertical="center" wrapText="1"/>
    </xf>
    <xf numFmtId="167" fontId="78" fillId="0" borderId="65" xfId="0" applyNumberFormat="1" applyFont="1" applyFill="1" applyBorder="1" applyAlignment="1">
      <alignment horizontal="center" vertical="center" wrapText="1"/>
    </xf>
    <xf numFmtId="167" fontId="78" fillId="0" borderId="56" xfId="0" applyNumberFormat="1" applyFont="1" applyFill="1" applyBorder="1" applyAlignment="1">
      <alignment horizontal="center" vertical="center" wrapText="1"/>
    </xf>
    <xf numFmtId="165" fontId="82" fillId="0" borderId="2" xfId="0" applyNumberFormat="1" applyFont="1" applyFill="1" applyBorder="1" applyAlignment="1">
      <alignment horizontal="center" vertical="center" wrapText="1"/>
    </xf>
    <xf numFmtId="0" fontId="82" fillId="0" borderId="24" xfId="0" applyFont="1" applyFill="1" applyBorder="1" applyAlignment="1">
      <alignment horizontal="center" vertical="center" wrapText="1"/>
    </xf>
  </cellXfs>
  <cellStyles count="4">
    <cellStyle name="Hiperlink" xfId="3" builtinId="8"/>
    <cellStyle name="Normal" xfId="0" builtinId="0"/>
    <cellStyle name="Normal 2" xfId="2" xr:uid="{00000000-0005-0000-0000-000002000000}"/>
    <cellStyle name="Porcentagem" xfId="1" builtinId="5"/>
  </cellStyles>
  <dxfs count="49">
    <dxf>
      <font>
        <color theme="0"/>
      </font>
    </dxf>
    <dxf>
      <font>
        <color theme="0"/>
      </font>
      <fill>
        <patternFill patternType="solid">
          <fgColor rgb="FFB15407"/>
          <bgColor rgb="FFB15407"/>
        </patternFill>
      </fill>
    </dxf>
    <dxf>
      <font>
        <color rgb="FF0070C0"/>
      </font>
      <fill>
        <patternFill>
          <bgColor rgb="FF0070C0"/>
        </patternFill>
      </fill>
    </dxf>
    <dxf>
      <font>
        <color rgb="FF7030A0"/>
      </font>
      <fill>
        <patternFill>
          <bgColor rgb="FF7030A0"/>
        </patternFill>
      </fill>
    </dxf>
    <dxf>
      <font>
        <color rgb="FFFF0000"/>
      </font>
      <fill>
        <patternFill>
          <bgColor rgb="FFFF0000"/>
        </patternFill>
      </fill>
    </dxf>
    <dxf>
      <font>
        <color rgb="FF9C0006"/>
      </font>
      <fill>
        <patternFill>
          <bgColor rgb="FFFFC7CE"/>
        </patternFill>
      </fill>
    </dxf>
    <dxf>
      <font>
        <color rgb="FF9C0006"/>
      </font>
      <fill>
        <patternFill>
          <bgColor rgb="FFFFC7CE"/>
        </patternFill>
      </fill>
    </dxf>
    <dxf>
      <font>
        <color theme="0"/>
      </font>
    </dxf>
    <dxf>
      <font>
        <color theme="0"/>
      </font>
      <fill>
        <patternFill patternType="solid">
          <fgColor rgb="FFB15407"/>
          <bgColor rgb="FFB15407"/>
        </patternFill>
      </fill>
    </dxf>
    <dxf>
      <font>
        <color theme="0"/>
      </font>
      <fill>
        <patternFill>
          <bgColor theme="9" tint="-0.499984740745262"/>
        </patternFill>
      </fill>
    </dxf>
    <dxf>
      <font>
        <color theme="0"/>
      </font>
      <fill>
        <patternFill>
          <bgColor theme="9" tint="-0.499984740745262"/>
        </patternFill>
      </fill>
    </dxf>
    <dxf>
      <font>
        <color rgb="FF0070C0"/>
      </font>
      <fill>
        <patternFill>
          <bgColor rgb="FF0070C0"/>
        </patternFill>
      </fill>
    </dxf>
    <dxf>
      <font>
        <color rgb="FF92D050"/>
      </font>
      <fill>
        <patternFill patternType="solid">
          <fgColor rgb="FF92D050"/>
          <bgColor rgb="FF92D050"/>
        </patternFill>
      </fill>
    </dxf>
    <dxf>
      <font>
        <color rgb="FFFFC000"/>
      </font>
      <fill>
        <patternFill>
          <bgColor rgb="FFFFC000"/>
        </patternFill>
      </fill>
    </dxf>
    <dxf>
      <font>
        <color rgb="FFFF0000"/>
      </font>
      <fill>
        <patternFill>
          <bgColor rgb="FFFF0000"/>
        </patternFill>
      </fill>
    </dxf>
    <dxf>
      <font>
        <color theme="0" tint="-0.34998626667073579"/>
      </font>
      <fill>
        <patternFill>
          <bgColor theme="0" tint="-0.34998626667073579"/>
        </patternFill>
      </fill>
    </dxf>
    <dxf>
      <font>
        <color rgb="FF9C0006"/>
      </font>
      <fill>
        <patternFill>
          <bgColor rgb="FFFFC7CE"/>
        </patternFill>
      </fill>
    </dxf>
    <dxf>
      <font>
        <color rgb="FF9C0006"/>
      </font>
      <fill>
        <patternFill>
          <bgColor rgb="FFFFC7CE"/>
        </patternFill>
      </fill>
    </dxf>
    <dxf>
      <font>
        <color theme="0"/>
      </font>
    </dxf>
    <dxf>
      <font>
        <color theme="0"/>
      </font>
      <fill>
        <patternFill patternType="solid">
          <fgColor rgb="FFB15407"/>
          <bgColor rgb="FFB15407"/>
        </patternFill>
      </fill>
    </dxf>
    <dxf>
      <font>
        <color theme="0"/>
      </font>
      <fill>
        <patternFill>
          <bgColor theme="9" tint="-0.499984740745262"/>
        </patternFill>
      </fill>
    </dxf>
    <dxf>
      <font>
        <color theme="0"/>
      </font>
      <fill>
        <patternFill>
          <bgColor theme="9" tint="-0.499984740745262"/>
        </patternFill>
      </fill>
    </dxf>
    <dxf>
      <font>
        <color rgb="FF0070C0"/>
      </font>
      <fill>
        <patternFill>
          <bgColor rgb="FF0070C0"/>
        </patternFill>
      </fill>
    </dxf>
    <dxf>
      <font>
        <color rgb="FF92D050"/>
      </font>
      <fill>
        <patternFill patternType="solid">
          <fgColor rgb="FF92D050"/>
          <bgColor rgb="FF92D050"/>
        </patternFill>
      </fill>
    </dxf>
    <dxf>
      <font>
        <color rgb="FFFFC000"/>
      </font>
      <fill>
        <patternFill>
          <bgColor rgb="FFFFC000"/>
        </patternFill>
      </fill>
    </dxf>
    <dxf>
      <font>
        <color rgb="FFFF0000"/>
      </font>
      <fill>
        <patternFill>
          <bgColor rgb="FFFF0000"/>
        </patternFill>
      </fill>
    </dxf>
    <dxf>
      <font>
        <color theme="0" tint="-0.34998626667073579"/>
      </font>
      <fill>
        <patternFill>
          <bgColor theme="0" tint="-0.34998626667073579"/>
        </patternFill>
      </fill>
    </dxf>
    <dxf>
      <font>
        <color rgb="FF9C0006"/>
      </font>
      <fill>
        <patternFill>
          <bgColor rgb="FFFFC7CE"/>
        </patternFill>
      </fill>
    </dxf>
    <dxf>
      <font>
        <color rgb="FF9C0006"/>
      </font>
      <fill>
        <patternFill>
          <bgColor rgb="FFFFC7CE"/>
        </patternFill>
      </fill>
    </dxf>
    <dxf>
      <font>
        <color theme="0"/>
      </font>
    </dxf>
    <dxf>
      <font>
        <color theme="0"/>
      </font>
      <fill>
        <patternFill patternType="solid">
          <fgColor rgb="FFB15407"/>
          <bgColor rgb="FFB15407"/>
        </patternFill>
      </fill>
    </dxf>
    <dxf>
      <font>
        <color theme="0"/>
      </font>
      <fill>
        <patternFill>
          <bgColor theme="9" tint="-0.499984740745262"/>
        </patternFill>
      </fill>
    </dxf>
    <dxf>
      <font>
        <color theme="0"/>
      </font>
      <fill>
        <patternFill>
          <bgColor theme="9" tint="-0.499984740745262"/>
        </patternFill>
      </fill>
    </dxf>
    <dxf>
      <font>
        <color rgb="FF0070C0"/>
      </font>
      <fill>
        <patternFill>
          <bgColor rgb="FF0070C0"/>
        </patternFill>
      </fill>
    </dxf>
    <dxf>
      <font>
        <color rgb="FF92D050"/>
      </font>
      <fill>
        <patternFill patternType="solid">
          <fgColor rgb="FF92D050"/>
          <bgColor rgb="FF92D050"/>
        </patternFill>
      </fill>
    </dxf>
    <dxf>
      <font>
        <color rgb="FFFFC000"/>
      </font>
      <fill>
        <patternFill>
          <bgColor rgb="FFFFC000"/>
        </patternFill>
      </fill>
    </dxf>
    <dxf>
      <font>
        <color rgb="FFFF0000"/>
      </font>
      <fill>
        <patternFill>
          <bgColor rgb="FFFF0000"/>
        </patternFill>
      </fill>
    </dxf>
    <dxf>
      <font>
        <color theme="0" tint="-0.34998626667073579"/>
      </font>
      <fill>
        <patternFill>
          <bgColor theme="0" tint="-0.34998626667073579"/>
        </patternFill>
      </fill>
    </dxf>
    <dxf>
      <font>
        <color rgb="FF9C0006"/>
      </font>
      <fill>
        <patternFill>
          <bgColor rgb="FFFFC7CE"/>
        </patternFill>
      </fill>
    </dxf>
    <dxf>
      <font>
        <color rgb="FF9C0006"/>
      </font>
      <fill>
        <patternFill>
          <bgColor rgb="FFFFC7CE"/>
        </patternFill>
      </fill>
    </dxf>
    <dxf>
      <font>
        <color theme="0"/>
      </font>
    </dxf>
    <dxf>
      <font>
        <color theme="0"/>
      </font>
      <fill>
        <patternFill patternType="solid">
          <fgColor rgb="FFB15407"/>
          <bgColor rgb="FFB15407"/>
        </patternFill>
      </fill>
    </dxf>
    <dxf>
      <font>
        <color theme="0"/>
      </font>
      <fill>
        <patternFill>
          <bgColor theme="9" tint="-0.499984740745262"/>
        </patternFill>
      </fill>
    </dxf>
    <dxf>
      <font>
        <color theme="0"/>
      </font>
      <fill>
        <patternFill>
          <bgColor theme="9" tint="-0.499984740745262"/>
        </patternFill>
      </fill>
    </dxf>
    <dxf>
      <font>
        <color rgb="FF0070C0"/>
      </font>
      <fill>
        <patternFill>
          <bgColor rgb="FF0070C0"/>
        </patternFill>
      </fill>
    </dxf>
    <dxf>
      <font>
        <color rgb="FF92D050"/>
      </font>
      <fill>
        <patternFill patternType="solid">
          <fgColor rgb="FF92D050"/>
          <bgColor rgb="FF92D050"/>
        </patternFill>
      </fill>
    </dxf>
    <dxf>
      <font>
        <color rgb="FFFFC000"/>
      </font>
      <fill>
        <patternFill>
          <bgColor rgb="FFFFC000"/>
        </patternFill>
      </fill>
    </dxf>
    <dxf>
      <font>
        <color rgb="FFFF0000"/>
      </font>
      <fill>
        <patternFill>
          <bgColor rgb="FFFF0000"/>
        </patternFill>
      </fill>
    </dxf>
    <dxf>
      <font>
        <color theme="0" tint="-0.34998626667073579"/>
      </font>
      <fill>
        <patternFill>
          <bgColor theme="0" tint="-0.34998626667073579"/>
        </patternFill>
      </fill>
    </dxf>
  </dxfs>
  <tableStyles count="0" defaultTableStyle="TableStyleMedium2" defaultPivotStyle="PivotStyleLight16"/>
  <colors>
    <mruColors>
      <color rgb="FF9C4A06"/>
      <color rgb="FF006600"/>
      <color rgb="FFFF0000"/>
      <color rgb="FFFF99CC"/>
      <color rgb="FFB15407"/>
      <color rgb="FF0070C0"/>
      <color rgb="FF92D050"/>
      <color rgb="FFFFFF99"/>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rgbClr val="B15407"/>
            </a:solidFill>
          </c:spPr>
          <c:invertIfNegative val="0"/>
          <c:cat>
            <c:strRef>
              <c:f>'Painel de Gestão - 1'!$C$32:$C$34</c:f>
              <c:strCache>
                <c:ptCount val="3"/>
                <c:pt idx="0">
                  <c:v>OBJETIVO 1</c:v>
                </c:pt>
                <c:pt idx="1">
                  <c:v>OBJETIVO 2</c:v>
                </c:pt>
                <c:pt idx="2">
                  <c:v>OBJETIVO 3</c:v>
                </c:pt>
              </c:strCache>
            </c:strRef>
          </c:cat>
          <c:val>
            <c:numRef>
              <c:f>'Painel de Gestão - 1'!$E$32:$E$34</c:f>
              <c:numCache>
                <c:formatCode>General</c:formatCode>
                <c:ptCount val="3"/>
                <c:pt idx="0">
                  <c:v>0</c:v>
                </c:pt>
                <c:pt idx="1">
                  <c:v>1</c:v>
                </c:pt>
                <c:pt idx="2">
                  <c:v>0</c:v>
                </c:pt>
              </c:numCache>
            </c:numRef>
          </c:val>
          <c:extLst>
            <c:ext xmlns:c16="http://schemas.microsoft.com/office/drawing/2014/chart" uri="{C3380CC4-5D6E-409C-BE32-E72D297353CC}">
              <c16:uniqueId val="{00000000-9FFB-45F9-AB43-E482C8921681}"/>
            </c:ext>
          </c:extLst>
        </c:ser>
        <c:ser>
          <c:idx val="1"/>
          <c:order val="1"/>
          <c:spPr>
            <a:solidFill>
              <a:schemeClr val="bg1">
                <a:lumMod val="65000"/>
              </a:schemeClr>
            </a:solidFill>
          </c:spPr>
          <c:invertIfNegative val="0"/>
          <c:cat>
            <c:strRef>
              <c:f>'Painel de Gestão - 1'!$C$32:$C$34</c:f>
              <c:strCache>
                <c:ptCount val="3"/>
                <c:pt idx="0">
                  <c:v>OBJETIVO 1</c:v>
                </c:pt>
                <c:pt idx="1">
                  <c:v>OBJETIVO 2</c:v>
                </c:pt>
                <c:pt idx="2">
                  <c:v>OBJETIVO 3</c:v>
                </c:pt>
              </c:strCache>
            </c:strRef>
          </c:cat>
          <c:val>
            <c:numRef>
              <c:f>'Painel de Gestão - 1'!$F$32:$F$34</c:f>
              <c:numCache>
                <c:formatCode>General</c:formatCode>
                <c:ptCount val="3"/>
                <c:pt idx="0">
                  <c:v>0</c:v>
                </c:pt>
                <c:pt idx="1">
                  <c:v>0</c:v>
                </c:pt>
                <c:pt idx="2">
                  <c:v>0</c:v>
                </c:pt>
              </c:numCache>
            </c:numRef>
          </c:val>
          <c:extLst>
            <c:ext xmlns:c16="http://schemas.microsoft.com/office/drawing/2014/chart" uri="{C3380CC4-5D6E-409C-BE32-E72D297353CC}">
              <c16:uniqueId val="{00000001-9FFB-45F9-AB43-E482C8921681}"/>
            </c:ext>
          </c:extLst>
        </c:ser>
        <c:ser>
          <c:idx val="2"/>
          <c:order val="2"/>
          <c:spPr>
            <a:solidFill>
              <a:srgbClr val="FF0000"/>
            </a:solidFill>
          </c:spPr>
          <c:invertIfNegative val="0"/>
          <c:cat>
            <c:strRef>
              <c:f>'Painel de Gestão - 1'!$C$32:$C$34</c:f>
              <c:strCache>
                <c:ptCount val="3"/>
                <c:pt idx="0">
                  <c:v>OBJETIVO 1</c:v>
                </c:pt>
                <c:pt idx="1">
                  <c:v>OBJETIVO 2</c:v>
                </c:pt>
                <c:pt idx="2">
                  <c:v>OBJETIVO 3</c:v>
                </c:pt>
              </c:strCache>
            </c:strRef>
          </c:cat>
          <c:val>
            <c:numRef>
              <c:f>'Painel de Gestão - 1'!$G$32:$G$34</c:f>
              <c:numCache>
                <c:formatCode>General</c:formatCode>
                <c:ptCount val="3"/>
                <c:pt idx="0">
                  <c:v>0</c:v>
                </c:pt>
                <c:pt idx="1">
                  <c:v>4</c:v>
                </c:pt>
                <c:pt idx="2">
                  <c:v>3</c:v>
                </c:pt>
              </c:numCache>
            </c:numRef>
          </c:val>
          <c:extLst>
            <c:ext xmlns:c16="http://schemas.microsoft.com/office/drawing/2014/chart" uri="{C3380CC4-5D6E-409C-BE32-E72D297353CC}">
              <c16:uniqueId val="{00000002-9FFB-45F9-AB43-E482C8921681}"/>
            </c:ext>
          </c:extLst>
        </c:ser>
        <c:ser>
          <c:idx val="3"/>
          <c:order val="3"/>
          <c:spPr>
            <a:solidFill>
              <a:srgbClr val="FFC000"/>
            </a:solidFill>
          </c:spPr>
          <c:invertIfNegative val="0"/>
          <c:cat>
            <c:strRef>
              <c:f>'Painel de Gestão - 1'!$C$32:$C$34</c:f>
              <c:strCache>
                <c:ptCount val="3"/>
                <c:pt idx="0">
                  <c:v>OBJETIVO 1</c:v>
                </c:pt>
                <c:pt idx="1">
                  <c:v>OBJETIVO 2</c:v>
                </c:pt>
                <c:pt idx="2">
                  <c:v>OBJETIVO 3</c:v>
                </c:pt>
              </c:strCache>
            </c:strRef>
          </c:cat>
          <c:val>
            <c:numRef>
              <c:f>'Painel de Gestão - 1'!$H$32:$H$34</c:f>
              <c:numCache>
                <c:formatCode>General</c:formatCode>
                <c:ptCount val="3"/>
                <c:pt idx="0">
                  <c:v>2</c:v>
                </c:pt>
                <c:pt idx="1">
                  <c:v>0</c:v>
                </c:pt>
                <c:pt idx="2">
                  <c:v>4</c:v>
                </c:pt>
              </c:numCache>
            </c:numRef>
          </c:val>
          <c:extLst>
            <c:ext xmlns:c16="http://schemas.microsoft.com/office/drawing/2014/chart" uri="{C3380CC4-5D6E-409C-BE32-E72D297353CC}">
              <c16:uniqueId val="{00000003-9FFB-45F9-AB43-E482C8921681}"/>
            </c:ext>
          </c:extLst>
        </c:ser>
        <c:ser>
          <c:idx val="4"/>
          <c:order val="4"/>
          <c:spPr>
            <a:solidFill>
              <a:srgbClr val="92D050"/>
            </a:solidFill>
          </c:spPr>
          <c:invertIfNegative val="0"/>
          <c:cat>
            <c:strRef>
              <c:f>'Painel de Gestão - 1'!$C$32:$C$34</c:f>
              <c:strCache>
                <c:ptCount val="3"/>
                <c:pt idx="0">
                  <c:v>OBJETIVO 1</c:v>
                </c:pt>
                <c:pt idx="1">
                  <c:v>OBJETIVO 2</c:v>
                </c:pt>
                <c:pt idx="2">
                  <c:v>OBJETIVO 3</c:v>
                </c:pt>
              </c:strCache>
            </c:strRef>
          </c:cat>
          <c:val>
            <c:numRef>
              <c:f>'Painel de Gestão - 1'!$I$32:$I$34</c:f>
              <c:numCache>
                <c:formatCode>General</c:formatCode>
                <c:ptCount val="3"/>
                <c:pt idx="0">
                  <c:v>8</c:v>
                </c:pt>
                <c:pt idx="1">
                  <c:v>11</c:v>
                </c:pt>
                <c:pt idx="2">
                  <c:v>8</c:v>
                </c:pt>
              </c:numCache>
            </c:numRef>
          </c:val>
          <c:extLst>
            <c:ext xmlns:c16="http://schemas.microsoft.com/office/drawing/2014/chart" uri="{C3380CC4-5D6E-409C-BE32-E72D297353CC}">
              <c16:uniqueId val="{00000004-9FFB-45F9-AB43-E482C8921681}"/>
            </c:ext>
          </c:extLst>
        </c:ser>
        <c:ser>
          <c:idx val="5"/>
          <c:order val="5"/>
          <c:spPr>
            <a:solidFill>
              <a:srgbClr val="0070C0"/>
            </a:solidFill>
          </c:spPr>
          <c:invertIfNegative val="0"/>
          <c:cat>
            <c:strRef>
              <c:f>'Painel de Gestão - 1'!$C$32:$C$34</c:f>
              <c:strCache>
                <c:ptCount val="3"/>
                <c:pt idx="0">
                  <c:v>OBJETIVO 1</c:v>
                </c:pt>
                <c:pt idx="1">
                  <c:v>OBJETIVO 2</c:v>
                </c:pt>
                <c:pt idx="2">
                  <c:v>OBJETIVO 3</c:v>
                </c:pt>
              </c:strCache>
            </c:strRef>
          </c:cat>
          <c:val>
            <c:numRef>
              <c:f>'Painel de Gestão - 1'!$J$32:$J$34</c:f>
              <c:numCache>
                <c:formatCode>General</c:formatCode>
                <c:ptCount val="3"/>
                <c:pt idx="0">
                  <c:v>2</c:v>
                </c:pt>
                <c:pt idx="1">
                  <c:v>0</c:v>
                </c:pt>
                <c:pt idx="2">
                  <c:v>0</c:v>
                </c:pt>
              </c:numCache>
            </c:numRef>
          </c:val>
          <c:extLst>
            <c:ext xmlns:c16="http://schemas.microsoft.com/office/drawing/2014/chart" uri="{C3380CC4-5D6E-409C-BE32-E72D297353CC}">
              <c16:uniqueId val="{00000005-9FFB-45F9-AB43-E482C8921681}"/>
            </c:ext>
          </c:extLst>
        </c:ser>
        <c:dLbls>
          <c:showLegendKey val="0"/>
          <c:showVal val="0"/>
          <c:showCatName val="0"/>
          <c:showSerName val="0"/>
          <c:showPercent val="0"/>
          <c:showBubbleSize val="0"/>
        </c:dLbls>
        <c:gapWidth val="150"/>
        <c:overlap val="100"/>
        <c:axId val="157827600"/>
        <c:axId val="288942688"/>
      </c:barChart>
      <c:catAx>
        <c:axId val="157827600"/>
        <c:scaling>
          <c:orientation val="maxMin"/>
        </c:scaling>
        <c:delete val="0"/>
        <c:axPos val="l"/>
        <c:numFmt formatCode="ge\r\a\l" sourceLinked="0"/>
        <c:majorTickMark val="out"/>
        <c:minorTickMark val="none"/>
        <c:tickLblPos val="nextTo"/>
        <c:txPr>
          <a:bodyPr/>
          <a:lstStyle/>
          <a:p>
            <a:pPr>
              <a:defRPr sz="1100"/>
            </a:pPr>
            <a:endParaRPr lang="en-US"/>
          </a:p>
        </c:txPr>
        <c:crossAx val="288942688"/>
        <c:crosses val="autoZero"/>
        <c:auto val="1"/>
        <c:lblAlgn val="ctr"/>
        <c:lblOffset val="100"/>
        <c:noMultiLvlLbl val="0"/>
      </c:catAx>
      <c:valAx>
        <c:axId val="288942688"/>
        <c:scaling>
          <c:orientation val="minMax"/>
        </c:scaling>
        <c:delete val="0"/>
        <c:axPos val="t"/>
        <c:majorGridlines/>
        <c:numFmt formatCode="General" sourceLinked="1"/>
        <c:majorTickMark val="out"/>
        <c:minorTickMark val="none"/>
        <c:tickLblPos val="nextTo"/>
        <c:crossAx val="157827600"/>
        <c:crosses val="autoZero"/>
        <c:crossBetween val="between"/>
        <c:majorUnit val="2"/>
      </c:valAx>
    </c:plotArea>
    <c:plotVisOnly val="1"/>
    <c:dispBlanksAs val="gap"/>
    <c:showDLblsOverMax val="0"/>
  </c:chart>
  <c:printSettings>
    <c:headerFooter/>
    <c:pageMargins b="0.78740157499999996" l="0.511811024" r="0.511811024" t="0.78740157499999996" header="0.31496062000000108" footer="0.31496062000000108"/>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rgbClr val="B15407"/>
            </a:solidFill>
          </c:spPr>
          <c:invertIfNegative val="0"/>
          <c:cat>
            <c:strRef>
              <c:f>'Painel de Gestão - 4'!$C$32:$C$34</c:f>
              <c:strCache>
                <c:ptCount val="3"/>
                <c:pt idx="0">
                  <c:v>OBJETIVO 1</c:v>
                </c:pt>
                <c:pt idx="1">
                  <c:v>OBJETIVO 2</c:v>
                </c:pt>
                <c:pt idx="2">
                  <c:v>OBJETIVO 3</c:v>
                </c:pt>
              </c:strCache>
            </c:strRef>
          </c:cat>
          <c:val>
            <c:numRef>
              <c:f>'Painel de Gestão - 4'!$E$32:$E$34</c:f>
              <c:numCache>
                <c:formatCode>General</c:formatCode>
                <c:ptCount val="3"/>
                <c:pt idx="0">
                  <c:v>0</c:v>
                </c:pt>
                <c:pt idx="1">
                  <c:v>0</c:v>
                </c:pt>
                <c:pt idx="2">
                  <c:v>0</c:v>
                </c:pt>
              </c:numCache>
            </c:numRef>
          </c:val>
          <c:extLst>
            <c:ext xmlns:c16="http://schemas.microsoft.com/office/drawing/2014/chart" uri="{C3380CC4-5D6E-409C-BE32-E72D297353CC}">
              <c16:uniqueId val="{00000000-9FFB-45F9-AB43-E482C8921681}"/>
            </c:ext>
          </c:extLst>
        </c:ser>
        <c:ser>
          <c:idx val="1"/>
          <c:order val="1"/>
          <c:spPr>
            <a:solidFill>
              <a:schemeClr val="bg1">
                <a:lumMod val="65000"/>
              </a:schemeClr>
            </a:solidFill>
          </c:spPr>
          <c:invertIfNegative val="0"/>
          <c:cat>
            <c:strRef>
              <c:f>'Painel de Gestão - 4'!$C$32:$C$34</c:f>
              <c:strCache>
                <c:ptCount val="3"/>
                <c:pt idx="0">
                  <c:v>OBJETIVO 1</c:v>
                </c:pt>
                <c:pt idx="1">
                  <c:v>OBJETIVO 2</c:v>
                </c:pt>
                <c:pt idx="2">
                  <c:v>OBJETIVO 3</c:v>
                </c:pt>
              </c:strCache>
            </c:strRef>
          </c:cat>
          <c:val>
            <c:numRef>
              <c:f>'Painel de Gestão - 4'!$F$32:$F$34</c:f>
              <c:numCache>
                <c:formatCode>General</c:formatCode>
                <c:ptCount val="3"/>
                <c:pt idx="0">
                  <c:v>0</c:v>
                </c:pt>
                <c:pt idx="1">
                  <c:v>0</c:v>
                </c:pt>
                <c:pt idx="2">
                  <c:v>0</c:v>
                </c:pt>
              </c:numCache>
            </c:numRef>
          </c:val>
          <c:extLst>
            <c:ext xmlns:c16="http://schemas.microsoft.com/office/drawing/2014/chart" uri="{C3380CC4-5D6E-409C-BE32-E72D297353CC}">
              <c16:uniqueId val="{00000001-9FFB-45F9-AB43-E482C8921681}"/>
            </c:ext>
          </c:extLst>
        </c:ser>
        <c:ser>
          <c:idx val="2"/>
          <c:order val="2"/>
          <c:spPr>
            <a:solidFill>
              <a:srgbClr val="FF0000"/>
            </a:solidFill>
          </c:spPr>
          <c:invertIfNegative val="0"/>
          <c:cat>
            <c:strRef>
              <c:f>'Painel de Gestão - 4'!$C$32:$C$34</c:f>
              <c:strCache>
                <c:ptCount val="3"/>
                <c:pt idx="0">
                  <c:v>OBJETIVO 1</c:v>
                </c:pt>
                <c:pt idx="1">
                  <c:v>OBJETIVO 2</c:v>
                </c:pt>
                <c:pt idx="2">
                  <c:v>OBJETIVO 3</c:v>
                </c:pt>
              </c:strCache>
            </c:strRef>
          </c:cat>
          <c:val>
            <c:numRef>
              <c:f>'Painel de Gestão - 4'!$G$32:$G$34</c:f>
              <c:numCache>
                <c:formatCode>General</c:formatCode>
                <c:ptCount val="3"/>
                <c:pt idx="0">
                  <c:v>3</c:v>
                </c:pt>
                <c:pt idx="1">
                  <c:v>5</c:v>
                </c:pt>
                <c:pt idx="2">
                  <c:v>4</c:v>
                </c:pt>
              </c:numCache>
            </c:numRef>
          </c:val>
          <c:extLst>
            <c:ext xmlns:c16="http://schemas.microsoft.com/office/drawing/2014/chart" uri="{C3380CC4-5D6E-409C-BE32-E72D297353CC}">
              <c16:uniqueId val="{00000002-9FFB-45F9-AB43-E482C8921681}"/>
            </c:ext>
          </c:extLst>
        </c:ser>
        <c:ser>
          <c:idx val="3"/>
          <c:order val="3"/>
          <c:spPr>
            <a:solidFill>
              <a:srgbClr val="FFC000"/>
            </a:solidFill>
          </c:spPr>
          <c:invertIfNegative val="0"/>
          <c:cat>
            <c:strRef>
              <c:f>'Painel de Gestão - 4'!$C$32:$C$34</c:f>
              <c:strCache>
                <c:ptCount val="3"/>
                <c:pt idx="0">
                  <c:v>OBJETIVO 1</c:v>
                </c:pt>
                <c:pt idx="1">
                  <c:v>OBJETIVO 2</c:v>
                </c:pt>
                <c:pt idx="2">
                  <c:v>OBJETIVO 3</c:v>
                </c:pt>
              </c:strCache>
            </c:strRef>
          </c:cat>
          <c:val>
            <c:numRef>
              <c:f>'Painel de Gestão - 4'!$H$32:$H$34</c:f>
              <c:numCache>
                <c:formatCode>General</c:formatCode>
                <c:ptCount val="3"/>
                <c:pt idx="0">
                  <c:v>2</c:v>
                </c:pt>
                <c:pt idx="1">
                  <c:v>2</c:v>
                </c:pt>
                <c:pt idx="2">
                  <c:v>3</c:v>
                </c:pt>
              </c:numCache>
            </c:numRef>
          </c:val>
          <c:extLst>
            <c:ext xmlns:c16="http://schemas.microsoft.com/office/drawing/2014/chart" uri="{C3380CC4-5D6E-409C-BE32-E72D297353CC}">
              <c16:uniqueId val="{00000003-9FFB-45F9-AB43-E482C8921681}"/>
            </c:ext>
          </c:extLst>
        </c:ser>
        <c:ser>
          <c:idx val="4"/>
          <c:order val="4"/>
          <c:spPr>
            <a:solidFill>
              <a:srgbClr val="92D050"/>
            </a:solidFill>
          </c:spPr>
          <c:invertIfNegative val="0"/>
          <c:cat>
            <c:strRef>
              <c:f>'Painel de Gestão - 4'!$C$32:$C$34</c:f>
              <c:strCache>
                <c:ptCount val="3"/>
                <c:pt idx="0">
                  <c:v>OBJETIVO 1</c:v>
                </c:pt>
                <c:pt idx="1">
                  <c:v>OBJETIVO 2</c:v>
                </c:pt>
                <c:pt idx="2">
                  <c:v>OBJETIVO 3</c:v>
                </c:pt>
              </c:strCache>
            </c:strRef>
          </c:cat>
          <c:val>
            <c:numRef>
              <c:f>'Painel de Gestão - 4'!$I$32:$I$34</c:f>
              <c:numCache>
                <c:formatCode>General</c:formatCode>
                <c:ptCount val="3"/>
                <c:pt idx="0">
                  <c:v>4</c:v>
                </c:pt>
                <c:pt idx="1">
                  <c:v>12</c:v>
                </c:pt>
                <c:pt idx="2">
                  <c:v>4</c:v>
                </c:pt>
              </c:numCache>
            </c:numRef>
          </c:val>
          <c:extLst>
            <c:ext xmlns:c16="http://schemas.microsoft.com/office/drawing/2014/chart" uri="{C3380CC4-5D6E-409C-BE32-E72D297353CC}">
              <c16:uniqueId val="{00000004-9FFB-45F9-AB43-E482C8921681}"/>
            </c:ext>
          </c:extLst>
        </c:ser>
        <c:ser>
          <c:idx val="5"/>
          <c:order val="5"/>
          <c:spPr>
            <a:solidFill>
              <a:srgbClr val="0070C0"/>
            </a:solidFill>
          </c:spPr>
          <c:invertIfNegative val="0"/>
          <c:cat>
            <c:strRef>
              <c:f>'Painel de Gestão - 4'!$C$32:$C$34</c:f>
              <c:strCache>
                <c:ptCount val="3"/>
                <c:pt idx="0">
                  <c:v>OBJETIVO 1</c:v>
                </c:pt>
                <c:pt idx="1">
                  <c:v>OBJETIVO 2</c:v>
                </c:pt>
                <c:pt idx="2">
                  <c:v>OBJETIVO 3</c:v>
                </c:pt>
              </c:strCache>
            </c:strRef>
          </c:cat>
          <c:val>
            <c:numRef>
              <c:f>'Painel de Gestão - 4'!$J$32:$J$34</c:f>
              <c:numCache>
                <c:formatCode>General</c:formatCode>
                <c:ptCount val="3"/>
                <c:pt idx="0">
                  <c:v>3</c:v>
                </c:pt>
                <c:pt idx="1">
                  <c:v>1</c:v>
                </c:pt>
                <c:pt idx="2">
                  <c:v>4</c:v>
                </c:pt>
              </c:numCache>
            </c:numRef>
          </c:val>
          <c:extLst>
            <c:ext xmlns:c16="http://schemas.microsoft.com/office/drawing/2014/chart" uri="{C3380CC4-5D6E-409C-BE32-E72D297353CC}">
              <c16:uniqueId val="{00000005-9FFB-45F9-AB43-E482C8921681}"/>
            </c:ext>
          </c:extLst>
        </c:ser>
        <c:dLbls>
          <c:showLegendKey val="0"/>
          <c:showVal val="0"/>
          <c:showCatName val="0"/>
          <c:showSerName val="0"/>
          <c:showPercent val="0"/>
          <c:showBubbleSize val="0"/>
        </c:dLbls>
        <c:gapWidth val="150"/>
        <c:overlap val="100"/>
        <c:axId val="288937248"/>
        <c:axId val="288943232"/>
      </c:barChart>
      <c:catAx>
        <c:axId val="288937248"/>
        <c:scaling>
          <c:orientation val="maxMin"/>
        </c:scaling>
        <c:delete val="0"/>
        <c:axPos val="l"/>
        <c:numFmt formatCode="ge\r\a\l" sourceLinked="0"/>
        <c:majorTickMark val="out"/>
        <c:minorTickMark val="none"/>
        <c:tickLblPos val="nextTo"/>
        <c:txPr>
          <a:bodyPr/>
          <a:lstStyle/>
          <a:p>
            <a:pPr>
              <a:defRPr sz="1100"/>
            </a:pPr>
            <a:endParaRPr lang="en-US"/>
          </a:p>
        </c:txPr>
        <c:crossAx val="288943232"/>
        <c:crosses val="autoZero"/>
        <c:auto val="1"/>
        <c:lblAlgn val="ctr"/>
        <c:lblOffset val="100"/>
        <c:noMultiLvlLbl val="0"/>
      </c:catAx>
      <c:valAx>
        <c:axId val="288943232"/>
        <c:scaling>
          <c:orientation val="minMax"/>
        </c:scaling>
        <c:delete val="0"/>
        <c:axPos val="t"/>
        <c:majorGridlines/>
        <c:numFmt formatCode="General" sourceLinked="1"/>
        <c:majorTickMark val="out"/>
        <c:minorTickMark val="none"/>
        <c:tickLblPos val="nextTo"/>
        <c:crossAx val="288937248"/>
        <c:crosses val="autoZero"/>
        <c:crossBetween val="between"/>
        <c:majorUnit val="2"/>
      </c:valAx>
    </c:plotArea>
    <c:plotVisOnly val="1"/>
    <c:dispBlanksAs val="gap"/>
    <c:showDLblsOverMax val="0"/>
  </c:chart>
  <c:printSettings>
    <c:headerFooter/>
    <c:pageMargins b="0.78740157499999996" l="0.511811024" r="0.511811024" t="0.78740157499999996" header="0.31496062000000108" footer="0.31496062000000108"/>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atual </a:t>
            </a:r>
            <a:r>
              <a:rPr lang="pt-BR" sz="1600" baseline="0"/>
              <a:t>do PAN </a:t>
            </a:r>
          </a:p>
          <a:p>
            <a:pPr algn="l">
              <a:defRPr sz="1600"/>
            </a:pPr>
            <a:r>
              <a:rPr lang="pt-BR" sz="1600" baseline="0"/>
              <a:t>Monitoria atual</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8.1141294838144959E-2"/>
          <c:y val="0.21937888351980531"/>
          <c:w val="0.46168875765529332"/>
          <c:h val="0.68515846659657853"/>
        </c:manualLayout>
      </c:layout>
      <c:doughnutChart>
        <c:varyColors val="1"/>
        <c:ser>
          <c:idx val="0"/>
          <c:order val="0"/>
          <c:spPr>
            <a:solidFill>
              <a:srgbClr val="FFFF00"/>
            </a:solidFill>
          </c:spPr>
          <c:dPt>
            <c:idx val="0"/>
            <c:bubble3D val="0"/>
            <c:spPr>
              <a:solidFill>
                <a:schemeClr val="bg1">
                  <a:lumMod val="50000"/>
                </a:schemeClr>
              </a:solidFill>
            </c:spPr>
            <c:extLst>
              <c:ext xmlns:c16="http://schemas.microsoft.com/office/drawing/2014/chart" uri="{C3380CC4-5D6E-409C-BE32-E72D297353CC}">
                <c16:uniqueId val="{00000001-9FE0-4D9F-B8DC-8B9C8E37DCB1}"/>
              </c:ext>
            </c:extLst>
          </c:dPt>
          <c:dPt>
            <c:idx val="1"/>
            <c:bubble3D val="0"/>
            <c:spPr>
              <a:solidFill>
                <a:srgbClr val="FF0000"/>
              </a:solidFill>
            </c:spPr>
            <c:extLst>
              <c:ext xmlns:c16="http://schemas.microsoft.com/office/drawing/2014/chart" uri="{C3380CC4-5D6E-409C-BE32-E72D297353CC}">
                <c16:uniqueId val="{00000003-9FE0-4D9F-B8DC-8B9C8E37DCB1}"/>
              </c:ext>
            </c:extLst>
          </c:dPt>
          <c:dPt>
            <c:idx val="3"/>
            <c:bubble3D val="0"/>
            <c:spPr>
              <a:solidFill>
                <a:srgbClr val="92D050"/>
              </a:solidFill>
            </c:spPr>
            <c:extLst>
              <c:ext xmlns:c16="http://schemas.microsoft.com/office/drawing/2014/chart" uri="{C3380CC4-5D6E-409C-BE32-E72D297353CC}">
                <c16:uniqueId val="{00000005-9FE0-4D9F-B8DC-8B9C8E37DCB1}"/>
              </c:ext>
            </c:extLst>
          </c:dPt>
          <c:dPt>
            <c:idx val="4"/>
            <c:bubble3D val="0"/>
            <c:spPr>
              <a:solidFill>
                <a:srgbClr val="0070C0"/>
              </a:solidFill>
            </c:spPr>
            <c:extLst>
              <c:ext xmlns:c16="http://schemas.microsoft.com/office/drawing/2014/chart" uri="{C3380CC4-5D6E-409C-BE32-E72D297353CC}">
                <c16:uniqueId val="{00000007-9FE0-4D9F-B8DC-8B9C8E37DCB1}"/>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- 4'!$C$16:$C$20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- 4'!$E$16:$E$20</c:f>
              <c:numCache>
                <c:formatCode>0%</c:formatCode>
                <c:ptCount val="5"/>
                <c:pt idx="0">
                  <c:v>0</c:v>
                </c:pt>
                <c:pt idx="1">
                  <c:v>0.26530612244897961</c:v>
                </c:pt>
                <c:pt idx="2">
                  <c:v>0.16326530612244897</c:v>
                </c:pt>
                <c:pt idx="3">
                  <c:v>0.40816326530612246</c:v>
                </c:pt>
                <c:pt idx="4">
                  <c:v>0.16326530612244897</c:v>
                </c:pt>
              </c:numCache>
            </c:numRef>
          </c:val>
          <c:extLst>
            <c:ext xmlns:c16="http://schemas.microsoft.com/office/drawing/2014/chart" uri="{C3380CC4-5D6E-409C-BE32-E72D297353CC}">
              <c16:uniqueId val="{00000008-9FE0-4D9F-B8DC-8B9C8E37DCB1}"/>
            </c:ext>
          </c:extLst>
        </c:ser>
        <c:dLbls>
          <c:showLegendKey val="0"/>
          <c:showVal val="1"/>
          <c:showCatName val="0"/>
          <c:showSerName val="0"/>
          <c:showPercent val="0"/>
          <c:showBubbleSize val="0"/>
          <c:showLeaderLines val="0"/>
        </c:dLbls>
        <c:firstSliceAng val="0"/>
        <c:holeSize val="50"/>
      </c:doughnutChart>
    </c:plotArea>
    <c:legend>
      <c:legendPos val="r"/>
      <c:layout>
        <c:manualLayout>
          <c:xMode val="edge"/>
          <c:yMode val="edge"/>
          <c:x val="0.57029166666666664"/>
          <c:y val="0.14367663552499471"/>
          <c:w val="0.40163082802031924"/>
          <c:h val="0.795443827160494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
            </a:r>
            <a:r>
              <a:rPr lang="pt-BR" sz="1600" baseline="0"/>
              <a:t>do PAN </a:t>
            </a:r>
          </a:p>
          <a:p>
            <a:pPr algn="l">
              <a:defRPr sz="1600"/>
            </a:pPr>
            <a:r>
              <a:rPr lang="pt-BR" sz="1600" baseline="0"/>
              <a:t>Pós Monitoria</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9.5030183727034145E-2"/>
          <c:y val="0.21937888351980531"/>
          <c:w val="0.46168875765529332"/>
          <c:h val="0.68515846659657853"/>
        </c:manualLayout>
      </c:layout>
      <c:doughnutChart>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AC0A-488D-A911-331F8DF53764}"/>
              </c:ext>
            </c:extLst>
          </c:dPt>
          <c:dPt>
            <c:idx val="1"/>
            <c:bubble3D val="0"/>
            <c:spPr>
              <a:solidFill>
                <a:srgbClr val="FF0000"/>
              </a:solidFill>
            </c:spPr>
            <c:extLst>
              <c:ext xmlns:c16="http://schemas.microsoft.com/office/drawing/2014/chart" uri="{C3380CC4-5D6E-409C-BE32-E72D297353CC}">
                <c16:uniqueId val="{00000003-AC0A-488D-A911-331F8DF53764}"/>
              </c:ext>
            </c:extLst>
          </c:dPt>
          <c:dPt>
            <c:idx val="2"/>
            <c:bubble3D val="0"/>
            <c:spPr>
              <a:solidFill>
                <a:srgbClr val="FFFF00"/>
              </a:solidFill>
            </c:spPr>
            <c:extLst>
              <c:ext xmlns:c16="http://schemas.microsoft.com/office/drawing/2014/chart" uri="{C3380CC4-5D6E-409C-BE32-E72D297353CC}">
                <c16:uniqueId val="{00000005-AC0A-488D-A911-331F8DF53764}"/>
              </c:ext>
            </c:extLst>
          </c:dPt>
          <c:dPt>
            <c:idx val="3"/>
            <c:bubble3D val="0"/>
            <c:spPr>
              <a:solidFill>
                <a:srgbClr val="92D050"/>
              </a:solidFill>
            </c:spPr>
            <c:extLst>
              <c:ext xmlns:c16="http://schemas.microsoft.com/office/drawing/2014/chart" uri="{C3380CC4-5D6E-409C-BE32-E72D297353CC}">
                <c16:uniqueId val="{00000007-AC0A-488D-A911-331F8DF53764}"/>
              </c:ext>
            </c:extLst>
          </c:dPt>
          <c:dPt>
            <c:idx val="4"/>
            <c:bubble3D val="0"/>
            <c:spPr>
              <a:solidFill>
                <a:srgbClr val="0070C0"/>
              </a:solidFill>
            </c:spPr>
            <c:extLst>
              <c:ext xmlns:c16="http://schemas.microsoft.com/office/drawing/2014/chart" uri="{C3380CC4-5D6E-409C-BE32-E72D297353CC}">
                <c16:uniqueId val="{00000009-AC0A-488D-A911-331F8DF53764}"/>
              </c:ext>
            </c:extLst>
          </c:dPt>
          <c:dPt>
            <c:idx val="5"/>
            <c:bubble3D val="0"/>
            <c:spPr>
              <a:solidFill>
                <a:srgbClr val="FF99CC"/>
              </a:solidFill>
            </c:spPr>
            <c:extLst>
              <c:ext xmlns:c16="http://schemas.microsoft.com/office/drawing/2014/chart" uri="{C3380CC4-5D6E-409C-BE32-E72D297353CC}">
                <c16:uniqueId val="{0000000B-AC0A-488D-A911-331F8DF53764}"/>
              </c:ext>
            </c:extLst>
          </c:dPt>
          <c:dLbls>
            <c:dLbl>
              <c:idx val="0"/>
              <c:layout>
                <c:manualLayout>
                  <c:x val="8.1410256410256402E-3"/>
                  <c:y val="-3.9446028670119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0A-488D-A911-331F8DF5376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- 4'!$C$16:$C$21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 monitoria</c:v>
                </c:pt>
              </c:strCache>
            </c:strRef>
          </c:cat>
          <c:val>
            <c:numRef>
              <c:f>'Painel de Gestão - 4'!$G$16:$G$21</c:f>
              <c:numCache>
                <c:formatCode>0%</c:formatCode>
                <c:ptCount val="6"/>
                <c:pt idx="0">
                  <c:v>0</c:v>
                </c:pt>
                <c:pt idx="1">
                  <c:v>0.25490196078431371</c:v>
                </c:pt>
                <c:pt idx="2">
                  <c:v>0.15686274509803921</c:v>
                </c:pt>
                <c:pt idx="3">
                  <c:v>0.39215686274509803</c:v>
                </c:pt>
                <c:pt idx="4">
                  <c:v>0.15686274509803921</c:v>
                </c:pt>
                <c:pt idx="5">
                  <c:v>3.9215686274509803E-2</c:v>
                </c:pt>
              </c:numCache>
            </c:numRef>
          </c:val>
          <c:extLst>
            <c:ext xmlns:c16="http://schemas.microsoft.com/office/drawing/2014/chart" uri="{C3380CC4-5D6E-409C-BE32-E72D297353CC}">
              <c16:uniqueId val="{0000000C-AC0A-488D-A911-331F8DF53764}"/>
            </c:ext>
          </c:extLst>
        </c:ser>
        <c:dLbls>
          <c:showLegendKey val="0"/>
          <c:showVal val="1"/>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0.59897799484626846"/>
          <c:y val="0.11768286970423393"/>
          <c:w val="0.38477668980593727"/>
          <c:h val="0.818491751181892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rgbClr val="FF0000"/>
            </a:solidFill>
          </c:spPr>
          <c:invertIfNegative val="0"/>
          <c:cat>
            <c:strRef>
              <c:f>'Painel de Gestão Final'!$C$25:$C$27</c:f>
              <c:strCache>
                <c:ptCount val="3"/>
                <c:pt idx="0">
                  <c:v>OBJETIVO 1</c:v>
                </c:pt>
                <c:pt idx="1">
                  <c:v>OBJETIVO 2</c:v>
                </c:pt>
                <c:pt idx="2">
                  <c:v>OBJETIVO 3</c:v>
                </c:pt>
              </c:strCache>
            </c:strRef>
          </c:cat>
          <c:val>
            <c:numRef>
              <c:f>'Painel de Gestão Final'!$E$25:$E$27</c:f>
              <c:numCache>
                <c:formatCode>General</c:formatCode>
                <c:ptCount val="3"/>
                <c:pt idx="0">
                  <c:v>6</c:v>
                </c:pt>
                <c:pt idx="1">
                  <c:v>3</c:v>
                </c:pt>
                <c:pt idx="2">
                  <c:v>5</c:v>
                </c:pt>
              </c:numCache>
            </c:numRef>
          </c:val>
          <c:extLst>
            <c:ext xmlns:c16="http://schemas.microsoft.com/office/drawing/2014/chart" uri="{C3380CC4-5D6E-409C-BE32-E72D297353CC}">
              <c16:uniqueId val="{00000000-3168-42B7-9C7E-0F61D7978974}"/>
            </c:ext>
          </c:extLst>
        </c:ser>
        <c:ser>
          <c:idx val="3"/>
          <c:order val="1"/>
          <c:spPr>
            <a:solidFill>
              <a:srgbClr val="7030A0"/>
            </a:solidFill>
          </c:spPr>
          <c:invertIfNegative val="0"/>
          <c:cat>
            <c:strRef>
              <c:f>'Painel de Gestão Final'!$C$25:$C$27</c:f>
              <c:strCache>
                <c:ptCount val="3"/>
                <c:pt idx="0">
                  <c:v>OBJETIVO 1</c:v>
                </c:pt>
                <c:pt idx="1">
                  <c:v>OBJETIVO 2</c:v>
                </c:pt>
                <c:pt idx="2">
                  <c:v>OBJETIVO 3</c:v>
                </c:pt>
              </c:strCache>
            </c:strRef>
          </c:cat>
          <c:val>
            <c:numRef>
              <c:f>'Painel de Gestão Final'!$F$25:$F$27</c:f>
              <c:numCache>
                <c:formatCode>General</c:formatCode>
                <c:ptCount val="3"/>
                <c:pt idx="0">
                  <c:v>2</c:v>
                </c:pt>
                <c:pt idx="1">
                  <c:v>6</c:v>
                </c:pt>
                <c:pt idx="2">
                  <c:v>4</c:v>
                </c:pt>
              </c:numCache>
            </c:numRef>
          </c:val>
          <c:extLst>
            <c:ext xmlns:c16="http://schemas.microsoft.com/office/drawing/2014/chart" uri="{C3380CC4-5D6E-409C-BE32-E72D297353CC}">
              <c16:uniqueId val="{00000001-3168-42B7-9C7E-0F61D7978974}"/>
            </c:ext>
          </c:extLst>
        </c:ser>
        <c:ser>
          <c:idx val="1"/>
          <c:order val="2"/>
          <c:spPr>
            <a:solidFill>
              <a:srgbClr val="0070C0"/>
            </a:solidFill>
          </c:spPr>
          <c:invertIfNegative val="0"/>
          <c:val>
            <c:numRef>
              <c:f>'Painel de Gestão Final'!$G$25:$G$27</c:f>
              <c:numCache>
                <c:formatCode>General</c:formatCode>
                <c:ptCount val="3"/>
                <c:pt idx="0">
                  <c:v>7</c:v>
                </c:pt>
                <c:pt idx="1">
                  <c:v>11</c:v>
                </c:pt>
                <c:pt idx="2">
                  <c:v>9</c:v>
                </c:pt>
              </c:numCache>
            </c:numRef>
          </c:val>
          <c:extLst>
            <c:ext xmlns:c16="http://schemas.microsoft.com/office/drawing/2014/chart" uri="{C3380CC4-5D6E-409C-BE32-E72D297353CC}">
              <c16:uniqueId val="{00000002-3168-42B7-9C7E-0F61D7978974}"/>
            </c:ext>
          </c:extLst>
        </c:ser>
        <c:dLbls>
          <c:showLegendKey val="0"/>
          <c:showVal val="0"/>
          <c:showCatName val="0"/>
          <c:showSerName val="0"/>
          <c:showPercent val="0"/>
          <c:showBubbleSize val="0"/>
        </c:dLbls>
        <c:gapWidth val="150"/>
        <c:overlap val="100"/>
        <c:axId val="290484992"/>
        <c:axId val="290480640"/>
      </c:barChart>
      <c:catAx>
        <c:axId val="290484992"/>
        <c:scaling>
          <c:orientation val="maxMin"/>
        </c:scaling>
        <c:delete val="0"/>
        <c:axPos val="l"/>
        <c:numFmt formatCode="ge\r\a\l" sourceLinked="0"/>
        <c:majorTickMark val="out"/>
        <c:minorTickMark val="none"/>
        <c:tickLblPos val="nextTo"/>
        <c:crossAx val="290480640"/>
        <c:crosses val="autoZero"/>
        <c:auto val="1"/>
        <c:lblAlgn val="ctr"/>
        <c:lblOffset val="100"/>
        <c:noMultiLvlLbl val="0"/>
      </c:catAx>
      <c:valAx>
        <c:axId val="290480640"/>
        <c:scaling>
          <c:orientation val="minMax"/>
        </c:scaling>
        <c:delete val="0"/>
        <c:axPos val="t"/>
        <c:majorGridlines/>
        <c:numFmt formatCode="General" sourceLinked="1"/>
        <c:majorTickMark val="out"/>
        <c:minorTickMark val="none"/>
        <c:tickLblPos val="nextTo"/>
        <c:crossAx val="290484992"/>
        <c:crosses val="autoZero"/>
        <c:crossBetween val="between"/>
        <c:majorUnit val="2"/>
      </c:valAx>
    </c:plotArea>
    <c:plotVisOnly val="1"/>
    <c:dispBlanksAs val="gap"/>
    <c:showDLblsOverMax val="0"/>
  </c:chart>
  <c:printSettings>
    <c:headerFooter/>
    <c:pageMargins b="0.78740157499999996" l="0.511811024" r="0.511811024" t="0.78740157499999996" header="0.31496062000000186" footer="0.31496062000000186"/>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atual </a:t>
            </a:r>
            <a:r>
              <a:rPr lang="pt-BR" sz="1600" baseline="0"/>
              <a:t>do PAN </a:t>
            </a:r>
          </a:p>
          <a:p>
            <a:pPr algn="l">
              <a:defRPr sz="1600"/>
            </a:pPr>
            <a:r>
              <a:rPr lang="pt-BR" sz="1600" baseline="0"/>
              <a:t>Monitoria atual</a:t>
            </a:r>
            <a:endParaRPr lang="pt-BR" sz="1600"/>
          </a:p>
        </c:rich>
      </c:tx>
      <c:layout>
        <c:manualLayout>
          <c:xMode val="edge"/>
          <c:yMode val="edge"/>
          <c:x val="7.9304461942257751E-3"/>
          <c:y val="1.6489186112599717E-2"/>
        </c:manualLayout>
      </c:layout>
      <c:overlay val="0"/>
      <c:spPr>
        <a:noFill/>
      </c:spPr>
    </c:title>
    <c:autoTitleDeleted val="0"/>
    <c:plotArea>
      <c:layout>
        <c:manualLayout>
          <c:layoutTarget val="inner"/>
          <c:xMode val="edge"/>
          <c:yMode val="edge"/>
          <c:x val="8.1141294838144959E-2"/>
          <c:y val="0.21937888351980553"/>
          <c:w val="0.46168875765529332"/>
          <c:h val="0.68515846659658008"/>
        </c:manualLayout>
      </c:layout>
      <c:doughnutChart>
        <c:varyColors val="1"/>
        <c:ser>
          <c:idx val="0"/>
          <c:order val="0"/>
          <c:spPr>
            <a:solidFill>
              <a:srgbClr val="FF0000"/>
            </a:solidFill>
          </c:spPr>
          <c:dPt>
            <c:idx val="0"/>
            <c:bubble3D val="0"/>
            <c:extLst>
              <c:ext xmlns:c16="http://schemas.microsoft.com/office/drawing/2014/chart" uri="{C3380CC4-5D6E-409C-BE32-E72D297353CC}">
                <c16:uniqueId val="{00000000-DB5C-4253-9FDE-C6B61737123F}"/>
              </c:ext>
            </c:extLst>
          </c:dPt>
          <c:dPt>
            <c:idx val="1"/>
            <c:bubble3D val="0"/>
            <c:spPr>
              <a:solidFill>
                <a:srgbClr val="7030A0"/>
              </a:solidFill>
            </c:spPr>
            <c:extLst>
              <c:ext xmlns:c16="http://schemas.microsoft.com/office/drawing/2014/chart" uri="{C3380CC4-5D6E-409C-BE32-E72D297353CC}">
                <c16:uniqueId val="{00000002-DB5C-4253-9FDE-C6B61737123F}"/>
              </c:ext>
            </c:extLst>
          </c:dPt>
          <c:dPt>
            <c:idx val="2"/>
            <c:bubble3D val="0"/>
            <c:spPr>
              <a:solidFill>
                <a:srgbClr val="0070C0"/>
              </a:solidFill>
            </c:spPr>
            <c:extLst>
              <c:ext xmlns:c16="http://schemas.microsoft.com/office/drawing/2014/chart" uri="{C3380CC4-5D6E-409C-BE32-E72D297353CC}">
                <c16:uniqueId val="{00000004-DB5C-4253-9FDE-C6B61737123F}"/>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Final'!$C$15:$C$17</c:f>
              <c:strCache>
                <c:ptCount val="3"/>
                <c:pt idx="0">
                  <c:v>Não iniciada ou não concluída</c:v>
                </c:pt>
                <c:pt idx="1">
                  <c:v>Iniciada e não concluída no período previsto</c:v>
                </c:pt>
                <c:pt idx="2">
                  <c:v>Concluída</c:v>
                </c:pt>
              </c:strCache>
            </c:strRef>
          </c:cat>
          <c:val>
            <c:numRef>
              <c:f>'Painel de Gestão Final'!$E$15:$E$17</c:f>
              <c:numCache>
                <c:formatCode>0%</c:formatCode>
                <c:ptCount val="3"/>
                <c:pt idx="0">
                  <c:v>0.26415094339622641</c:v>
                </c:pt>
                <c:pt idx="1">
                  <c:v>0.22641509433962265</c:v>
                </c:pt>
                <c:pt idx="2">
                  <c:v>0.50943396226415094</c:v>
                </c:pt>
              </c:numCache>
            </c:numRef>
          </c:val>
          <c:extLst>
            <c:ext xmlns:c16="http://schemas.microsoft.com/office/drawing/2014/chart" uri="{C3380CC4-5D6E-409C-BE32-E72D297353CC}">
              <c16:uniqueId val="{00000005-DB5C-4253-9FDE-C6B61737123F}"/>
            </c:ext>
          </c:extLst>
        </c:ser>
        <c:dLbls>
          <c:showLegendKey val="0"/>
          <c:showVal val="1"/>
          <c:showCatName val="0"/>
          <c:showSerName val="0"/>
          <c:showPercent val="0"/>
          <c:showBubbleSize val="0"/>
          <c:showLeaderLines val="0"/>
        </c:dLbls>
        <c:firstSliceAng val="0"/>
        <c:holeSize val="50"/>
      </c:doughnutChart>
    </c:plotArea>
    <c:legend>
      <c:legendPos val="r"/>
      <c:layout>
        <c:manualLayout>
          <c:xMode val="edge"/>
          <c:yMode val="edge"/>
          <c:x val="0.57029166666666664"/>
          <c:y val="0.19587952117740579"/>
          <c:w val="0.41304166666666681"/>
          <c:h val="0.76513556350657785"/>
        </c:manualLayout>
      </c:layout>
      <c:overlay val="0"/>
      <c:txPr>
        <a:bodyPr/>
        <a:lstStyle/>
        <a:p>
          <a:pPr>
            <a:defRPr sz="1200"/>
          </a:pPr>
          <a:endParaRPr lang="en-US"/>
        </a:p>
      </c:txPr>
    </c:legend>
    <c:plotVisOnly val="1"/>
    <c:dispBlanksAs val="zero"/>
    <c:showDLblsOverMax val="0"/>
  </c:chart>
  <c:printSettings>
    <c:headerFooter/>
    <c:pageMargins b="0.78740157499999996" l="0.511811024" r="0.511811024" t="0.78740157499999996" header="0.31496062000000125" footer="0.3149606200000012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atual </a:t>
            </a:r>
            <a:r>
              <a:rPr lang="pt-BR" sz="1600" baseline="0"/>
              <a:t>do PAN </a:t>
            </a:r>
          </a:p>
          <a:p>
            <a:pPr algn="l">
              <a:defRPr sz="1600"/>
            </a:pPr>
            <a:r>
              <a:rPr lang="pt-BR" sz="1600" baseline="0"/>
              <a:t>Monitoria atual</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8.1141294838144959E-2"/>
          <c:y val="0.21937888351980531"/>
          <c:w val="0.46168875765529332"/>
          <c:h val="0.68515846659657853"/>
        </c:manualLayout>
      </c:layout>
      <c:doughnutChart>
        <c:varyColors val="1"/>
        <c:ser>
          <c:idx val="0"/>
          <c:order val="0"/>
          <c:spPr>
            <a:solidFill>
              <a:srgbClr val="FFFF00"/>
            </a:solidFill>
          </c:spPr>
          <c:dPt>
            <c:idx val="0"/>
            <c:bubble3D val="0"/>
            <c:spPr>
              <a:solidFill>
                <a:schemeClr val="bg1">
                  <a:lumMod val="50000"/>
                </a:schemeClr>
              </a:solidFill>
            </c:spPr>
            <c:extLst>
              <c:ext xmlns:c16="http://schemas.microsoft.com/office/drawing/2014/chart" uri="{C3380CC4-5D6E-409C-BE32-E72D297353CC}">
                <c16:uniqueId val="{00000001-9FE0-4D9F-B8DC-8B9C8E37DCB1}"/>
              </c:ext>
            </c:extLst>
          </c:dPt>
          <c:dPt>
            <c:idx val="1"/>
            <c:bubble3D val="0"/>
            <c:spPr>
              <a:solidFill>
                <a:srgbClr val="FF0000"/>
              </a:solidFill>
            </c:spPr>
            <c:extLst>
              <c:ext xmlns:c16="http://schemas.microsoft.com/office/drawing/2014/chart" uri="{C3380CC4-5D6E-409C-BE32-E72D297353CC}">
                <c16:uniqueId val="{00000003-9FE0-4D9F-B8DC-8B9C8E37DCB1}"/>
              </c:ext>
            </c:extLst>
          </c:dPt>
          <c:dPt>
            <c:idx val="3"/>
            <c:bubble3D val="0"/>
            <c:spPr>
              <a:solidFill>
                <a:srgbClr val="92D050"/>
              </a:solidFill>
            </c:spPr>
            <c:extLst>
              <c:ext xmlns:c16="http://schemas.microsoft.com/office/drawing/2014/chart" uri="{C3380CC4-5D6E-409C-BE32-E72D297353CC}">
                <c16:uniqueId val="{00000005-9FE0-4D9F-B8DC-8B9C8E37DCB1}"/>
              </c:ext>
            </c:extLst>
          </c:dPt>
          <c:dPt>
            <c:idx val="4"/>
            <c:bubble3D val="0"/>
            <c:spPr>
              <a:solidFill>
                <a:srgbClr val="0070C0"/>
              </a:solidFill>
            </c:spPr>
            <c:extLst>
              <c:ext xmlns:c16="http://schemas.microsoft.com/office/drawing/2014/chart" uri="{C3380CC4-5D6E-409C-BE32-E72D297353CC}">
                <c16:uniqueId val="{00000007-9FE0-4D9F-B8DC-8B9C8E37DCB1}"/>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- 1'!$C$16:$C$20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- 1'!$E$16:$E$20</c:f>
              <c:numCache>
                <c:formatCode>0%</c:formatCode>
                <c:ptCount val="5"/>
                <c:pt idx="0">
                  <c:v>0</c:v>
                </c:pt>
                <c:pt idx="1">
                  <c:v>0.16666666666666666</c:v>
                </c:pt>
                <c:pt idx="2">
                  <c:v>0.14285714285714285</c:v>
                </c:pt>
                <c:pt idx="3">
                  <c:v>0.6428571428571429</c:v>
                </c:pt>
                <c:pt idx="4">
                  <c:v>4.7619047619047616E-2</c:v>
                </c:pt>
              </c:numCache>
            </c:numRef>
          </c:val>
          <c:extLst>
            <c:ext xmlns:c16="http://schemas.microsoft.com/office/drawing/2014/chart" uri="{C3380CC4-5D6E-409C-BE32-E72D297353CC}">
              <c16:uniqueId val="{00000008-9FE0-4D9F-B8DC-8B9C8E37DCB1}"/>
            </c:ext>
          </c:extLst>
        </c:ser>
        <c:dLbls>
          <c:showLegendKey val="0"/>
          <c:showVal val="1"/>
          <c:showCatName val="0"/>
          <c:showSerName val="0"/>
          <c:showPercent val="0"/>
          <c:showBubbleSize val="0"/>
          <c:showLeaderLines val="0"/>
        </c:dLbls>
        <c:firstSliceAng val="0"/>
        <c:holeSize val="50"/>
      </c:doughnutChart>
    </c:plotArea>
    <c:legend>
      <c:legendPos val="r"/>
      <c:layout>
        <c:manualLayout>
          <c:xMode val="edge"/>
          <c:yMode val="edge"/>
          <c:x val="0.57029166666666664"/>
          <c:y val="0.14367663552499471"/>
          <c:w val="0.40163082802031924"/>
          <c:h val="0.795443827160494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
            </a:r>
            <a:r>
              <a:rPr lang="pt-BR" sz="1600" baseline="0"/>
              <a:t>do PAN </a:t>
            </a:r>
          </a:p>
          <a:p>
            <a:pPr algn="l">
              <a:defRPr sz="1600"/>
            </a:pPr>
            <a:r>
              <a:rPr lang="pt-BR" sz="1600" baseline="0"/>
              <a:t>Pós Monitoria</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9.5030183727034145E-2"/>
          <c:y val="0.21937888351980531"/>
          <c:w val="0.46168875765529332"/>
          <c:h val="0.68515846659657853"/>
        </c:manualLayout>
      </c:layout>
      <c:doughnutChart>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AC0A-488D-A911-331F8DF53764}"/>
              </c:ext>
            </c:extLst>
          </c:dPt>
          <c:dPt>
            <c:idx val="1"/>
            <c:bubble3D val="0"/>
            <c:spPr>
              <a:solidFill>
                <a:srgbClr val="FF0000"/>
              </a:solidFill>
            </c:spPr>
            <c:extLst>
              <c:ext xmlns:c16="http://schemas.microsoft.com/office/drawing/2014/chart" uri="{C3380CC4-5D6E-409C-BE32-E72D297353CC}">
                <c16:uniqueId val="{00000003-AC0A-488D-A911-331F8DF53764}"/>
              </c:ext>
            </c:extLst>
          </c:dPt>
          <c:dPt>
            <c:idx val="2"/>
            <c:bubble3D val="0"/>
            <c:spPr>
              <a:solidFill>
                <a:srgbClr val="FFFF00"/>
              </a:solidFill>
            </c:spPr>
            <c:extLst>
              <c:ext xmlns:c16="http://schemas.microsoft.com/office/drawing/2014/chart" uri="{C3380CC4-5D6E-409C-BE32-E72D297353CC}">
                <c16:uniqueId val="{00000005-AC0A-488D-A911-331F8DF53764}"/>
              </c:ext>
            </c:extLst>
          </c:dPt>
          <c:dPt>
            <c:idx val="3"/>
            <c:bubble3D val="0"/>
            <c:spPr>
              <a:solidFill>
                <a:srgbClr val="92D050"/>
              </a:solidFill>
            </c:spPr>
            <c:extLst>
              <c:ext xmlns:c16="http://schemas.microsoft.com/office/drawing/2014/chart" uri="{C3380CC4-5D6E-409C-BE32-E72D297353CC}">
                <c16:uniqueId val="{00000007-AC0A-488D-A911-331F8DF53764}"/>
              </c:ext>
            </c:extLst>
          </c:dPt>
          <c:dPt>
            <c:idx val="4"/>
            <c:bubble3D val="0"/>
            <c:spPr>
              <a:solidFill>
                <a:srgbClr val="0070C0"/>
              </a:solidFill>
            </c:spPr>
            <c:extLst>
              <c:ext xmlns:c16="http://schemas.microsoft.com/office/drawing/2014/chart" uri="{C3380CC4-5D6E-409C-BE32-E72D297353CC}">
                <c16:uniqueId val="{00000009-AC0A-488D-A911-331F8DF53764}"/>
              </c:ext>
            </c:extLst>
          </c:dPt>
          <c:dPt>
            <c:idx val="5"/>
            <c:bubble3D val="0"/>
            <c:spPr>
              <a:solidFill>
                <a:srgbClr val="FF99CC"/>
              </a:solidFill>
            </c:spPr>
            <c:extLst>
              <c:ext xmlns:c16="http://schemas.microsoft.com/office/drawing/2014/chart" uri="{C3380CC4-5D6E-409C-BE32-E72D297353CC}">
                <c16:uniqueId val="{0000000B-AC0A-488D-A911-331F8DF53764}"/>
              </c:ext>
            </c:extLst>
          </c:dPt>
          <c:dLbls>
            <c:dLbl>
              <c:idx val="0"/>
              <c:layout>
                <c:manualLayout>
                  <c:x val="8.1410256410256402E-3"/>
                  <c:y val="-3.9446028670119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0A-488D-A911-331F8DF5376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- 1'!$C$16:$C$21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 monitoria</c:v>
                </c:pt>
              </c:strCache>
            </c:strRef>
          </c:cat>
          <c:val>
            <c:numRef>
              <c:f>'Painel de Gestão - 1'!$G$16:$G$21</c:f>
              <c:numCache>
                <c:formatCode>0%</c:formatCode>
                <c:ptCount val="6"/>
                <c:pt idx="0">
                  <c:v>0</c:v>
                </c:pt>
                <c:pt idx="1">
                  <c:v>0.13953488372093023</c:v>
                </c:pt>
                <c:pt idx="2">
                  <c:v>0.13953488372093023</c:v>
                </c:pt>
                <c:pt idx="3">
                  <c:v>0.62790697674418605</c:v>
                </c:pt>
                <c:pt idx="4">
                  <c:v>4.6511627906976744E-2</c:v>
                </c:pt>
                <c:pt idx="5">
                  <c:v>4.6511627906976744E-2</c:v>
                </c:pt>
              </c:numCache>
            </c:numRef>
          </c:val>
          <c:extLst>
            <c:ext xmlns:c16="http://schemas.microsoft.com/office/drawing/2014/chart" uri="{C3380CC4-5D6E-409C-BE32-E72D297353CC}">
              <c16:uniqueId val="{0000000C-AC0A-488D-A911-331F8DF53764}"/>
            </c:ext>
          </c:extLst>
        </c:ser>
        <c:dLbls>
          <c:showLegendKey val="0"/>
          <c:showVal val="1"/>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0.59897799484626846"/>
          <c:y val="0.11768286970423393"/>
          <c:w val="0.38477668980593727"/>
          <c:h val="0.818491751181892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rgbClr val="B15407"/>
            </a:solidFill>
          </c:spPr>
          <c:invertIfNegative val="0"/>
          <c:cat>
            <c:strRef>
              <c:f>'Painel de Gestão - 2'!$C$32:$C$34</c:f>
              <c:strCache>
                <c:ptCount val="3"/>
                <c:pt idx="0">
                  <c:v>OBJETIVO 1</c:v>
                </c:pt>
                <c:pt idx="1">
                  <c:v>OBJETIVO 2</c:v>
                </c:pt>
                <c:pt idx="2">
                  <c:v>OBJETIVO 3</c:v>
                </c:pt>
              </c:strCache>
            </c:strRef>
          </c:cat>
          <c:val>
            <c:numRef>
              <c:f>'Painel de Gestão - 2'!$E$32:$E$34</c:f>
              <c:numCache>
                <c:formatCode>General</c:formatCode>
                <c:ptCount val="3"/>
                <c:pt idx="0">
                  <c:v>1</c:v>
                </c:pt>
                <c:pt idx="1">
                  <c:v>0</c:v>
                </c:pt>
                <c:pt idx="2">
                  <c:v>0</c:v>
                </c:pt>
              </c:numCache>
            </c:numRef>
          </c:val>
          <c:extLst>
            <c:ext xmlns:c16="http://schemas.microsoft.com/office/drawing/2014/chart" uri="{C3380CC4-5D6E-409C-BE32-E72D297353CC}">
              <c16:uniqueId val="{00000000-9FFB-45F9-AB43-E482C8921681}"/>
            </c:ext>
          </c:extLst>
        </c:ser>
        <c:ser>
          <c:idx val="1"/>
          <c:order val="1"/>
          <c:spPr>
            <a:solidFill>
              <a:schemeClr val="bg1">
                <a:lumMod val="65000"/>
              </a:schemeClr>
            </a:solidFill>
          </c:spPr>
          <c:invertIfNegative val="0"/>
          <c:cat>
            <c:strRef>
              <c:f>'Painel de Gestão - 2'!$C$32:$C$34</c:f>
              <c:strCache>
                <c:ptCount val="3"/>
                <c:pt idx="0">
                  <c:v>OBJETIVO 1</c:v>
                </c:pt>
                <c:pt idx="1">
                  <c:v>OBJETIVO 2</c:v>
                </c:pt>
                <c:pt idx="2">
                  <c:v>OBJETIVO 3</c:v>
                </c:pt>
              </c:strCache>
            </c:strRef>
          </c:cat>
          <c:val>
            <c:numRef>
              <c:f>'Painel de Gestão - 2'!$F$32:$F$34</c:f>
              <c:numCache>
                <c:formatCode>General</c:formatCode>
                <c:ptCount val="3"/>
                <c:pt idx="0">
                  <c:v>0</c:v>
                </c:pt>
                <c:pt idx="1">
                  <c:v>0</c:v>
                </c:pt>
                <c:pt idx="2">
                  <c:v>0</c:v>
                </c:pt>
              </c:numCache>
            </c:numRef>
          </c:val>
          <c:extLst>
            <c:ext xmlns:c16="http://schemas.microsoft.com/office/drawing/2014/chart" uri="{C3380CC4-5D6E-409C-BE32-E72D297353CC}">
              <c16:uniqueId val="{00000001-9FFB-45F9-AB43-E482C8921681}"/>
            </c:ext>
          </c:extLst>
        </c:ser>
        <c:ser>
          <c:idx val="2"/>
          <c:order val="2"/>
          <c:spPr>
            <a:solidFill>
              <a:srgbClr val="FF0000"/>
            </a:solidFill>
          </c:spPr>
          <c:invertIfNegative val="0"/>
          <c:cat>
            <c:strRef>
              <c:f>'Painel de Gestão - 2'!$C$32:$C$34</c:f>
              <c:strCache>
                <c:ptCount val="3"/>
                <c:pt idx="0">
                  <c:v>OBJETIVO 1</c:v>
                </c:pt>
                <c:pt idx="1">
                  <c:v>OBJETIVO 2</c:v>
                </c:pt>
                <c:pt idx="2">
                  <c:v>OBJETIVO 3</c:v>
                </c:pt>
              </c:strCache>
            </c:strRef>
          </c:cat>
          <c:val>
            <c:numRef>
              <c:f>'Painel de Gestão - 2'!$G$32:$G$34</c:f>
              <c:numCache>
                <c:formatCode>General</c:formatCode>
                <c:ptCount val="3"/>
                <c:pt idx="0">
                  <c:v>5</c:v>
                </c:pt>
                <c:pt idx="1">
                  <c:v>4</c:v>
                </c:pt>
                <c:pt idx="2">
                  <c:v>5</c:v>
                </c:pt>
              </c:numCache>
            </c:numRef>
          </c:val>
          <c:extLst>
            <c:ext xmlns:c16="http://schemas.microsoft.com/office/drawing/2014/chart" uri="{C3380CC4-5D6E-409C-BE32-E72D297353CC}">
              <c16:uniqueId val="{00000002-9FFB-45F9-AB43-E482C8921681}"/>
            </c:ext>
          </c:extLst>
        </c:ser>
        <c:ser>
          <c:idx val="3"/>
          <c:order val="3"/>
          <c:spPr>
            <a:solidFill>
              <a:srgbClr val="FFC000"/>
            </a:solidFill>
          </c:spPr>
          <c:invertIfNegative val="0"/>
          <c:cat>
            <c:strRef>
              <c:f>'Painel de Gestão - 2'!$C$32:$C$34</c:f>
              <c:strCache>
                <c:ptCount val="3"/>
                <c:pt idx="0">
                  <c:v>OBJETIVO 1</c:v>
                </c:pt>
                <c:pt idx="1">
                  <c:v>OBJETIVO 2</c:v>
                </c:pt>
                <c:pt idx="2">
                  <c:v>OBJETIVO 3</c:v>
                </c:pt>
              </c:strCache>
            </c:strRef>
          </c:cat>
          <c:val>
            <c:numRef>
              <c:f>'Painel de Gestão - 2'!$H$32:$H$34</c:f>
              <c:numCache>
                <c:formatCode>General</c:formatCode>
                <c:ptCount val="3"/>
                <c:pt idx="0">
                  <c:v>5</c:v>
                </c:pt>
                <c:pt idx="1">
                  <c:v>1</c:v>
                </c:pt>
                <c:pt idx="2">
                  <c:v>1</c:v>
                </c:pt>
              </c:numCache>
            </c:numRef>
          </c:val>
          <c:extLst>
            <c:ext xmlns:c16="http://schemas.microsoft.com/office/drawing/2014/chart" uri="{C3380CC4-5D6E-409C-BE32-E72D297353CC}">
              <c16:uniqueId val="{00000003-9FFB-45F9-AB43-E482C8921681}"/>
            </c:ext>
          </c:extLst>
        </c:ser>
        <c:ser>
          <c:idx val="4"/>
          <c:order val="4"/>
          <c:spPr>
            <a:solidFill>
              <a:srgbClr val="92D050"/>
            </a:solidFill>
          </c:spPr>
          <c:invertIfNegative val="0"/>
          <c:cat>
            <c:strRef>
              <c:f>'Painel de Gestão - 2'!$C$32:$C$34</c:f>
              <c:strCache>
                <c:ptCount val="3"/>
                <c:pt idx="0">
                  <c:v>OBJETIVO 1</c:v>
                </c:pt>
                <c:pt idx="1">
                  <c:v>OBJETIVO 2</c:v>
                </c:pt>
                <c:pt idx="2">
                  <c:v>OBJETIVO 3</c:v>
                </c:pt>
              </c:strCache>
            </c:strRef>
          </c:cat>
          <c:val>
            <c:numRef>
              <c:f>'Painel de Gestão - 2'!$I$32:$I$34</c:f>
              <c:numCache>
                <c:formatCode>General</c:formatCode>
                <c:ptCount val="3"/>
                <c:pt idx="0">
                  <c:v>3</c:v>
                </c:pt>
                <c:pt idx="1">
                  <c:v>7</c:v>
                </c:pt>
                <c:pt idx="2">
                  <c:v>5</c:v>
                </c:pt>
              </c:numCache>
            </c:numRef>
          </c:val>
          <c:extLst>
            <c:ext xmlns:c16="http://schemas.microsoft.com/office/drawing/2014/chart" uri="{C3380CC4-5D6E-409C-BE32-E72D297353CC}">
              <c16:uniqueId val="{00000004-9FFB-45F9-AB43-E482C8921681}"/>
            </c:ext>
          </c:extLst>
        </c:ser>
        <c:ser>
          <c:idx val="5"/>
          <c:order val="5"/>
          <c:spPr>
            <a:solidFill>
              <a:srgbClr val="0070C0"/>
            </a:solidFill>
          </c:spPr>
          <c:invertIfNegative val="0"/>
          <c:cat>
            <c:strRef>
              <c:f>'Painel de Gestão - 2'!$C$32:$C$34</c:f>
              <c:strCache>
                <c:ptCount val="3"/>
                <c:pt idx="0">
                  <c:v>OBJETIVO 1</c:v>
                </c:pt>
                <c:pt idx="1">
                  <c:v>OBJETIVO 2</c:v>
                </c:pt>
                <c:pt idx="2">
                  <c:v>OBJETIVO 3</c:v>
                </c:pt>
              </c:strCache>
            </c:strRef>
          </c:cat>
          <c:val>
            <c:numRef>
              <c:f>'Painel de Gestão - 2'!$J$32:$J$34</c:f>
              <c:numCache>
                <c:formatCode>General</c:formatCode>
                <c:ptCount val="3"/>
                <c:pt idx="0">
                  <c:v>2</c:v>
                </c:pt>
                <c:pt idx="1">
                  <c:v>2</c:v>
                </c:pt>
                <c:pt idx="2">
                  <c:v>3</c:v>
                </c:pt>
              </c:numCache>
            </c:numRef>
          </c:val>
          <c:extLst>
            <c:ext xmlns:c16="http://schemas.microsoft.com/office/drawing/2014/chart" uri="{C3380CC4-5D6E-409C-BE32-E72D297353CC}">
              <c16:uniqueId val="{00000005-9FFB-45F9-AB43-E482C8921681}"/>
            </c:ext>
          </c:extLst>
        </c:ser>
        <c:dLbls>
          <c:showLegendKey val="0"/>
          <c:showVal val="0"/>
          <c:showCatName val="0"/>
          <c:showSerName val="0"/>
          <c:showPercent val="0"/>
          <c:showBubbleSize val="0"/>
        </c:dLbls>
        <c:gapWidth val="150"/>
        <c:overlap val="100"/>
        <c:axId val="288930720"/>
        <c:axId val="288937792"/>
      </c:barChart>
      <c:catAx>
        <c:axId val="288930720"/>
        <c:scaling>
          <c:orientation val="maxMin"/>
        </c:scaling>
        <c:delete val="0"/>
        <c:axPos val="l"/>
        <c:numFmt formatCode="ge\r\a\l" sourceLinked="0"/>
        <c:majorTickMark val="out"/>
        <c:minorTickMark val="none"/>
        <c:tickLblPos val="nextTo"/>
        <c:txPr>
          <a:bodyPr/>
          <a:lstStyle/>
          <a:p>
            <a:pPr>
              <a:defRPr sz="1100"/>
            </a:pPr>
            <a:endParaRPr lang="en-US"/>
          </a:p>
        </c:txPr>
        <c:crossAx val="288937792"/>
        <c:crosses val="autoZero"/>
        <c:auto val="1"/>
        <c:lblAlgn val="ctr"/>
        <c:lblOffset val="100"/>
        <c:noMultiLvlLbl val="0"/>
      </c:catAx>
      <c:valAx>
        <c:axId val="288937792"/>
        <c:scaling>
          <c:orientation val="minMax"/>
        </c:scaling>
        <c:delete val="0"/>
        <c:axPos val="t"/>
        <c:majorGridlines/>
        <c:numFmt formatCode="General" sourceLinked="1"/>
        <c:majorTickMark val="out"/>
        <c:minorTickMark val="none"/>
        <c:tickLblPos val="nextTo"/>
        <c:crossAx val="288930720"/>
        <c:crosses val="autoZero"/>
        <c:crossBetween val="between"/>
        <c:majorUnit val="2"/>
      </c:valAx>
    </c:plotArea>
    <c:plotVisOnly val="1"/>
    <c:dispBlanksAs val="gap"/>
    <c:showDLblsOverMax val="0"/>
  </c:chart>
  <c:printSettings>
    <c:headerFooter/>
    <c:pageMargins b="0.78740157499999996" l="0.511811024" r="0.511811024" t="0.78740157499999996" header="0.31496062000000108" footer="0.31496062000000108"/>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atual </a:t>
            </a:r>
            <a:r>
              <a:rPr lang="pt-BR" sz="1600" baseline="0"/>
              <a:t>do PAN </a:t>
            </a:r>
          </a:p>
          <a:p>
            <a:pPr algn="l">
              <a:defRPr sz="1600"/>
            </a:pPr>
            <a:r>
              <a:rPr lang="pt-BR" sz="1600" baseline="0"/>
              <a:t>Monitoria atual</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8.1141294838144959E-2"/>
          <c:y val="0.21937888351980531"/>
          <c:w val="0.46168875765529332"/>
          <c:h val="0.68515846659657853"/>
        </c:manualLayout>
      </c:layout>
      <c:doughnutChart>
        <c:varyColors val="1"/>
        <c:ser>
          <c:idx val="0"/>
          <c:order val="0"/>
          <c:spPr>
            <a:solidFill>
              <a:srgbClr val="FFFF00"/>
            </a:solidFill>
          </c:spPr>
          <c:dPt>
            <c:idx val="0"/>
            <c:bubble3D val="0"/>
            <c:spPr>
              <a:solidFill>
                <a:schemeClr val="bg1">
                  <a:lumMod val="50000"/>
                </a:schemeClr>
              </a:solidFill>
            </c:spPr>
            <c:extLst>
              <c:ext xmlns:c16="http://schemas.microsoft.com/office/drawing/2014/chart" uri="{C3380CC4-5D6E-409C-BE32-E72D297353CC}">
                <c16:uniqueId val="{00000001-9FE0-4D9F-B8DC-8B9C8E37DCB1}"/>
              </c:ext>
            </c:extLst>
          </c:dPt>
          <c:dPt>
            <c:idx val="1"/>
            <c:bubble3D val="0"/>
            <c:spPr>
              <a:solidFill>
                <a:srgbClr val="FF0000"/>
              </a:solidFill>
            </c:spPr>
            <c:extLst>
              <c:ext xmlns:c16="http://schemas.microsoft.com/office/drawing/2014/chart" uri="{C3380CC4-5D6E-409C-BE32-E72D297353CC}">
                <c16:uniqueId val="{00000003-9FE0-4D9F-B8DC-8B9C8E37DCB1}"/>
              </c:ext>
            </c:extLst>
          </c:dPt>
          <c:dPt>
            <c:idx val="3"/>
            <c:bubble3D val="0"/>
            <c:spPr>
              <a:solidFill>
                <a:srgbClr val="92D050"/>
              </a:solidFill>
            </c:spPr>
            <c:extLst>
              <c:ext xmlns:c16="http://schemas.microsoft.com/office/drawing/2014/chart" uri="{C3380CC4-5D6E-409C-BE32-E72D297353CC}">
                <c16:uniqueId val="{00000005-9FE0-4D9F-B8DC-8B9C8E37DCB1}"/>
              </c:ext>
            </c:extLst>
          </c:dPt>
          <c:dPt>
            <c:idx val="4"/>
            <c:bubble3D val="0"/>
            <c:spPr>
              <a:solidFill>
                <a:srgbClr val="0070C0"/>
              </a:solidFill>
            </c:spPr>
            <c:extLst>
              <c:ext xmlns:c16="http://schemas.microsoft.com/office/drawing/2014/chart" uri="{C3380CC4-5D6E-409C-BE32-E72D297353CC}">
                <c16:uniqueId val="{00000007-9FE0-4D9F-B8DC-8B9C8E37DCB1}"/>
              </c:ext>
            </c:extLst>
          </c:dPt>
          <c:dLbls>
            <c:dLbl>
              <c:idx val="0"/>
              <c:delete val="1"/>
              <c:extLst>
                <c:ext xmlns:c15="http://schemas.microsoft.com/office/drawing/2012/chart" uri="{CE6537A1-D6FC-4f65-9D91-7224C49458BB}"/>
                <c:ext xmlns:c16="http://schemas.microsoft.com/office/drawing/2014/chart" uri="{C3380CC4-5D6E-409C-BE32-E72D297353CC}">
                  <c16:uniqueId val="{00000001-9FE0-4D9F-B8DC-8B9C8E37DCB1}"/>
                </c:ext>
              </c:extLst>
            </c:dLbl>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- 2'!$C$16:$C$20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- 2'!$E$16:$E$20</c:f>
              <c:numCache>
                <c:formatCode>0%</c:formatCode>
                <c:ptCount val="5"/>
                <c:pt idx="0">
                  <c:v>0</c:v>
                </c:pt>
                <c:pt idx="1">
                  <c:v>0.32558139534883723</c:v>
                </c:pt>
                <c:pt idx="2">
                  <c:v>0.16279069767441862</c:v>
                </c:pt>
                <c:pt idx="3">
                  <c:v>0.34883720930232559</c:v>
                </c:pt>
                <c:pt idx="4">
                  <c:v>0.16279069767441862</c:v>
                </c:pt>
              </c:numCache>
            </c:numRef>
          </c:val>
          <c:extLst>
            <c:ext xmlns:c16="http://schemas.microsoft.com/office/drawing/2014/chart" uri="{C3380CC4-5D6E-409C-BE32-E72D297353CC}">
              <c16:uniqueId val="{00000008-9FE0-4D9F-B8DC-8B9C8E37DCB1}"/>
            </c:ext>
          </c:extLst>
        </c:ser>
        <c:dLbls>
          <c:showLegendKey val="0"/>
          <c:showVal val="1"/>
          <c:showCatName val="0"/>
          <c:showSerName val="0"/>
          <c:showPercent val="0"/>
          <c:showBubbleSize val="0"/>
          <c:showLeaderLines val="0"/>
        </c:dLbls>
        <c:firstSliceAng val="0"/>
        <c:holeSize val="50"/>
      </c:doughnutChart>
    </c:plotArea>
    <c:legend>
      <c:legendPos val="r"/>
      <c:layout>
        <c:manualLayout>
          <c:xMode val="edge"/>
          <c:yMode val="edge"/>
          <c:x val="0.57029166666666664"/>
          <c:y val="0.14367663552499471"/>
          <c:w val="0.40163082802031924"/>
          <c:h val="0.795443827160494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
            </a:r>
            <a:r>
              <a:rPr lang="pt-BR" sz="1600" baseline="0"/>
              <a:t>do PAN </a:t>
            </a:r>
          </a:p>
          <a:p>
            <a:pPr algn="l">
              <a:defRPr sz="1600"/>
            </a:pPr>
            <a:r>
              <a:rPr lang="pt-BR" sz="1600" baseline="0"/>
              <a:t>Pós Monitoria</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9.5030183727034145E-2"/>
          <c:y val="0.21937888351980531"/>
          <c:w val="0.46168875765529332"/>
          <c:h val="0.68515846659657853"/>
        </c:manualLayout>
      </c:layout>
      <c:doughnutChart>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AC0A-488D-A911-331F8DF53764}"/>
              </c:ext>
            </c:extLst>
          </c:dPt>
          <c:dPt>
            <c:idx val="1"/>
            <c:bubble3D val="0"/>
            <c:spPr>
              <a:solidFill>
                <a:srgbClr val="FF0000"/>
              </a:solidFill>
            </c:spPr>
            <c:extLst>
              <c:ext xmlns:c16="http://schemas.microsoft.com/office/drawing/2014/chart" uri="{C3380CC4-5D6E-409C-BE32-E72D297353CC}">
                <c16:uniqueId val="{00000003-AC0A-488D-A911-331F8DF53764}"/>
              </c:ext>
            </c:extLst>
          </c:dPt>
          <c:dPt>
            <c:idx val="2"/>
            <c:bubble3D val="0"/>
            <c:spPr>
              <a:solidFill>
                <a:srgbClr val="FFFF00"/>
              </a:solidFill>
            </c:spPr>
            <c:extLst>
              <c:ext xmlns:c16="http://schemas.microsoft.com/office/drawing/2014/chart" uri="{C3380CC4-5D6E-409C-BE32-E72D297353CC}">
                <c16:uniqueId val="{00000005-AC0A-488D-A911-331F8DF53764}"/>
              </c:ext>
            </c:extLst>
          </c:dPt>
          <c:dPt>
            <c:idx val="3"/>
            <c:bubble3D val="0"/>
            <c:spPr>
              <a:solidFill>
                <a:srgbClr val="92D050"/>
              </a:solidFill>
            </c:spPr>
            <c:extLst>
              <c:ext xmlns:c16="http://schemas.microsoft.com/office/drawing/2014/chart" uri="{C3380CC4-5D6E-409C-BE32-E72D297353CC}">
                <c16:uniqueId val="{00000007-AC0A-488D-A911-331F8DF53764}"/>
              </c:ext>
            </c:extLst>
          </c:dPt>
          <c:dPt>
            <c:idx val="4"/>
            <c:bubble3D val="0"/>
            <c:spPr>
              <a:solidFill>
                <a:srgbClr val="0070C0"/>
              </a:solidFill>
            </c:spPr>
            <c:extLst>
              <c:ext xmlns:c16="http://schemas.microsoft.com/office/drawing/2014/chart" uri="{C3380CC4-5D6E-409C-BE32-E72D297353CC}">
                <c16:uniqueId val="{00000009-AC0A-488D-A911-331F8DF53764}"/>
              </c:ext>
            </c:extLst>
          </c:dPt>
          <c:dPt>
            <c:idx val="5"/>
            <c:bubble3D val="0"/>
            <c:spPr>
              <a:solidFill>
                <a:srgbClr val="FF99CC"/>
              </a:solidFill>
            </c:spPr>
            <c:extLst>
              <c:ext xmlns:c16="http://schemas.microsoft.com/office/drawing/2014/chart" uri="{C3380CC4-5D6E-409C-BE32-E72D297353CC}">
                <c16:uniqueId val="{0000000B-AC0A-488D-A911-331F8DF53764}"/>
              </c:ext>
            </c:extLst>
          </c:dPt>
          <c:dLbls>
            <c:dLbl>
              <c:idx val="0"/>
              <c:delete val="1"/>
              <c:extLst>
                <c:ext xmlns:c15="http://schemas.microsoft.com/office/drawing/2012/chart" uri="{CE6537A1-D6FC-4f65-9D91-7224C49458BB}"/>
                <c:ext xmlns:c16="http://schemas.microsoft.com/office/drawing/2014/chart" uri="{C3380CC4-5D6E-409C-BE32-E72D297353CC}">
                  <c16:uniqueId val="{00000001-AC0A-488D-A911-331F8DF53764}"/>
                </c:ext>
              </c:extLst>
            </c:dLbl>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- 2'!$C$16:$C$21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 monitoria</c:v>
                </c:pt>
              </c:strCache>
            </c:strRef>
          </c:cat>
          <c:val>
            <c:numRef>
              <c:f>'Painel de Gestão - 2'!$G$16:$G$21</c:f>
              <c:numCache>
                <c:formatCode>0%</c:formatCode>
                <c:ptCount val="6"/>
                <c:pt idx="0">
                  <c:v>0</c:v>
                </c:pt>
                <c:pt idx="1">
                  <c:v>0.31818181818181818</c:v>
                </c:pt>
                <c:pt idx="2">
                  <c:v>0.13636363636363635</c:v>
                </c:pt>
                <c:pt idx="3">
                  <c:v>0.34090909090909088</c:v>
                </c:pt>
                <c:pt idx="4">
                  <c:v>0.15909090909090909</c:v>
                </c:pt>
                <c:pt idx="5">
                  <c:v>4.5454545454545456E-2</c:v>
                </c:pt>
              </c:numCache>
            </c:numRef>
          </c:val>
          <c:extLst>
            <c:ext xmlns:c16="http://schemas.microsoft.com/office/drawing/2014/chart" uri="{C3380CC4-5D6E-409C-BE32-E72D297353CC}">
              <c16:uniqueId val="{0000000C-AC0A-488D-A911-331F8DF53764}"/>
            </c:ext>
          </c:extLst>
        </c:ser>
        <c:dLbls>
          <c:showLegendKey val="0"/>
          <c:showVal val="1"/>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0.59897799484626846"/>
          <c:y val="0.11768286970423393"/>
          <c:w val="0.38477668980593727"/>
          <c:h val="0.818491751181892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rgbClr val="B15407"/>
            </a:solidFill>
          </c:spPr>
          <c:invertIfNegative val="0"/>
          <c:cat>
            <c:strRef>
              <c:f>'Painel de Gestão - 3'!$C$32:$C$34</c:f>
              <c:strCache>
                <c:ptCount val="3"/>
                <c:pt idx="0">
                  <c:v>OBJETIVO 1</c:v>
                </c:pt>
                <c:pt idx="1">
                  <c:v>OBJETIVO 2</c:v>
                </c:pt>
                <c:pt idx="2">
                  <c:v>OBJETIVO 3</c:v>
                </c:pt>
              </c:strCache>
            </c:strRef>
          </c:cat>
          <c:val>
            <c:numRef>
              <c:f>'Painel de Gestão - 3'!$E$32:$E$34</c:f>
              <c:numCache>
                <c:formatCode>General</c:formatCode>
                <c:ptCount val="3"/>
                <c:pt idx="0">
                  <c:v>2</c:v>
                </c:pt>
                <c:pt idx="1">
                  <c:v>0</c:v>
                </c:pt>
                <c:pt idx="2">
                  <c:v>0</c:v>
                </c:pt>
              </c:numCache>
            </c:numRef>
          </c:val>
          <c:extLst>
            <c:ext xmlns:c16="http://schemas.microsoft.com/office/drawing/2014/chart" uri="{C3380CC4-5D6E-409C-BE32-E72D297353CC}">
              <c16:uniqueId val="{00000000-9FFB-45F9-AB43-E482C8921681}"/>
            </c:ext>
          </c:extLst>
        </c:ser>
        <c:ser>
          <c:idx val="1"/>
          <c:order val="1"/>
          <c:spPr>
            <a:solidFill>
              <a:schemeClr val="bg1">
                <a:lumMod val="65000"/>
              </a:schemeClr>
            </a:solidFill>
          </c:spPr>
          <c:invertIfNegative val="0"/>
          <c:cat>
            <c:strRef>
              <c:f>'Painel de Gestão - 3'!$C$32:$C$34</c:f>
              <c:strCache>
                <c:ptCount val="3"/>
                <c:pt idx="0">
                  <c:v>OBJETIVO 1</c:v>
                </c:pt>
                <c:pt idx="1">
                  <c:v>OBJETIVO 2</c:v>
                </c:pt>
                <c:pt idx="2">
                  <c:v>OBJETIVO 3</c:v>
                </c:pt>
              </c:strCache>
            </c:strRef>
          </c:cat>
          <c:val>
            <c:numRef>
              <c:f>'Painel de Gestão - 3'!$F$32:$F$34</c:f>
              <c:numCache>
                <c:formatCode>General</c:formatCode>
                <c:ptCount val="3"/>
                <c:pt idx="0">
                  <c:v>0</c:v>
                </c:pt>
                <c:pt idx="1">
                  <c:v>0</c:v>
                </c:pt>
                <c:pt idx="2">
                  <c:v>0</c:v>
                </c:pt>
              </c:numCache>
            </c:numRef>
          </c:val>
          <c:extLst>
            <c:ext xmlns:c16="http://schemas.microsoft.com/office/drawing/2014/chart" uri="{C3380CC4-5D6E-409C-BE32-E72D297353CC}">
              <c16:uniqueId val="{00000001-9FFB-45F9-AB43-E482C8921681}"/>
            </c:ext>
          </c:extLst>
        </c:ser>
        <c:ser>
          <c:idx val="2"/>
          <c:order val="2"/>
          <c:spPr>
            <a:solidFill>
              <a:srgbClr val="FF0000"/>
            </a:solidFill>
          </c:spPr>
          <c:invertIfNegative val="0"/>
          <c:cat>
            <c:strRef>
              <c:f>'Painel de Gestão - 3'!$C$32:$C$34</c:f>
              <c:strCache>
                <c:ptCount val="3"/>
                <c:pt idx="0">
                  <c:v>OBJETIVO 1</c:v>
                </c:pt>
                <c:pt idx="1">
                  <c:v>OBJETIVO 2</c:v>
                </c:pt>
                <c:pt idx="2">
                  <c:v>OBJETIVO 3</c:v>
                </c:pt>
              </c:strCache>
            </c:strRef>
          </c:cat>
          <c:val>
            <c:numRef>
              <c:f>'Painel de Gestão - 3'!$G$32:$G$34</c:f>
              <c:numCache>
                <c:formatCode>General</c:formatCode>
                <c:ptCount val="3"/>
                <c:pt idx="0">
                  <c:v>0</c:v>
                </c:pt>
                <c:pt idx="1">
                  <c:v>3</c:v>
                </c:pt>
                <c:pt idx="2">
                  <c:v>3</c:v>
                </c:pt>
              </c:numCache>
            </c:numRef>
          </c:val>
          <c:extLst>
            <c:ext xmlns:c16="http://schemas.microsoft.com/office/drawing/2014/chart" uri="{C3380CC4-5D6E-409C-BE32-E72D297353CC}">
              <c16:uniqueId val="{00000002-9FFB-45F9-AB43-E482C8921681}"/>
            </c:ext>
          </c:extLst>
        </c:ser>
        <c:ser>
          <c:idx val="3"/>
          <c:order val="3"/>
          <c:spPr>
            <a:solidFill>
              <a:srgbClr val="FFC000"/>
            </a:solidFill>
          </c:spPr>
          <c:invertIfNegative val="0"/>
          <c:cat>
            <c:strRef>
              <c:f>'Painel de Gestão - 3'!$C$32:$C$34</c:f>
              <c:strCache>
                <c:ptCount val="3"/>
                <c:pt idx="0">
                  <c:v>OBJETIVO 1</c:v>
                </c:pt>
                <c:pt idx="1">
                  <c:v>OBJETIVO 2</c:v>
                </c:pt>
                <c:pt idx="2">
                  <c:v>OBJETIVO 3</c:v>
                </c:pt>
              </c:strCache>
            </c:strRef>
          </c:cat>
          <c:val>
            <c:numRef>
              <c:f>'Painel de Gestão - 3'!$H$32:$H$34</c:f>
              <c:numCache>
                <c:formatCode>General</c:formatCode>
                <c:ptCount val="3"/>
                <c:pt idx="0">
                  <c:v>5</c:v>
                </c:pt>
                <c:pt idx="1">
                  <c:v>3</c:v>
                </c:pt>
                <c:pt idx="2">
                  <c:v>4</c:v>
                </c:pt>
              </c:numCache>
            </c:numRef>
          </c:val>
          <c:extLst>
            <c:ext xmlns:c16="http://schemas.microsoft.com/office/drawing/2014/chart" uri="{C3380CC4-5D6E-409C-BE32-E72D297353CC}">
              <c16:uniqueId val="{00000003-9FFB-45F9-AB43-E482C8921681}"/>
            </c:ext>
          </c:extLst>
        </c:ser>
        <c:ser>
          <c:idx val="4"/>
          <c:order val="4"/>
          <c:spPr>
            <a:solidFill>
              <a:srgbClr val="92D050"/>
            </a:solidFill>
          </c:spPr>
          <c:invertIfNegative val="0"/>
          <c:cat>
            <c:strRef>
              <c:f>'Painel de Gestão - 3'!$C$32:$C$34</c:f>
              <c:strCache>
                <c:ptCount val="3"/>
                <c:pt idx="0">
                  <c:v>OBJETIVO 1</c:v>
                </c:pt>
                <c:pt idx="1">
                  <c:v>OBJETIVO 2</c:v>
                </c:pt>
                <c:pt idx="2">
                  <c:v>OBJETIVO 3</c:v>
                </c:pt>
              </c:strCache>
            </c:strRef>
          </c:cat>
          <c:val>
            <c:numRef>
              <c:f>'Painel de Gestão - 3'!$I$32:$I$34</c:f>
              <c:numCache>
                <c:formatCode>General</c:formatCode>
                <c:ptCount val="3"/>
                <c:pt idx="0">
                  <c:v>5</c:v>
                </c:pt>
                <c:pt idx="1">
                  <c:v>7</c:v>
                </c:pt>
                <c:pt idx="2">
                  <c:v>4</c:v>
                </c:pt>
              </c:numCache>
            </c:numRef>
          </c:val>
          <c:extLst>
            <c:ext xmlns:c16="http://schemas.microsoft.com/office/drawing/2014/chart" uri="{C3380CC4-5D6E-409C-BE32-E72D297353CC}">
              <c16:uniqueId val="{00000004-9FFB-45F9-AB43-E482C8921681}"/>
            </c:ext>
          </c:extLst>
        </c:ser>
        <c:ser>
          <c:idx val="5"/>
          <c:order val="5"/>
          <c:spPr>
            <a:solidFill>
              <a:srgbClr val="0070C0"/>
            </a:solidFill>
          </c:spPr>
          <c:invertIfNegative val="0"/>
          <c:cat>
            <c:strRef>
              <c:f>'Painel de Gestão - 3'!$C$32:$C$34</c:f>
              <c:strCache>
                <c:ptCount val="3"/>
                <c:pt idx="0">
                  <c:v>OBJETIVO 1</c:v>
                </c:pt>
                <c:pt idx="1">
                  <c:v>OBJETIVO 2</c:v>
                </c:pt>
                <c:pt idx="2">
                  <c:v>OBJETIVO 3</c:v>
                </c:pt>
              </c:strCache>
            </c:strRef>
          </c:cat>
          <c:val>
            <c:numRef>
              <c:f>'Painel de Gestão - 3'!$J$32:$J$34</c:f>
              <c:numCache>
                <c:formatCode>General</c:formatCode>
                <c:ptCount val="3"/>
                <c:pt idx="0">
                  <c:v>3</c:v>
                </c:pt>
                <c:pt idx="1">
                  <c:v>1</c:v>
                </c:pt>
                <c:pt idx="2">
                  <c:v>4</c:v>
                </c:pt>
              </c:numCache>
            </c:numRef>
          </c:val>
          <c:extLst>
            <c:ext xmlns:c16="http://schemas.microsoft.com/office/drawing/2014/chart" uri="{C3380CC4-5D6E-409C-BE32-E72D297353CC}">
              <c16:uniqueId val="{00000005-9FFB-45F9-AB43-E482C8921681}"/>
            </c:ext>
          </c:extLst>
        </c:ser>
        <c:dLbls>
          <c:showLegendKey val="0"/>
          <c:showVal val="0"/>
          <c:showCatName val="0"/>
          <c:showSerName val="0"/>
          <c:showPercent val="0"/>
          <c:showBubbleSize val="0"/>
        </c:dLbls>
        <c:gapWidth val="150"/>
        <c:overlap val="100"/>
        <c:axId val="288934528"/>
        <c:axId val="288932896"/>
      </c:barChart>
      <c:catAx>
        <c:axId val="288934528"/>
        <c:scaling>
          <c:orientation val="maxMin"/>
        </c:scaling>
        <c:delete val="0"/>
        <c:axPos val="l"/>
        <c:numFmt formatCode="ge\r\a\l" sourceLinked="0"/>
        <c:majorTickMark val="out"/>
        <c:minorTickMark val="none"/>
        <c:tickLblPos val="nextTo"/>
        <c:txPr>
          <a:bodyPr/>
          <a:lstStyle/>
          <a:p>
            <a:pPr>
              <a:defRPr sz="1100"/>
            </a:pPr>
            <a:endParaRPr lang="en-US"/>
          </a:p>
        </c:txPr>
        <c:crossAx val="288932896"/>
        <c:crosses val="autoZero"/>
        <c:auto val="1"/>
        <c:lblAlgn val="ctr"/>
        <c:lblOffset val="100"/>
        <c:noMultiLvlLbl val="0"/>
      </c:catAx>
      <c:valAx>
        <c:axId val="288932896"/>
        <c:scaling>
          <c:orientation val="minMax"/>
        </c:scaling>
        <c:delete val="0"/>
        <c:axPos val="t"/>
        <c:majorGridlines/>
        <c:numFmt formatCode="General" sourceLinked="1"/>
        <c:majorTickMark val="out"/>
        <c:minorTickMark val="none"/>
        <c:tickLblPos val="nextTo"/>
        <c:crossAx val="288934528"/>
        <c:crosses val="autoZero"/>
        <c:crossBetween val="between"/>
        <c:majorUnit val="2"/>
      </c:valAx>
    </c:plotArea>
    <c:plotVisOnly val="1"/>
    <c:dispBlanksAs val="gap"/>
    <c:showDLblsOverMax val="0"/>
  </c:chart>
  <c:printSettings>
    <c:headerFooter/>
    <c:pageMargins b="0.78740157499999996" l="0.511811024" r="0.511811024" t="0.78740157499999996" header="0.31496062000000108" footer="0.31496062000000108"/>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atual </a:t>
            </a:r>
            <a:r>
              <a:rPr lang="pt-BR" sz="1600" baseline="0"/>
              <a:t>do PAN </a:t>
            </a:r>
          </a:p>
          <a:p>
            <a:pPr algn="l">
              <a:defRPr sz="1600"/>
            </a:pPr>
            <a:r>
              <a:rPr lang="pt-BR" sz="1600" baseline="0"/>
              <a:t>Monitoria atual</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8.1141294838144959E-2"/>
          <c:y val="0.21937888351980531"/>
          <c:w val="0.46168875765529332"/>
          <c:h val="0.68515846659657853"/>
        </c:manualLayout>
      </c:layout>
      <c:doughnutChart>
        <c:varyColors val="1"/>
        <c:ser>
          <c:idx val="0"/>
          <c:order val="0"/>
          <c:spPr>
            <a:solidFill>
              <a:srgbClr val="FFFF00"/>
            </a:solidFill>
          </c:spPr>
          <c:dPt>
            <c:idx val="0"/>
            <c:bubble3D val="0"/>
            <c:spPr>
              <a:solidFill>
                <a:schemeClr val="bg1">
                  <a:lumMod val="50000"/>
                </a:schemeClr>
              </a:solidFill>
            </c:spPr>
            <c:extLst>
              <c:ext xmlns:c16="http://schemas.microsoft.com/office/drawing/2014/chart" uri="{C3380CC4-5D6E-409C-BE32-E72D297353CC}">
                <c16:uniqueId val="{00000001-9FE0-4D9F-B8DC-8B9C8E37DCB1}"/>
              </c:ext>
            </c:extLst>
          </c:dPt>
          <c:dPt>
            <c:idx val="1"/>
            <c:bubble3D val="0"/>
            <c:spPr>
              <a:solidFill>
                <a:srgbClr val="FF0000"/>
              </a:solidFill>
            </c:spPr>
            <c:extLst>
              <c:ext xmlns:c16="http://schemas.microsoft.com/office/drawing/2014/chart" uri="{C3380CC4-5D6E-409C-BE32-E72D297353CC}">
                <c16:uniqueId val="{00000003-9FE0-4D9F-B8DC-8B9C8E37DCB1}"/>
              </c:ext>
            </c:extLst>
          </c:dPt>
          <c:dPt>
            <c:idx val="3"/>
            <c:bubble3D val="0"/>
            <c:spPr>
              <a:solidFill>
                <a:srgbClr val="92D050"/>
              </a:solidFill>
            </c:spPr>
            <c:extLst>
              <c:ext xmlns:c16="http://schemas.microsoft.com/office/drawing/2014/chart" uri="{C3380CC4-5D6E-409C-BE32-E72D297353CC}">
                <c16:uniqueId val="{00000005-9FE0-4D9F-B8DC-8B9C8E37DCB1}"/>
              </c:ext>
            </c:extLst>
          </c:dPt>
          <c:dPt>
            <c:idx val="4"/>
            <c:bubble3D val="0"/>
            <c:spPr>
              <a:solidFill>
                <a:srgbClr val="0070C0"/>
              </a:solidFill>
            </c:spPr>
            <c:extLst>
              <c:ext xmlns:c16="http://schemas.microsoft.com/office/drawing/2014/chart" uri="{C3380CC4-5D6E-409C-BE32-E72D297353CC}">
                <c16:uniqueId val="{00000007-9FE0-4D9F-B8DC-8B9C8E37DCB1}"/>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- 3'!$C$16:$C$20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- 3'!$E$16:$E$20</c:f>
              <c:numCache>
                <c:formatCode>0%</c:formatCode>
                <c:ptCount val="5"/>
                <c:pt idx="0">
                  <c:v>0</c:v>
                </c:pt>
                <c:pt idx="1">
                  <c:v>0.15909090909090909</c:v>
                </c:pt>
                <c:pt idx="2">
                  <c:v>0.27272727272727271</c:v>
                </c:pt>
                <c:pt idx="3">
                  <c:v>0.38636363636363635</c:v>
                </c:pt>
                <c:pt idx="4">
                  <c:v>0.18181818181818182</c:v>
                </c:pt>
              </c:numCache>
            </c:numRef>
          </c:val>
          <c:extLst>
            <c:ext xmlns:c16="http://schemas.microsoft.com/office/drawing/2014/chart" uri="{C3380CC4-5D6E-409C-BE32-E72D297353CC}">
              <c16:uniqueId val="{00000008-9FE0-4D9F-B8DC-8B9C8E37DCB1}"/>
            </c:ext>
          </c:extLst>
        </c:ser>
        <c:dLbls>
          <c:showLegendKey val="0"/>
          <c:showVal val="1"/>
          <c:showCatName val="0"/>
          <c:showSerName val="0"/>
          <c:showPercent val="0"/>
          <c:showBubbleSize val="0"/>
          <c:showLeaderLines val="0"/>
        </c:dLbls>
        <c:firstSliceAng val="0"/>
        <c:holeSize val="50"/>
      </c:doughnutChart>
    </c:plotArea>
    <c:legend>
      <c:legendPos val="r"/>
      <c:layout>
        <c:manualLayout>
          <c:xMode val="edge"/>
          <c:yMode val="edge"/>
          <c:x val="0.57029166666666664"/>
          <c:y val="0.14367663552499471"/>
          <c:w val="0.40163082802031924"/>
          <c:h val="0.795443827160494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
            </a:r>
            <a:r>
              <a:rPr lang="pt-BR" sz="1600" baseline="0"/>
              <a:t>do PAN </a:t>
            </a:r>
          </a:p>
          <a:p>
            <a:pPr algn="l">
              <a:defRPr sz="1600"/>
            </a:pPr>
            <a:r>
              <a:rPr lang="pt-BR" sz="1600" baseline="0"/>
              <a:t>Pós Monitoria</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9.5030183727034145E-2"/>
          <c:y val="0.21937888351980531"/>
          <c:w val="0.46168875765529332"/>
          <c:h val="0.68515846659657853"/>
        </c:manualLayout>
      </c:layout>
      <c:doughnutChart>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AC0A-488D-A911-331F8DF53764}"/>
              </c:ext>
            </c:extLst>
          </c:dPt>
          <c:dPt>
            <c:idx val="1"/>
            <c:bubble3D val="0"/>
            <c:spPr>
              <a:solidFill>
                <a:srgbClr val="FF0000"/>
              </a:solidFill>
            </c:spPr>
            <c:extLst>
              <c:ext xmlns:c16="http://schemas.microsoft.com/office/drawing/2014/chart" uri="{C3380CC4-5D6E-409C-BE32-E72D297353CC}">
                <c16:uniqueId val="{00000003-AC0A-488D-A911-331F8DF53764}"/>
              </c:ext>
            </c:extLst>
          </c:dPt>
          <c:dPt>
            <c:idx val="2"/>
            <c:bubble3D val="0"/>
            <c:spPr>
              <a:solidFill>
                <a:srgbClr val="FFFF00"/>
              </a:solidFill>
            </c:spPr>
            <c:extLst>
              <c:ext xmlns:c16="http://schemas.microsoft.com/office/drawing/2014/chart" uri="{C3380CC4-5D6E-409C-BE32-E72D297353CC}">
                <c16:uniqueId val="{00000005-AC0A-488D-A911-331F8DF53764}"/>
              </c:ext>
            </c:extLst>
          </c:dPt>
          <c:dPt>
            <c:idx val="3"/>
            <c:bubble3D val="0"/>
            <c:spPr>
              <a:solidFill>
                <a:srgbClr val="92D050"/>
              </a:solidFill>
            </c:spPr>
            <c:extLst>
              <c:ext xmlns:c16="http://schemas.microsoft.com/office/drawing/2014/chart" uri="{C3380CC4-5D6E-409C-BE32-E72D297353CC}">
                <c16:uniqueId val="{00000007-AC0A-488D-A911-331F8DF53764}"/>
              </c:ext>
            </c:extLst>
          </c:dPt>
          <c:dPt>
            <c:idx val="4"/>
            <c:bubble3D val="0"/>
            <c:spPr>
              <a:solidFill>
                <a:srgbClr val="0070C0"/>
              </a:solidFill>
            </c:spPr>
            <c:extLst>
              <c:ext xmlns:c16="http://schemas.microsoft.com/office/drawing/2014/chart" uri="{C3380CC4-5D6E-409C-BE32-E72D297353CC}">
                <c16:uniqueId val="{00000009-AC0A-488D-A911-331F8DF53764}"/>
              </c:ext>
            </c:extLst>
          </c:dPt>
          <c:dPt>
            <c:idx val="5"/>
            <c:bubble3D val="0"/>
            <c:spPr>
              <a:solidFill>
                <a:srgbClr val="FF99CC"/>
              </a:solidFill>
            </c:spPr>
            <c:extLst>
              <c:ext xmlns:c16="http://schemas.microsoft.com/office/drawing/2014/chart" uri="{C3380CC4-5D6E-409C-BE32-E72D297353CC}">
                <c16:uniqueId val="{0000000B-AC0A-488D-A911-331F8DF53764}"/>
              </c:ext>
            </c:extLst>
          </c:dPt>
          <c:dLbls>
            <c:dLbl>
              <c:idx val="0"/>
              <c:layout>
                <c:manualLayout>
                  <c:x val="8.1410256410256402E-3"/>
                  <c:y val="-3.9446028670119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0A-488D-A911-331F8DF5376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- 3'!$C$16:$C$21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 monitoria</c:v>
                </c:pt>
              </c:strCache>
            </c:strRef>
          </c:cat>
          <c:val>
            <c:numRef>
              <c:f>'Painel de Gestão - 3'!$G$16:$G$21</c:f>
              <c:numCache>
                <c:formatCode>0%</c:formatCode>
                <c:ptCount val="6"/>
                <c:pt idx="0">
                  <c:v>0</c:v>
                </c:pt>
                <c:pt idx="1">
                  <c:v>0.13725490196078433</c:v>
                </c:pt>
                <c:pt idx="2">
                  <c:v>0.21568627450980393</c:v>
                </c:pt>
                <c:pt idx="3">
                  <c:v>0.31372549019607843</c:v>
                </c:pt>
                <c:pt idx="4">
                  <c:v>0.15686274509803921</c:v>
                </c:pt>
                <c:pt idx="5">
                  <c:v>0.17647058823529413</c:v>
                </c:pt>
              </c:numCache>
            </c:numRef>
          </c:val>
          <c:extLst>
            <c:ext xmlns:c16="http://schemas.microsoft.com/office/drawing/2014/chart" uri="{C3380CC4-5D6E-409C-BE32-E72D297353CC}">
              <c16:uniqueId val="{0000000C-AC0A-488D-A911-331F8DF53764}"/>
            </c:ext>
          </c:extLst>
        </c:ser>
        <c:dLbls>
          <c:showLegendKey val="0"/>
          <c:showVal val="1"/>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0.59897799484626846"/>
          <c:y val="0.11768286970423393"/>
          <c:w val="0.38477668980593727"/>
          <c:h val="0.818491751181892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drawings/_rels/drawing1.xml.rels><?xml version="1.0" encoding="UTF-8" standalone="yes"?>
<Relationships xmlns="http://schemas.openxmlformats.org/package/2006/relationships"><Relationship Id="rId1" Type="http://schemas.openxmlformats.org/officeDocument/2006/relationships/hyperlink" Target="#SUM&#193;RIO!A1"/></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hyperlink" Target="#SUM&#193;RIO!A1"/></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hyperlink" Target="#SUM&#193;RIO!A1"/></Relationships>
</file>

<file path=xl/drawings/_rels/drawing6.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hyperlink" Target="#SUM&#193;RIO!A1"/></Relationships>
</file>

<file path=xl/drawings/_rels/drawing8.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xdr:from>
      <xdr:col>31</xdr:col>
      <xdr:colOff>1234440</xdr:colOff>
      <xdr:row>3</xdr:row>
      <xdr:rowOff>60960</xdr:rowOff>
    </xdr:from>
    <xdr:to>
      <xdr:col>34</xdr:col>
      <xdr:colOff>1435417</xdr:colOff>
      <xdr:row>5</xdr:row>
      <xdr:rowOff>133612</xdr:rowOff>
    </xdr:to>
    <xdr:sp macro="" textlink="">
      <xdr:nvSpPr>
        <xdr:cNvPr id="2" name="Retângulo de cantos arredondados 1">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47198280" y="701040"/>
          <a:ext cx="1481137" cy="606052"/>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pt-BR" sz="1050" b="1"/>
            <a:t>CLIQU</a:t>
          </a:r>
          <a:r>
            <a:rPr lang="pt-BR" sz="1050" b="1" baseline="0"/>
            <a:t>E AQUI PAR A  VOLTAR AO SUMÁRIO</a:t>
          </a:r>
          <a:endParaRPr lang="pt-BR" sz="1050" b="1"/>
        </a:p>
      </xdr:txBody>
    </xdr:sp>
    <xdr:clientData/>
  </xdr:twoCellAnchor>
  <xdr:twoCellAnchor>
    <xdr:from>
      <xdr:col>31</xdr:col>
      <xdr:colOff>1234440</xdr:colOff>
      <xdr:row>3</xdr:row>
      <xdr:rowOff>60960</xdr:rowOff>
    </xdr:from>
    <xdr:to>
      <xdr:col>34</xdr:col>
      <xdr:colOff>1435417</xdr:colOff>
      <xdr:row>5</xdr:row>
      <xdr:rowOff>133612</xdr:rowOff>
    </xdr:to>
    <xdr:sp macro="" textlink="">
      <xdr:nvSpPr>
        <xdr:cNvPr id="3" name="Retângulo de cantos arredondados 1">
          <a:hlinkClick xmlns:r="http://schemas.openxmlformats.org/officeDocument/2006/relationships" r:id="rId1"/>
          <a:extLst>
            <a:ext uri="{FF2B5EF4-FFF2-40B4-BE49-F238E27FC236}">
              <a16:creationId xmlns:a16="http://schemas.microsoft.com/office/drawing/2014/main" id="{4FCE2C89-466C-4DC2-990A-72B20C248FC0}"/>
            </a:ext>
          </a:extLst>
        </xdr:cNvPr>
        <xdr:cNvSpPr/>
      </xdr:nvSpPr>
      <xdr:spPr>
        <a:xfrm>
          <a:off x="117010815" y="3861435"/>
          <a:ext cx="9287827" cy="2606302"/>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pt-BR" sz="1050" b="1"/>
            <a:t>CLIQU</a:t>
          </a:r>
          <a:r>
            <a:rPr lang="pt-BR" sz="1050" b="1" baseline="0"/>
            <a:t>E AQUI PAR A  VOLTAR AO SUMÁRIO</a:t>
          </a:r>
          <a:endParaRPr lang="pt-BR" sz="105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193219</xdr:colOff>
      <xdr:row>28</xdr:row>
      <xdr:rowOff>0</xdr:rowOff>
    </xdr:from>
    <xdr:to>
      <xdr:col>21</xdr:col>
      <xdr:colOff>142874</xdr:colOff>
      <xdr:row>34</xdr:row>
      <xdr:rowOff>0</xdr:rowOff>
    </xdr:to>
    <xdr:graphicFrame macro="">
      <xdr:nvGraphicFramePr>
        <xdr:cNvPr id="14" name="Gráfico 13">
          <a:extLst>
            <a:ext uri="{FF2B5EF4-FFF2-40B4-BE49-F238E27FC236}">
              <a16:creationId xmlns:a16="http://schemas.microsoft.com/office/drawing/2014/main" id="{00000000-0008-0000-01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163284</xdr:colOff>
      <xdr:row>11</xdr:row>
      <xdr:rowOff>182938</xdr:rowOff>
    </xdr:from>
    <xdr:to>
      <xdr:col>14</xdr:col>
      <xdr:colOff>420963</xdr:colOff>
      <xdr:row>24</xdr:row>
      <xdr:rowOff>41563</xdr:rowOff>
    </xdr:to>
    <xdr:graphicFrame macro="">
      <xdr:nvGraphicFramePr>
        <xdr:cNvPr id="4" name="Gráfico 3">
          <a:extLst>
            <a:ext uri="{FF2B5EF4-FFF2-40B4-BE49-F238E27FC236}">
              <a16:creationId xmlns:a16="http://schemas.microsoft.com/office/drawing/2014/main" id="{00000000-0008-0000-0100-000004000000}"/>
            </a:ext>
            <a:ext uri="{147F2762-F138-4A5C-976F-8EAC2B608ADB}">
              <a16:predDERef xmlns:a16="http://schemas.microsoft.com/office/drawing/2014/main" pred="{00000000-0008-0000-01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550332</xdr:colOff>
      <xdr:row>11</xdr:row>
      <xdr:rowOff>182938</xdr:rowOff>
    </xdr:from>
    <xdr:to>
      <xdr:col>22</xdr:col>
      <xdr:colOff>336864</xdr:colOff>
      <xdr:row>24</xdr:row>
      <xdr:rowOff>41563</xdr:rowOff>
    </xdr:to>
    <xdr:graphicFrame macro="">
      <xdr:nvGraphicFramePr>
        <xdr:cNvPr id="10" name="Gráfico 9">
          <a:extLst>
            <a:ext uri="{FF2B5EF4-FFF2-40B4-BE49-F238E27FC236}">
              <a16:creationId xmlns:a16="http://schemas.microsoft.com/office/drawing/2014/main" id="{00000000-0008-0000-0100-00000A000000}"/>
            </a:ext>
            <a:ext uri="{147F2762-F138-4A5C-976F-8EAC2B608ADB}">
              <a16:predDERef xmlns:a16="http://schemas.microsoft.com/office/drawing/2014/main" pre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31</xdr:col>
      <xdr:colOff>1234440</xdr:colOff>
      <xdr:row>3</xdr:row>
      <xdr:rowOff>60960</xdr:rowOff>
    </xdr:from>
    <xdr:to>
      <xdr:col>34</xdr:col>
      <xdr:colOff>1435417</xdr:colOff>
      <xdr:row>5</xdr:row>
      <xdr:rowOff>133612</xdr:rowOff>
    </xdr:to>
    <xdr:sp macro="" textlink="">
      <xdr:nvSpPr>
        <xdr:cNvPr id="2" name="Retângulo de cantos arredondados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59908440" y="1118235"/>
          <a:ext cx="4230052" cy="834652"/>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pt-BR" sz="1050" b="1"/>
            <a:t>CLIQU</a:t>
          </a:r>
          <a:r>
            <a:rPr lang="pt-BR" sz="1050" b="1" baseline="0"/>
            <a:t>E AQUI PAR A  VOLTAR AO SUMÁRIO</a:t>
          </a:r>
          <a:endParaRPr lang="pt-BR" sz="1050" b="1"/>
        </a:p>
      </xdr:txBody>
    </xdr:sp>
    <xdr:clientData/>
  </xdr:twoCellAnchor>
  <xdr:twoCellAnchor>
    <xdr:from>
      <xdr:col>31</xdr:col>
      <xdr:colOff>1234440</xdr:colOff>
      <xdr:row>3</xdr:row>
      <xdr:rowOff>60960</xdr:rowOff>
    </xdr:from>
    <xdr:to>
      <xdr:col>34</xdr:col>
      <xdr:colOff>1435417</xdr:colOff>
      <xdr:row>5</xdr:row>
      <xdr:rowOff>133612</xdr:rowOff>
    </xdr:to>
    <xdr:sp macro="" textlink="">
      <xdr:nvSpPr>
        <xdr:cNvPr id="3" name="Retângulo de cantos arredondados 1">
          <a:hlinkClick xmlns:r="http://schemas.openxmlformats.org/officeDocument/2006/relationships" r:id="rId1"/>
          <a:extLst>
            <a:ext uri="{FF2B5EF4-FFF2-40B4-BE49-F238E27FC236}">
              <a16:creationId xmlns:a16="http://schemas.microsoft.com/office/drawing/2014/main" id="{987295EC-C497-4E8D-9582-E856076AFD6C}"/>
            </a:ext>
          </a:extLst>
        </xdr:cNvPr>
        <xdr:cNvSpPr/>
      </xdr:nvSpPr>
      <xdr:spPr>
        <a:xfrm>
          <a:off x="113638965" y="1365885"/>
          <a:ext cx="9287827" cy="1358527"/>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pt-BR" sz="1050" b="1"/>
            <a:t>CLIQU</a:t>
          </a:r>
          <a:r>
            <a:rPr lang="pt-BR" sz="1050" b="1" baseline="0"/>
            <a:t>E AQUI PAR A  VOLTAR AO SUMÁRIO</a:t>
          </a:r>
          <a:endParaRPr lang="pt-BR" sz="1050" b="1"/>
        </a:p>
      </xdr:txBody>
    </xdr:sp>
    <xdr:clientData/>
  </xdr:twoCellAnchor>
  <xdr:twoCellAnchor>
    <xdr:from>
      <xdr:col>31</xdr:col>
      <xdr:colOff>1234440</xdr:colOff>
      <xdr:row>3</xdr:row>
      <xdr:rowOff>60960</xdr:rowOff>
    </xdr:from>
    <xdr:to>
      <xdr:col>34</xdr:col>
      <xdr:colOff>1435417</xdr:colOff>
      <xdr:row>5</xdr:row>
      <xdr:rowOff>133612</xdr:rowOff>
    </xdr:to>
    <xdr:sp macro="" textlink="">
      <xdr:nvSpPr>
        <xdr:cNvPr id="4" name="Retângulo de cantos arredondados 1">
          <a:hlinkClick xmlns:r="http://schemas.openxmlformats.org/officeDocument/2006/relationships" r:id="rId1"/>
          <a:extLst>
            <a:ext uri="{FF2B5EF4-FFF2-40B4-BE49-F238E27FC236}">
              <a16:creationId xmlns:a16="http://schemas.microsoft.com/office/drawing/2014/main" id="{53CC2F0B-16C6-4607-B6AE-BD209D729F5D}"/>
            </a:ext>
          </a:extLst>
        </xdr:cNvPr>
        <xdr:cNvSpPr/>
      </xdr:nvSpPr>
      <xdr:spPr>
        <a:xfrm>
          <a:off x="113638965" y="1365885"/>
          <a:ext cx="9287827" cy="1358527"/>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pt-BR" sz="1050" b="1"/>
            <a:t>CLIQU</a:t>
          </a:r>
          <a:r>
            <a:rPr lang="pt-BR" sz="1050" b="1" baseline="0"/>
            <a:t>E AQUI PAR A  VOLTAR AO SUMÁRIO</a:t>
          </a:r>
          <a:endParaRPr lang="pt-BR" sz="105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193219</xdr:colOff>
      <xdr:row>28</xdr:row>
      <xdr:rowOff>0</xdr:rowOff>
    </xdr:from>
    <xdr:to>
      <xdr:col>21</xdr:col>
      <xdr:colOff>142874</xdr:colOff>
      <xdr:row>34</xdr:row>
      <xdr:rowOff>0</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163284</xdr:colOff>
      <xdr:row>11</xdr:row>
      <xdr:rowOff>182938</xdr:rowOff>
    </xdr:from>
    <xdr:to>
      <xdr:col>14</xdr:col>
      <xdr:colOff>420963</xdr:colOff>
      <xdr:row>24</xdr:row>
      <xdr:rowOff>41563</xdr:rowOff>
    </xdr:to>
    <xdr:graphicFrame macro="">
      <xdr:nvGraphicFramePr>
        <xdr:cNvPr id="3" name="Gráfico 2">
          <a:extLst>
            <a:ext uri="{FF2B5EF4-FFF2-40B4-BE49-F238E27FC236}">
              <a16:creationId xmlns:a16="http://schemas.microsoft.com/office/drawing/2014/main" id="{00000000-0008-0000-0300-000003000000}"/>
            </a:ext>
            <a:ext uri="{147F2762-F138-4A5C-976F-8EAC2B608ADB}">
              <a16:predDERef xmlns:a16="http://schemas.microsoft.com/office/drawing/2014/main" pre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550332</xdr:colOff>
      <xdr:row>11</xdr:row>
      <xdr:rowOff>182938</xdr:rowOff>
    </xdr:from>
    <xdr:to>
      <xdr:col>22</xdr:col>
      <xdr:colOff>336864</xdr:colOff>
      <xdr:row>24</xdr:row>
      <xdr:rowOff>41563</xdr:rowOff>
    </xdr:to>
    <xdr:graphicFrame macro="">
      <xdr:nvGraphicFramePr>
        <xdr:cNvPr id="4" name="Gráfico 3">
          <a:extLst>
            <a:ext uri="{FF2B5EF4-FFF2-40B4-BE49-F238E27FC236}">
              <a16:creationId xmlns:a16="http://schemas.microsoft.com/office/drawing/2014/main" id="{00000000-0008-0000-0300-000004000000}"/>
            </a:ext>
            <a:ext uri="{147F2762-F138-4A5C-976F-8EAC2B608ADB}">
              <a16:predDERef xmlns:a16="http://schemas.microsoft.com/office/drawing/2014/main" pre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31</xdr:col>
      <xdr:colOff>1234440</xdr:colOff>
      <xdr:row>3</xdr:row>
      <xdr:rowOff>60960</xdr:rowOff>
    </xdr:from>
    <xdr:to>
      <xdr:col>34</xdr:col>
      <xdr:colOff>1435417</xdr:colOff>
      <xdr:row>5</xdr:row>
      <xdr:rowOff>133612</xdr:rowOff>
    </xdr:to>
    <xdr:sp macro="" textlink="">
      <xdr:nvSpPr>
        <xdr:cNvPr id="2" name="Retângulo de cantos arredondados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59908440" y="1118235"/>
          <a:ext cx="4230052" cy="834652"/>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pt-BR" sz="1050" b="1"/>
            <a:t>CLIQU</a:t>
          </a:r>
          <a:r>
            <a:rPr lang="pt-BR" sz="1050" b="1" baseline="0"/>
            <a:t>E AQUI PAR A  VOLTAR AO SUMÁRIO</a:t>
          </a:r>
          <a:endParaRPr lang="pt-BR" sz="105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193219</xdr:colOff>
      <xdr:row>28</xdr:row>
      <xdr:rowOff>0</xdr:rowOff>
    </xdr:from>
    <xdr:to>
      <xdr:col>21</xdr:col>
      <xdr:colOff>142874</xdr:colOff>
      <xdr:row>34</xdr:row>
      <xdr:rowOff>0</xdr:rowOff>
    </xdr:to>
    <xdr:graphicFrame macro="">
      <xdr:nvGraphicFramePr>
        <xdr:cNvPr id="2" name="Gráfico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163284</xdr:colOff>
      <xdr:row>11</xdr:row>
      <xdr:rowOff>182938</xdr:rowOff>
    </xdr:from>
    <xdr:to>
      <xdr:col>14</xdr:col>
      <xdr:colOff>420963</xdr:colOff>
      <xdr:row>24</xdr:row>
      <xdr:rowOff>41563</xdr:rowOff>
    </xdr:to>
    <xdr:graphicFrame macro="">
      <xdr:nvGraphicFramePr>
        <xdr:cNvPr id="3" name="Gráfico 2">
          <a:extLst>
            <a:ext uri="{FF2B5EF4-FFF2-40B4-BE49-F238E27FC236}">
              <a16:creationId xmlns:a16="http://schemas.microsoft.com/office/drawing/2014/main" id="{00000000-0008-0000-0500-000003000000}"/>
            </a:ext>
            <a:ext uri="{147F2762-F138-4A5C-976F-8EAC2B608ADB}">
              <a16:predDERef xmlns:a16="http://schemas.microsoft.com/office/drawing/2014/main" pre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550332</xdr:colOff>
      <xdr:row>11</xdr:row>
      <xdr:rowOff>182938</xdr:rowOff>
    </xdr:from>
    <xdr:to>
      <xdr:col>22</xdr:col>
      <xdr:colOff>336864</xdr:colOff>
      <xdr:row>24</xdr:row>
      <xdr:rowOff>41563</xdr:rowOff>
    </xdr:to>
    <xdr:graphicFrame macro="">
      <xdr:nvGraphicFramePr>
        <xdr:cNvPr id="4" name="Gráfico 3">
          <a:extLst>
            <a:ext uri="{FF2B5EF4-FFF2-40B4-BE49-F238E27FC236}">
              <a16:creationId xmlns:a16="http://schemas.microsoft.com/office/drawing/2014/main" id="{00000000-0008-0000-0500-000004000000}"/>
            </a:ext>
            <a:ext uri="{147F2762-F138-4A5C-976F-8EAC2B608ADB}">
              <a16:predDERef xmlns:a16="http://schemas.microsoft.com/office/drawing/2014/main" pre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31</xdr:col>
      <xdr:colOff>1234440</xdr:colOff>
      <xdr:row>3</xdr:row>
      <xdr:rowOff>60960</xdr:rowOff>
    </xdr:from>
    <xdr:to>
      <xdr:col>34</xdr:col>
      <xdr:colOff>1435417</xdr:colOff>
      <xdr:row>5</xdr:row>
      <xdr:rowOff>133612</xdr:rowOff>
    </xdr:to>
    <xdr:sp macro="" textlink="">
      <xdr:nvSpPr>
        <xdr:cNvPr id="2" name="Retângulo de cantos arredondados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59908440" y="1118235"/>
          <a:ext cx="4230052" cy="834652"/>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pt-BR" sz="1050" b="1"/>
            <a:t>CLIQU</a:t>
          </a:r>
          <a:r>
            <a:rPr lang="pt-BR" sz="1050" b="1" baseline="0"/>
            <a:t>E AQUI PAR A  VOLTAR AO SUMÁRIO</a:t>
          </a:r>
          <a:endParaRPr lang="pt-BR" sz="1050" b="1"/>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193219</xdr:colOff>
      <xdr:row>28</xdr:row>
      <xdr:rowOff>0</xdr:rowOff>
    </xdr:from>
    <xdr:to>
      <xdr:col>21</xdr:col>
      <xdr:colOff>142874</xdr:colOff>
      <xdr:row>34</xdr:row>
      <xdr:rowOff>0</xdr:rowOff>
    </xdr:to>
    <xdr:graphicFrame macro="">
      <xdr:nvGraphicFramePr>
        <xdr:cNvPr id="2" name="Gráfico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163284</xdr:colOff>
      <xdr:row>11</xdr:row>
      <xdr:rowOff>182938</xdr:rowOff>
    </xdr:from>
    <xdr:to>
      <xdr:col>14</xdr:col>
      <xdr:colOff>420963</xdr:colOff>
      <xdr:row>24</xdr:row>
      <xdr:rowOff>41563</xdr:rowOff>
    </xdr:to>
    <xdr:graphicFrame macro="">
      <xdr:nvGraphicFramePr>
        <xdr:cNvPr id="3" name="Gráfico 2">
          <a:extLst>
            <a:ext uri="{FF2B5EF4-FFF2-40B4-BE49-F238E27FC236}">
              <a16:creationId xmlns:a16="http://schemas.microsoft.com/office/drawing/2014/main" id="{00000000-0008-0000-0700-000003000000}"/>
            </a:ext>
            <a:ext uri="{147F2762-F138-4A5C-976F-8EAC2B608ADB}">
              <a16:predDERef xmlns:a16="http://schemas.microsoft.com/office/drawing/2014/main" pre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550332</xdr:colOff>
      <xdr:row>11</xdr:row>
      <xdr:rowOff>182938</xdr:rowOff>
    </xdr:from>
    <xdr:to>
      <xdr:col>22</xdr:col>
      <xdr:colOff>336864</xdr:colOff>
      <xdr:row>24</xdr:row>
      <xdr:rowOff>41563</xdr:rowOff>
    </xdr:to>
    <xdr:graphicFrame macro="">
      <xdr:nvGraphicFramePr>
        <xdr:cNvPr id="4" name="Gráfico 3">
          <a:extLst>
            <a:ext uri="{FF2B5EF4-FFF2-40B4-BE49-F238E27FC236}">
              <a16:creationId xmlns:a16="http://schemas.microsoft.com/office/drawing/2014/main" id="{00000000-0008-0000-0700-000004000000}"/>
            </a:ext>
            <a:ext uri="{147F2762-F138-4A5C-976F-8EAC2B608ADB}">
              <a16:predDERef xmlns:a16="http://schemas.microsoft.com/office/drawing/2014/main" pre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252752</xdr:colOff>
      <xdr:row>21</xdr:row>
      <xdr:rowOff>404814</xdr:rowOff>
    </xdr:from>
    <xdr:to>
      <xdr:col>16</xdr:col>
      <xdr:colOff>331675</xdr:colOff>
      <xdr:row>27</xdr:row>
      <xdr:rowOff>23812</xdr:rowOff>
    </xdr:to>
    <xdr:graphicFrame macro="">
      <xdr:nvGraphicFramePr>
        <xdr:cNvPr id="2" name="Gráfico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234722</xdr:colOff>
      <xdr:row>10</xdr:row>
      <xdr:rowOff>182938</xdr:rowOff>
    </xdr:from>
    <xdr:to>
      <xdr:col>15</xdr:col>
      <xdr:colOff>285750</xdr:colOff>
      <xdr:row>20</xdr:row>
      <xdr:rowOff>23813</xdr:rowOff>
    </xdr:to>
    <xdr:graphicFrame macro="">
      <xdr:nvGraphicFramePr>
        <xdr:cNvPr id="4" name="Gráfico 3">
          <a:extLst>
            <a:ext uri="{FF2B5EF4-FFF2-40B4-BE49-F238E27FC236}">
              <a16:creationId xmlns:a16="http://schemas.microsoft.com/office/drawing/2014/main" id="{00000000-0008-0000-0900-000004000000}"/>
            </a:ext>
            <a:ext uri="{147F2762-F138-4A5C-976F-8EAC2B608ADB}">
              <a16:predDERef xmlns:a16="http://schemas.microsoft.com/office/drawing/2014/main" pre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Michelle Abadie de Vasconcellos" id="{3AC63D36-559F-44A5-8C2C-ACB8A3266572}" userId="Michelle Abadie de Vasconcellos" providerId="None"/>
  <person displayName="Mariana Bissoli de Moraes" id="{EAA88D0A-8C83-438B-828E-C678ED4E18F4}" userId="S::mariana.moraes.bolsista@icmbio.gov.br::d9d9869b-2f64-4c6c-a1b5-57a9a3992730" providerId="AD"/>
  <person displayName="Cintia Lepesqueur Gonçalves" id="{556BE593-1795-4024-A358-B373D6CEF2F8}" userId="S::cintia.goncalves.bolsista@icmbio.gov.br::560da53e-f674-41be-93cb-3aee512e1c8b"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2" dT="2021-03-04T20:36:09.40" personId="{EAA88D0A-8C83-438B-828E-C678ED4E18F4}" id="{42629B72-4768-48D8-8A41-825711D558E8}">
    <text>Inserir a alteração no texto dessa ação no relatório de monitoria.</text>
  </threadedComment>
  <threadedComment ref="Z12" dT="2021-03-04T20:36:49.87" personId="{EAA88D0A-8C83-438B-828E-C678ED4E18F4}" id="{0A9D7BEA-4ADA-43F7-B2CD-1CA91D74B754}">
    <text>Inserir alteração do produto dessa ação no relatório.</text>
  </threadedComment>
  <threadedComment ref="O41" dT="2021-03-05T13:25:54.51" personId="{EAA88D0A-8C83-438B-828E-C678ED4E18F4}" id="{89CD374A-5488-4CB4-A6CD-DCD0034BEB0A}">
    <text>ação deveria ser vermelha, visto que não foi concluída dentro do prazo final.</text>
  </threadedComment>
</ThreadedComments>
</file>

<file path=xl/threadedComments/threadedComment2.xml><?xml version="1.0" encoding="utf-8"?>
<ThreadedComments xmlns="http://schemas.microsoft.com/office/spreadsheetml/2018/threadedcomments" xmlns:x="http://schemas.openxmlformats.org/spreadsheetml/2006/main">
  <threadedComment ref="L11" dT="2021-09-17T12:20:59.70" personId="{3AC63D36-559F-44A5-8C2C-ACB8A3266572}" id="{6B8462E0-72E7-462E-BB3D-BDB8A63312C7}">
    <text>colocar que é só pro RS</text>
  </threadedComment>
  <threadedComment ref="P15" dT="2022-11-23T18:25:46.58" personId="{556BE593-1795-4024-A358-B373D6CEF2F8}" id="{201043E9-1741-4829-81E6-2142A279F053}">
    <text>O período de implementação desta ação era até agosto/2021. Nesse caso, penso que ela ficaria vermelha, ou seja, não concluída no período previsto. 
Caso alterem a cor aqui, lembrar e alterar na Matriz de Planejamento</text>
  </threadedComment>
</ThreadedComment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onlinelibrary.wiley.com/doi/10.1111/ddi.12920"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CEE0A-BA17-42BB-8D29-1624BCC2DEDE}">
  <dimension ref="A1:B37"/>
  <sheetViews>
    <sheetView topLeftCell="A11" workbookViewId="0">
      <selection activeCell="E11" sqref="E11"/>
    </sheetView>
  </sheetViews>
  <sheetFormatPr defaultRowHeight="15" x14ac:dyDescent="0.25"/>
  <cols>
    <col min="1" max="1" width="34.28515625" customWidth="1"/>
    <col min="2" max="2" width="173.42578125" customWidth="1"/>
  </cols>
  <sheetData>
    <row r="1" spans="1:2" x14ac:dyDescent="0.25">
      <c r="A1" s="766" t="s">
        <v>0</v>
      </c>
      <c r="B1" s="766"/>
    </row>
    <row r="2" spans="1:2" ht="45" x14ac:dyDescent="0.25">
      <c r="A2" s="305" t="s">
        <v>1</v>
      </c>
      <c r="B2" s="306" t="s">
        <v>2</v>
      </c>
    </row>
    <row r="3" spans="1:2" ht="30" x14ac:dyDescent="0.25">
      <c r="A3" s="305" t="s">
        <v>3</v>
      </c>
      <c r="B3" s="306" t="s">
        <v>4</v>
      </c>
    </row>
    <row r="4" spans="1:2" ht="30" x14ac:dyDescent="0.25">
      <c r="A4" s="307" t="s">
        <v>5</v>
      </c>
      <c r="B4" s="306" t="s">
        <v>6</v>
      </c>
    </row>
    <row r="5" spans="1:2" ht="30" x14ac:dyDescent="0.25">
      <c r="A5" s="305" t="s">
        <v>7</v>
      </c>
      <c r="B5" s="306" t="s">
        <v>8</v>
      </c>
    </row>
    <row r="6" spans="1:2" ht="30" x14ac:dyDescent="0.25">
      <c r="A6" s="305" t="s">
        <v>9</v>
      </c>
      <c r="B6" s="306" t="s">
        <v>10</v>
      </c>
    </row>
    <row r="7" spans="1:2" ht="15.75" x14ac:dyDescent="0.25">
      <c r="A7" s="305" t="s">
        <v>11</v>
      </c>
      <c r="B7" s="306" t="s">
        <v>12</v>
      </c>
    </row>
    <row r="8" spans="1:2" ht="15.75" x14ac:dyDescent="0.25">
      <c r="A8" s="305" t="s">
        <v>13</v>
      </c>
      <c r="B8" s="306" t="s">
        <v>14</v>
      </c>
    </row>
    <row r="9" spans="1:2" ht="45" x14ac:dyDescent="0.25">
      <c r="A9" s="308" t="s">
        <v>15</v>
      </c>
      <c r="B9" s="306" t="s">
        <v>16</v>
      </c>
    </row>
    <row r="10" spans="1:2" ht="45" x14ac:dyDescent="0.25">
      <c r="A10" s="308" t="s">
        <v>17</v>
      </c>
      <c r="B10" s="306" t="s">
        <v>18</v>
      </c>
    </row>
    <row r="11" spans="1:2" ht="15.75" x14ac:dyDescent="0.25">
      <c r="A11" s="305" t="s">
        <v>19</v>
      </c>
      <c r="B11" s="306" t="s">
        <v>20</v>
      </c>
    </row>
    <row r="12" spans="1:2" x14ac:dyDescent="0.25">
      <c r="A12" s="767" t="s">
        <v>21</v>
      </c>
      <c r="B12" s="767"/>
    </row>
    <row r="13" spans="1:2" ht="47.25" x14ac:dyDescent="0.25">
      <c r="A13" s="309" t="s">
        <v>22</v>
      </c>
      <c r="B13" s="310" t="s">
        <v>23</v>
      </c>
    </row>
    <row r="14" spans="1:2" ht="47.25" x14ac:dyDescent="0.25">
      <c r="A14" s="311" t="s">
        <v>24</v>
      </c>
      <c r="B14" s="310" t="s">
        <v>25</v>
      </c>
    </row>
    <row r="15" spans="1:2" ht="47.25" x14ac:dyDescent="0.25">
      <c r="A15" s="312" t="s">
        <v>26</v>
      </c>
      <c r="B15" s="310" t="s">
        <v>27</v>
      </c>
    </row>
    <row r="16" spans="1:2" ht="31.5" x14ac:dyDescent="0.25">
      <c r="A16" s="313" t="s">
        <v>28</v>
      </c>
      <c r="B16" s="314" t="s">
        <v>29</v>
      </c>
    </row>
    <row r="17" spans="1:2" ht="31.5" x14ac:dyDescent="0.25">
      <c r="A17" s="315" t="s">
        <v>30</v>
      </c>
      <c r="B17" s="310" t="s">
        <v>31</v>
      </c>
    </row>
    <row r="18" spans="1:2" ht="63" x14ac:dyDescent="0.25">
      <c r="A18" s="316" t="s">
        <v>32</v>
      </c>
      <c r="B18" s="310" t="s">
        <v>33</v>
      </c>
    </row>
    <row r="19" spans="1:2" ht="47.25" x14ac:dyDescent="0.25">
      <c r="A19" s="317" t="s">
        <v>34</v>
      </c>
      <c r="B19" s="310" t="s">
        <v>35</v>
      </c>
    </row>
    <row r="20" spans="1:2" ht="31.5" x14ac:dyDescent="0.25">
      <c r="A20" s="318" t="s">
        <v>36</v>
      </c>
      <c r="B20" s="310" t="s">
        <v>37</v>
      </c>
    </row>
    <row r="21" spans="1:2" ht="31.5" x14ac:dyDescent="0.25">
      <c r="A21" s="319" t="s">
        <v>38</v>
      </c>
      <c r="B21" s="319" t="s">
        <v>39</v>
      </c>
    </row>
    <row r="22" spans="1:2" ht="31.5" x14ac:dyDescent="0.25">
      <c r="A22" s="319" t="s">
        <v>40</v>
      </c>
      <c r="B22" s="319" t="s">
        <v>41</v>
      </c>
    </row>
    <row r="23" spans="1:2" ht="63" x14ac:dyDescent="0.25">
      <c r="A23" s="319" t="s">
        <v>42</v>
      </c>
      <c r="B23" s="319" t="s">
        <v>43</v>
      </c>
    </row>
    <row r="24" spans="1:2" ht="31.5" x14ac:dyDescent="0.25">
      <c r="A24" s="319" t="s">
        <v>44</v>
      </c>
      <c r="B24" s="319" t="s">
        <v>45</v>
      </c>
    </row>
    <row r="25" spans="1:2" ht="15.75" x14ac:dyDescent="0.25">
      <c r="A25" s="319" t="s">
        <v>46</v>
      </c>
      <c r="B25" s="319" t="s">
        <v>47</v>
      </c>
    </row>
    <row r="26" spans="1:2" x14ac:dyDescent="0.25">
      <c r="A26" s="768" t="s">
        <v>48</v>
      </c>
      <c r="B26" s="768"/>
    </row>
    <row r="27" spans="1:2" ht="15.75" x14ac:dyDescent="0.25">
      <c r="A27" s="320" t="s">
        <v>49</v>
      </c>
      <c r="B27" s="320" t="s">
        <v>50</v>
      </c>
    </row>
    <row r="28" spans="1:2" ht="15.75" x14ac:dyDescent="0.25">
      <c r="A28" s="320" t="s">
        <v>51</v>
      </c>
      <c r="B28" s="320" t="s">
        <v>52</v>
      </c>
    </row>
    <row r="29" spans="1:2" ht="15.75" x14ac:dyDescent="0.25">
      <c r="A29" s="320" t="s">
        <v>53</v>
      </c>
      <c r="B29" s="320" t="s">
        <v>54</v>
      </c>
    </row>
    <row r="30" spans="1:2" ht="15.75" x14ac:dyDescent="0.25">
      <c r="A30" s="320" t="s">
        <v>55</v>
      </c>
      <c r="B30" s="320" t="s">
        <v>56</v>
      </c>
    </row>
    <row r="31" spans="1:2" ht="15.75" x14ac:dyDescent="0.25">
      <c r="A31" s="320" t="s">
        <v>57</v>
      </c>
      <c r="B31" s="320" t="s">
        <v>58</v>
      </c>
    </row>
    <row r="32" spans="1:2" ht="15.75" x14ac:dyDescent="0.25">
      <c r="A32" s="320" t="s">
        <v>59</v>
      </c>
      <c r="B32" s="320" t="s">
        <v>60</v>
      </c>
    </row>
    <row r="33" spans="1:2" ht="31.5" x14ac:dyDescent="0.25">
      <c r="A33" s="320" t="s">
        <v>61</v>
      </c>
      <c r="B33" s="320" t="s">
        <v>62</v>
      </c>
    </row>
    <row r="34" spans="1:2" ht="15.75" x14ac:dyDescent="0.25">
      <c r="A34" s="320" t="s">
        <v>63</v>
      </c>
      <c r="B34" s="320" t="s">
        <v>64</v>
      </c>
    </row>
    <row r="35" spans="1:2" ht="15.75" x14ac:dyDescent="0.25">
      <c r="A35" s="320" t="s">
        <v>65</v>
      </c>
      <c r="B35" s="320" t="s">
        <v>66</v>
      </c>
    </row>
    <row r="36" spans="1:2" ht="15.75" x14ac:dyDescent="0.25">
      <c r="A36" s="320" t="s">
        <v>67</v>
      </c>
      <c r="B36" s="320" t="s">
        <v>68</v>
      </c>
    </row>
    <row r="37" spans="1:2" ht="15.75" x14ac:dyDescent="0.25">
      <c r="A37" s="320" t="s">
        <v>69</v>
      </c>
      <c r="B37" s="320" t="s">
        <v>70</v>
      </c>
    </row>
  </sheetData>
  <mergeCells count="3">
    <mergeCell ref="A1:B1"/>
    <mergeCell ref="A12:B12"/>
    <mergeCell ref="A26:B2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12"/>
  <sheetViews>
    <sheetView showGridLines="0" zoomScale="55" zoomScaleNormal="55" workbookViewId="0">
      <selection activeCell="Q34" sqref="Q34"/>
    </sheetView>
  </sheetViews>
  <sheetFormatPr defaultColWidth="28.7109375" defaultRowHeight="31.5" x14ac:dyDescent="0.25"/>
  <cols>
    <col min="1" max="1" width="55.140625" style="623" customWidth="1"/>
    <col min="2" max="2" width="28.7109375" style="623"/>
    <col min="3" max="3" width="105.42578125" style="623" customWidth="1"/>
    <col min="4" max="4" width="62.5703125" style="623" customWidth="1"/>
    <col min="5" max="5" width="73.5703125" style="623" customWidth="1"/>
    <col min="6" max="9" width="28.7109375" style="623"/>
    <col min="10" max="10" width="114.42578125" style="623" customWidth="1"/>
    <col min="11" max="12" width="28.7109375" style="623"/>
    <col min="13" max="13" width="144.28515625" style="623" customWidth="1"/>
    <col min="14" max="16" width="28.7109375" style="623"/>
    <col min="17" max="17" width="183.7109375" style="623" customWidth="1"/>
    <col min="18" max="18" width="129.5703125" style="623" customWidth="1"/>
    <col min="19" max="19" width="108.7109375" style="623" customWidth="1"/>
    <col min="20" max="20" width="45.42578125" style="623" customWidth="1"/>
    <col min="21" max="21" width="118.140625" style="623" customWidth="1"/>
    <col min="22" max="23" width="28.7109375" style="623"/>
    <col min="24" max="16384" width="28.7109375" style="60"/>
  </cols>
  <sheetData>
    <row r="1" spans="1:26" ht="33.75" customHeight="1" x14ac:dyDescent="0.25">
      <c r="A1" s="961" t="s">
        <v>71</v>
      </c>
      <c r="B1" s="961"/>
      <c r="C1" s="961"/>
      <c r="D1" s="961"/>
      <c r="E1" s="961"/>
      <c r="F1" s="961"/>
      <c r="G1" s="961"/>
      <c r="H1" s="961"/>
      <c r="I1" s="961"/>
      <c r="J1" s="961"/>
      <c r="K1" s="961"/>
      <c r="L1" s="961"/>
      <c r="M1" s="961"/>
      <c r="N1" s="620"/>
      <c r="O1" s="620"/>
      <c r="P1" s="620"/>
      <c r="Q1" s="620"/>
      <c r="S1" s="620"/>
      <c r="T1" s="620"/>
      <c r="U1" s="620"/>
      <c r="V1" s="620"/>
      <c r="W1" s="620"/>
    </row>
    <row r="2" spans="1:26" ht="33.75" customHeight="1" thickBot="1" x14ac:dyDescent="0.3">
      <c r="A2" s="962" t="s">
        <v>72</v>
      </c>
      <c r="B2" s="962"/>
      <c r="C2" s="962"/>
      <c r="D2" s="962"/>
      <c r="E2" s="962"/>
      <c r="F2" s="962"/>
      <c r="G2" s="962"/>
      <c r="H2" s="962"/>
      <c r="I2" s="962"/>
      <c r="J2" s="962"/>
      <c r="K2" s="962"/>
      <c r="L2" s="962"/>
      <c r="M2" s="962"/>
      <c r="N2" s="621"/>
      <c r="O2" s="621"/>
      <c r="P2" s="621"/>
      <c r="Q2" s="621"/>
      <c r="R2" s="621"/>
      <c r="S2" s="621"/>
      <c r="T2" s="622"/>
      <c r="U2" s="622"/>
      <c r="W2" s="620"/>
    </row>
    <row r="3" spans="1:26" x14ac:dyDescent="0.25">
      <c r="W3" s="620"/>
    </row>
    <row r="4" spans="1:26" ht="45" customHeight="1" x14ac:dyDescent="0.25">
      <c r="A4" s="709" t="s">
        <v>73</v>
      </c>
      <c r="B4" s="963" t="s">
        <v>74</v>
      </c>
      <c r="C4" s="963"/>
      <c r="D4" s="963"/>
      <c r="E4" s="963"/>
      <c r="F4" s="963"/>
      <c r="G4" s="964"/>
      <c r="H4" s="624"/>
      <c r="I4" s="624"/>
      <c r="J4" s="624"/>
      <c r="K4" s="624"/>
      <c r="L4" s="624"/>
      <c r="M4" s="624"/>
      <c r="N4" s="624"/>
      <c r="O4" s="624"/>
      <c r="P4" s="624"/>
      <c r="W4" s="620"/>
    </row>
    <row r="5" spans="1:26" ht="7.15" customHeight="1" x14ac:dyDescent="0.25">
      <c r="W5" s="620"/>
    </row>
    <row r="6" spans="1:26" ht="27" customHeight="1" x14ac:dyDescent="0.25">
      <c r="A6" s="709" t="s">
        <v>75</v>
      </c>
      <c r="B6" s="965" t="s">
        <v>1543</v>
      </c>
      <c r="C6" s="966"/>
      <c r="W6" s="620"/>
      <c r="Z6" s="60" t="s">
        <v>77</v>
      </c>
    </row>
    <row r="7" spans="1:26" x14ac:dyDescent="0.25">
      <c r="W7" s="620"/>
      <c r="Z7" s="710" t="s">
        <v>78</v>
      </c>
    </row>
    <row r="8" spans="1:26" ht="27" customHeight="1" thickBot="1" x14ac:dyDescent="0.3">
      <c r="A8" s="967" t="s">
        <v>79</v>
      </c>
      <c r="B8" s="968"/>
      <c r="C8" s="968"/>
      <c r="D8" s="968"/>
      <c r="E8" s="968"/>
      <c r="F8" s="968"/>
      <c r="G8" s="968"/>
      <c r="H8" s="968"/>
      <c r="I8" s="968"/>
      <c r="J8" s="968"/>
      <c r="K8" s="968"/>
      <c r="L8" s="968"/>
      <c r="M8" s="969"/>
      <c r="N8" s="970" t="s">
        <v>80</v>
      </c>
      <c r="O8" s="971"/>
      <c r="P8" s="971"/>
      <c r="Q8" s="971"/>
      <c r="R8" s="971"/>
      <c r="S8" s="971"/>
      <c r="T8" s="971"/>
      <c r="U8" s="972"/>
      <c r="W8" s="620"/>
    </row>
    <row r="9" spans="1:26" ht="38.25" customHeight="1" x14ac:dyDescent="0.25">
      <c r="A9" s="994" t="s">
        <v>82</v>
      </c>
      <c r="B9" s="973" t="s">
        <v>83</v>
      </c>
      <c r="C9" s="973" t="s">
        <v>1</v>
      </c>
      <c r="D9" s="973" t="s">
        <v>3</v>
      </c>
      <c r="E9" s="973" t="s">
        <v>5</v>
      </c>
      <c r="F9" s="973" t="s">
        <v>7</v>
      </c>
      <c r="G9" s="973"/>
      <c r="H9" s="973" t="s">
        <v>9</v>
      </c>
      <c r="I9" s="973" t="s">
        <v>13</v>
      </c>
      <c r="J9" s="973" t="s">
        <v>11</v>
      </c>
      <c r="K9" s="979" t="s">
        <v>84</v>
      </c>
      <c r="L9" s="980"/>
      <c r="M9" s="973" t="s">
        <v>19</v>
      </c>
      <c r="N9" s="981" t="s">
        <v>24</v>
      </c>
      <c r="O9" s="992" t="s">
        <v>34</v>
      </c>
      <c r="P9" s="977" t="s">
        <v>30</v>
      </c>
      <c r="Q9" s="975" t="s">
        <v>38</v>
      </c>
      <c r="R9" s="983" t="s">
        <v>40</v>
      </c>
      <c r="S9" s="975" t="s">
        <v>42</v>
      </c>
      <c r="T9" s="975" t="s">
        <v>44</v>
      </c>
      <c r="U9" s="975" t="s">
        <v>46</v>
      </c>
      <c r="W9" s="620"/>
    </row>
    <row r="10" spans="1:26" ht="45.75" customHeight="1" thickBot="1" x14ac:dyDescent="0.3">
      <c r="A10" s="995"/>
      <c r="B10" s="974"/>
      <c r="C10" s="974"/>
      <c r="D10" s="974"/>
      <c r="E10" s="974"/>
      <c r="F10" s="700" t="s">
        <v>85</v>
      </c>
      <c r="G10" s="700" t="s">
        <v>86</v>
      </c>
      <c r="H10" s="974"/>
      <c r="I10" s="974"/>
      <c r="J10" s="974"/>
      <c r="K10" s="625" t="s">
        <v>87</v>
      </c>
      <c r="L10" s="625" t="s">
        <v>88</v>
      </c>
      <c r="M10" s="974"/>
      <c r="N10" s="982"/>
      <c r="O10" s="993"/>
      <c r="P10" s="978"/>
      <c r="Q10" s="976"/>
      <c r="R10" s="984"/>
      <c r="S10" s="976"/>
      <c r="T10" s="976"/>
      <c r="U10" s="976"/>
      <c r="W10" s="620"/>
    </row>
    <row r="11" spans="1:26" ht="252" x14ac:dyDescent="0.25">
      <c r="A11" s="985" t="s">
        <v>931</v>
      </c>
      <c r="B11" s="626" t="s">
        <v>90</v>
      </c>
      <c r="C11" s="637" t="s">
        <v>91</v>
      </c>
      <c r="D11" s="627" t="s">
        <v>92</v>
      </c>
      <c r="E11" s="627" t="s">
        <v>93</v>
      </c>
      <c r="F11" s="628">
        <v>43647</v>
      </c>
      <c r="G11" s="628">
        <v>45413</v>
      </c>
      <c r="H11" s="627" t="s">
        <v>932</v>
      </c>
      <c r="I11" s="629">
        <v>0</v>
      </c>
      <c r="J11" s="655" t="s">
        <v>933</v>
      </c>
      <c r="K11" s="627" t="s">
        <v>96</v>
      </c>
      <c r="L11" s="627" t="s">
        <v>1544</v>
      </c>
      <c r="M11" s="638" t="s">
        <v>1320</v>
      </c>
      <c r="N11" s="711"/>
      <c r="O11" s="630"/>
      <c r="P11" s="630" t="s">
        <v>98</v>
      </c>
      <c r="Q11" s="630" t="s">
        <v>1321</v>
      </c>
      <c r="R11" s="630"/>
      <c r="S11" s="630"/>
      <c r="T11" s="630"/>
      <c r="U11" s="630"/>
      <c r="W11" s="620"/>
    </row>
    <row r="12" spans="1:26" ht="315" x14ac:dyDescent="0.25">
      <c r="A12" s="986"/>
      <c r="B12" s="695" t="s">
        <v>106</v>
      </c>
      <c r="C12" s="632" t="s">
        <v>1545</v>
      </c>
      <c r="D12" s="631" t="s">
        <v>942</v>
      </c>
      <c r="E12" s="631" t="s">
        <v>109</v>
      </c>
      <c r="F12" s="628">
        <v>43647</v>
      </c>
      <c r="G12" s="628">
        <v>45413</v>
      </c>
      <c r="H12" s="632" t="s">
        <v>110</v>
      </c>
      <c r="I12" s="714">
        <v>0</v>
      </c>
      <c r="J12" s="633" t="s">
        <v>943</v>
      </c>
      <c r="K12" s="632" t="s">
        <v>112</v>
      </c>
      <c r="L12" s="632" t="s">
        <v>951</v>
      </c>
      <c r="M12" s="634" t="s">
        <v>952</v>
      </c>
      <c r="N12" s="750"/>
      <c r="O12" s="630"/>
      <c r="P12" s="630" t="s">
        <v>98</v>
      </c>
      <c r="Q12" s="635" t="s">
        <v>1546</v>
      </c>
      <c r="R12" s="635"/>
      <c r="S12" s="635"/>
      <c r="T12" s="635"/>
      <c r="U12" s="635"/>
      <c r="W12" s="620"/>
    </row>
    <row r="13" spans="1:26" ht="63" x14ac:dyDescent="0.25">
      <c r="A13" s="986"/>
      <c r="B13" s="636" t="s">
        <v>118</v>
      </c>
      <c r="C13" s="631" t="s">
        <v>953</v>
      </c>
      <c r="D13" s="631"/>
      <c r="E13" s="631"/>
      <c r="F13" s="628"/>
      <c r="G13" s="628"/>
      <c r="H13" s="631"/>
      <c r="I13" s="629"/>
      <c r="J13" s="633"/>
      <c r="K13" s="632"/>
      <c r="L13" s="632"/>
      <c r="M13" s="632"/>
      <c r="N13" s="630"/>
      <c r="O13" s="630"/>
      <c r="P13" s="630"/>
      <c r="Q13" s="635"/>
      <c r="R13" s="635"/>
      <c r="S13" s="635"/>
      <c r="T13" s="635"/>
      <c r="U13" s="635"/>
      <c r="W13" s="620"/>
    </row>
    <row r="14" spans="1:26" ht="189" x14ac:dyDescent="0.25">
      <c r="A14" s="986"/>
      <c r="B14" s="698" t="s">
        <v>133</v>
      </c>
      <c r="C14" s="631" t="s">
        <v>134</v>
      </c>
      <c r="D14" s="632" t="s">
        <v>135</v>
      </c>
      <c r="E14" s="632" t="s">
        <v>136</v>
      </c>
      <c r="F14" s="628">
        <v>43647</v>
      </c>
      <c r="G14" s="628">
        <v>45413</v>
      </c>
      <c r="H14" s="631" t="s">
        <v>486</v>
      </c>
      <c r="I14" s="714">
        <v>0</v>
      </c>
      <c r="J14" s="633" t="s">
        <v>954</v>
      </c>
      <c r="K14" s="632" t="s">
        <v>138</v>
      </c>
      <c r="L14" s="632" t="s">
        <v>138</v>
      </c>
      <c r="M14" s="634" t="s">
        <v>1329</v>
      </c>
      <c r="N14" s="630" t="s">
        <v>1411</v>
      </c>
      <c r="O14" s="630"/>
      <c r="P14" s="630"/>
      <c r="Q14" s="635" t="s">
        <v>1547</v>
      </c>
      <c r="R14" s="635"/>
      <c r="S14" s="635"/>
      <c r="T14" s="635"/>
      <c r="U14" s="635"/>
      <c r="W14" s="620"/>
    </row>
    <row r="15" spans="1:26" ht="409.5" x14ac:dyDescent="0.25">
      <c r="A15" s="986"/>
      <c r="B15" s="715" t="s">
        <v>143</v>
      </c>
      <c r="C15" s="701" t="s">
        <v>1548</v>
      </c>
      <c r="D15" s="637" t="s">
        <v>687</v>
      </c>
      <c r="E15" s="627" t="s">
        <v>691</v>
      </c>
      <c r="F15" s="628">
        <v>43647</v>
      </c>
      <c r="G15" s="628">
        <v>45413</v>
      </c>
      <c r="H15" s="627" t="s">
        <v>147</v>
      </c>
      <c r="I15" s="629">
        <v>200000</v>
      </c>
      <c r="J15" s="639" t="s">
        <v>965</v>
      </c>
      <c r="K15" s="627" t="s">
        <v>138</v>
      </c>
      <c r="L15" s="627" t="s">
        <v>138</v>
      </c>
      <c r="M15" s="627"/>
      <c r="N15" s="630"/>
      <c r="O15" s="630" t="s">
        <v>1411</v>
      </c>
      <c r="P15" s="630"/>
      <c r="Q15" s="635" t="s">
        <v>1549</v>
      </c>
      <c r="R15" s="635" t="s">
        <v>1550</v>
      </c>
      <c r="S15" s="635" t="s">
        <v>1551</v>
      </c>
      <c r="T15" s="635" t="s">
        <v>151</v>
      </c>
      <c r="U15" s="635" t="s">
        <v>1552</v>
      </c>
      <c r="W15" s="620"/>
    </row>
    <row r="16" spans="1:26" ht="94.5" x14ac:dyDescent="0.25">
      <c r="A16" s="986"/>
      <c r="B16" s="636" t="s">
        <v>154</v>
      </c>
      <c r="C16" s="631" t="s">
        <v>1337</v>
      </c>
      <c r="D16" s="631"/>
      <c r="E16" s="631"/>
      <c r="F16" s="628"/>
      <c r="G16" s="628"/>
      <c r="H16" s="631"/>
      <c r="I16" s="640"/>
      <c r="J16" s="633"/>
      <c r="K16" s="631"/>
      <c r="L16" s="631"/>
      <c r="M16" s="702" t="s">
        <v>968</v>
      </c>
      <c r="N16" s="630"/>
      <c r="O16" s="630"/>
      <c r="P16" s="630"/>
      <c r="Q16" s="635"/>
      <c r="R16" s="635"/>
      <c r="S16" s="635"/>
      <c r="T16" s="635"/>
      <c r="U16" s="635"/>
      <c r="W16" s="620"/>
    </row>
    <row r="17" spans="1:23" ht="252" x14ac:dyDescent="0.25">
      <c r="A17" s="986"/>
      <c r="B17" s="626" t="s">
        <v>165</v>
      </c>
      <c r="C17" s="627" t="s">
        <v>1553</v>
      </c>
      <c r="D17" s="631" t="s">
        <v>970</v>
      </c>
      <c r="E17" s="627" t="s">
        <v>168</v>
      </c>
      <c r="F17" s="628">
        <v>43647</v>
      </c>
      <c r="G17" s="628">
        <v>43922</v>
      </c>
      <c r="H17" s="627" t="s">
        <v>971</v>
      </c>
      <c r="I17" s="640">
        <v>0</v>
      </c>
      <c r="J17" s="633" t="s">
        <v>170</v>
      </c>
      <c r="K17" s="627" t="s">
        <v>171</v>
      </c>
      <c r="L17" s="627" t="s">
        <v>172</v>
      </c>
      <c r="M17" s="638" t="s">
        <v>1554</v>
      </c>
      <c r="N17" s="630"/>
      <c r="O17" s="630"/>
      <c r="P17" s="630" t="s">
        <v>98</v>
      </c>
      <c r="Q17" s="630" t="s">
        <v>1321</v>
      </c>
      <c r="R17" s="730" t="s">
        <v>1555</v>
      </c>
      <c r="S17" s="635"/>
      <c r="T17" s="635"/>
      <c r="U17" s="635"/>
      <c r="W17" s="620"/>
    </row>
    <row r="18" spans="1:23" ht="250.9" customHeight="1" x14ac:dyDescent="0.25">
      <c r="A18" s="986"/>
      <c r="B18" s="626" t="s">
        <v>178</v>
      </c>
      <c r="C18" s="627" t="s">
        <v>1556</v>
      </c>
      <c r="D18" s="627" t="s">
        <v>180</v>
      </c>
      <c r="E18" s="627" t="s">
        <v>181</v>
      </c>
      <c r="F18" s="628">
        <v>43647</v>
      </c>
      <c r="G18" s="628">
        <v>45231</v>
      </c>
      <c r="H18" s="627" t="s">
        <v>971</v>
      </c>
      <c r="I18" s="640">
        <v>0</v>
      </c>
      <c r="J18" s="633" t="s">
        <v>182</v>
      </c>
      <c r="K18" s="627" t="s">
        <v>183</v>
      </c>
      <c r="L18" s="627" t="s">
        <v>172</v>
      </c>
      <c r="M18" s="638" t="s">
        <v>1557</v>
      </c>
      <c r="N18" s="630"/>
      <c r="O18" s="630"/>
      <c r="P18" s="630" t="s">
        <v>98</v>
      </c>
      <c r="Q18" s="630" t="s">
        <v>1321</v>
      </c>
      <c r="R18" s="635"/>
      <c r="S18" s="635"/>
      <c r="T18" s="635"/>
      <c r="U18" s="635"/>
      <c r="W18" s="620"/>
    </row>
    <row r="19" spans="1:23" ht="189" x14ac:dyDescent="0.25">
      <c r="A19" s="986"/>
      <c r="B19" s="698" t="s">
        <v>188</v>
      </c>
      <c r="C19" s="631" t="s">
        <v>986</v>
      </c>
      <c r="D19" s="631" t="s">
        <v>1558</v>
      </c>
      <c r="E19" s="631" t="s">
        <v>191</v>
      </c>
      <c r="F19" s="628">
        <v>43647</v>
      </c>
      <c r="G19" s="628">
        <v>45413</v>
      </c>
      <c r="H19" s="631" t="s">
        <v>486</v>
      </c>
      <c r="I19" s="641">
        <v>15000</v>
      </c>
      <c r="J19" s="633" t="s">
        <v>988</v>
      </c>
      <c r="K19" s="642" t="s">
        <v>1559</v>
      </c>
      <c r="L19" s="642" t="s">
        <v>1345</v>
      </c>
      <c r="M19" s="702" t="s">
        <v>1328</v>
      </c>
      <c r="N19" s="630" t="s">
        <v>1411</v>
      </c>
      <c r="O19" s="630"/>
      <c r="P19" s="630"/>
      <c r="Q19" s="635"/>
      <c r="R19" s="635"/>
      <c r="S19" s="635"/>
      <c r="T19" s="635"/>
      <c r="U19" s="635"/>
      <c r="W19" s="620"/>
    </row>
    <row r="20" spans="1:23" ht="61.5" customHeight="1" x14ac:dyDescent="0.25">
      <c r="A20" s="986"/>
      <c r="B20" s="636" t="s">
        <v>198</v>
      </c>
      <c r="C20" s="637" t="s">
        <v>1346</v>
      </c>
      <c r="D20" s="632"/>
      <c r="E20" s="627"/>
      <c r="F20" s="643"/>
      <c r="G20" s="643"/>
      <c r="H20" s="627"/>
      <c r="I20" s="644"/>
      <c r="J20" s="645"/>
      <c r="K20" s="627"/>
      <c r="L20" s="627"/>
      <c r="M20" s="646"/>
      <c r="N20" s="630"/>
      <c r="O20" s="630"/>
      <c r="P20" s="630"/>
      <c r="Q20" s="635"/>
      <c r="R20" s="635"/>
      <c r="S20" s="635"/>
      <c r="T20" s="635"/>
      <c r="U20" s="635"/>
      <c r="W20" s="620"/>
    </row>
    <row r="21" spans="1:23" ht="409.5" x14ac:dyDescent="0.25">
      <c r="A21" s="986"/>
      <c r="B21" s="716" t="s">
        <v>210</v>
      </c>
      <c r="C21" s="703" t="s">
        <v>211</v>
      </c>
      <c r="D21" s="647" t="s">
        <v>212</v>
      </c>
      <c r="E21" s="648" t="s">
        <v>213</v>
      </c>
      <c r="F21" s="628">
        <v>43647</v>
      </c>
      <c r="G21" s="628">
        <v>45231</v>
      </c>
      <c r="H21" s="649" t="s">
        <v>486</v>
      </c>
      <c r="I21" s="644">
        <v>20000</v>
      </c>
      <c r="J21" s="664" t="s">
        <v>1003</v>
      </c>
      <c r="K21" s="647" t="s">
        <v>1560</v>
      </c>
      <c r="L21" s="648" t="s">
        <v>97</v>
      </c>
      <c r="M21" s="650" t="s">
        <v>1350</v>
      </c>
      <c r="N21" s="630"/>
      <c r="O21" s="630"/>
      <c r="P21" s="630" t="s">
        <v>98</v>
      </c>
      <c r="Q21" s="704" t="s">
        <v>1561</v>
      </c>
      <c r="R21" s="635"/>
      <c r="S21" s="651" t="s">
        <v>1348</v>
      </c>
      <c r="T21" s="651" t="s">
        <v>162</v>
      </c>
      <c r="U21" s="740" t="s">
        <v>1349</v>
      </c>
      <c r="W21" s="620"/>
    </row>
    <row r="22" spans="1:23" ht="240" customHeight="1" x14ac:dyDescent="0.25">
      <c r="A22" s="986"/>
      <c r="B22" s="717" t="s">
        <v>220</v>
      </c>
      <c r="C22" s="647" t="s">
        <v>1562</v>
      </c>
      <c r="D22" s="647" t="s">
        <v>222</v>
      </c>
      <c r="E22" s="647" t="s">
        <v>223</v>
      </c>
      <c r="F22" s="628">
        <v>43647</v>
      </c>
      <c r="G22" s="628">
        <v>45413</v>
      </c>
      <c r="H22" s="646" t="s">
        <v>932</v>
      </c>
      <c r="I22" s="640">
        <v>0</v>
      </c>
      <c r="J22" s="633" t="s">
        <v>1563</v>
      </c>
      <c r="K22" s="647" t="s">
        <v>1560</v>
      </c>
      <c r="L22" s="652" t="s">
        <v>97</v>
      </c>
      <c r="M22" s="653" t="s">
        <v>1357</v>
      </c>
      <c r="N22" s="630" t="s">
        <v>98</v>
      </c>
      <c r="O22" s="630"/>
      <c r="P22" s="630"/>
      <c r="Q22" s="705" t="s">
        <v>1351</v>
      </c>
      <c r="R22" s="659" t="s">
        <v>1352</v>
      </c>
      <c r="S22" s="651" t="s">
        <v>1353</v>
      </c>
      <c r="T22" s="739" t="s">
        <v>1354</v>
      </c>
      <c r="U22" s="738" t="s">
        <v>1564</v>
      </c>
      <c r="W22" s="620"/>
    </row>
    <row r="23" spans="1:23" ht="133.15" customHeight="1" x14ac:dyDescent="0.25">
      <c r="A23" s="986"/>
      <c r="B23" s="694" t="s">
        <v>615</v>
      </c>
      <c r="C23" s="654" t="s">
        <v>1565</v>
      </c>
      <c r="D23" s="654" t="s">
        <v>1017</v>
      </c>
      <c r="E23" s="654" t="s">
        <v>181</v>
      </c>
      <c r="F23" s="628">
        <v>43709</v>
      </c>
      <c r="G23" s="628">
        <v>45413</v>
      </c>
      <c r="H23" s="654" t="s">
        <v>1013</v>
      </c>
      <c r="I23" s="640">
        <v>0</v>
      </c>
      <c r="J23" s="655" t="s">
        <v>1566</v>
      </c>
      <c r="K23" s="654" t="s">
        <v>183</v>
      </c>
      <c r="L23" s="654" t="s">
        <v>183</v>
      </c>
      <c r="M23" s="656" t="s">
        <v>1567</v>
      </c>
      <c r="N23" s="630" t="s">
        <v>98</v>
      </c>
      <c r="O23" s="630"/>
      <c r="P23" s="630"/>
      <c r="Q23" s="635" t="s">
        <v>1568</v>
      </c>
      <c r="R23" s="635"/>
      <c r="S23" s="635"/>
      <c r="T23" s="635"/>
      <c r="U23" s="729" t="s">
        <v>1569</v>
      </c>
      <c r="W23" s="620"/>
    </row>
    <row r="24" spans="1:23" ht="293.25" customHeight="1" x14ac:dyDescent="0.25">
      <c r="A24" s="986"/>
      <c r="B24" s="718" t="s">
        <v>920</v>
      </c>
      <c r="C24" s="706" t="s">
        <v>1570</v>
      </c>
      <c r="D24" s="654" t="s">
        <v>1029</v>
      </c>
      <c r="E24" s="654" t="s">
        <v>1020</v>
      </c>
      <c r="F24" s="628">
        <v>44197</v>
      </c>
      <c r="G24" s="628">
        <v>45413</v>
      </c>
      <c r="H24" s="654" t="s">
        <v>1021</v>
      </c>
      <c r="I24" s="640">
        <v>0</v>
      </c>
      <c r="J24" s="656" t="s">
        <v>1571</v>
      </c>
      <c r="K24" s="654" t="s">
        <v>926</v>
      </c>
      <c r="L24" s="654" t="s">
        <v>926</v>
      </c>
      <c r="M24" s="656" t="s">
        <v>1572</v>
      </c>
      <c r="N24" s="630"/>
      <c r="O24" s="630"/>
      <c r="P24" s="630" t="s">
        <v>98</v>
      </c>
      <c r="Q24" s="635" t="s">
        <v>1573</v>
      </c>
      <c r="R24" s="635" t="s">
        <v>1574</v>
      </c>
      <c r="S24" s="635"/>
      <c r="T24" s="727"/>
      <c r="U24" s="728" t="s">
        <v>1575</v>
      </c>
      <c r="W24" s="620"/>
    </row>
    <row r="25" spans="1:23" ht="256.89999999999998" customHeight="1" x14ac:dyDescent="0.25">
      <c r="A25" s="986"/>
      <c r="B25" s="712" t="s">
        <v>1576</v>
      </c>
      <c r="C25" s="657" t="s">
        <v>1369</v>
      </c>
      <c r="D25" s="657" t="s">
        <v>1577</v>
      </c>
      <c r="E25" s="657" t="s">
        <v>1266</v>
      </c>
      <c r="F25" s="658">
        <v>44501</v>
      </c>
      <c r="G25" s="658">
        <v>45413</v>
      </c>
      <c r="H25" s="657" t="s">
        <v>932</v>
      </c>
      <c r="I25" s="640">
        <v>0</v>
      </c>
      <c r="J25" s="707" t="s">
        <v>1578</v>
      </c>
      <c r="K25" s="627" t="s">
        <v>1268</v>
      </c>
      <c r="L25" s="627" t="s">
        <v>1269</v>
      </c>
      <c r="M25" s="707"/>
      <c r="N25" s="630" t="s">
        <v>98</v>
      </c>
      <c r="O25" s="630"/>
      <c r="P25" s="630"/>
      <c r="Q25" s="708" t="s">
        <v>1367</v>
      </c>
      <c r="R25" s="659" t="s">
        <v>414</v>
      </c>
      <c r="S25" s="660" t="s">
        <v>1353</v>
      </c>
      <c r="T25" s="727" t="s">
        <v>1354</v>
      </c>
      <c r="U25" s="725" t="s">
        <v>1579</v>
      </c>
      <c r="W25" s="620"/>
    </row>
    <row r="26" spans="1:23" ht="190.15" customHeight="1" x14ac:dyDescent="0.25">
      <c r="A26" s="986"/>
      <c r="B26" s="712" t="s">
        <v>1580</v>
      </c>
      <c r="C26" s="657" t="s">
        <v>1374</v>
      </c>
      <c r="D26" s="627" t="s">
        <v>1375</v>
      </c>
      <c r="E26" s="627" t="s">
        <v>1272</v>
      </c>
      <c r="F26" s="658">
        <v>44501</v>
      </c>
      <c r="G26" s="658">
        <v>45231</v>
      </c>
      <c r="H26" s="657" t="s">
        <v>1273</v>
      </c>
      <c r="I26" s="640">
        <v>0</v>
      </c>
      <c r="J26" s="664" t="s">
        <v>1581</v>
      </c>
      <c r="K26" s="657" t="s">
        <v>1275</v>
      </c>
      <c r="L26" s="657" t="s">
        <v>1276</v>
      </c>
      <c r="M26" s="661" t="s">
        <v>1377</v>
      </c>
      <c r="N26" s="630" t="s">
        <v>1411</v>
      </c>
      <c r="O26" s="630"/>
      <c r="P26" s="630"/>
      <c r="Q26" s="662" t="s">
        <v>1370</v>
      </c>
      <c r="R26" s="731" t="s">
        <v>1371</v>
      </c>
      <c r="S26" s="663" t="s">
        <v>1372</v>
      </c>
      <c r="T26" s="659" t="s">
        <v>1373</v>
      </c>
      <c r="U26" s="630"/>
      <c r="W26" s="620"/>
    </row>
    <row r="27" spans="1:23" ht="184.15" customHeight="1" x14ac:dyDescent="0.25">
      <c r="A27" s="986"/>
      <c r="B27" s="720" t="s">
        <v>1582</v>
      </c>
      <c r="C27" s="657" t="s">
        <v>1583</v>
      </c>
      <c r="D27" s="657" t="s">
        <v>1577</v>
      </c>
      <c r="E27" s="657" t="s">
        <v>1279</v>
      </c>
      <c r="F27" s="658">
        <v>44501</v>
      </c>
      <c r="G27" s="658">
        <v>45413</v>
      </c>
      <c r="H27" s="657" t="s">
        <v>975</v>
      </c>
      <c r="I27" s="640">
        <v>0</v>
      </c>
      <c r="J27" s="664" t="s">
        <v>1584</v>
      </c>
      <c r="K27" s="657" t="s">
        <v>1281</v>
      </c>
      <c r="L27" s="657" t="s">
        <v>629</v>
      </c>
      <c r="M27" s="661" t="s">
        <v>1382</v>
      </c>
      <c r="N27" s="630"/>
      <c r="O27" s="630"/>
      <c r="P27" s="630" t="s">
        <v>98</v>
      </c>
      <c r="Q27" s="635" t="s">
        <v>1585</v>
      </c>
      <c r="R27" s="732" t="s">
        <v>1586</v>
      </c>
      <c r="S27" s="635"/>
      <c r="T27" s="635"/>
      <c r="U27" s="635" t="s">
        <v>1587</v>
      </c>
      <c r="W27" s="620"/>
    </row>
    <row r="28" spans="1:23" ht="357.6" customHeight="1" x14ac:dyDescent="0.25">
      <c r="A28" s="986"/>
      <c r="B28" s="719" t="s">
        <v>1537</v>
      </c>
      <c r="C28" s="657" t="s">
        <v>1588</v>
      </c>
      <c r="D28" s="657" t="s">
        <v>1589</v>
      </c>
      <c r="E28" s="657" t="s">
        <v>1590</v>
      </c>
      <c r="F28" s="658">
        <v>44896</v>
      </c>
      <c r="G28" s="658">
        <v>45413</v>
      </c>
      <c r="H28" s="657" t="s">
        <v>147</v>
      </c>
      <c r="I28" s="640">
        <v>0</v>
      </c>
      <c r="J28" s="664" t="s">
        <v>1591</v>
      </c>
      <c r="K28" s="657" t="s">
        <v>138</v>
      </c>
      <c r="L28" s="657" t="s">
        <v>138</v>
      </c>
      <c r="M28" s="661" t="s">
        <v>1542</v>
      </c>
      <c r="N28" s="630"/>
      <c r="O28" s="630" t="s">
        <v>98</v>
      </c>
      <c r="P28" s="630"/>
      <c r="Q28" s="635" t="s">
        <v>1592</v>
      </c>
      <c r="R28" s="635"/>
      <c r="S28" s="635"/>
      <c r="T28" s="635"/>
      <c r="U28" s="635"/>
      <c r="W28" s="620"/>
    </row>
    <row r="29" spans="1:23" ht="255" customHeight="1" x14ac:dyDescent="0.25">
      <c r="A29" s="987" t="s">
        <v>228</v>
      </c>
      <c r="B29" s="695" t="s">
        <v>229</v>
      </c>
      <c r="C29" s="632" t="s">
        <v>1593</v>
      </c>
      <c r="D29" s="637" t="s">
        <v>1594</v>
      </c>
      <c r="E29" s="637" t="s">
        <v>232</v>
      </c>
      <c r="F29" s="628">
        <v>43647</v>
      </c>
      <c r="G29" s="628">
        <v>45413</v>
      </c>
      <c r="H29" s="632" t="s">
        <v>233</v>
      </c>
      <c r="I29" s="629">
        <v>50000</v>
      </c>
      <c r="J29" s="638" t="s">
        <v>1034</v>
      </c>
      <c r="K29" s="632" t="s">
        <v>1041</v>
      </c>
      <c r="L29" s="632" t="s">
        <v>236</v>
      </c>
      <c r="M29" s="634" t="s">
        <v>1595</v>
      </c>
      <c r="N29" s="630"/>
      <c r="O29" s="630"/>
      <c r="P29" s="630" t="s">
        <v>98</v>
      </c>
      <c r="Q29" s="635" t="s">
        <v>1596</v>
      </c>
      <c r="R29" s="733" t="s">
        <v>1597</v>
      </c>
      <c r="S29" s="635" t="s">
        <v>1598</v>
      </c>
      <c r="T29" s="635" t="s">
        <v>416</v>
      </c>
      <c r="U29" s="728" t="s">
        <v>1599</v>
      </c>
      <c r="W29" s="620"/>
    </row>
    <row r="30" spans="1:23" ht="244.15" customHeight="1" x14ac:dyDescent="0.25">
      <c r="A30" s="988"/>
      <c r="B30" s="695" t="s">
        <v>245</v>
      </c>
      <c r="C30" s="631" t="s">
        <v>246</v>
      </c>
      <c r="D30" s="631" t="s">
        <v>247</v>
      </c>
      <c r="E30" s="631" t="s">
        <v>248</v>
      </c>
      <c r="F30" s="628">
        <v>43647</v>
      </c>
      <c r="G30" s="628">
        <v>45413</v>
      </c>
      <c r="H30" s="632" t="s">
        <v>249</v>
      </c>
      <c r="I30" s="714">
        <v>100000</v>
      </c>
      <c r="J30" s="634" t="s">
        <v>1043</v>
      </c>
      <c r="K30" s="632" t="s">
        <v>251</v>
      </c>
      <c r="L30" s="632" t="s">
        <v>252</v>
      </c>
      <c r="M30" s="634" t="s">
        <v>1392</v>
      </c>
      <c r="N30" s="630"/>
      <c r="O30" s="630"/>
      <c r="P30" s="630" t="s">
        <v>1411</v>
      </c>
      <c r="Q30" s="660"/>
      <c r="R30" s="635"/>
      <c r="S30" s="635"/>
      <c r="T30" s="635"/>
      <c r="U30" s="635" t="s">
        <v>1600</v>
      </c>
      <c r="W30" s="620"/>
    </row>
    <row r="31" spans="1:23" ht="232.9" customHeight="1" x14ac:dyDescent="0.25">
      <c r="A31" s="988"/>
      <c r="B31" s="626" t="s">
        <v>256</v>
      </c>
      <c r="C31" s="627" t="s">
        <v>257</v>
      </c>
      <c r="D31" s="627" t="s">
        <v>258</v>
      </c>
      <c r="E31" s="627" t="s">
        <v>259</v>
      </c>
      <c r="F31" s="628">
        <v>43647</v>
      </c>
      <c r="G31" s="665">
        <v>45413</v>
      </c>
      <c r="H31" s="627" t="s">
        <v>1051</v>
      </c>
      <c r="I31" s="629">
        <v>100000</v>
      </c>
      <c r="J31" s="638" t="s">
        <v>749</v>
      </c>
      <c r="K31" s="627" t="s">
        <v>138</v>
      </c>
      <c r="L31" s="627" t="s">
        <v>138</v>
      </c>
      <c r="M31" s="638" t="s">
        <v>1393</v>
      </c>
      <c r="N31" s="630"/>
      <c r="O31" s="630"/>
      <c r="P31" s="682" t="s">
        <v>98</v>
      </c>
      <c r="Q31" s="666" t="s">
        <v>1394</v>
      </c>
      <c r="R31" s="667"/>
      <c r="S31" s="630"/>
      <c r="T31" s="630"/>
      <c r="U31" s="630"/>
      <c r="W31" s="620"/>
    </row>
    <row r="32" spans="1:23" ht="202.9" customHeight="1" x14ac:dyDescent="0.25">
      <c r="A32" s="988"/>
      <c r="B32" s="695" t="s">
        <v>267</v>
      </c>
      <c r="C32" s="637" t="s">
        <v>1054</v>
      </c>
      <c r="D32" s="637" t="s">
        <v>269</v>
      </c>
      <c r="E32" s="637" t="s">
        <v>270</v>
      </c>
      <c r="F32" s="628">
        <v>43647</v>
      </c>
      <c r="G32" s="668" t="s">
        <v>1601</v>
      </c>
      <c r="H32" s="627" t="s">
        <v>273</v>
      </c>
      <c r="I32" s="629">
        <v>50000</v>
      </c>
      <c r="J32" s="669" t="s">
        <v>1602</v>
      </c>
      <c r="K32" s="627" t="s">
        <v>275</v>
      </c>
      <c r="L32" s="627" t="s">
        <v>275</v>
      </c>
      <c r="M32" s="669" t="s">
        <v>1061</v>
      </c>
      <c r="N32" s="630"/>
      <c r="O32" s="630"/>
      <c r="P32" s="630" t="s">
        <v>98</v>
      </c>
      <c r="Q32" s="630"/>
      <c r="R32" s="630"/>
      <c r="S32" s="630"/>
      <c r="T32" s="630"/>
      <c r="U32" s="630" t="s">
        <v>1603</v>
      </c>
      <c r="W32" s="620"/>
    </row>
    <row r="33" spans="1:23" ht="273" customHeight="1" x14ac:dyDescent="0.25">
      <c r="A33" s="988"/>
      <c r="B33" s="695" t="s">
        <v>281</v>
      </c>
      <c r="C33" s="632" t="s">
        <v>1604</v>
      </c>
      <c r="D33" s="632" t="s">
        <v>1063</v>
      </c>
      <c r="E33" s="631" t="s">
        <v>1405</v>
      </c>
      <c r="F33" s="628">
        <v>43647</v>
      </c>
      <c r="G33" s="658">
        <v>45413</v>
      </c>
      <c r="H33" s="657" t="s">
        <v>1068</v>
      </c>
      <c r="I33" s="714">
        <v>200000</v>
      </c>
      <c r="J33" s="661" t="s">
        <v>1605</v>
      </c>
      <c r="K33" s="632" t="s">
        <v>287</v>
      </c>
      <c r="L33" s="632" t="s">
        <v>288</v>
      </c>
      <c r="M33" s="661" t="s">
        <v>1606</v>
      </c>
      <c r="N33" s="630"/>
      <c r="O33" s="630"/>
      <c r="P33" s="630" t="s">
        <v>98</v>
      </c>
      <c r="Q33" s="630" t="s">
        <v>1607</v>
      </c>
      <c r="R33" s="630"/>
      <c r="S33" s="630"/>
      <c r="T33" s="630"/>
      <c r="U33" s="630" t="s">
        <v>1608</v>
      </c>
      <c r="W33" s="620"/>
    </row>
    <row r="34" spans="1:23" ht="322.14999999999998" customHeight="1" x14ac:dyDescent="0.25">
      <c r="A34" s="988"/>
      <c r="B34" s="695" t="s">
        <v>298</v>
      </c>
      <c r="C34" s="647" t="s">
        <v>1609</v>
      </c>
      <c r="D34" s="647" t="s">
        <v>340</v>
      </c>
      <c r="E34" s="647" t="s">
        <v>301</v>
      </c>
      <c r="F34" s="742">
        <v>43647</v>
      </c>
      <c r="G34" s="658">
        <v>45413</v>
      </c>
      <c r="H34" s="687" t="s">
        <v>303</v>
      </c>
      <c r="I34" s="743">
        <v>125000</v>
      </c>
      <c r="J34" s="744" t="s">
        <v>1072</v>
      </c>
      <c r="K34" s="687" t="s">
        <v>305</v>
      </c>
      <c r="L34" s="687" t="s">
        <v>306</v>
      </c>
      <c r="M34" s="661" t="s">
        <v>1077</v>
      </c>
      <c r="N34" s="630"/>
      <c r="O34" s="630"/>
      <c r="P34" s="630" t="s">
        <v>1411</v>
      </c>
      <c r="Q34" s="630" t="s">
        <v>1610</v>
      </c>
      <c r="R34" s="630"/>
      <c r="S34" s="630"/>
      <c r="T34" s="630"/>
      <c r="U34" s="630" t="s">
        <v>1611</v>
      </c>
      <c r="W34" s="620"/>
    </row>
    <row r="35" spans="1:23" ht="167.45" customHeight="1" x14ac:dyDescent="0.25">
      <c r="A35" s="988"/>
      <c r="B35" s="715" t="s">
        <v>310</v>
      </c>
      <c r="C35" s="657" t="s">
        <v>1087</v>
      </c>
      <c r="D35" s="674" t="s">
        <v>312</v>
      </c>
      <c r="E35" s="674" t="s">
        <v>1079</v>
      </c>
      <c r="F35" s="628">
        <v>43647</v>
      </c>
      <c r="G35" s="670">
        <v>45413</v>
      </c>
      <c r="H35" s="674" t="s">
        <v>314</v>
      </c>
      <c r="I35" s="675">
        <v>50000</v>
      </c>
      <c r="J35" s="676" t="s">
        <v>1088</v>
      </c>
      <c r="K35" s="657" t="s">
        <v>1089</v>
      </c>
      <c r="L35" s="677" t="s">
        <v>1081</v>
      </c>
      <c r="M35" s="661" t="s">
        <v>1612</v>
      </c>
      <c r="N35" s="630"/>
      <c r="O35" s="630" t="s">
        <v>1411</v>
      </c>
      <c r="P35" s="630"/>
      <c r="Q35" s="678"/>
      <c r="R35" s="734" t="s">
        <v>1613</v>
      </c>
      <c r="S35" s="678"/>
      <c r="T35" s="678" t="s">
        <v>1414</v>
      </c>
      <c r="U35" s="630"/>
      <c r="W35" s="620"/>
    </row>
    <row r="36" spans="1:23" ht="208.9" customHeight="1" x14ac:dyDescent="0.25">
      <c r="A36" s="988"/>
      <c r="B36" s="695" t="s">
        <v>324</v>
      </c>
      <c r="C36" s="680" t="s">
        <v>779</v>
      </c>
      <c r="D36" s="679" t="s">
        <v>1614</v>
      </c>
      <c r="E36" s="680" t="s">
        <v>1615</v>
      </c>
      <c r="F36" s="628">
        <v>43647</v>
      </c>
      <c r="G36" s="665">
        <v>45413</v>
      </c>
      <c r="H36" s="671" t="s">
        <v>1419</v>
      </c>
      <c r="I36" s="681">
        <v>10000</v>
      </c>
      <c r="J36" s="672" t="s">
        <v>1616</v>
      </c>
      <c r="K36" s="679" t="s">
        <v>1081</v>
      </c>
      <c r="L36" s="679" t="s">
        <v>1081</v>
      </c>
      <c r="M36" s="672" t="s">
        <v>1420</v>
      </c>
      <c r="N36" s="630"/>
      <c r="O36" s="630"/>
      <c r="P36" s="630" t="s">
        <v>98</v>
      </c>
      <c r="Q36" s="707" t="s">
        <v>1617</v>
      </c>
      <c r="R36" s="693" t="s">
        <v>1618</v>
      </c>
      <c r="T36" s="630"/>
      <c r="U36" s="630" t="s">
        <v>1619</v>
      </c>
      <c r="W36" s="620"/>
    </row>
    <row r="37" spans="1:23" ht="408.6" customHeight="1" x14ac:dyDescent="0.25">
      <c r="A37" s="988"/>
      <c r="B37" s="695" t="s">
        <v>338</v>
      </c>
      <c r="C37" s="631" t="s">
        <v>1421</v>
      </c>
      <c r="D37" s="637" t="s">
        <v>340</v>
      </c>
      <c r="E37" s="637" t="s">
        <v>341</v>
      </c>
      <c r="F37" s="628">
        <v>43647</v>
      </c>
      <c r="G37" s="665">
        <v>45413</v>
      </c>
      <c r="H37" s="627" t="s">
        <v>342</v>
      </c>
      <c r="I37" s="629">
        <v>150000</v>
      </c>
      <c r="J37" s="672" t="s">
        <v>1620</v>
      </c>
      <c r="K37" s="627" t="s">
        <v>124</v>
      </c>
      <c r="L37" s="627" t="s">
        <v>344</v>
      </c>
      <c r="M37" s="638" t="s">
        <v>1621</v>
      </c>
      <c r="N37" s="630"/>
      <c r="O37" s="630"/>
      <c r="P37" s="630" t="s">
        <v>98</v>
      </c>
      <c r="Q37" s="630" t="s">
        <v>1622</v>
      </c>
      <c r="R37" s="721" t="s">
        <v>1623</v>
      </c>
      <c r="S37" s="630"/>
      <c r="T37" s="630"/>
      <c r="U37" s="630"/>
      <c r="W37" s="620"/>
    </row>
    <row r="38" spans="1:23" ht="400.5" customHeight="1" x14ac:dyDescent="0.25">
      <c r="A38" s="988"/>
      <c r="B38" s="722" t="s">
        <v>353</v>
      </c>
      <c r="C38" s="632" t="s">
        <v>1624</v>
      </c>
      <c r="D38" s="627" t="s">
        <v>355</v>
      </c>
      <c r="E38" s="637" t="s">
        <v>356</v>
      </c>
      <c r="F38" s="628">
        <v>43647</v>
      </c>
      <c r="G38" s="665">
        <v>45413</v>
      </c>
      <c r="H38" s="627" t="s">
        <v>486</v>
      </c>
      <c r="I38" s="629">
        <v>175000</v>
      </c>
      <c r="J38" s="661" t="s">
        <v>1625</v>
      </c>
      <c r="K38" s="627" t="s">
        <v>1626</v>
      </c>
      <c r="L38" s="627" t="s">
        <v>1432</v>
      </c>
      <c r="M38" s="638" t="s">
        <v>1627</v>
      </c>
      <c r="N38" s="630"/>
      <c r="O38" s="630" t="s">
        <v>98</v>
      </c>
      <c r="P38" s="630"/>
      <c r="Q38" s="630" t="s">
        <v>1628</v>
      </c>
      <c r="R38" s="735" t="s">
        <v>1629</v>
      </c>
      <c r="S38" s="683" t="s">
        <v>1630</v>
      </c>
      <c r="T38" s="667" t="s">
        <v>1631</v>
      </c>
      <c r="U38" s="630" t="s">
        <v>1632</v>
      </c>
      <c r="W38" s="620"/>
    </row>
    <row r="39" spans="1:23" ht="316.89999999999998" customHeight="1" x14ac:dyDescent="0.25">
      <c r="A39" s="988"/>
      <c r="B39" s="751" t="s">
        <v>362</v>
      </c>
      <c r="C39" s="745" t="s">
        <v>1633</v>
      </c>
      <c r="D39" s="746" t="s">
        <v>1634</v>
      </c>
      <c r="E39" s="631" t="s">
        <v>798</v>
      </c>
      <c r="F39" s="628">
        <v>43647</v>
      </c>
      <c r="G39" s="665">
        <v>45413</v>
      </c>
      <c r="H39" s="632" t="s">
        <v>1116</v>
      </c>
      <c r="I39" s="714">
        <v>100000</v>
      </c>
      <c r="J39" s="661" t="s">
        <v>1123</v>
      </c>
      <c r="K39" s="657" t="s">
        <v>1124</v>
      </c>
      <c r="L39" s="657" t="s">
        <v>1125</v>
      </c>
      <c r="M39" s="634" t="s">
        <v>1434</v>
      </c>
      <c r="N39" s="630"/>
      <c r="O39" s="630" t="s">
        <v>98</v>
      </c>
      <c r="P39" s="630"/>
      <c r="Q39" s="630" t="s">
        <v>1635</v>
      </c>
      <c r="R39" s="747" t="s">
        <v>1636</v>
      </c>
      <c r="S39" s="630" t="s">
        <v>1637</v>
      </c>
      <c r="T39" s="630" t="s">
        <v>416</v>
      </c>
      <c r="U39" s="630" t="s">
        <v>1638</v>
      </c>
      <c r="W39" s="620"/>
    </row>
    <row r="40" spans="1:23" ht="217.15" customHeight="1" x14ac:dyDescent="0.25">
      <c r="A40" s="988"/>
      <c r="B40" s="715" t="s">
        <v>371</v>
      </c>
      <c r="C40" s="632" t="s">
        <v>1639</v>
      </c>
      <c r="D40" s="632" t="s">
        <v>801</v>
      </c>
      <c r="E40" s="631" t="s">
        <v>1128</v>
      </c>
      <c r="F40" s="628">
        <v>43678</v>
      </c>
      <c r="G40" s="665">
        <v>45413</v>
      </c>
      <c r="H40" s="632" t="s">
        <v>1640</v>
      </c>
      <c r="I40" s="714">
        <v>0</v>
      </c>
      <c r="J40" s="684" t="s">
        <v>1641</v>
      </c>
      <c r="K40" s="632" t="s">
        <v>377</v>
      </c>
      <c r="L40" s="632" t="s">
        <v>377</v>
      </c>
      <c r="M40" s="634" t="s">
        <v>1642</v>
      </c>
      <c r="N40" s="630"/>
      <c r="O40" s="630" t="s">
        <v>98</v>
      </c>
      <c r="P40" s="630"/>
      <c r="Q40" s="682"/>
      <c r="R40" s="666"/>
      <c r="S40" s="667"/>
      <c r="T40" s="630"/>
      <c r="U40" s="630" t="s">
        <v>1643</v>
      </c>
      <c r="W40" s="620"/>
    </row>
    <row r="41" spans="1:23" ht="160.9" customHeight="1" x14ac:dyDescent="0.25">
      <c r="A41" s="988"/>
      <c r="B41" s="752" t="s">
        <v>384</v>
      </c>
      <c r="C41" s="741" t="s">
        <v>1644</v>
      </c>
      <c r="D41" s="657" t="s">
        <v>386</v>
      </c>
      <c r="E41" s="657" t="s">
        <v>1645</v>
      </c>
      <c r="F41" s="628">
        <v>43647</v>
      </c>
      <c r="G41" s="665">
        <v>45413</v>
      </c>
      <c r="H41" s="657" t="s">
        <v>958</v>
      </c>
      <c r="I41" s="714">
        <v>120000</v>
      </c>
      <c r="J41" s="661" t="s">
        <v>1646</v>
      </c>
      <c r="K41" s="632" t="s">
        <v>390</v>
      </c>
      <c r="L41" s="632" t="s">
        <v>391</v>
      </c>
      <c r="M41" s="661" t="s">
        <v>1143</v>
      </c>
      <c r="N41" s="630"/>
      <c r="O41" s="630" t="s">
        <v>98</v>
      </c>
      <c r="P41" s="630"/>
      <c r="Q41" s="630"/>
      <c r="R41" s="630"/>
      <c r="S41" s="630"/>
      <c r="T41" s="630"/>
      <c r="U41" s="630" t="s">
        <v>1647</v>
      </c>
      <c r="W41" s="620"/>
    </row>
    <row r="42" spans="1:23" ht="154.15" customHeight="1" x14ac:dyDescent="0.25">
      <c r="A42" s="988"/>
      <c r="B42" s="753" t="s">
        <v>396</v>
      </c>
      <c r="C42" s="748" t="s">
        <v>1648</v>
      </c>
      <c r="D42" s="687" t="s">
        <v>398</v>
      </c>
      <c r="E42" s="687" t="s">
        <v>399</v>
      </c>
      <c r="F42" s="742">
        <v>43647</v>
      </c>
      <c r="G42" s="658">
        <v>45231</v>
      </c>
      <c r="H42" s="687" t="s">
        <v>110</v>
      </c>
      <c r="I42" s="743">
        <v>60000</v>
      </c>
      <c r="J42" s="749" t="s">
        <v>811</v>
      </c>
      <c r="K42" s="687" t="s">
        <v>1649</v>
      </c>
      <c r="L42" s="687" t="s">
        <v>391</v>
      </c>
      <c r="M42" s="687"/>
      <c r="N42" s="630"/>
      <c r="O42" s="630"/>
      <c r="P42" s="630" t="s">
        <v>1411</v>
      </c>
      <c r="Q42" s="630" t="s">
        <v>1650</v>
      </c>
      <c r="R42" s="630"/>
      <c r="S42" s="630" t="s">
        <v>1447</v>
      </c>
      <c r="T42" s="630" t="s">
        <v>948</v>
      </c>
      <c r="U42" s="630" t="s">
        <v>1651</v>
      </c>
      <c r="V42" s="630"/>
      <c r="W42" s="620"/>
    </row>
    <row r="43" spans="1:23" ht="69" customHeight="1" x14ac:dyDescent="0.25">
      <c r="A43" s="988"/>
      <c r="B43" s="686" t="s">
        <v>404</v>
      </c>
      <c r="C43" s="646" t="s">
        <v>814</v>
      </c>
      <c r="D43" s="687"/>
      <c r="E43" s="687"/>
      <c r="F43" s="628"/>
      <c r="G43" s="628"/>
      <c r="H43" s="688"/>
      <c r="I43" s="689"/>
      <c r="J43" s="656"/>
      <c r="K43" s="657"/>
      <c r="L43" s="690"/>
      <c r="M43" s="687"/>
      <c r="N43" s="630"/>
      <c r="O43" s="630"/>
      <c r="P43" s="630"/>
      <c r="Q43" s="630"/>
      <c r="R43" s="630"/>
      <c r="S43" s="630"/>
      <c r="T43" s="630"/>
      <c r="U43" s="630"/>
      <c r="W43" s="620"/>
    </row>
    <row r="44" spans="1:23" ht="335.25" customHeight="1" x14ac:dyDescent="0.25">
      <c r="A44" s="988"/>
      <c r="B44" s="695" t="s">
        <v>623</v>
      </c>
      <c r="C44" s="671" t="s">
        <v>1155</v>
      </c>
      <c r="D44" s="691" t="s">
        <v>340</v>
      </c>
      <c r="E44" s="691" t="s">
        <v>816</v>
      </c>
      <c r="F44" s="628">
        <v>43739</v>
      </c>
      <c r="G44" s="628">
        <v>45413</v>
      </c>
      <c r="H44" s="691" t="s">
        <v>1150</v>
      </c>
      <c r="I44" s="673">
        <v>200000</v>
      </c>
      <c r="J44" s="692" t="s">
        <v>1151</v>
      </c>
      <c r="K44" s="691" t="s">
        <v>1652</v>
      </c>
      <c r="L44" s="691" t="s">
        <v>629</v>
      </c>
      <c r="M44" s="691"/>
      <c r="N44" s="630"/>
      <c r="O44" s="630"/>
      <c r="P44" s="630" t="s">
        <v>98</v>
      </c>
      <c r="Q44" s="630" t="s">
        <v>1653</v>
      </c>
      <c r="R44" s="736" t="s">
        <v>1654</v>
      </c>
      <c r="S44" s="721"/>
      <c r="T44" s="630" t="s">
        <v>1132</v>
      </c>
      <c r="U44" s="693" t="s">
        <v>1655</v>
      </c>
      <c r="W44" s="620"/>
    </row>
    <row r="45" spans="1:23" ht="174" customHeight="1" x14ac:dyDescent="0.5">
      <c r="A45" s="988"/>
      <c r="B45" s="694" t="s">
        <v>912</v>
      </c>
      <c r="C45" s="654" t="s">
        <v>913</v>
      </c>
      <c r="D45" s="654" t="s">
        <v>914</v>
      </c>
      <c r="E45" s="654" t="s">
        <v>915</v>
      </c>
      <c r="F45" s="628">
        <v>44197</v>
      </c>
      <c r="G45" s="628">
        <v>45413</v>
      </c>
      <c r="H45" s="654" t="s">
        <v>802</v>
      </c>
      <c r="I45" s="629">
        <v>0</v>
      </c>
      <c r="J45" s="656" t="s">
        <v>1156</v>
      </c>
      <c r="K45" s="654" t="s">
        <v>1157</v>
      </c>
      <c r="L45" s="654" t="s">
        <v>1158</v>
      </c>
      <c r="M45" s="633"/>
      <c r="N45" s="630" t="s">
        <v>98</v>
      </c>
      <c r="O45" s="630"/>
      <c r="P45" s="630"/>
      <c r="Q45" s="682" t="s">
        <v>1656</v>
      </c>
      <c r="R45" s="737" t="s">
        <v>1657</v>
      </c>
      <c r="S45" s="667" t="s">
        <v>1454</v>
      </c>
      <c r="T45" s="630" t="s">
        <v>1132</v>
      </c>
      <c r="U45" s="693" t="s">
        <v>1658</v>
      </c>
      <c r="W45" s="620"/>
    </row>
    <row r="46" spans="1:23" ht="167.45" customHeight="1" x14ac:dyDescent="0.25">
      <c r="A46" s="988"/>
      <c r="B46" s="719" t="s">
        <v>1455</v>
      </c>
      <c r="C46" s="657" t="s">
        <v>1283</v>
      </c>
      <c r="D46" s="657" t="s">
        <v>1659</v>
      </c>
      <c r="E46" s="657" t="s">
        <v>1660</v>
      </c>
      <c r="F46" s="658">
        <v>44501</v>
      </c>
      <c r="G46" s="658">
        <v>45413</v>
      </c>
      <c r="H46" s="657" t="s">
        <v>1419</v>
      </c>
      <c r="I46" s="657"/>
      <c r="J46" s="661" t="s">
        <v>1661</v>
      </c>
      <c r="K46" s="664" t="s">
        <v>1089</v>
      </c>
      <c r="L46" s="664" t="s">
        <v>1089</v>
      </c>
      <c r="M46" s="664" t="s">
        <v>1662</v>
      </c>
      <c r="N46" s="630"/>
      <c r="O46" s="630" t="s">
        <v>1411</v>
      </c>
      <c r="P46" s="630"/>
      <c r="Q46" s="729" t="s">
        <v>1663</v>
      </c>
      <c r="R46" s="729" t="s">
        <v>1664</v>
      </c>
      <c r="S46" s="630" t="s">
        <v>1454</v>
      </c>
      <c r="T46" s="630" t="s">
        <v>1456</v>
      </c>
      <c r="U46" s="630" t="s">
        <v>1665</v>
      </c>
      <c r="W46" s="620"/>
    </row>
    <row r="47" spans="1:23" ht="337.15" customHeight="1" x14ac:dyDescent="0.25">
      <c r="A47" s="988"/>
      <c r="B47" s="695" t="s">
        <v>1458</v>
      </c>
      <c r="C47" s="657" t="s">
        <v>1666</v>
      </c>
      <c r="D47" s="657" t="s">
        <v>1667</v>
      </c>
      <c r="E47" s="657" t="s">
        <v>1668</v>
      </c>
      <c r="F47" s="658">
        <v>44501</v>
      </c>
      <c r="G47" s="658">
        <v>45413</v>
      </c>
      <c r="H47" s="657" t="s">
        <v>1291</v>
      </c>
      <c r="I47" s="657">
        <v>30000</v>
      </c>
      <c r="J47" s="661" t="s">
        <v>1669</v>
      </c>
      <c r="K47" s="664" t="s">
        <v>1293</v>
      </c>
      <c r="L47" s="664" t="s">
        <v>474</v>
      </c>
      <c r="M47" s="664" t="s">
        <v>1670</v>
      </c>
      <c r="N47" s="630"/>
      <c r="O47" s="630"/>
      <c r="P47" s="682" t="s">
        <v>1411</v>
      </c>
      <c r="Q47" s="666" t="s">
        <v>1671</v>
      </c>
      <c r="R47" s="12" t="s">
        <v>1672</v>
      </c>
      <c r="S47" s="667"/>
      <c r="T47" s="630"/>
      <c r="U47" s="630" t="s">
        <v>1673</v>
      </c>
      <c r="W47" s="620"/>
    </row>
    <row r="48" spans="1:23" ht="228" customHeight="1" x14ac:dyDescent="0.25">
      <c r="A48" s="988"/>
      <c r="B48" s="713" t="s">
        <v>1295</v>
      </c>
      <c r="C48" s="657" t="s">
        <v>1296</v>
      </c>
      <c r="D48" s="657" t="s">
        <v>1674</v>
      </c>
      <c r="E48" s="657" t="s">
        <v>1675</v>
      </c>
      <c r="F48" s="658">
        <v>44501</v>
      </c>
      <c r="G48" s="658">
        <v>45413</v>
      </c>
      <c r="H48" s="657" t="s">
        <v>1299</v>
      </c>
      <c r="I48" s="657">
        <v>0</v>
      </c>
      <c r="J48" s="672" t="s">
        <v>1467</v>
      </c>
      <c r="K48" s="664" t="s">
        <v>1089</v>
      </c>
      <c r="L48" s="664" t="s">
        <v>1089</v>
      </c>
      <c r="M48" s="664" t="s">
        <v>1676</v>
      </c>
      <c r="N48" s="630" t="s">
        <v>98</v>
      </c>
      <c r="O48" s="630"/>
      <c r="P48" s="630"/>
      <c r="Q48" s="630"/>
      <c r="R48" s="630"/>
      <c r="S48" s="630" t="s">
        <v>1466</v>
      </c>
      <c r="T48" s="630" t="s">
        <v>1048</v>
      </c>
      <c r="U48" s="630"/>
      <c r="W48" s="620"/>
    </row>
    <row r="49" spans="1:23" ht="214.9" customHeight="1" x14ac:dyDescent="0.25">
      <c r="A49" s="989"/>
      <c r="B49" s="712" t="s">
        <v>1468</v>
      </c>
      <c r="C49" s="657" t="s">
        <v>1302</v>
      </c>
      <c r="D49" s="657" t="s">
        <v>1677</v>
      </c>
      <c r="E49" s="657" t="s">
        <v>1678</v>
      </c>
      <c r="F49" s="658">
        <v>44501</v>
      </c>
      <c r="G49" s="658">
        <v>45413</v>
      </c>
      <c r="H49" s="657" t="s">
        <v>958</v>
      </c>
      <c r="I49" s="657">
        <v>0</v>
      </c>
      <c r="J49" s="672" t="s">
        <v>1679</v>
      </c>
      <c r="K49" s="664" t="s">
        <v>1089</v>
      </c>
      <c r="L49" s="664" t="s">
        <v>1089</v>
      </c>
      <c r="M49" s="664" t="s">
        <v>1680</v>
      </c>
      <c r="N49" s="630" t="s">
        <v>98</v>
      </c>
      <c r="O49" s="630"/>
      <c r="P49" s="630"/>
      <c r="Q49" s="630" t="s">
        <v>1681</v>
      </c>
      <c r="R49" s="630"/>
      <c r="S49" s="630"/>
      <c r="T49" s="630"/>
      <c r="U49" s="630" t="s">
        <v>1682</v>
      </c>
      <c r="W49" s="620"/>
    </row>
    <row r="50" spans="1:23" ht="196.9" customHeight="1" x14ac:dyDescent="0.25">
      <c r="A50" s="990" t="s">
        <v>419</v>
      </c>
      <c r="B50" s="695" t="s">
        <v>420</v>
      </c>
      <c r="C50" s="679" t="s">
        <v>421</v>
      </c>
      <c r="D50" s="627" t="s">
        <v>422</v>
      </c>
      <c r="E50" s="679" t="s">
        <v>423</v>
      </c>
      <c r="F50" s="628">
        <v>43647</v>
      </c>
      <c r="G50" s="628">
        <v>44531</v>
      </c>
      <c r="H50" s="679" t="s">
        <v>285</v>
      </c>
      <c r="I50" s="696">
        <v>3000</v>
      </c>
      <c r="J50" s="656" t="s">
        <v>1683</v>
      </c>
      <c r="K50" s="627" t="s">
        <v>425</v>
      </c>
      <c r="L50" s="627" t="s">
        <v>288</v>
      </c>
      <c r="M50" s="669" t="s">
        <v>1163</v>
      </c>
      <c r="N50" s="630"/>
      <c r="O50" s="630"/>
      <c r="P50" s="630" t="s">
        <v>98</v>
      </c>
      <c r="Q50" s="697" t="s">
        <v>1321</v>
      </c>
      <c r="R50" s="635"/>
      <c r="S50" s="635"/>
      <c r="T50" s="635"/>
      <c r="U50" s="635"/>
      <c r="W50" s="620"/>
    </row>
    <row r="51" spans="1:23" ht="213.6" customHeight="1" x14ac:dyDescent="0.25">
      <c r="A51" s="986"/>
      <c r="B51" s="715" t="s">
        <v>432</v>
      </c>
      <c r="C51" s="996" t="s">
        <v>1684</v>
      </c>
      <c r="D51" s="997" t="s">
        <v>1167</v>
      </c>
      <c r="E51" s="996" t="s">
        <v>435</v>
      </c>
      <c r="F51" s="998">
        <v>43647</v>
      </c>
      <c r="G51" s="999">
        <v>45413</v>
      </c>
      <c r="H51" s="1000" t="s">
        <v>948</v>
      </c>
      <c r="I51" s="1001">
        <v>100000</v>
      </c>
      <c r="J51" s="1002" t="s">
        <v>1171</v>
      </c>
      <c r="K51" s="996" t="s">
        <v>437</v>
      </c>
      <c r="L51" s="996" t="s">
        <v>391</v>
      </c>
      <c r="M51" s="1002" t="s">
        <v>1685</v>
      </c>
      <c r="N51" s="1003"/>
      <c r="O51" s="1003" t="s">
        <v>98</v>
      </c>
      <c r="P51" s="1003"/>
      <c r="Q51" s="1004" t="s">
        <v>1686</v>
      </c>
      <c r="R51" s="1005" t="s">
        <v>1687</v>
      </c>
      <c r="S51" s="1005"/>
      <c r="T51" s="1005" t="s">
        <v>1478</v>
      </c>
      <c r="U51" s="1005" t="s">
        <v>1688</v>
      </c>
      <c r="V51" s="1006"/>
      <c r="W51" s="620"/>
    </row>
    <row r="52" spans="1:23" ht="151.15" customHeight="1" x14ac:dyDescent="0.25">
      <c r="A52" s="986"/>
      <c r="B52" s="695" t="s">
        <v>1479</v>
      </c>
      <c r="C52" s="997" t="s">
        <v>1689</v>
      </c>
      <c r="D52" s="996" t="s">
        <v>1174</v>
      </c>
      <c r="E52" s="996" t="s">
        <v>445</v>
      </c>
      <c r="F52" s="998">
        <v>43647</v>
      </c>
      <c r="G52" s="998">
        <v>45231</v>
      </c>
      <c r="H52" s="1000" t="s">
        <v>314</v>
      </c>
      <c r="I52" s="1001">
        <v>0</v>
      </c>
      <c r="J52" s="1002" t="s">
        <v>1690</v>
      </c>
      <c r="K52" s="996" t="s">
        <v>448</v>
      </c>
      <c r="L52" s="996" t="s">
        <v>377</v>
      </c>
      <c r="M52" s="1002" t="s">
        <v>1691</v>
      </c>
      <c r="N52" s="1003"/>
      <c r="O52" s="1003"/>
      <c r="P52" s="1003" t="s">
        <v>98</v>
      </c>
      <c r="Q52" s="1005"/>
      <c r="R52" s="1005"/>
      <c r="S52" s="1005"/>
      <c r="T52" s="1005"/>
      <c r="U52" s="1005" t="s">
        <v>1692</v>
      </c>
      <c r="V52" s="1006"/>
      <c r="W52" s="620"/>
    </row>
    <row r="53" spans="1:23" ht="272.45" customHeight="1" x14ac:dyDescent="0.25">
      <c r="A53" s="986"/>
      <c r="B53" s="695" t="s">
        <v>457</v>
      </c>
      <c r="C53" s="1007" t="s">
        <v>1693</v>
      </c>
      <c r="D53" s="996" t="s">
        <v>1182</v>
      </c>
      <c r="E53" s="996" t="s">
        <v>445</v>
      </c>
      <c r="F53" s="998">
        <v>43647</v>
      </c>
      <c r="G53" s="999">
        <v>45413</v>
      </c>
      <c r="H53" s="996" t="s">
        <v>460</v>
      </c>
      <c r="I53" s="1001">
        <v>0</v>
      </c>
      <c r="J53" s="1002" t="s">
        <v>1190</v>
      </c>
      <c r="K53" s="996" t="s">
        <v>1183</v>
      </c>
      <c r="L53" s="996" t="s">
        <v>172</v>
      </c>
      <c r="M53" s="1008" t="s">
        <v>1694</v>
      </c>
      <c r="N53" s="1003"/>
      <c r="O53" s="1003"/>
      <c r="P53" s="1003" t="s">
        <v>1411</v>
      </c>
      <c r="Q53" s="1003" t="s">
        <v>1681</v>
      </c>
      <c r="R53" s="1003" t="s">
        <v>1695</v>
      </c>
      <c r="S53" s="1003"/>
      <c r="T53" s="1003"/>
      <c r="U53" s="1009" t="s">
        <v>1696</v>
      </c>
      <c r="V53" s="1006"/>
      <c r="W53" s="620"/>
    </row>
    <row r="54" spans="1:23" ht="348" customHeight="1" x14ac:dyDescent="0.25">
      <c r="A54" s="986"/>
      <c r="B54" s="695" t="s">
        <v>467</v>
      </c>
      <c r="C54" s="996" t="s">
        <v>1192</v>
      </c>
      <c r="D54" s="996" t="s">
        <v>480</v>
      </c>
      <c r="E54" s="996" t="s">
        <v>1193</v>
      </c>
      <c r="F54" s="998">
        <v>43647</v>
      </c>
      <c r="G54" s="999">
        <v>45413</v>
      </c>
      <c r="H54" s="996" t="s">
        <v>471</v>
      </c>
      <c r="I54" s="1001">
        <v>10000</v>
      </c>
      <c r="J54" s="1010" t="s">
        <v>1194</v>
      </c>
      <c r="K54" s="996" t="s">
        <v>473</v>
      </c>
      <c r="L54" s="996" t="s">
        <v>474</v>
      </c>
      <c r="M54" s="1002" t="s">
        <v>1697</v>
      </c>
      <c r="N54" s="1003"/>
      <c r="O54" s="1003"/>
      <c r="P54" s="1003" t="s">
        <v>98</v>
      </c>
      <c r="Q54" s="1003"/>
      <c r="R54" s="1003"/>
      <c r="S54" s="1003"/>
      <c r="T54" s="1003"/>
      <c r="U54" s="1003" t="s">
        <v>1698</v>
      </c>
      <c r="V54" s="1006"/>
      <c r="W54" s="620"/>
    </row>
    <row r="55" spans="1:23" ht="207.6" customHeight="1" x14ac:dyDescent="0.25">
      <c r="A55" s="986"/>
      <c r="B55" s="715" t="s">
        <v>482</v>
      </c>
      <c r="C55" s="997" t="s">
        <v>483</v>
      </c>
      <c r="D55" s="997" t="s">
        <v>1202</v>
      </c>
      <c r="E55" s="996" t="s">
        <v>485</v>
      </c>
      <c r="F55" s="998">
        <v>43647</v>
      </c>
      <c r="G55" s="998">
        <v>45413</v>
      </c>
      <c r="H55" s="997" t="s">
        <v>486</v>
      </c>
      <c r="I55" s="1011">
        <v>0</v>
      </c>
      <c r="J55" s="1010" t="s">
        <v>1495</v>
      </c>
      <c r="K55" s="996" t="s">
        <v>488</v>
      </c>
      <c r="L55" s="996" t="s">
        <v>252</v>
      </c>
      <c r="M55" s="1012" t="s">
        <v>1203</v>
      </c>
      <c r="N55" s="1003"/>
      <c r="O55" s="1003" t="s">
        <v>98</v>
      </c>
      <c r="P55" s="1003"/>
      <c r="Q55" s="1003" t="s">
        <v>1699</v>
      </c>
      <c r="R55" s="1003"/>
      <c r="S55" s="1003"/>
      <c r="T55" s="1003"/>
      <c r="U55" s="1003" t="s">
        <v>1700</v>
      </c>
      <c r="V55" s="1006"/>
      <c r="W55" s="620"/>
    </row>
    <row r="56" spans="1:23" ht="207.6" customHeight="1" x14ac:dyDescent="0.25">
      <c r="A56" s="986"/>
      <c r="B56" s="698" t="s">
        <v>494</v>
      </c>
      <c r="C56" s="996" t="s">
        <v>1496</v>
      </c>
      <c r="D56" s="996" t="s">
        <v>1207</v>
      </c>
      <c r="E56" s="996" t="s">
        <v>1208</v>
      </c>
      <c r="F56" s="998">
        <v>43647</v>
      </c>
      <c r="G56" s="998">
        <v>45413</v>
      </c>
      <c r="H56" s="996" t="s">
        <v>498</v>
      </c>
      <c r="I56" s="1011">
        <v>60000</v>
      </c>
      <c r="J56" s="1010" t="s">
        <v>1701</v>
      </c>
      <c r="K56" s="996" t="s">
        <v>500</v>
      </c>
      <c r="L56" s="996" t="s">
        <v>1210</v>
      </c>
      <c r="M56" s="1012" t="s">
        <v>1498</v>
      </c>
      <c r="N56" s="1003" t="s">
        <v>98</v>
      </c>
      <c r="O56" s="1003"/>
      <c r="P56" s="1003"/>
      <c r="Q56" s="1003"/>
      <c r="R56" s="1003"/>
      <c r="S56" s="1003"/>
      <c r="T56" s="1003"/>
      <c r="U56" s="1003"/>
      <c r="V56" s="1006"/>
      <c r="W56" s="620"/>
    </row>
    <row r="57" spans="1:23" ht="147" customHeight="1" x14ac:dyDescent="0.25">
      <c r="A57" s="986"/>
      <c r="B57" s="698" t="s">
        <v>509</v>
      </c>
      <c r="C57" s="997" t="s">
        <v>510</v>
      </c>
      <c r="D57" s="996" t="s">
        <v>422</v>
      </c>
      <c r="E57" s="996" t="s">
        <v>512</v>
      </c>
      <c r="F57" s="998">
        <v>43647</v>
      </c>
      <c r="G57" s="998">
        <v>45231</v>
      </c>
      <c r="H57" s="996" t="s">
        <v>513</v>
      </c>
      <c r="I57" s="1011">
        <v>150000</v>
      </c>
      <c r="J57" s="1010" t="s">
        <v>860</v>
      </c>
      <c r="K57" s="996" t="s">
        <v>515</v>
      </c>
      <c r="L57" s="996" t="s">
        <v>252</v>
      </c>
      <c r="M57" s="1012" t="s">
        <v>1702</v>
      </c>
      <c r="N57" s="1003" t="s">
        <v>98</v>
      </c>
      <c r="O57" s="1003"/>
      <c r="P57" s="1003"/>
      <c r="Q57" s="1003" t="s">
        <v>1681</v>
      </c>
      <c r="R57" s="1003"/>
      <c r="S57" s="1003"/>
      <c r="T57" s="1003"/>
      <c r="U57" s="1003"/>
      <c r="V57" s="1006"/>
      <c r="W57" s="620"/>
    </row>
    <row r="58" spans="1:23" ht="147" customHeight="1" x14ac:dyDescent="0.25">
      <c r="A58" s="986"/>
      <c r="B58" s="695" t="s">
        <v>519</v>
      </c>
      <c r="C58" s="997" t="s">
        <v>1703</v>
      </c>
      <c r="D58" s="997" t="s">
        <v>521</v>
      </c>
      <c r="E58" s="997" t="s">
        <v>522</v>
      </c>
      <c r="F58" s="998">
        <v>43647</v>
      </c>
      <c r="G58" s="1013" t="s">
        <v>864</v>
      </c>
      <c r="H58" s="996" t="s">
        <v>802</v>
      </c>
      <c r="I58" s="1014">
        <v>0</v>
      </c>
      <c r="J58" s="1010" t="s">
        <v>865</v>
      </c>
      <c r="K58" s="996" t="s">
        <v>525</v>
      </c>
      <c r="L58" s="996" t="s">
        <v>526</v>
      </c>
      <c r="M58" s="1010" t="s">
        <v>869</v>
      </c>
      <c r="N58" s="1003"/>
      <c r="O58" s="1003"/>
      <c r="P58" s="1003" t="s">
        <v>98</v>
      </c>
      <c r="Q58" s="1003" t="s">
        <v>1394</v>
      </c>
      <c r="R58" s="1003"/>
      <c r="S58" s="1003"/>
      <c r="T58" s="1003"/>
      <c r="U58" s="1003"/>
      <c r="V58" s="1006"/>
      <c r="W58" s="620"/>
    </row>
    <row r="59" spans="1:23" ht="147" customHeight="1" x14ac:dyDescent="0.25">
      <c r="A59" s="986"/>
      <c r="B59" s="695" t="s">
        <v>532</v>
      </c>
      <c r="C59" s="1000" t="s">
        <v>1704</v>
      </c>
      <c r="D59" s="996" t="s">
        <v>534</v>
      </c>
      <c r="E59" s="996" t="s">
        <v>535</v>
      </c>
      <c r="F59" s="998">
        <v>43647</v>
      </c>
      <c r="G59" s="998">
        <v>45413</v>
      </c>
      <c r="H59" s="996" t="s">
        <v>537</v>
      </c>
      <c r="I59" s="1011">
        <v>5000</v>
      </c>
      <c r="J59" s="1015" t="s">
        <v>1223</v>
      </c>
      <c r="K59" s="996" t="s">
        <v>1705</v>
      </c>
      <c r="L59" s="996" t="s">
        <v>172</v>
      </c>
      <c r="M59" s="1016" t="s">
        <v>1706</v>
      </c>
      <c r="N59" s="1003"/>
      <c r="O59" s="1003"/>
      <c r="P59" s="1003" t="s">
        <v>98</v>
      </c>
      <c r="Q59" s="1003" t="s">
        <v>1321</v>
      </c>
      <c r="R59" s="1003"/>
      <c r="S59" s="1003"/>
      <c r="T59" s="1003"/>
      <c r="U59" s="1003"/>
      <c r="V59" s="1006"/>
      <c r="W59" s="620"/>
    </row>
    <row r="60" spans="1:23" ht="147" customHeight="1" x14ac:dyDescent="0.25">
      <c r="A60" s="986"/>
      <c r="B60" s="699" t="s">
        <v>548</v>
      </c>
      <c r="C60" s="996" t="s">
        <v>549</v>
      </c>
      <c r="D60" s="996" t="s">
        <v>550</v>
      </c>
      <c r="E60" s="996" t="s">
        <v>551</v>
      </c>
      <c r="F60" s="998">
        <v>43647</v>
      </c>
      <c r="G60" s="1017">
        <v>44409</v>
      </c>
      <c r="H60" s="996" t="s">
        <v>553</v>
      </c>
      <c r="I60" s="1011">
        <v>2500</v>
      </c>
      <c r="J60" s="1016" t="s">
        <v>1707</v>
      </c>
      <c r="K60" s="996" t="s">
        <v>555</v>
      </c>
      <c r="L60" s="996" t="s">
        <v>125</v>
      </c>
      <c r="M60" s="1012" t="s">
        <v>1708</v>
      </c>
      <c r="N60" s="1003"/>
      <c r="O60" s="1003"/>
      <c r="P60" s="1003" t="s">
        <v>98</v>
      </c>
      <c r="Q60" s="1003" t="s">
        <v>1321</v>
      </c>
      <c r="R60" s="1003"/>
      <c r="S60" s="1003"/>
      <c r="T60" s="1003"/>
      <c r="U60" s="1003"/>
      <c r="V60" s="1006"/>
      <c r="W60" s="620"/>
    </row>
    <row r="61" spans="1:23" ht="187.9" customHeight="1" x14ac:dyDescent="0.25">
      <c r="A61" s="986"/>
      <c r="B61" s="695" t="s">
        <v>562</v>
      </c>
      <c r="C61" s="1018" t="s">
        <v>563</v>
      </c>
      <c r="D61" s="1019" t="s">
        <v>1509</v>
      </c>
      <c r="E61" s="1019" t="s">
        <v>565</v>
      </c>
      <c r="F61" s="998">
        <v>43647</v>
      </c>
      <c r="G61" s="999">
        <v>45413</v>
      </c>
      <c r="H61" s="1018" t="s">
        <v>566</v>
      </c>
      <c r="I61" s="1020">
        <v>100000</v>
      </c>
      <c r="J61" s="1002" t="s">
        <v>1243</v>
      </c>
      <c r="K61" s="1018" t="s">
        <v>568</v>
      </c>
      <c r="L61" s="1018" t="s">
        <v>568</v>
      </c>
      <c r="M61" s="1002" t="s">
        <v>1709</v>
      </c>
      <c r="N61" s="1003"/>
      <c r="O61" s="1003"/>
      <c r="P61" s="1003" t="s">
        <v>1411</v>
      </c>
      <c r="Q61" s="1003" t="s">
        <v>1710</v>
      </c>
      <c r="R61" s="1003"/>
      <c r="S61" s="1003"/>
      <c r="T61" s="1003"/>
      <c r="U61" s="1003" t="s">
        <v>1711</v>
      </c>
      <c r="V61" s="1006"/>
      <c r="W61" s="620"/>
    </row>
    <row r="62" spans="1:23" ht="339" customHeight="1" x14ac:dyDescent="0.25">
      <c r="A62" s="986"/>
      <c r="B62" s="698" t="s">
        <v>576</v>
      </c>
      <c r="C62" s="1000" t="s">
        <v>1712</v>
      </c>
      <c r="D62" s="1000" t="s">
        <v>1713</v>
      </c>
      <c r="E62" s="1000" t="s">
        <v>1251</v>
      </c>
      <c r="F62" s="998">
        <v>43647</v>
      </c>
      <c r="G62" s="999">
        <v>45413</v>
      </c>
      <c r="H62" s="997" t="s">
        <v>579</v>
      </c>
      <c r="I62" s="1020">
        <v>30000</v>
      </c>
      <c r="J62" s="1021" t="s">
        <v>1714</v>
      </c>
      <c r="K62" s="997" t="s">
        <v>581</v>
      </c>
      <c r="L62" s="1022" t="s">
        <v>582</v>
      </c>
      <c r="M62" s="1002" t="s">
        <v>1715</v>
      </c>
      <c r="N62" s="1003" t="s">
        <v>98</v>
      </c>
      <c r="O62" s="1003"/>
      <c r="P62" s="1003"/>
      <c r="Q62" s="1003"/>
      <c r="R62" s="1003"/>
      <c r="S62" s="1003"/>
      <c r="T62" s="1003"/>
      <c r="U62" s="1003" t="s">
        <v>1716</v>
      </c>
      <c r="V62" s="1006"/>
      <c r="W62" s="620"/>
    </row>
    <row r="63" spans="1:23" ht="189.6" customHeight="1" x14ac:dyDescent="0.25">
      <c r="A63" s="986"/>
      <c r="B63" s="698" t="s">
        <v>586</v>
      </c>
      <c r="C63" s="1023" t="s">
        <v>587</v>
      </c>
      <c r="D63" s="1019" t="s">
        <v>588</v>
      </c>
      <c r="E63" s="1019" t="s">
        <v>1253</v>
      </c>
      <c r="F63" s="998">
        <v>43647</v>
      </c>
      <c r="G63" s="999">
        <v>45413</v>
      </c>
      <c r="H63" s="1018" t="s">
        <v>1717</v>
      </c>
      <c r="I63" s="1020">
        <v>6000</v>
      </c>
      <c r="J63" s="1021" t="s">
        <v>1718</v>
      </c>
      <c r="K63" s="1024" t="s">
        <v>592</v>
      </c>
      <c r="L63" s="1025" t="s">
        <v>593</v>
      </c>
      <c r="M63" s="1002" t="s">
        <v>1719</v>
      </c>
      <c r="N63" s="1003" t="s">
        <v>98</v>
      </c>
      <c r="O63" s="1003"/>
      <c r="P63" s="1003"/>
      <c r="Q63" s="1003" t="s">
        <v>1681</v>
      </c>
      <c r="R63" s="1003"/>
      <c r="S63" s="1003"/>
      <c r="T63" s="1003"/>
      <c r="U63" s="1003" t="s">
        <v>1720</v>
      </c>
      <c r="V63" s="1006"/>
      <c r="W63" s="620"/>
    </row>
    <row r="64" spans="1:23" ht="128.25" customHeight="1" x14ac:dyDescent="0.25">
      <c r="A64" s="986"/>
      <c r="B64" s="685" t="s">
        <v>600</v>
      </c>
      <c r="C64" s="1000" t="s">
        <v>1721</v>
      </c>
      <c r="D64" s="1000" t="s">
        <v>602</v>
      </c>
      <c r="E64" s="1000" t="s">
        <v>603</v>
      </c>
      <c r="F64" s="998">
        <v>43647</v>
      </c>
      <c r="G64" s="1017">
        <v>45413</v>
      </c>
      <c r="H64" s="1000" t="s">
        <v>958</v>
      </c>
      <c r="I64" s="1026">
        <v>0</v>
      </c>
      <c r="J64" s="1021" t="s">
        <v>1722</v>
      </c>
      <c r="K64" s="1000" t="s">
        <v>605</v>
      </c>
      <c r="L64" s="1000" t="s">
        <v>606</v>
      </c>
      <c r="M64" s="1002" t="s">
        <v>1723</v>
      </c>
      <c r="N64" s="1003" t="s">
        <v>98</v>
      </c>
      <c r="O64" s="1003"/>
      <c r="P64" s="1003"/>
      <c r="Q64" s="1003" t="s">
        <v>1724</v>
      </c>
      <c r="R64" s="1003"/>
      <c r="S64" s="1003"/>
      <c r="T64" s="1003" t="s">
        <v>1520</v>
      </c>
      <c r="U64" s="1003"/>
      <c r="V64" s="1006"/>
      <c r="W64" s="620"/>
    </row>
    <row r="65" spans="1:23" ht="146.44999999999999" customHeight="1" x14ac:dyDescent="0.25">
      <c r="A65" s="986"/>
      <c r="B65" s="722" t="s">
        <v>1522</v>
      </c>
      <c r="C65" s="1027" t="s">
        <v>1307</v>
      </c>
      <c r="D65" s="1000" t="s">
        <v>1577</v>
      </c>
      <c r="E65" s="1000" t="s">
        <v>1725</v>
      </c>
      <c r="F65" s="999">
        <v>44501</v>
      </c>
      <c r="G65" s="999">
        <v>45413</v>
      </c>
      <c r="H65" s="1000" t="s">
        <v>958</v>
      </c>
      <c r="I65" s="1000">
        <v>0</v>
      </c>
      <c r="J65" s="1002" t="s">
        <v>1726</v>
      </c>
      <c r="K65" s="1000" t="s">
        <v>1309</v>
      </c>
      <c r="L65" s="1000" t="s">
        <v>1310</v>
      </c>
      <c r="M65" s="1002" t="s">
        <v>1727</v>
      </c>
      <c r="N65" s="1003"/>
      <c r="O65" s="1003" t="s">
        <v>98</v>
      </c>
      <c r="P65" s="1003"/>
      <c r="Q65" s="1003"/>
      <c r="R65" s="1003"/>
      <c r="S65" s="1003"/>
      <c r="T65" s="1003"/>
      <c r="U65" s="1003" t="s">
        <v>1728</v>
      </c>
      <c r="V65" s="1006"/>
      <c r="W65" s="620"/>
    </row>
    <row r="66" spans="1:23" ht="146.44999999999999" customHeight="1" x14ac:dyDescent="0.25">
      <c r="A66" s="986"/>
      <c r="B66" s="723" t="s">
        <v>1526</v>
      </c>
      <c r="C66" s="1027" t="s">
        <v>1312</v>
      </c>
      <c r="D66" s="1000" t="s">
        <v>1577</v>
      </c>
      <c r="E66" s="1000" t="s">
        <v>578</v>
      </c>
      <c r="F66" s="999">
        <v>44501</v>
      </c>
      <c r="G66" s="999">
        <v>45413</v>
      </c>
      <c r="H66" s="1000" t="s">
        <v>932</v>
      </c>
      <c r="I66" s="1000">
        <v>0</v>
      </c>
      <c r="J66" s="1002" t="s">
        <v>1729</v>
      </c>
      <c r="K66" s="1000" t="s">
        <v>1315</v>
      </c>
      <c r="L66" s="1000" t="s">
        <v>1316</v>
      </c>
      <c r="M66" s="1002" t="s">
        <v>1730</v>
      </c>
      <c r="N66" s="1003"/>
      <c r="O66" s="1003" t="s">
        <v>98</v>
      </c>
      <c r="P66" s="1003"/>
      <c r="Q66" s="1003" t="s">
        <v>1681</v>
      </c>
      <c r="R66" s="1003"/>
      <c r="S66" s="1003"/>
      <c r="T66" s="1003"/>
      <c r="U66" s="1003" t="s">
        <v>1731</v>
      </c>
      <c r="V66" s="1006"/>
      <c r="W66" s="620"/>
    </row>
    <row r="67" spans="1:23" ht="183" customHeight="1" x14ac:dyDescent="0.25">
      <c r="A67" s="991"/>
      <c r="B67" s="726" t="s">
        <v>1529</v>
      </c>
      <c r="C67" s="724" t="s">
        <v>1530</v>
      </c>
      <c r="D67" s="657" t="s">
        <v>1732</v>
      </c>
      <c r="E67" s="657" t="s">
        <v>1733</v>
      </c>
      <c r="F67" s="658">
        <v>44896</v>
      </c>
      <c r="G67" s="658">
        <v>45413</v>
      </c>
      <c r="H67" s="657" t="s">
        <v>1533</v>
      </c>
      <c r="I67" s="657">
        <v>0</v>
      </c>
      <c r="J67" s="661" t="s">
        <v>1734</v>
      </c>
      <c r="K67" s="657" t="s">
        <v>1535</v>
      </c>
      <c r="L67" s="657" t="s">
        <v>629</v>
      </c>
      <c r="M67" s="661" t="s">
        <v>1536</v>
      </c>
      <c r="N67" s="630"/>
      <c r="O67" s="630"/>
      <c r="P67" s="630" t="s">
        <v>98</v>
      </c>
      <c r="Q67" s="630" t="s">
        <v>1735</v>
      </c>
      <c r="R67" s="725" t="s">
        <v>1736</v>
      </c>
      <c r="S67" s="630"/>
      <c r="T67" s="630" t="s">
        <v>1737</v>
      </c>
      <c r="U67" s="630" t="s">
        <v>1738</v>
      </c>
      <c r="W67" s="620"/>
    </row>
    <row r="68" spans="1:23" x14ac:dyDescent="0.25">
      <c r="W68" s="620"/>
    </row>
    <row r="69" spans="1:23" x14ac:dyDescent="0.25">
      <c r="A69" s="620"/>
      <c r="B69" s="620"/>
      <c r="C69" s="620"/>
      <c r="D69" s="620"/>
      <c r="E69" s="620"/>
      <c r="F69" s="620"/>
      <c r="G69" s="620"/>
      <c r="H69" s="620"/>
      <c r="I69" s="620"/>
      <c r="J69" s="620"/>
      <c r="K69" s="620"/>
      <c r="L69" s="620"/>
      <c r="M69" s="620"/>
      <c r="N69" s="620"/>
      <c r="O69" s="620"/>
      <c r="P69" s="620"/>
      <c r="Q69" s="620"/>
      <c r="R69" s="620"/>
      <c r="S69" s="620"/>
      <c r="T69" s="620"/>
      <c r="U69" s="620"/>
      <c r="V69" s="620"/>
      <c r="W69" s="620"/>
    </row>
    <row r="70" spans="1:23" x14ac:dyDescent="0.25">
      <c r="A70" s="620"/>
      <c r="B70" s="620"/>
      <c r="C70" s="620"/>
      <c r="D70" s="620"/>
      <c r="E70" s="620"/>
      <c r="F70" s="620"/>
      <c r="G70" s="620"/>
      <c r="H70" s="620"/>
      <c r="I70" s="620"/>
      <c r="J70" s="620"/>
      <c r="K70" s="620"/>
      <c r="L70" s="620"/>
      <c r="M70" s="620"/>
      <c r="N70" s="620"/>
      <c r="O70" s="620"/>
      <c r="P70" s="620"/>
      <c r="Q70" s="620"/>
      <c r="R70" s="620"/>
      <c r="S70" s="620"/>
      <c r="T70" s="620"/>
      <c r="U70" s="620"/>
      <c r="V70" s="620"/>
      <c r="W70" s="620"/>
    </row>
    <row r="72" spans="1:23" ht="26.25" customHeight="1" x14ac:dyDescent="0.25"/>
    <row r="73" spans="1:23" ht="26.25" customHeight="1" x14ac:dyDescent="0.25"/>
    <row r="74" spans="1:23" ht="43.5" customHeight="1" x14ac:dyDescent="0.25"/>
    <row r="76" spans="1:23" ht="15.75" customHeight="1" x14ac:dyDescent="0.25"/>
    <row r="88" ht="15.75" customHeight="1" x14ac:dyDescent="0.25"/>
    <row r="89" ht="15" customHeight="1" x14ac:dyDescent="0.25"/>
    <row r="100" ht="15.75" customHeight="1" x14ac:dyDescent="0.25"/>
    <row r="101" ht="15" customHeight="1" x14ac:dyDescent="0.25"/>
    <row r="112" ht="15.75" customHeight="1" x14ac:dyDescent="0.25"/>
  </sheetData>
  <sheetProtection formatCells="0" formatColumns="0" formatRows="0"/>
  <mergeCells count="28">
    <mergeCell ref="A11:A28"/>
    <mergeCell ref="A29:A49"/>
    <mergeCell ref="A50:A67"/>
    <mergeCell ref="S9:S10"/>
    <mergeCell ref="O9:O10"/>
    <mergeCell ref="F9:G9"/>
    <mergeCell ref="H9:H10"/>
    <mergeCell ref="I9:I10"/>
    <mergeCell ref="A9:A10"/>
    <mergeCell ref="B9:B10"/>
    <mergeCell ref="C9:C10"/>
    <mergeCell ref="D9:D10"/>
    <mergeCell ref="E9:E10"/>
    <mergeCell ref="N8:U8"/>
    <mergeCell ref="J9:J10"/>
    <mergeCell ref="T9:T10"/>
    <mergeCell ref="U9:U10"/>
    <mergeCell ref="P9:P10"/>
    <mergeCell ref="K9:L9"/>
    <mergeCell ref="M9:M10"/>
    <mergeCell ref="N9:N10"/>
    <mergeCell ref="Q9:Q10"/>
    <mergeCell ref="R9:R10"/>
    <mergeCell ref="A1:M1"/>
    <mergeCell ref="A2:M2"/>
    <mergeCell ref="B4:G4"/>
    <mergeCell ref="B6:C6"/>
    <mergeCell ref="A8:M8"/>
  </mergeCells>
  <phoneticPr fontId="41" type="noConversion"/>
  <conditionalFormatting sqref="G11:G14">
    <cfRule type="timePeriod" dxfId="6" priority="3" timePeriod="lastMonth">
      <formula>AND(MONTH(G11)=MONTH(EDATE(TODAY(),0-1)),YEAR(G11)=YEAR(EDATE(TODAY(),0-1)))</formula>
    </cfRule>
  </conditionalFormatting>
  <conditionalFormatting sqref="G16">
    <cfRule type="timePeriod" dxfId="5" priority="2" timePeriod="lastMonth">
      <formula>AND(MONTH(G16)=MONTH(EDATE(TODAY(),0-1)),YEAR(G16)=YEAR(EDATE(TODAY(),0-1)))</formula>
    </cfRule>
  </conditionalFormatting>
  <conditionalFormatting sqref="N11:N67">
    <cfRule type="cellIs" dxfId="4" priority="11" operator="equal">
      <formula>"x"</formula>
    </cfRule>
  </conditionalFormatting>
  <conditionalFormatting sqref="O11:O67">
    <cfRule type="cellIs" dxfId="3" priority="4" operator="equal">
      <formula>"x"</formula>
    </cfRule>
  </conditionalFormatting>
  <conditionalFormatting sqref="P11:P67">
    <cfRule type="cellIs" dxfId="2" priority="8" operator="equal">
      <formula>"x"</formula>
    </cfRule>
  </conditionalFormatting>
  <conditionalFormatting sqref="Z6:Z7">
    <cfRule type="cellIs" dxfId="1" priority="13" stopIfTrue="1" operator="equal">
      <formula>$Z$6</formula>
    </cfRule>
  </conditionalFormatting>
  <pageMargins left="0.511811024" right="0.511811024" top="0.78740157499999996" bottom="0.78740157499999996" header="0.31496062000000002" footer="0.31496062000000002"/>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R30"/>
  <sheetViews>
    <sheetView showGridLines="0" tabSelected="1" zoomScaleNormal="100" zoomScalePageLayoutView="70" workbookViewId="0">
      <selection activeCell="C4" sqref="C4"/>
    </sheetView>
  </sheetViews>
  <sheetFormatPr defaultRowHeight="15" x14ac:dyDescent="0.25"/>
  <cols>
    <col min="1" max="1" width="2.85546875" customWidth="1"/>
    <col min="2" max="2" width="3.85546875" customWidth="1"/>
    <col min="3" max="3" width="49.5703125" bestFit="1" customWidth="1"/>
    <col min="4" max="4" width="14.28515625" customWidth="1"/>
    <col min="5" max="5" width="9.5703125" customWidth="1"/>
    <col min="6" max="6" width="9.42578125" customWidth="1"/>
    <col min="7" max="7" width="9.5703125" customWidth="1"/>
    <col min="18" max="18" width="2.85546875" customWidth="1"/>
  </cols>
  <sheetData>
    <row r="1" spans="1:18" x14ac:dyDescent="0.25">
      <c r="A1" s="11"/>
      <c r="B1" s="11"/>
      <c r="C1" s="11"/>
      <c r="D1" s="11"/>
      <c r="E1" s="11"/>
      <c r="F1" s="11"/>
      <c r="G1" s="11"/>
      <c r="H1" s="11"/>
      <c r="I1" s="11"/>
      <c r="J1" s="11"/>
      <c r="K1" s="11"/>
      <c r="L1" s="11"/>
      <c r="M1" s="11"/>
      <c r="N1" s="11"/>
      <c r="O1" s="11"/>
      <c r="P1" s="11"/>
      <c r="Q1" s="11"/>
      <c r="R1" s="11"/>
    </row>
    <row r="2" spans="1:18" s="15" customFormat="1" ht="21" customHeight="1" x14ac:dyDescent="0.25">
      <c r="A2" s="16"/>
      <c r="B2" s="754" t="s">
        <v>71</v>
      </c>
      <c r="C2" s="754"/>
      <c r="D2" s="754"/>
      <c r="E2" s="754"/>
      <c r="F2" s="754"/>
      <c r="G2" s="754"/>
      <c r="H2" s="754"/>
      <c r="I2" s="754"/>
      <c r="J2" s="754"/>
      <c r="K2" s="754"/>
      <c r="L2" s="754"/>
      <c r="M2" s="754"/>
      <c r="N2" s="754"/>
      <c r="O2" s="754"/>
      <c r="P2" s="754"/>
      <c r="Q2" s="754"/>
      <c r="R2" s="16"/>
    </row>
    <row r="3" spans="1:18" ht="33.75" customHeight="1" x14ac:dyDescent="0.35">
      <c r="A3" s="11"/>
      <c r="B3" s="760" t="str">
        <f>'Monitoria Anual - 1'!A2</f>
        <v>Plano de Ação Nacional para a Conservação de répteis e anfíbios ameaçados de extinção da região Sul do Brasil - PAN Herpetofauna do Sul</v>
      </c>
      <c r="C3" s="760"/>
      <c r="D3" s="760"/>
      <c r="E3" s="760"/>
      <c r="F3" s="760"/>
      <c r="G3" s="760"/>
      <c r="H3" s="760"/>
      <c r="I3" s="760"/>
      <c r="J3" s="760"/>
      <c r="K3" s="760"/>
      <c r="L3" s="760"/>
      <c r="M3" s="760"/>
      <c r="N3" s="760"/>
      <c r="O3" s="760"/>
      <c r="P3" s="760"/>
      <c r="Q3" s="760"/>
      <c r="R3" s="11"/>
    </row>
    <row r="4" spans="1:18" x14ac:dyDescent="0.25">
      <c r="A4" s="11"/>
      <c r="H4" s="12"/>
      <c r="I4" s="12"/>
      <c r="J4" s="12"/>
      <c r="K4" s="12"/>
      <c r="R4" s="11"/>
    </row>
    <row r="5" spans="1:18" s="2" customFormat="1" ht="45" customHeight="1" x14ac:dyDescent="0.25">
      <c r="A5" s="18"/>
      <c r="B5" s="761" t="s">
        <v>631</v>
      </c>
      <c r="C5" s="761"/>
      <c r="D5" s="762" t="str">
        <f>'Monitoria Anual - 5'!B4</f>
        <v>Promover a redução de ameaças sobre os anfíbios e répteis contemplados pelo PAN e seus habitat</v>
      </c>
      <c r="E5" s="762"/>
      <c r="F5" s="762"/>
      <c r="G5" s="762"/>
      <c r="H5" s="762"/>
      <c r="I5" s="763"/>
      <c r="J5" s="13"/>
      <c r="K5" s="13"/>
      <c r="L5" s="13"/>
      <c r="M5" s="13"/>
      <c r="N5" s="13"/>
      <c r="R5" s="18"/>
    </row>
    <row r="6" spans="1:18" ht="4.1500000000000004" customHeight="1" x14ac:dyDescent="0.25">
      <c r="A6" s="11"/>
      <c r="H6" s="12"/>
      <c r="I6" s="12"/>
      <c r="J6" s="12"/>
      <c r="K6" s="12"/>
      <c r="R6" s="11"/>
    </row>
    <row r="7" spans="1:18" ht="26.25" customHeight="1" x14ac:dyDescent="0.25">
      <c r="A7" s="11"/>
      <c r="B7" s="761" t="s">
        <v>75</v>
      </c>
      <c r="C7" s="761"/>
      <c r="D7" s="764" t="str">
        <f>'Monitoria Anual - 5'!B6</f>
        <v>10/03/2025 a 14/03/2025 (presencial)</v>
      </c>
      <c r="E7" s="764"/>
      <c r="F7" s="764"/>
      <c r="G7" s="764"/>
      <c r="H7" s="764"/>
      <c r="I7" s="765"/>
      <c r="J7" s="45"/>
      <c r="K7" s="45"/>
      <c r="L7" s="45"/>
      <c r="M7" s="45"/>
      <c r="N7" s="45"/>
      <c r="O7" s="45"/>
      <c r="P7" s="45"/>
      <c r="Q7" s="45"/>
      <c r="R7" s="11"/>
    </row>
    <row r="8" spans="1:18" x14ac:dyDescent="0.25">
      <c r="A8" s="11"/>
      <c r="R8" s="11"/>
    </row>
    <row r="9" spans="1:18" ht="31.5" customHeight="1" x14ac:dyDescent="0.25">
      <c r="A9" s="11"/>
      <c r="B9" s="754" t="s">
        <v>632</v>
      </c>
      <c r="C9" s="754"/>
      <c r="D9" s="754"/>
      <c r="E9" s="754"/>
      <c r="F9" s="754"/>
      <c r="G9" s="754"/>
      <c r="H9" s="754"/>
      <c r="I9" s="754"/>
      <c r="J9" s="754"/>
      <c r="K9" s="754"/>
      <c r="L9" s="754"/>
      <c r="M9" s="754"/>
      <c r="N9" s="754"/>
      <c r="O9" s="754"/>
      <c r="P9" s="754"/>
      <c r="Q9" s="754"/>
      <c r="R9" s="11"/>
    </row>
    <row r="10" spans="1:18" x14ac:dyDescent="0.25">
      <c r="A10" s="11"/>
      <c r="F10" s="10"/>
      <c r="G10" s="10"/>
      <c r="R10" s="11"/>
    </row>
    <row r="11" spans="1:18" ht="18" customHeight="1" x14ac:dyDescent="0.25">
      <c r="A11" s="11"/>
      <c r="B11" s="755" t="s">
        <v>633</v>
      </c>
      <c r="C11" s="756"/>
      <c r="D11" s="45"/>
      <c r="E11" s="45"/>
      <c r="F11" s="45"/>
      <c r="G11" s="45"/>
      <c r="H11" s="45"/>
      <c r="I11" s="45"/>
      <c r="J11" s="45"/>
      <c r="K11" s="45"/>
      <c r="L11" s="45"/>
      <c r="M11" s="45"/>
      <c r="N11" s="45"/>
      <c r="O11" s="45"/>
      <c r="P11" s="45"/>
      <c r="Q11" s="45"/>
      <c r="R11" s="11"/>
    </row>
    <row r="12" spans="1:18" ht="15.75" thickBot="1" x14ac:dyDescent="0.3">
      <c r="A12" s="11"/>
      <c r="F12" s="291"/>
      <c r="R12" s="11"/>
    </row>
    <row r="13" spans="1:18" ht="60.75" customHeight="1" x14ac:dyDescent="0.25">
      <c r="A13" s="11"/>
      <c r="C13" s="757" t="s">
        <v>1739</v>
      </c>
      <c r="D13" s="758"/>
      <c r="E13" s="759"/>
      <c r="F13" s="3"/>
      <c r="R13" s="11"/>
    </row>
    <row r="14" spans="1:18" s="2" customFormat="1" ht="31.9" customHeight="1" thickBot="1" x14ac:dyDescent="0.3">
      <c r="A14" s="18"/>
      <c r="C14" s="26" t="s">
        <v>635</v>
      </c>
      <c r="D14" s="7" t="s">
        <v>636</v>
      </c>
      <c r="E14" s="9" t="s">
        <v>637</v>
      </c>
      <c r="F14" s="6"/>
      <c r="R14" s="18"/>
    </row>
    <row r="15" spans="1:18" ht="15.75" x14ac:dyDescent="0.25">
      <c r="A15" s="11"/>
      <c r="C15" s="41" t="s">
        <v>1740</v>
      </c>
      <c r="D15" s="28">
        <f>COUNTA('Monitoria Anual - 5'!N11:N67)</f>
        <v>14</v>
      </c>
      <c r="E15" s="29">
        <f>D15/$D$18</f>
        <v>0.26415094339622641</v>
      </c>
      <c r="F15" s="4"/>
      <c r="R15" s="11"/>
    </row>
    <row r="16" spans="1:18" ht="15.75" x14ac:dyDescent="0.25">
      <c r="A16" s="11"/>
      <c r="C16" s="42" t="s">
        <v>1741</v>
      </c>
      <c r="D16" s="28">
        <f>COUNTA('Monitoria Anual - 5'!O11:O67)</f>
        <v>12</v>
      </c>
      <c r="E16" s="29">
        <f>D16/$D$18</f>
        <v>0.22641509433962265</v>
      </c>
      <c r="F16" s="4"/>
      <c r="R16" s="11"/>
    </row>
    <row r="17" spans="1:18" ht="16.5" thickBot="1" x14ac:dyDescent="0.3">
      <c r="A17" s="11"/>
      <c r="C17" s="43" t="s">
        <v>1742</v>
      </c>
      <c r="D17" s="28">
        <f>COUNTA('Monitoria Anual - 5'!P11:P67)</f>
        <v>27</v>
      </c>
      <c r="E17" s="29">
        <f>D17/$D$18</f>
        <v>0.50943396226415094</v>
      </c>
      <c r="F17" s="4"/>
      <c r="R17" s="11"/>
    </row>
    <row r="18" spans="1:18" ht="15.75" thickBot="1" x14ac:dyDescent="0.3">
      <c r="A18" s="11"/>
      <c r="C18" s="44" t="s">
        <v>1743</v>
      </c>
      <c r="D18" s="31">
        <f>SUM(D15:D17)</f>
        <v>53</v>
      </c>
      <c r="E18" s="32">
        <f>SUM(E15:E17)</f>
        <v>1</v>
      </c>
      <c r="F18" s="5"/>
      <c r="R18" s="11"/>
    </row>
    <row r="19" spans="1:18" x14ac:dyDescent="0.25">
      <c r="A19" s="11"/>
      <c r="R19" s="11"/>
    </row>
    <row r="20" spans="1:18" ht="15.75" x14ac:dyDescent="0.25">
      <c r="A20" s="11"/>
      <c r="B20" s="46" t="s">
        <v>649</v>
      </c>
      <c r="C20" s="47"/>
      <c r="D20" s="45"/>
      <c r="E20" s="45"/>
      <c r="F20" s="45"/>
      <c r="G20" s="45"/>
      <c r="H20" s="45"/>
      <c r="I20" s="45"/>
      <c r="J20" s="45"/>
      <c r="K20" s="45"/>
      <c r="L20" s="45"/>
      <c r="M20" s="45"/>
      <c r="N20" s="45"/>
      <c r="O20" s="45"/>
      <c r="P20" s="45"/>
      <c r="Q20" s="45"/>
      <c r="R20" s="11"/>
    </row>
    <row r="21" spans="1:18" ht="16.5" thickBot="1" x14ac:dyDescent="0.3">
      <c r="A21" s="11"/>
      <c r="B21" s="17"/>
      <c r="C21" s="17"/>
      <c r="D21" s="17"/>
      <c r="E21" s="17"/>
      <c r="F21" s="17"/>
      <c r="G21" s="17"/>
      <c r="H21" s="17"/>
      <c r="I21" s="17"/>
      <c r="J21" s="17"/>
      <c r="K21" s="17"/>
      <c r="L21" s="17"/>
      <c r="M21" s="17"/>
      <c r="N21" s="17"/>
      <c r="O21" s="17"/>
      <c r="P21" s="17"/>
      <c r="Q21" s="17"/>
      <c r="R21" s="11"/>
    </row>
    <row r="22" spans="1:18" ht="36" customHeight="1" thickBot="1" x14ac:dyDescent="0.3">
      <c r="A22" s="11"/>
      <c r="C22" s="33" t="s">
        <v>650</v>
      </c>
      <c r="D22" s="69">
        <f>COUNTA('Monitoria Anual - 5'!A11:A67)</f>
        <v>3</v>
      </c>
      <c r="R22" s="11"/>
    </row>
    <row r="23" spans="1:18" ht="15.75" thickBot="1" x14ac:dyDescent="0.3">
      <c r="A23" s="11"/>
      <c r="R23" s="11"/>
    </row>
    <row r="24" spans="1:18" ht="15.75" thickBot="1" x14ac:dyDescent="0.3">
      <c r="A24" s="11"/>
      <c r="C24" s="80" t="s">
        <v>651</v>
      </c>
      <c r="D24" s="80" t="s">
        <v>652</v>
      </c>
      <c r="E24" s="21"/>
      <c r="F24" s="22"/>
      <c r="G24" s="25"/>
      <c r="R24" s="11"/>
    </row>
    <row r="25" spans="1:18" x14ac:dyDescent="0.25">
      <c r="A25" s="11"/>
      <c r="C25" s="77" t="s">
        <v>653</v>
      </c>
      <c r="D25" s="101">
        <f>SUM(E25:G25)</f>
        <v>15</v>
      </c>
      <c r="E25" s="34">
        <f>COUNTA('Monitoria Anual - 5'!N11:N28)</f>
        <v>6</v>
      </c>
      <c r="F25" s="67">
        <f>COUNTA('Monitoria Anual - 5'!O11:O28)</f>
        <v>2</v>
      </c>
      <c r="G25" s="68">
        <f>COUNTA('Monitoria Anual - 5'!P11:P28)</f>
        <v>7</v>
      </c>
      <c r="R25" s="11"/>
    </row>
    <row r="26" spans="1:18" x14ac:dyDescent="0.25">
      <c r="A26" s="11"/>
      <c r="C26" s="78" t="s">
        <v>654</v>
      </c>
      <c r="D26" s="77">
        <f t="shared" ref="D26:D27" si="0">SUM(E26:G26)</f>
        <v>20</v>
      </c>
      <c r="E26" s="35">
        <f>COUNTA('Monitoria Anual - 5'!N29:N49)</f>
        <v>3</v>
      </c>
      <c r="F26" s="36">
        <f>COUNTA('Monitoria Anual - 5'!O29:O49)</f>
        <v>6</v>
      </c>
      <c r="G26" s="37">
        <f>COUNTA('Monitoria Anual - 5'!P29:P49)</f>
        <v>11</v>
      </c>
      <c r="R26" s="11"/>
    </row>
    <row r="27" spans="1:18" ht="15.75" thickBot="1" x14ac:dyDescent="0.3">
      <c r="A27" s="11"/>
      <c r="C27" s="79" t="s">
        <v>655</v>
      </c>
      <c r="D27" s="102">
        <f t="shared" si="0"/>
        <v>18</v>
      </c>
      <c r="E27" s="38">
        <f>COUNTA('Monitoria Anual - 5'!N50:N67)</f>
        <v>5</v>
      </c>
      <c r="F27" s="39">
        <f>COUNTA('Monitoria Anual - 5'!O50:O67)</f>
        <v>4</v>
      </c>
      <c r="G27" s="40">
        <f>COUNTA('Monitoria Anual - 5'!P50:P67)</f>
        <v>9</v>
      </c>
      <c r="R27" s="11"/>
    </row>
    <row r="28" spans="1:18" x14ac:dyDescent="0.25">
      <c r="A28" s="11"/>
      <c r="R28" s="11"/>
    </row>
    <row r="29" spans="1:18" x14ac:dyDescent="0.25">
      <c r="A29" s="11"/>
      <c r="R29" s="11"/>
    </row>
    <row r="30" spans="1:18" x14ac:dyDescent="0.25">
      <c r="A30" s="11"/>
      <c r="B30" s="11"/>
      <c r="C30" s="11"/>
      <c r="D30" s="11"/>
      <c r="E30" s="11"/>
      <c r="F30" s="11"/>
      <c r="G30" s="11"/>
      <c r="H30" s="11"/>
      <c r="I30" s="11"/>
      <c r="J30" s="11"/>
      <c r="K30" s="11"/>
      <c r="L30" s="11"/>
      <c r="M30" s="11"/>
      <c r="N30" s="11"/>
      <c r="O30" s="11"/>
      <c r="P30" s="11"/>
      <c r="Q30" s="11"/>
      <c r="R30" s="11"/>
    </row>
  </sheetData>
  <sheetProtection algorithmName="SHA-512" hashValue="nUNLWjzlGACtPVNxRXISH57pYjmp2KKu56/QmUDlZPuqmSRl091yc/YGI0DRfnasGLg+Gt7AdbJtRYxiClv4cQ==" saltValue="SUL9b0WPKBiQLm5iF1LbOw==" spinCount="100000" sheet="1" objects="1" scenarios="1" formatCells="0" formatColumns="0" formatRows="0"/>
  <mergeCells count="9">
    <mergeCell ref="B9:Q9"/>
    <mergeCell ref="B11:C11"/>
    <mergeCell ref="C13:E13"/>
    <mergeCell ref="B2:Q2"/>
    <mergeCell ref="B3:Q3"/>
    <mergeCell ref="B5:C5"/>
    <mergeCell ref="D5:I5"/>
    <mergeCell ref="B7:C7"/>
    <mergeCell ref="D7:I7"/>
  </mergeCells>
  <conditionalFormatting sqref="E25:G25 F25:G27">
    <cfRule type="cellIs" dxfId="0" priority="5" stopIfTrue="1" operator="equal">
      <formula>0</formula>
    </cfRule>
  </conditionalFormatting>
  <pageMargins left="0.25" right="0.25" top="0.75" bottom="0.75" header="0.3" footer="0.3"/>
  <pageSetup paperSize="9" scale="52" fitToHeight="0" orientation="landscape" r:id="rId1"/>
  <colBreaks count="1" manualBreakCount="1">
    <brk id="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08"/>
  <sheetViews>
    <sheetView showGridLines="0" topLeftCell="A51" zoomScale="60" zoomScaleNormal="60" workbookViewId="0">
      <selection activeCell="T39" sqref="T39"/>
    </sheetView>
  </sheetViews>
  <sheetFormatPr defaultColWidth="8.85546875" defaultRowHeight="28.5" x14ac:dyDescent="0.25"/>
  <cols>
    <col min="1" max="1" width="49.140625" style="135" customWidth="1"/>
    <col min="2" max="2" width="7.28515625" style="45" customWidth="1"/>
    <col min="3" max="3" width="73.5703125" style="191" customWidth="1"/>
    <col min="4" max="4" width="18.7109375" style="191" customWidth="1"/>
    <col min="5" max="5" width="19.42578125" style="191" customWidth="1"/>
    <col min="6" max="6" width="25.7109375" style="191" customWidth="1"/>
    <col min="7" max="7" width="27.5703125" style="191" customWidth="1"/>
    <col min="8" max="12" width="25.140625" style="191" customWidth="1"/>
    <col min="13" max="13" width="27.7109375" style="191" bestFit="1" customWidth="1"/>
    <col min="14" max="19" width="26.7109375" style="192" customWidth="1"/>
    <col min="20" max="20" width="37.85546875" style="191" customWidth="1"/>
    <col min="21" max="21" width="28.7109375" style="191" customWidth="1"/>
    <col min="22" max="22" width="40" style="191" customWidth="1"/>
    <col min="23" max="24" width="26.7109375" style="191" customWidth="1"/>
    <col min="25" max="27" width="28.85546875" style="191" customWidth="1"/>
    <col min="28" max="32" width="18.7109375" style="191" customWidth="1"/>
    <col min="33" max="33" width="23" style="191" bestFit="1" customWidth="1"/>
    <col min="34" max="34" width="18.7109375" style="191" customWidth="1"/>
    <col min="35" max="35" width="22.7109375" style="191" customWidth="1"/>
    <col min="36" max="36" width="7" style="45" customWidth="1"/>
    <col min="37" max="39" width="8.85546875" style="45"/>
    <col min="40" max="40" width="8.85546875" style="45" hidden="1" customWidth="1"/>
    <col min="41" max="16384" width="8.85546875" style="45"/>
  </cols>
  <sheetData>
    <row r="1" spans="1:40" s="122" customFormat="1" ht="32.25" customHeight="1" x14ac:dyDescent="0.25">
      <c r="A1" s="810" t="s">
        <v>71</v>
      </c>
      <c r="B1" s="810"/>
      <c r="C1" s="810"/>
      <c r="D1" s="810"/>
      <c r="E1" s="810"/>
      <c r="F1" s="810"/>
      <c r="G1" s="810"/>
      <c r="H1" s="810"/>
      <c r="I1" s="810"/>
      <c r="J1" s="810"/>
      <c r="K1" s="810"/>
      <c r="L1" s="810"/>
      <c r="M1" s="810"/>
      <c r="N1" s="810"/>
      <c r="O1" s="810"/>
      <c r="P1" s="810"/>
      <c r="Q1" s="810"/>
      <c r="R1" s="810"/>
      <c r="S1" s="810"/>
      <c r="T1" s="810"/>
      <c r="U1" s="810"/>
      <c r="V1" s="810"/>
      <c r="W1" s="810"/>
      <c r="X1" s="810"/>
      <c r="Y1" s="810"/>
      <c r="Z1" s="810"/>
      <c r="AA1" s="810"/>
      <c r="AB1" s="810"/>
      <c r="AC1" s="810"/>
      <c r="AD1" s="810"/>
      <c r="AE1" s="810"/>
      <c r="AF1" s="810"/>
      <c r="AG1" s="810"/>
      <c r="AH1" s="810"/>
      <c r="AI1" s="810"/>
      <c r="AJ1" s="121"/>
    </row>
    <row r="2" spans="1:40" s="122" customFormat="1" ht="30" customHeight="1" thickBot="1" x14ac:dyDescent="0.3">
      <c r="A2" s="811" t="s">
        <v>72</v>
      </c>
      <c r="B2" s="811"/>
      <c r="C2" s="811"/>
      <c r="D2" s="811"/>
      <c r="E2" s="811"/>
      <c r="F2" s="811"/>
      <c r="G2" s="811"/>
      <c r="H2" s="811"/>
      <c r="I2" s="811"/>
      <c r="J2" s="811"/>
      <c r="K2" s="811"/>
      <c r="L2" s="811"/>
      <c r="M2" s="811"/>
      <c r="N2" s="811"/>
      <c r="O2" s="811"/>
      <c r="P2" s="811"/>
      <c r="Q2" s="811"/>
      <c r="R2" s="811"/>
      <c r="S2" s="811"/>
      <c r="T2" s="811"/>
      <c r="U2" s="811"/>
      <c r="V2" s="811"/>
      <c r="W2" s="811"/>
      <c r="X2" s="811"/>
      <c r="Y2" s="811"/>
      <c r="Z2" s="811"/>
      <c r="AA2" s="811"/>
      <c r="AB2" s="811"/>
      <c r="AC2" s="811"/>
      <c r="AD2" s="811"/>
      <c r="AE2" s="811"/>
      <c r="AF2" s="811"/>
      <c r="AG2" s="811"/>
      <c r="AH2" s="811"/>
      <c r="AI2" s="811"/>
      <c r="AJ2" s="121"/>
    </row>
    <row r="3" spans="1:40" s="122" customFormat="1" ht="12" customHeight="1" thickTop="1" x14ac:dyDescent="0.25">
      <c r="A3" s="133"/>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21"/>
    </row>
    <row r="4" spans="1:40" s="122" customFormat="1" ht="33" customHeight="1" x14ac:dyDescent="0.25">
      <c r="A4" s="134" t="s">
        <v>73</v>
      </c>
      <c r="B4" s="821" t="s">
        <v>74</v>
      </c>
      <c r="C4" s="821"/>
      <c r="D4" s="821"/>
      <c r="E4" s="821"/>
      <c r="F4" s="821"/>
      <c r="G4" s="821"/>
      <c r="H4" s="147"/>
      <c r="I4" s="147"/>
      <c r="J4" s="147"/>
      <c r="K4" s="147"/>
      <c r="L4" s="147"/>
      <c r="M4" s="147"/>
      <c r="N4" s="147"/>
      <c r="O4" s="147"/>
      <c r="P4" s="147"/>
      <c r="Q4" s="147"/>
      <c r="R4" s="147"/>
      <c r="S4" s="147"/>
      <c r="T4" s="147"/>
      <c r="U4" s="147"/>
      <c r="V4" s="147"/>
      <c r="W4" s="147"/>
      <c r="X4" s="147"/>
      <c r="Y4" s="147"/>
      <c r="Z4" s="147"/>
      <c r="AA4" s="147"/>
      <c r="AB4" s="147"/>
      <c r="AC4" s="147"/>
      <c r="AD4" s="147"/>
      <c r="AE4" s="147"/>
      <c r="AF4" s="147"/>
      <c r="AG4" s="147"/>
      <c r="AH4" s="147"/>
      <c r="AI4" s="147"/>
      <c r="AJ4" s="121"/>
    </row>
    <row r="5" spans="1:40" s="122" customFormat="1" ht="21" customHeight="1" x14ac:dyDescent="0.25">
      <c r="A5" s="133"/>
      <c r="C5" s="147"/>
      <c r="D5" s="147"/>
      <c r="E5" s="147"/>
      <c r="F5" s="147"/>
      <c r="G5" s="147"/>
      <c r="H5" s="147"/>
      <c r="I5" s="147"/>
      <c r="J5" s="147"/>
      <c r="K5" s="147"/>
      <c r="L5" s="147"/>
      <c r="M5" s="147"/>
      <c r="N5" s="147"/>
      <c r="O5" s="147"/>
      <c r="P5" s="147"/>
      <c r="Q5" s="147"/>
      <c r="R5" s="147"/>
      <c r="S5" s="147"/>
      <c r="T5" s="147"/>
      <c r="U5" s="147"/>
      <c r="V5" s="147"/>
      <c r="W5" s="147"/>
      <c r="X5" s="147"/>
      <c r="Y5" s="147"/>
      <c r="Z5" s="147"/>
      <c r="AA5" s="147"/>
      <c r="AB5" s="147"/>
      <c r="AC5" s="147"/>
      <c r="AD5" s="147"/>
      <c r="AE5" s="147"/>
      <c r="AF5" s="147"/>
      <c r="AG5" s="147"/>
      <c r="AH5" s="147"/>
      <c r="AI5" s="147"/>
      <c r="AJ5" s="121"/>
    </row>
    <row r="6" spans="1:40" s="122" customFormat="1" ht="24" customHeight="1" x14ac:dyDescent="0.25">
      <c r="A6" s="134" t="s">
        <v>75</v>
      </c>
      <c r="B6" s="821" t="s">
        <v>76</v>
      </c>
      <c r="C6" s="821"/>
      <c r="D6" s="147"/>
      <c r="E6" s="147"/>
      <c r="F6" s="147"/>
      <c r="G6" s="147"/>
      <c r="H6" s="147"/>
      <c r="I6" s="147"/>
      <c r="J6" s="147"/>
      <c r="K6" s="147"/>
      <c r="L6" s="147"/>
      <c r="M6" s="147"/>
      <c r="N6" s="147"/>
      <c r="O6" s="147"/>
      <c r="P6" s="147"/>
      <c r="Q6" s="147"/>
      <c r="R6" s="147"/>
      <c r="S6" s="147"/>
      <c r="T6" s="147"/>
      <c r="U6" s="147"/>
      <c r="V6" s="147"/>
      <c r="W6" s="147"/>
      <c r="X6" s="147"/>
      <c r="Y6" s="147"/>
      <c r="Z6" s="147"/>
      <c r="AA6" s="147"/>
      <c r="AB6" s="147"/>
      <c r="AC6" s="147"/>
      <c r="AD6" s="147"/>
      <c r="AE6" s="147"/>
      <c r="AF6" s="147"/>
      <c r="AG6" s="147"/>
      <c r="AH6" s="147"/>
      <c r="AI6" s="147"/>
      <c r="AJ6" s="121"/>
      <c r="AN6" s="122" t="s">
        <v>77</v>
      </c>
    </row>
    <row r="7" spans="1:40" s="122" customFormat="1" ht="21.75" customHeight="1" thickBot="1" x14ac:dyDescent="0.3">
      <c r="A7" s="133"/>
      <c r="C7" s="147"/>
      <c r="D7" s="147"/>
      <c r="E7" s="147"/>
      <c r="F7" s="147"/>
      <c r="G7" s="147"/>
      <c r="H7" s="147"/>
      <c r="I7" s="147"/>
      <c r="J7" s="147"/>
      <c r="K7" s="147"/>
      <c r="L7" s="147"/>
      <c r="M7" s="147"/>
      <c r="N7" s="147"/>
      <c r="O7" s="147"/>
      <c r="P7" s="147"/>
      <c r="Q7" s="147"/>
      <c r="R7" s="147"/>
      <c r="S7" s="147"/>
      <c r="T7" s="147"/>
      <c r="U7" s="147"/>
      <c r="V7" s="147"/>
      <c r="W7" s="147"/>
      <c r="X7" s="147"/>
      <c r="Y7" s="147"/>
      <c r="Z7" s="147"/>
      <c r="AA7" s="147"/>
      <c r="AB7" s="147"/>
      <c r="AC7" s="147"/>
      <c r="AD7" s="147"/>
      <c r="AE7" s="147"/>
      <c r="AF7" s="147"/>
      <c r="AG7" s="147"/>
      <c r="AH7" s="147"/>
      <c r="AI7" s="147"/>
      <c r="AJ7" s="121"/>
      <c r="AN7" s="122" t="s">
        <v>78</v>
      </c>
    </row>
    <row r="8" spans="1:40" s="122" customFormat="1" ht="34.5" customHeight="1" thickBot="1" x14ac:dyDescent="0.3">
      <c r="A8" s="796" t="s">
        <v>79</v>
      </c>
      <c r="B8" s="797"/>
      <c r="C8" s="797"/>
      <c r="D8" s="797"/>
      <c r="E8" s="797"/>
      <c r="F8" s="797"/>
      <c r="G8" s="797"/>
      <c r="H8" s="797"/>
      <c r="I8" s="797"/>
      <c r="J8" s="797"/>
      <c r="K8" s="797"/>
      <c r="L8" s="797"/>
      <c r="M8" s="798"/>
      <c r="N8" s="774" t="s">
        <v>80</v>
      </c>
      <c r="O8" s="775"/>
      <c r="P8" s="775"/>
      <c r="Q8" s="775"/>
      <c r="R8" s="775"/>
      <c r="S8" s="775"/>
      <c r="T8" s="775"/>
      <c r="U8" s="775"/>
      <c r="V8" s="775"/>
      <c r="W8" s="775"/>
      <c r="X8" s="776"/>
      <c r="Y8" s="812" t="s">
        <v>81</v>
      </c>
      <c r="Z8" s="813"/>
      <c r="AA8" s="813"/>
      <c r="AB8" s="813"/>
      <c r="AC8" s="813"/>
      <c r="AD8" s="813"/>
      <c r="AE8" s="813"/>
      <c r="AF8" s="813"/>
      <c r="AG8" s="813"/>
      <c r="AH8" s="813"/>
      <c r="AI8" s="814"/>
      <c r="AJ8" s="121"/>
    </row>
    <row r="9" spans="1:40" s="124" customFormat="1" ht="29.25" customHeight="1" x14ac:dyDescent="0.25">
      <c r="A9" s="817" t="s">
        <v>82</v>
      </c>
      <c r="B9" s="806" t="s">
        <v>83</v>
      </c>
      <c r="C9" s="815" t="s">
        <v>1</v>
      </c>
      <c r="D9" s="815" t="s">
        <v>3</v>
      </c>
      <c r="E9" s="815" t="s">
        <v>5</v>
      </c>
      <c r="F9" s="815" t="s">
        <v>7</v>
      </c>
      <c r="G9" s="815"/>
      <c r="H9" s="815" t="s">
        <v>9</v>
      </c>
      <c r="I9" s="815" t="s">
        <v>13</v>
      </c>
      <c r="J9" s="815" t="s">
        <v>11</v>
      </c>
      <c r="K9" s="808" t="s">
        <v>84</v>
      </c>
      <c r="L9" s="809"/>
      <c r="M9" s="815" t="s">
        <v>19</v>
      </c>
      <c r="N9" s="782" t="s">
        <v>22</v>
      </c>
      <c r="O9" s="784" t="s">
        <v>24</v>
      </c>
      <c r="P9" s="786" t="s">
        <v>26</v>
      </c>
      <c r="Q9" s="788" t="s">
        <v>28</v>
      </c>
      <c r="R9" s="790" t="s">
        <v>30</v>
      </c>
      <c r="S9" s="792" t="s">
        <v>32</v>
      </c>
      <c r="T9" s="794" t="s">
        <v>38</v>
      </c>
      <c r="U9" s="794" t="s">
        <v>40</v>
      </c>
      <c r="V9" s="794" t="s">
        <v>42</v>
      </c>
      <c r="W9" s="794" t="s">
        <v>44</v>
      </c>
      <c r="X9" s="778" t="s">
        <v>46</v>
      </c>
      <c r="Y9" s="780" t="s">
        <v>49</v>
      </c>
      <c r="Z9" s="770" t="s">
        <v>51</v>
      </c>
      <c r="AA9" s="772" t="s">
        <v>53</v>
      </c>
      <c r="AB9" s="770" t="s">
        <v>55</v>
      </c>
      <c r="AC9" s="770" t="s">
        <v>57</v>
      </c>
      <c r="AD9" s="770" t="s">
        <v>59</v>
      </c>
      <c r="AE9" s="770" t="s">
        <v>61</v>
      </c>
      <c r="AF9" s="822" t="s">
        <v>63</v>
      </c>
      <c r="AG9" s="770" t="s">
        <v>65</v>
      </c>
      <c r="AH9" s="770" t="s">
        <v>67</v>
      </c>
      <c r="AI9" s="819" t="s">
        <v>69</v>
      </c>
      <c r="AJ9" s="123"/>
    </row>
    <row r="10" spans="1:40" s="124" customFormat="1" ht="29.25" customHeight="1" thickBot="1" x14ac:dyDescent="0.3">
      <c r="A10" s="818"/>
      <c r="B10" s="807"/>
      <c r="C10" s="816"/>
      <c r="D10" s="816"/>
      <c r="E10" s="816"/>
      <c r="F10" s="183" t="s">
        <v>85</v>
      </c>
      <c r="G10" s="183" t="s">
        <v>86</v>
      </c>
      <c r="H10" s="816"/>
      <c r="I10" s="816"/>
      <c r="J10" s="816"/>
      <c r="K10" s="184" t="s">
        <v>87</v>
      </c>
      <c r="L10" s="184" t="s">
        <v>88</v>
      </c>
      <c r="M10" s="816"/>
      <c r="N10" s="783"/>
      <c r="O10" s="785"/>
      <c r="P10" s="787"/>
      <c r="Q10" s="789"/>
      <c r="R10" s="791"/>
      <c r="S10" s="793"/>
      <c r="T10" s="795"/>
      <c r="U10" s="795"/>
      <c r="V10" s="795"/>
      <c r="W10" s="795"/>
      <c r="X10" s="779"/>
      <c r="Y10" s="781"/>
      <c r="Z10" s="771"/>
      <c r="AA10" s="773"/>
      <c r="AB10" s="771"/>
      <c r="AC10" s="771"/>
      <c r="AD10" s="771"/>
      <c r="AE10" s="771"/>
      <c r="AF10" s="823"/>
      <c r="AG10" s="771"/>
      <c r="AH10" s="771"/>
      <c r="AI10" s="820"/>
      <c r="AJ10" s="123"/>
    </row>
    <row r="11" spans="1:40" ht="68.25" customHeight="1" x14ac:dyDescent="0.25">
      <c r="A11" s="802" t="s">
        <v>89</v>
      </c>
      <c r="B11" s="125" t="s">
        <v>90</v>
      </c>
      <c r="C11" s="144" t="s">
        <v>91</v>
      </c>
      <c r="D11" s="139" t="s">
        <v>92</v>
      </c>
      <c r="E11" s="144" t="s">
        <v>93</v>
      </c>
      <c r="F11" s="141">
        <v>43405</v>
      </c>
      <c r="G11" s="141">
        <v>45231</v>
      </c>
      <c r="H11" s="149" t="s">
        <v>94</v>
      </c>
      <c r="I11" s="145">
        <v>0</v>
      </c>
      <c r="J11" s="145" t="s">
        <v>95</v>
      </c>
      <c r="K11" s="144" t="s">
        <v>96</v>
      </c>
      <c r="L11" s="144" t="s">
        <v>97</v>
      </c>
      <c r="M11" s="144"/>
      <c r="N11" s="144"/>
      <c r="O11" s="185"/>
      <c r="P11" s="144"/>
      <c r="Q11" s="144" t="s">
        <v>98</v>
      </c>
      <c r="R11" s="144"/>
      <c r="S11" s="145"/>
      <c r="T11" s="143" t="s">
        <v>99</v>
      </c>
      <c r="U11" s="143" t="s">
        <v>100</v>
      </c>
      <c r="V11" s="143" t="s">
        <v>101</v>
      </c>
      <c r="W11" s="143" t="s">
        <v>102</v>
      </c>
      <c r="X11" s="143" t="s">
        <v>103</v>
      </c>
      <c r="Y11" s="144"/>
      <c r="Z11" s="139"/>
      <c r="AA11" s="144"/>
      <c r="AB11" s="169">
        <v>43647</v>
      </c>
      <c r="AC11" s="169">
        <v>45413</v>
      </c>
      <c r="AD11" s="139" t="s">
        <v>104</v>
      </c>
      <c r="AE11" s="144"/>
      <c r="AF11" s="144"/>
      <c r="AG11" s="144"/>
      <c r="AH11" s="144"/>
      <c r="AI11" s="143" t="s">
        <v>105</v>
      </c>
      <c r="AJ11" s="121"/>
    </row>
    <row r="12" spans="1:40" ht="68.25" customHeight="1" x14ac:dyDescent="0.25">
      <c r="A12" s="803"/>
      <c r="B12" s="126" t="s">
        <v>106</v>
      </c>
      <c r="C12" s="140" t="s">
        <v>107</v>
      </c>
      <c r="D12" s="140" t="s">
        <v>108</v>
      </c>
      <c r="E12" s="140" t="s">
        <v>109</v>
      </c>
      <c r="F12" s="141">
        <v>43405</v>
      </c>
      <c r="G12" s="141">
        <v>45231</v>
      </c>
      <c r="H12" s="138" t="s">
        <v>110</v>
      </c>
      <c r="I12" s="138">
        <v>0</v>
      </c>
      <c r="J12" s="138" t="s">
        <v>111</v>
      </c>
      <c r="K12" s="140" t="s">
        <v>112</v>
      </c>
      <c r="L12" s="140" t="s">
        <v>113</v>
      </c>
      <c r="M12" s="140"/>
      <c r="N12" s="144"/>
      <c r="O12" s="144"/>
      <c r="P12" s="144"/>
      <c r="Q12" s="144" t="s">
        <v>98</v>
      </c>
      <c r="R12" s="144"/>
      <c r="S12" s="145"/>
      <c r="T12" s="139" t="s">
        <v>114</v>
      </c>
      <c r="U12" s="140" t="s">
        <v>115</v>
      </c>
      <c r="V12" s="140"/>
      <c r="W12" s="140" t="s">
        <v>116</v>
      </c>
      <c r="X12" s="140" t="s">
        <v>117</v>
      </c>
      <c r="Y12" s="140"/>
      <c r="Z12" s="140"/>
      <c r="AA12" s="140"/>
      <c r="AB12" s="169">
        <v>43647</v>
      </c>
      <c r="AC12" s="169">
        <v>45413</v>
      </c>
      <c r="AD12" s="140"/>
      <c r="AE12" s="140"/>
      <c r="AF12" s="140"/>
      <c r="AG12" s="140"/>
      <c r="AH12" s="140"/>
      <c r="AI12" s="147"/>
      <c r="AJ12" s="121"/>
    </row>
    <row r="13" spans="1:40" ht="68.25" customHeight="1" x14ac:dyDescent="0.25">
      <c r="A13" s="803"/>
      <c r="B13" s="126" t="s">
        <v>118</v>
      </c>
      <c r="C13" s="140" t="s">
        <v>119</v>
      </c>
      <c r="D13" s="140" t="s">
        <v>120</v>
      </c>
      <c r="E13" s="140" t="s">
        <v>121</v>
      </c>
      <c r="F13" s="141">
        <v>43405</v>
      </c>
      <c r="G13" s="141">
        <v>43678</v>
      </c>
      <c r="H13" s="140" t="s">
        <v>122</v>
      </c>
      <c r="I13" s="142">
        <v>25000</v>
      </c>
      <c r="J13" s="140" t="s">
        <v>123</v>
      </c>
      <c r="K13" s="140" t="s">
        <v>124</v>
      </c>
      <c r="L13" s="140" t="s">
        <v>125</v>
      </c>
      <c r="M13" s="140"/>
      <c r="N13" s="144"/>
      <c r="O13" s="144"/>
      <c r="P13" s="144"/>
      <c r="Q13" s="144" t="s">
        <v>98</v>
      </c>
      <c r="R13" s="144"/>
      <c r="S13" s="145"/>
      <c r="T13" s="140" t="s">
        <v>126</v>
      </c>
      <c r="U13" s="140" t="s">
        <v>127</v>
      </c>
      <c r="V13" s="140" t="s">
        <v>128</v>
      </c>
      <c r="W13" s="140" t="s">
        <v>129</v>
      </c>
      <c r="X13" s="140" t="s">
        <v>130</v>
      </c>
      <c r="Y13" s="186" t="s">
        <v>131</v>
      </c>
      <c r="Z13" s="140"/>
      <c r="AA13" s="140"/>
      <c r="AB13" s="140"/>
      <c r="AC13" s="141">
        <v>45413</v>
      </c>
      <c r="AD13" s="140"/>
      <c r="AE13" s="187">
        <v>80000</v>
      </c>
      <c r="AF13" s="140"/>
      <c r="AG13" s="140" t="s">
        <v>132</v>
      </c>
      <c r="AH13" s="140" t="s">
        <v>132</v>
      </c>
      <c r="AI13" s="140"/>
      <c r="AJ13" s="121"/>
    </row>
    <row r="14" spans="1:40" ht="68.25" customHeight="1" x14ac:dyDescent="0.25">
      <c r="A14" s="803"/>
      <c r="B14" s="126" t="s">
        <v>133</v>
      </c>
      <c r="C14" s="140" t="s">
        <v>134</v>
      </c>
      <c r="D14" s="140" t="s">
        <v>135</v>
      </c>
      <c r="E14" s="140" t="s">
        <v>136</v>
      </c>
      <c r="F14" s="141">
        <v>43405</v>
      </c>
      <c r="G14" s="141">
        <v>44774</v>
      </c>
      <c r="H14" s="140" t="s">
        <v>122</v>
      </c>
      <c r="I14" s="138">
        <v>0</v>
      </c>
      <c r="J14" s="140" t="s">
        <v>137</v>
      </c>
      <c r="K14" s="138" t="s">
        <v>138</v>
      </c>
      <c r="L14" s="138" t="s">
        <v>138</v>
      </c>
      <c r="M14" s="140"/>
      <c r="N14" s="144"/>
      <c r="O14" s="144"/>
      <c r="P14" s="144"/>
      <c r="Q14" s="144" t="s">
        <v>98</v>
      </c>
      <c r="R14" s="144"/>
      <c r="S14" s="145"/>
      <c r="T14" s="140" t="s">
        <v>139</v>
      </c>
      <c r="U14" s="140" t="s">
        <v>140</v>
      </c>
      <c r="V14" s="140"/>
      <c r="W14" s="140" t="s">
        <v>141</v>
      </c>
      <c r="X14" s="140"/>
      <c r="Y14" s="140"/>
      <c r="Z14" s="140"/>
      <c r="AA14" s="140"/>
      <c r="AB14" s="140"/>
      <c r="AC14" s="141">
        <v>45413</v>
      </c>
      <c r="AD14" s="140"/>
      <c r="AE14" s="140"/>
      <c r="AF14" s="140" t="s">
        <v>142</v>
      </c>
      <c r="AG14" s="140"/>
      <c r="AH14" s="140"/>
      <c r="AI14" s="140"/>
      <c r="AJ14" s="121"/>
    </row>
    <row r="15" spans="1:40" ht="68.25" customHeight="1" x14ac:dyDescent="0.25">
      <c r="A15" s="803"/>
      <c r="B15" s="126" t="s">
        <v>143</v>
      </c>
      <c r="C15" s="140" t="s">
        <v>144</v>
      </c>
      <c r="D15" s="140" t="s">
        <v>145</v>
      </c>
      <c r="E15" s="140" t="s">
        <v>146</v>
      </c>
      <c r="F15" s="141">
        <v>43405</v>
      </c>
      <c r="G15" s="141">
        <v>44409</v>
      </c>
      <c r="H15" s="140" t="s">
        <v>147</v>
      </c>
      <c r="I15" s="142">
        <v>50000</v>
      </c>
      <c r="J15" s="140" t="s">
        <v>148</v>
      </c>
      <c r="K15" s="138" t="s">
        <v>138</v>
      </c>
      <c r="L15" s="138" t="s">
        <v>138</v>
      </c>
      <c r="M15" s="188" t="s">
        <v>149</v>
      </c>
      <c r="N15" s="144"/>
      <c r="O15" s="144"/>
      <c r="P15" s="144"/>
      <c r="Q15" s="144" t="s">
        <v>98</v>
      </c>
      <c r="R15" s="144"/>
      <c r="S15" s="145"/>
      <c r="T15" s="140" t="s">
        <v>150</v>
      </c>
      <c r="U15" s="140"/>
      <c r="V15" s="140"/>
      <c r="W15" s="139" t="s">
        <v>151</v>
      </c>
      <c r="X15" s="140"/>
      <c r="Y15" s="140"/>
      <c r="Z15" s="140"/>
      <c r="AA15" s="140"/>
      <c r="AB15" s="140"/>
      <c r="AC15" s="140"/>
      <c r="AD15" s="140"/>
      <c r="AE15" s="140"/>
      <c r="AF15" s="140" t="s">
        <v>152</v>
      </c>
      <c r="AG15" s="140"/>
      <c r="AH15" s="140"/>
      <c r="AI15" s="140" t="s">
        <v>153</v>
      </c>
      <c r="AJ15" s="121"/>
    </row>
    <row r="16" spans="1:40" ht="68.25" customHeight="1" x14ac:dyDescent="0.25">
      <c r="A16" s="803"/>
      <c r="B16" s="126" t="s">
        <v>154</v>
      </c>
      <c r="C16" s="140" t="s">
        <v>155</v>
      </c>
      <c r="D16" s="140" t="s">
        <v>156</v>
      </c>
      <c r="E16" s="140" t="s">
        <v>157</v>
      </c>
      <c r="F16" s="141">
        <v>43405</v>
      </c>
      <c r="G16" s="141">
        <v>45231</v>
      </c>
      <c r="H16" s="140" t="s">
        <v>122</v>
      </c>
      <c r="I16" s="142">
        <v>80000</v>
      </c>
      <c r="J16" s="140" t="s">
        <v>158</v>
      </c>
      <c r="K16" s="138" t="s">
        <v>138</v>
      </c>
      <c r="L16" s="138" t="s">
        <v>138</v>
      </c>
      <c r="M16" s="140"/>
      <c r="N16" s="144"/>
      <c r="O16" s="144"/>
      <c r="P16" s="144" t="s">
        <v>98</v>
      </c>
      <c r="Q16" s="144"/>
      <c r="R16" s="144"/>
      <c r="S16" s="145"/>
      <c r="T16" s="140" t="s">
        <v>159</v>
      </c>
      <c r="U16" s="140" t="s">
        <v>160</v>
      </c>
      <c r="V16" s="140" t="s">
        <v>161</v>
      </c>
      <c r="W16" s="140" t="s">
        <v>162</v>
      </c>
      <c r="X16" s="140" t="s">
        <v>163</v>
      </c>
      <c r="Y16" s="140"/>
      <c r="Z16" s="140"/>
      <c r="AA16" s="140"/>
      <c r="AB16" s="165">
        <v>43709</v>
      </c>
      <c r="AC16" s="165">
        <v>45413</v>
      </c>
      <c r="AD16" s="140"/>
      <c r="AE16" s="140"/>
      <c r="AF16" s="140" t="s">
        <v>164</v>
      </c>
      <c r="AG16" s="140"/>
      <c r="AH16" s="140"/>
      <c r="AI16" s="140" t="s">
        <v>164</v>
      </c>
      <c r="AJ16" s="121"/>
    </row>
    <row r="17" spans="1:39" ht="68.25" customHeight="1" x14ac:dyDescent="0.25">
      <c r="A17" s="803"/>
      <c r="B17" s="126" t="s">
        <v>165</v>
      </c>
      <c r="C17" s="140" t="s">
        <v>166</v>
      </c>
      <c r="D17" s="140" t="s">
        <v>167</v>
      </c>
      <c r="E17" s="140" t="s">
        <v>168</v>
      </c>
      <c r="F17" s="141">
        <v>43405</v>
      </c>
      <c r="G17" s="141">
        <v>43922</v>
      </c>
      <c r="H17" s="140" t="s">
        <v>169</v>
      </c>
      <c r="I17" s="138">
        <v>0</v>
      </c>
      <c r="J17" s="140" t="s">
        <v>170</v>
      </c>
      <c r="K17" s="138" t="s">
        <v>171</v>
      </c>
      <c r="L17" s="138" t="s">
        <v>172</v>
      </c>
      <c r="M17" s="140" t="s">
        <v>173</v>
      </c>
      <c r="N17" s="144"/>
      <c r="O17" s="144"/>
      <c r="P17" s="144"/>
      <c r="Q17" s="144"/>
      <c r="R17" s="144" t="s">
        <v>98</v>
      </c>
      <c r="S17" s="145"/>
      <c r="T17" s="138" t="s">
        <v>174</v>
      </c>
      <c r="U17" s="138" t="s">
        <v>175</v>
      </c>
      <c r="V17" s="140"/>
      <c r="W17" s="140" t="s">
        <v>176</v>
      </c>
      <c r="X17" s="138" t="s">
        <v>177</v>
      </c>
      <c r="Y17" s="140"/>
      <c r="Z17" s="140"/>
      <c r="AA17" s="140"/>
      <c r="AB17" s="140"/>
      <c r="AC17" s="140"/>
      <c r="AD17" s="140"/>
      <c r="AE17" s="140"/>
      <c r="AF17" s="140"/>
      <c r="AG17" s="140"/>
      <c r="AH17" s="140"/>
      <c r="AI17" s="140"/>
      <c r="AJ17" s="121"/>
    </row>
    <row r="18" spans="1:39" ht="68.25" customHeight="1" x14ac:dyDescent="0.25">
      <c r="A18" s="803"/>
      <c r="B18" s="126" t="s">
        <v>178</v>
      </c>
      <c r="C18" s="149" t="s">
        <v>179</v>
      </c>
      <c r="D18" s="138" t="s">
        <v>180</v>
      </c>
      <c r="E18" s="138" t="s">
        <v>181</v>
      </c>
      <c r="F18" s="141">
        <v>43405</v>
      </c>
      <c r="G18" s="141">
        <v>45231</v>
      </c>
      <c r="H18" s="140" t="s">
        <v>169</v>
      </c>
      <c r="I18" s="138">
        <v>0</v>
      </c>
      <c r="J18" s="138" t="s">
        <v>182</v>
      </c>
      <c r="K18" s="138" t="s">
        <v>183</v>
      </c>
      <c r="L18" s="138" t="s">
        <v>172</v>
      </c>
      <c r="M18" s="140" t="s">
        <v>184</v>
      </c>
      <c r="N18" s="144"/>
      <c r="O18" s="144"/>
      <c r="P18" s="144"/>
      <c r="Q18" s="144"/>
      <c r="R18" s="144" t="s">
        <v>98</v>
      </c>
      <c r="S18" s="145"/>
      <c r="T18" s="138" t="s">
        <v>185</v>
      </c>
      <c r="U18" s="149" t="s">
        <v>186</v>
      </c>
      <c r="V18" s="140"/>
      <c r="W18" s="140" t="s">
        <v>176</v>
      </c>
      <c r="X18" s="149" t="s">
        <v>187</v>
      </c>
      <c r="Y18" s="140"/>
      <c r="Z18" s="140"/>
      <c r="AA18" s="140"/>
      <c r="AB18" s="140"/>
      <c r="AC18" s="140"/>
      <c r="AD18" s="140"/>
      <c r="AE18" s="140"/>
      <c r="AF18" s="140"/>
      <c r="AG18" s="140"/>
      <c r="AH18" s="140"/>
      <c r="AI18" s="140"/>
      <c r="AJ18" s="121"/>
    </row>
    <row r="19" spans="1:39" ht="68.25" customHeight="1" x14ac:dyDescent="0.25">
      <c r="A19" s="803"/>
      <c r="B19" s="126" t="s">
        <v>188</v>
      </c>
      <c r="C19" s="143" t="s">
        <v>189</v>
      </c>
      <c r="D19" s="138" t="s">
        <v>190</v>
      </c>
      <c r="E19" s="138" t="s">
        <v>191</v>
      </c>
      <c r="F19" s="141">
        <v>43405</v>
      </c>
      <c r="G19" s="141">
        <v>45231</v>
      </c>
      <c r="H19" s="140" t="s">
        <v>122</v>
      </c>
      <c r="I19" s="138">
        <v>0</v>
      </c>
      <c r="J19" s="140" t="s">
        <v>192</v>
      </c>
      <c r="K19" s="138" t="s">
        <v>193</v>
      </c>
      <c r="L19" s="140" t="s">
        <v>194</v>
      </c>
      <c r="M19" s="140"/>
      <c r="N19" s="144"/>
      <c r="O19" s="144"/>
      <c r="P19" s="144"/>
      <c r="Q19" s="144" t="s">
        <v>98</v>
      </c>
      <c r="R19" s="144"/>
      <c r="S19" s="145"/>
      <c r="T19" s="149" t="s">
        <v>195</v>
      </c>
      <c r="U19" s="138" t="s">
        <v>196</v>
      </c>
      <c r="V19" s="140"/>
      <c r="W19" s="149" t="s">
        <v>162</v>
      </c>
      <c r="X19" s="140"/>
      <c r="Y19" s="140"/>
      <c r="Z19" s="140"/>
      <c r="AA19" s="140"/>
      <c r="AB19" s="141">
        <v>43617</v>
      </c>
      <c r="AC19" s="140"/>
      <c r="AD19" s="140"/>
      <c r="AE19" s="142">
        <v>25000</v>
      </c>
      <c r="AF19" s="138" t="s">
        <v>197</v>
      </c>
      <c r="AG19" s="140"/>
      <c r="AH19" s="140"/>
      <c r="AI19" s="140"/>
      <c r="AJ19" s="121"/>
    </row>
    <row r="20" spans="1:39" ht="68.25" customHeight="1" x14ac:dyDescent="0.25">
      <c r="A20" s="803"/>
      <c r="B20" s="126" t="s">
        <v>198</v>
      </c>
      <c r="C20" s="139" t="s">
        <v>199</v>
      </c>
      <c r="D20" s="140" t="s">
        <v>200</v>
      </c>
      <c r="E20" s="138" t="s">
        <v>201</v>
      </c>
      <c r="F20" s="141">
        <v>43405</v>
      </c>
      <c r="G20" s="141">
        <v>43678</v>
      </c>
      <c r="H20" s="140" t="s">
        <v>169</v>
      </c>
      <c r="I20" s="142">
        <v>2000</v>
      </c>
      <c r="J20" s="140" t="s">
        <v>202</v>
      </c>
      <c r="K20" s="140" t="s">
        <v>203</v>
      </c>
      <c r="L20" s="138" t="s">
        <v>203</v>
      </c>
      <c r="M20" s="140" t="s">
        <v>204</v>
      </c>
      <c r="N20" s="144"/>
      <c r="O20" s="144"/>
      <c r="P20" s="144" t="s">
        <v>98</v>
      </c>
      <c r="Q20" s="144"/>
      <c r="R20" s="144"/>
      <c r="S20" s="145"/>
      <c r="T20" s="138" t="s">
        <v>205</v>
      </c>
      <c r="U20" s="139" t="s">
        <v>206</v>
      </c>
      <c r="V20" s="138" t="s">
        <v>207</v>
      </c>
      <c r="W20" s="140" t="s">
        <v>176</v>
      </c>
      <c r="X20" s="149" t="s">
        <v>208</v>
      </c>
      <c r="Y20" s="140"/>
      <c r="Z20" s="140"/>
      <c r="AA20" s="140"/>
      <c r="AB20" s="140"/>
      <c r="AC20" s="165">
        <v>44774</v>
      </c>
      <c r="AD20" s="140"/>
      <c r="AE20" s="140"/>
      <c r="AF20" s="149"/>
      <c r="AG20" s="140"/>
      <c r="AH20" s="140"/>
      <c r="AI20" s="140" t="s">
        <v>209</v>
      </c>
      <c r="AJ20" s="121"/>
    </row>
    <row r="21" spans="1:39" ht="68.25" customHeight="1" x14ac:dyDescent="0.25">
      <c r="A21" s="803"/>
      <c r="B21" s="126" t="s">
        <v>210</v>
      </c>
      <c r="C21" s="143" t="s">
        <v>211</v>
      </c>
      <c r="D21" s="140" t="s">
        <v>212</v>
      </c>
      <c r="E21" s="140" t="s">
        <v>213</v>
      </c>
      <c r="F21" s="141">
        <v>43405</v>
      </c>
      <c r="G21" s="141">
        <v>43800</v>
      </c>
      <c r="H21" s="140" t="s">
        <v>122</v>
      </c>
      <c r="I21" s="142">
        <v>20000</v>
      </c>
      <c r="J21" s="143" t="s">
        <v>214</v>
      </c>
      <c r="K21" s="140" t="s">
        <v>215</v>
      </c>
      <c r="L21" s="138" t="s">
        <v>216</v>
      </c>
      <c r="M21" s="140" t="s">
        <v>217</v>
      </c>
      <c r="N21" s="144"/>
      <c r="O21" s="144"/>
      <c r="P21" s="144"/>
      <c r="Q21" s="144" t="s">
        <v>98</v>
      </c>
      <c r="R21" s="144"/>
      <c r="S21" s="145"/>
      <c r="T21" s="149" t="s">
        <v>218</v>
      </c>
      <c r="U21" s="138" t="s">
        <v>219</v>
      </c>
      <c r="V21" s="140"/>
      <c r="W21" s="149" t="s">
        <v>162</v>
      </c>
      <c r="X21" s="140"/>
      <c r="Y21" s="140"/>
      <c r="Z21" s="140"/>
      <c r="AA21" s="140"/>
      <c r="AB21" s="140"/>
      <c r="AC21" s="140"/>
      <c r="AD21" s="140"/>
      <c r="AE21" s="140"/>
      <c r="AF21" s="140"/>
      <c r="AG21" s="140"/>
      <c r="AH21" s="140"/>
      <c r="AI21" s="140"/>
      <c r="AJ21" s="121"/>
    </row>
    <row r="22" spans="1:39" ht="68.25" customHeight="1" x14ac:dyDescent="0.25">
      <c r="A22" s="803"/>
      <c r="B22" s="126" t="s">
        <v>220</v>
      </c>
      <c r="C22" s="139" t="s">
        <v>221</v>
      </c>
      <c r="D22" s="140" t="s">
        <v>222</v>
      </c>
      <c r="E22" s="140" t="s">
        <v>223</v>
      </c>
      <c r="F22" s="141">
        <v>43405</v>
      </c>
      <c r="G22" s="141">
        <v>43983</v>
      </c>
      <c r="H22" s="140" t="s">
        <v>122</v>
      </c>
      <c r="I22" s="138">
        <v>0</v>
      </c>
      <c r="J22" s="140" t="s">
        <v>224</v>
      </c>
      <c r="K22" s="140" t="s">
        <v>215</v>
      </c>
      <c r="L22" s="140" t="s">
        <v>216</v>
      </c>
      <c r="M22" s="140" t="s">
        <v>225</v>
      </c>
      <c r="N22" s="144"/>
      <c r="O22" s="144"/>
      <c r="P22" s="144"/>
      <c r="Q22" s="144" t="s">
        <v>98</v>
      </c>
      <c r="R22" s="144"/>
      <c r="S22" s="145"/>
      <c r="T22" s="138" t="s">
        <v>226</v>
      </c>
      <c r="U22" s="149" t="s">
        <v>227</v>
      </c>
      <c r="V22" s="140"/>
      <c r="W22" s="138" t="s">
        <v>162</v>
      </c>
      <c r="X22" s="140"/>
      <c r="Y22" s="140"/>
      <c r="Z22" s="140"/>
      <c r="AA22" s="140"/>
      <c r="AB22" s="140"/>
      <c r="AC22" s="140"/>
      <c r="AD22" s="140"/>
      <c r="AE22" s="140"/>
      <c r="AF22" s="140" t="s">
        <v>197</v>
      </c>
      <c r="AG22" s="140"/>
      <c r="AH22" s="140"/>
      <c r="AI22" s="140"/>
      <c r="AJ22" s="121"/>
    </row>
    <row r="23" spans="1:39" ht="68.25" customHeight="1" x14ac:dyDescent="0.25">
      <c r="A23" s="804" t="s">
        <v>228</v>
      </c>
      <c r="B23" s="138" t="s">
        <v>229</v>
      </c>
      <c r="C23" s="143" t="s">
        <v>230</v>
      </c>
      <c r="D23" s="140" t="s">
        <v>231</v>
      </c>
      <c r="E23" s="140" t="s">
        <v>232</v>
      </c>
      <c r="F23" s="141">
        <v>43405</v>
      </c>
      <c r="G23" s="141">
        <v>44044</v>
      </c>
      <c r="H23" s="140" t="s">
        <v>233</v>
      </c>
      <c r="I23" s="142">
        <v>50000</v>
      </c>
      <c r="J23" s="140" t="s">
        <v>234</v>
      </c>
      <c r="K23" s="140" t="s">
        <v>235</v>
      </c>
      <c r="L23" s="140" t="s">
        <v>236</v>
      </c>
      <c r="M23" s="140" t="s">
        <v>237</v>
      </c>
      <c r="N23" s="144"/>
      <c r="O23" s="144"/>
      <c r="P23" s="144"/>
      <c r="Q23" s="144" t="s">
        <v>98</v>
      </c>
      <c r="R23" s="144"/>
      <c r="S23" s="145"/>
      <c r="T23" s="139" t="s">
        <v>238</v>
      </c>
      <c r="U23" s="138" t="s">
        <v>239</v>
      </c>
      <c r="V23" s="143" t="s">
        <v>240</v>
      </c>
      <c r="W23" s="139" t="s">
        <v>241</v>
      </c>
      <c r="X23" s="140"/>
      <c r="Y23" s="140" t="s">
        <v>242</v>
      </c>
      <c r="Z23" s="140"/>
      <c r="AA23" s="140"/>
      <c r="AB23" s="140"/>
      <c r="AC23" s="140"/>
      <c r="AD23" s="140"/>
      <c r="AE23" s="140"/>
      <c r="AF23" s="140" t="s">
        <v>243</v>
      </c>
      <c r="AG23" s="140"/>
      <c r="AH23" s="140"/>
      <c r="AI23" s="140" t="s">
        <v>244</v>
      </c>
      <c r="AJ23" s="146"/>
      <c r="AK23" s="147"/>
      <c r="AL23" s="147"/>
      <c r="AM23" s="147"/>
    </row>
    <row r="24" spans="1:39" ht="68.25" customHeight="1" x14ac:dyDescent="0.25">
      <c r="A24" s="803"/>
      <c r="B24" s="138" t="s">
        <v>245</v>
      </c>
      <c r="C24" s="139" t="s">
        <v>246</v>
      </c>
      <c r="D24" s="140" t="s">
        <v>247</v>
      </c>
      <c r="E24" s="140" t="s">
        <v>248</v>
      </c>
      <c r="F24" s="141">
        <v>43405</v>
      </c>
      <c r="G24" s="141">
        <v>45231</v>
      </c>
      <c r="H24" s="140" t="s">
        <v>249</v>
      </c>
      <c r="I24" s="142">
        <v>100000</v>
      </c>
      <c r="J24" s="140" t="s">
        <v>250</v>
      </c>
      <c r="K24" s="140" t="s">
        <v>251</v>
      </c>
      <c r="L24" s="140" t="s">
        <v>252</v>
      </c>
      <c r="M24" s="140" t="s">
        <v>253</v>
      </c>
      <c r="N24" s="144"/>
      <c r="O24" s="144" t="s">
        <v>98</v>
      </c>
      <c r="P24" s="144"/>
      <c r="Q24" s="144"/>
      <c r="R24" s="144"/>
      <c r="S24" s="145"/>
      <c r="T24" s="143"/>
      <c r="U24" s="140"/>
      <c r="V24" s="143" t="s">
        <v>254</v>
      </c>
      <c r="W24" s="138" t="s">
        <v>255</v>
      </c>
      <c r="X24" s="140"/>
      <c r="Y24" s="140"/>
      <c r="Z24" s="140"/>
      <c r="AA24" s="140"/>
      <c r="AB24" s="140"/>
      <c r="AC24" s="140"/>
      <c r="AD24" s="140"/>
      <c r="AE24" s="140"/>
      <c r="AF24" s="140"/>
      <c r="AG24" s="140"/>
      <c r="AH24" s="140"/>
      <c r="AI24" s="140"/>
      <c r="AJ24" s="146"/>
      <c r="AK24" s="147"/>
      <c r="AL24" s="147"/>
      <c r="AM24" s="147"/>
    </row>
    <row r="25" spans="1:39" ht="68.25" customHeight="1" x14ac:dyDescent="0.25">
      <c r="A25" s="803"/>
      <c r="B25" s="138" t="s">
        <v>256</v>
      </c>
      <c r="C25" s="143" t="s">
        <v>257</v>
      </c>
      <c r="D25" s="140" t="s">
        <v>258</v>
      </c>
      <c r="E25" s="144" t="s">
        <v>259</v>
      </c>
      <c r="F25" s="151">
        <v>43405</v>
      </c>
      <c r="G25" s="151">
        <v>45231</v>
      </c>
      <c r="H25" s="144" t="s">
        <v>260</v>
      </c>
      <c r="I25" s="152">
        <v>100000</v>
      </c>
      <c r="J25" s="173" t="s">
        <v>261</v>
      </c>
      <c r="K25" s="145" t="s">
        <v>138</v>
      </c>
      <c r="L25" s="145" t="s">
        <v>138</v>
      </c>
      <c r="M25" s="144"/>
      <c r="N25" s="144"/>
      <c r="O25" s="144"/>
      <c r="P25" s="144"/>
      <c r="Q25" s="144" t="s">
        <v>98</v>
      </c>
      <c r="R25" s="144"/>
      <c r="S25" s="145"/>
      <c r="T25" s="174" t="s">
        <v>262</v>
      </c>
      <c r="U25" s="143" t="s">
        <v>263</v>
      </c>
      <c r="V25" s="144"/>
      <c r="W25" s="147" t="s">
        <v>264</v>
      </c>
      <c r="X25" s="143" t="s">
        <v>265</v>
      </c>
      <c r="Y25" s="144"/>
      <c r="Z25" s="144"/>
      <c r="AA25" s="144"/>
      <c r="AB25" s="169">
        <v>43647</v>
      </c>
      <c r="AC25" s="169">
        <v>45413</v>
      </c>
      <c r="AD25" s="144"/>
      <c r="AE25" s="144"/>
      <c r="AF25" s="139" t="s">
        <v>266</v>
      </c>
      <c r="AG25" s="144"/>
      <c r="AH25" s="144"/>
      <c r="AI25" s="144"/>
      <c r="AJ25" s="146"/>
      <c r="AK25" s="147"/>
      <c r="AL25" s="147"/>
      <c r="AM25" s="147"/>
    </row>
    <row r="26" spans="1:39" ht="68.25" customHeight="1" x14ac:dyDescent="0.25">
      <c r="A26" s="803"/>
      <c r="B26" s="138" t="s">
        <v>267</v>
      </c>
      <c r="C26" s="143" t="s">
        <v>268</v>
      </c>
      <c r="D26" s="156" t="s">
        <v>269</v>
      </c>
      <c r="E26" s="156" t="s">
        <v>270</v>
      </c>
      <c r="F26" s="175" t="s">
        <v>271</v>
      </c>
      <c r="G26" s="176" t="s">
        <v>272</v>
      </c>
      <c r="H26" s="156" t="s">
        <v>273</v>
      </c>
      <c r="I26" s="157">
        <v>50000</v>
      </c>
      <c r="J26" s="156" t="s">
        <v>274</v>
      </c>
      <c r="K26" s="156" t="s">
        <v>275</v>
      </c>
      <c r="L26" s="156" t="s">
        <v>275</v>
      </c>
      <c r="M26" s="156" t="s">
        <v>276</v>
      </c>
      <c r="N26" s="144"/>
      <c r="O26" s="144"/>
      <c r="P26" s="144"/>
      <c r="Q26" s="144" t="s">
        <v>98</v>
      </c>
      <c r="R26" s="144"/>
      <c r="S26" s="145"/>
      <c r="T26" s="173" t="s">
        <v>277</v>
      </c>
      <c r="U26" s="173" t="s">
        <v>278</v>
      </c>
      <c r="V26" s="144"/>
      <c r="W26" s="143" t="s">
        <v>279</v>
      </c>
      <c r="X26" s="144" t="s">
        <v>280</v>
      </c>
      <c r="Y26" s="144"/>
      <c r="Z26" s="144"/>
      <c r="AA26" s="144"/>
      <c r="AB26" s="144"/>
      <c r="AC26" s="144"/>
      <c r="AD26" s="144"/>
      <c r="AE26" s="144"/>
      <c r="AF26" s="140"/>
      <c r="AG26" s="144"/>
      <c r="AH26" s="144"/>
      <c r="AI26" s="144"/>
      <c r="AJ26" s="146"/>
      <c r="AK26" s="147"/>
      <c r="AL26" s="147"/>
      <c r="AM26" s="147"/>
    </row>
    <row r="27" spans="1:39" ht="68.25" customHeight="1" x14ac:dyDescent="0.25">
      <c r="A27" s="803"/>
      <c r="B27" s="138" t="s">
        <v>281</v>
      </c>
      <c r="C27" s="139" t="s">
        <v>282</v>
      </c>
      <c r="D27" s="144" t="s">
        <v>283</v>
      </c>
      <c r="E27" s="144" t="s">
        <v>284</v>
      </c>
      <c r="F27" s="151">
        <v>43405</v>
      </c>
      <c r="G27" s="151">
        <v>44774</v>
      </c>
      <c r="H27" s="144" t="s">
        <v>285</v>
      </c>
      <c r="I27" s="152">
        <v>200000</v>
      </c>
      <c r="J27" s="144" t="s">
        <v>286</v>
      </c>
      <c r="K27" s="144" t="s">
        <v>287</v>
      </c>
      <c r="L27" s="144" t="s">
        <v>288</v>
      </c>
      <c r="M27" s="144" t="s">
        <v>289</v>
      </c>
      <c r="N27" s="144"/>
      <c r="O27" s="144"/>
      <c r="P27" s="144"/>
      <c r="Q27" s="144" t="s">
        <v>98</v>
      </c>
      <c r="R27" s="144"/>
      <c r="S27" s="145"/>
      <c r="T27" s="139" t="s">
        <v>290</v>
      </c>
      <c r="U27" s="143" t="s">
        <v>291</v>
      </c>
      <c r="V27" s="139" t="s">
        <v>292</v>
      </c>
      <c r="W27" s="143" t="s">
        <v>293</v>
      </c>
      <c r="X27" s="144"/>
      <c r="Y27" s="143" t="s">
        <v>294</v>
      </c>
      <c r="Z27" s="139" t="s">
        <v>295</v>
      </c>
      <c r="AA27" s="144"/>
      <c r="AB27" s="144"/>
      <c r="AC27" s="144"/>
      <c r="AD27" s="144"/>
      <c r="AE27" s="144"/>
      <c r="AF27" s="139" t="s">
        <v>296</v>
      </c>
      <c r="AG27" s="144"/>
      <c r="AH27" s="144"/>
      <c r="AI27" s="139" t="s">
        <v>297</v>
      </c>
      <c r="AJ27" s="146"/>
      <c r="AK27" s="147"/>
      <c r="AL27" s="147"/>
      <c r="AM27" s="147"/>
    </row>
    <row r="28" spans="1:39" ht="68.25" customHeight="1" x14ac:dyDescent="0.25">
      <c r="A28" s="803"/>
      <c r="B28" s="138" t="s">
        <v>298</v>
      </c>
      <c r="C28" s="171" t="s">
        <v>299</v>
      </c>
      <c r="D28" s="177" t="s">
        <v>300</v>
      </c>
      <c r="E28" s="177" t="s">
        <v>301</v>
      </c>
      <c r="F28" s="178" t="s">
        <v>271</v>
      </c>
      <c r="G28" s="179" t="s">
        <v>302</v>
      </c>
      <c r="H28" s="177" t="s">
        <v>303</v>
      </c>
      <c r="I28" s="180">
        <v>125000</v>
      </c>
      <c r="J28" s="177" t="s">
        <v>304</v>
      </c>
      <c r="K28" s="177" t="s">
        <v>305</v>
      </c>
      <c r="L28" s="177" t="s">
        <v>306</v>
      </c>
      <c r="M28" s="177" t="s">
        <v>307</v>
      </c>
      <c r="N28" s="144"/>
      <c r="O28" s="144"/>
      <c r="P28" s="144"/>
      <c r="Q28" s="144" t="s">
        <v>98</v>
      </c>
      <c r="R28" s="144"/>
      <c r="S28" s="145"/>
      <c r="T28" s="143" t="s">
        <v>308</v>
      </c>
      <c r="U28" s="143" t="s">
        <v>309</v>
      </c>
      <c r="V28" s="140"/>
      <c r="W28" s="144" t="s">
        <v>279</v>
      </c>
      <c r="X28" s="144"/>
      <c r="Y28" s="140"/>
      <c r="Z28" s="140"/>
      <c r="AA28" s="144"/>
      <c r="AB28" s="144"/>
      <c r="AC28" s="144"/>
      <c r="AD28" s="144"/>
      <c r="AE28" s="144"/>
      <c r="AF28" s="140"/>
      <c r="AG28" s="144"/>
      <c r="AH28" s="144"/>
      <c r="AI28" s="140"/>
      <c r="AJ28" s="146"/>
      <c r="AK28" s="147"/>
      <c r="AL28" s="147"/>
      <c r="AM28" s="147"/>
    </row>
    <row r="29" spans="1:39" ht="68.25" customHeight="1" x14ac:dyDescent="0.25">
      <c r="A29" s="803"/>
      <c r="B29" s="138" t="s">
        <v>310</v>
      </c>
      <c r="C29" s="144" t="s">
        <v>311</v>
      </c>
      <c r="D29" s="173" t="s">
        <v>312</v>
      </c>
      <c r="E29" s="144" t="s">
        <v>313</v>
      </c>
      <c r="F29" s="151">
        <v>43405</v>
      </c>
      <c r="G29" s="151">
        <v>45231</v>
      </c>
      <c r="H29" s="144" t="s">
        <v>314</v>
      </c>
      <c r="I29" s="152">
        <v>50000</v>
      </c>
      <c r="J29" s="173" t="s">
        <v>315</v>
      </c>
      <c r="K29" s="144" t="s">
        <v>316</v>
      </c>
      <c r="L29" s="144" t="s">
        <v>317</v>
      </c>
      <c r="M29" s="144" t="s">
        <v>318</v>
      </c>
      <c r="N29" s="144"/>
      <c r="O29" s="144"/>
      <c r="P29" s="144"/>
      <c r="Q29" s="144" t="s">
        <v>98</v>
      </c>
      <c r="R29" s="144"/>
      <c r="S29" s="145"/>
      <c r="T29" s="144" t="s">
        <v>319</v>
      </c>
      <c r="U29" s="144" t="s">
        <v>320</v>
      </c>
      <c r="V29" s="144" t="s">
        <v>321</v>
      </c>
      <c r="W29" s="144" t="s">
        <v>322</v>
      </c>
      <c r="X29" s="144" t="s">
        <v>323</v>
      </c>
      <c r="Y29" s="144"/>
      <c r="Z29" s="144"/>
      <c r="AA29" s="144"/>
      <c r="AB29" s="144"/>
      <c r="AC29" s="144"/>
      <c r="AD29" s="144"/>
      <c r="AE29" s="144"/>
      <c r="AF29" s="144"/>
      <c r="AG29" s="144"/>
      <c r="AH29" s="144"/>
      <c r="AI29" s="144"/>
      <c r="AJ29" s="146"/>
      <c r="AK29" s="147"/>
      <c r="AL29" s="147"/>
      <c r="AM29" s="147"/>
    </row>
    <row r="30" spans="1:39" ht="68.25" customHeight="1" x14ac:dyDescent="0.25">
      <c r="A30" s="803"/>
      <c r="B30" s="138" t="s">
        <v>324</v>
      </c>
      <c r="C30" s="144" t="s">
        <v>325</v>
      </c>
      <c r="D30" s="144" t="s">
        <v>326</v>
      </c>
      <c r="E30" s="144" t="s">
        <v>327</v>
      </c>
      <c r="F30" s="151">
        <v>43405</v>
      </c>
      <c r="G30" s="151">
        <v>45231</v>
      </c>
      <c r="H30" s="144" t="s">
        <v>122</v>
      </c>
      <c r="I30" s="152">
        <v>10000</v>
      </c>
      <c r="J30" s="144" t="s">
        <v>328</v>
      </c>
      <c r="K30" s="144" t="s">
        <v>329</v>
      </c>
      <c r="L30" s="144" t="s">
        <v>330</v>
      </c>
      <c r="M30" s="144" t="s">
        <v>331</v>
      </c>
      <c r="N30" s="144"/>
      <c r="O30" s="144"/>
      <c r="P30" s="144"/>
      <c r="Q30" s="144" t="s">
        <v>98</v>
      </c>
      <c r="R30" s="144"/>
      <c r="S30" s="145"/>
      <c r="T30" s="144" t="s">
        <v>332</v>
      </c>
      <c r="U30" s="144" t="s">
        <v>333</v>
      </c>
      <c r="V30" s="144" t="s">
        <v>334</v>
      </c>
      <c r="W30" s="144" t="s">
        <v>162</v>
      </c>
      <c r="X30" s="144" t="s">
        <v>335</v>
      </c>
      <c r="Y30" s="144" t="s">
        <v>336</v>
      </c>
      <c r="Z30" s="144"/>
      <c r="AA30" s="144"/>
      <c r="AB30" s="144"/>
      <c r="AC30" s="169">
        <v>45413</v>
      </c>
      <c r="AD30" s="144"/>
      <c r="AE30" s="144"/>
      <c r="AF30" s="144" t="s">
        <v>337</v>
      </c>
      <c r="AG30" s="144" t="s">
        <v>97</v>
      </c>
      <c r="AH30" s="144" t="s">
        <v>97</v>
      </c>
      <c r="AI30" s="144"/>
      <c r="AJ30" s="146"/>
      <c r="AK30" s="147"/>
      <c r="AL30" s="147"/>
      <c r="AM30" s="147"/>
    </row>
    <row r="31" spans="1:39" ht="68.25" customHeight="1" x14ac:dyDescent="0.25">
      <c r="A31" s="803"/>
      <c r="B31" s="138" t="s">
        <v>338</v>
      </c>
      <c r="C31" s="144" t="s">
        <v>339</v>
      </c>
      <c r="D31" s="144" t="s">
        <v>340</v>
      </c>
      <c r="E31" s="144" t="s">
        <v>341</v>
      </c>
      <c r="F31" s="151">
        <v>43405</v>
      </c>
      <c r="G31" s="151">
        <v>43862</v>
      </c>
      <c r="H31" s="144" t="s">
        <v>342</v>
      </c>
      <c r="I31" s="152">
        <v>150000</v>
      </c>
      <c r="J31" s="144" t="s">
        <v>343</v>
      </c>
      <c r="K31" s="144" t="s">
        <v>124</v>
      </c>
      <c r="L31" s="144" t="s">
        <v>344</v>
      </c>
      <c r="M31" s="144" t="s">
        <v>345</v>
      </c>
      <c r="N31" s="144"/>
      <c r="O31" s="144"/>
      <c r="P31" s="144"/>
      <c r="Q31" s="144" t="s">
        <v>98</v>
      </c>
      <c r="R31" s="144"/>
      <c r="S31" s="145"/>
      <c r="T31" s="144" t="s">
        <v>346</v>
      </c>
      <c r="U31" s="144" t="s">
        <v>347</v>
      </c>
      <c r="V31" s="144" t="s">
        <v>348</v>
      </c>
      <c r="W31" s="144" t="s">
        <v>349</v>
      </c>
      <c r="X31" s="144" t="s">
        <v>350</v>
      </c>
      <c r="Y31" s="144" t="s">
        <v>351</v>
      </c>
      <c r="Z31" s="144"/>
      <c r="AA31" s="144"/>
      <c r="AB31" s="144"/>
      <c r="AC31" s="144"/>
      <c r="AD31" s="144"/>
      <c r="AE31" s="144"/>
      <c r="AF31" s="144" t="s">
        <v>352</v>
      </c>
      <c r="AG31" s="144"/>
      <c r="AH31" s="144"/>
      <c r="AI31" s="144" t="s">
        <v>345</v>
      </c>
      <c r="AJ31" s="146"/>
      <c r="AK31" s="147"/>
      <c r="AL31" s="147"/>
      <c r="AM31" s="147"/>
    </row>
    <row r="32" spans="1:39" ht="68.25" customHeight="1" x14ac:dyDescent="0.25">
      <c r="A32" s="803"/>
      <c r="B32" s="138" t="s">
        <v>353</v>
      </c>
      <c r="C32" s="144" t="s">
        <v>354</v>
      </c>
      <c r="D32" s="144" t="s">
        <v>355</v>
      </c>
      <c r="E32" s="144" t="s">
        <v>356</v>
      </c>
      <c r="F32" s="151">
        <v>43405</v>
      </c>
      <c r="G32" s="151">
        <v>43862</v>
      </c>
      <c r="H32" s="144" t="s">
        <v>233</v>
      </c>
      <c r="I32" s="152">
        <v>175000</v>
      </c>
      <c r="J32" s="145" t="s">
        <v>357</v>
      </c>
      <c r="K32" s="144" t="s">
        <v>358</v>
      </c>
      <c r="L32" s="144" t="s">
        <v>306</v>
      </c>
      <c r="M32" s="144" t="s">
        <v>359</v>
      </c>
      <c r="N32" s="144"/>
      <c r="O32" s="144"/>
      <c r="P32" s="144"/>
      <c r="Q32" s="144" t="s">
        <v>98</v>
      </c>
      <c r="R32" s="144"/>
      <c r="S32" s="145"/>
      <c r="T32" s="144" t="s">
        <v>360</v>
      </c>
      <c r="U32" s="144"/>
      <c r="V32" s="144"/>
      <c r="W32" s="145" t="s">
        <v>361</v>
      </c>
      <c r="X32" s="144"/>
      <c r="Y32" s="144"/>
      <c r="Z32" s="144"/>
      <c r="AA32" s="144"/>
      <c r="AB32" s="144"/>
      <c r="AC32" s="144"/>
      <c r="AD32" s="144"/>
      <c r="AE32" s="144"/>
      <c r="AF32" s="144"/>
      <c r="AG32" s="144"/>
      <c r="AH32" s="144"/>
      <c r="AI32" s="144"/>
      <c r="AJ32" s="146"/>
      <c r="AK32" s="147"/>
      <c r="AL32" s="147"/>
      <c r="AM32" s="147"/>
    </row>
    <row r="33" spans="1:39" ht="68.25" customHeight="1" x14ac:dyDescent="0.25">
      <c r="A33" s="803"/>
      <c r="B33" s="138" t="s">
        <v>362</v>
      </c>
      <c r="C33" s="139" t="s">
        <v>363</v>
      </c>
      <c r="D33" s="144" t="s">
        <v>364</v>
      </c>
      <c r="E33" s="144" t="s">
        <v>365</v>
      </c>
      <c r="F33" s="151">
        <v>43405</v>
      </c>
      <c r="G33" s="151">
        <v>43556</v>
      </c>
      <c r="H33" s="144" t="s">
        <v>233</v>
      </c>
      <c r="I33" s="152">
        <v>100000</v>
      </c>
      <c r="J33" s="144" t="s">
        <v>366</v>
      </c>
      <c r="K33" s="144" t="s">
        <v>367</v>
      </c>
      <c r="L33" s="144" t="s">
        <v>306</v>
      </c>
      <c r="M33" s="144"/>
      <c r="N33" s="144"/>
      <c r="O33" s="144" t="s">
        <v>98</v>
      </c>
      <c r="P33" s="144"/>
      <c r="Q33" s="144"/>
      <c r="R33" s="144"/>
      <c r="S33" s="145"/>
      <c r="T33" s="143" t="s">
        <v>368</v>
      </c>
      <c r="U33" s="143" t="s">
        <v>369</v>
      </c>
      <c r="V33" s="139" t="s">
        <v>370</v>
      </c>
      <c r="W33" s="144" t="s">
        <v>233</v>
      </c>
      <c r="X33" s="144"/>
      <c r="Y33" s="144"/>
      <c r="Z33" s="144"/>
      <c r="AA33" s="144"/>
      <c r="AB33" s="144"/>
      <c r="AC33" s="181">
        <v>43800</v>
      </c>
      <c r="AD33" s="144"/>
      <c r="AE33" s="144"/>
      <c r="AF33" s="144"/>
      <c r="AG33" s="144"/>
      <c r="AH33" s="144"/>
      <c r="AI33" s="144"/>
      <c r="AJ33" s="146"/>
      <c r="AK33" s="147"/>
      <c r="AL33" s="147"/>
      <c r="AM33" s="147"/>
    </row>
    <row r="34" spans="1:39" ht="68.25" customHeight="1" x14ac:dyDescent="0.25">
      <c r="A34" s="803"/>
      <c r="B34" s="138" t="s">
        <v>371</v>
      </c>
      <c r="C34" s="140" t="s">
        <v>372</v>
      </c>
      <c r="D34" s="144" t="s">
        <v>373</v>
      </c>
      <c r="E34" s="144" t="s">
        <v>374</v>
      </c>
      <c r="F34" s="151">
        <v>43405</v>
      </c>
      <c r="G34" s="151">
        <v>45231</v>
      </c>
      <c r="H34" s="144" t="s">
        <v>375</v>
      </c>
      <c r="I34" s="145">
        <v>0</v>
      </c>
      <c r="J34" s="144" t="s">
        <v>376</v>
      </c>
      <c r="K34" s="144" t="s">
        <v>377</v>
      </c>
      <c r="L34" s="144" t="s">
        <v>377</v>
      </c>
      <c r="M34" s="144" t="s">
        <v>378</v>
      </c>
      <c r="N34" s="144"/>
      <c r="O34" s="144" t="s">
        <v>98</v>
      </c>
      <c r="P34" s="144"/>
      <c r="Q34" s="144"/>
      <c r="R34" s="144"/>
      <c r="S34" s="145"/>
      <c r="T34" s="144" t="s">
        <v>379</v>
      </c>
      <c r="U34" s="140"/>
      <c r="V34" s="140" t="s">
        <v>380</v>
      </c>
      <c r="W34" s="144" t="s">
        <v>381</v>
      </c>
      <c r="X34" s="144" t="s">
        <v>382</v>
      </c>
      <c r="Y34" s="144"/>
      <c r="Z34" s="144" t="s">
        <v>383</v>
      </c>
      <c r="AA34" s="144"/>
      <c r="AB34" s="181">
        <v>43678</v>
      </c>
      <c r="AC34" s="181">
        <v>45413</v>
      </c>
      <c r="AD34" s="144"/>
      <c r="AE34" s="144"/>
      <c r="AF34" s="144"/>
      <c r="AG34" s="144"/>
      <c r="AH34" s="144"/>
      <c r="AI34" s="144"/>
      <c r="AJ34" s="146"/>
      <c r="AK34" s="147"/>
      <c r="AL34" s="147"/>
      <c r="AM34" s="147"/>
    </row>
    <row r="35" spans="1:39" ht="68.25" customHeight="1" x14ac:dyDescent="0.25">
      <c r="A35" s="803"/>
      <c r="B35" s="138" t="s">
        <v>384</v>
      </c>
      <c r="C35" s="144" t="s">
        <v>385</v>
      </c>
      <c r="D35" s="144" t="s">
        <v>386</v>
      </c>
      <c r="E35" s="144" t="s">
        <v>387</v>
      </c>
      <c r="F35" s="151">
        <v>43405</v>
      </c>
      <c r="G35" s="151">
        <v>45231</v>
      </c>
      <c r="H35" s="144" t="s">
        <v>388</v>
      </c>
      <c r="I35" s="152">
        <v>120000</v>
      </c>
      <c r="J35" s="144" t="s">
        <v>389</v>
      </c>
      <c r="K35" s="144" t="s">
        <v>390</v>
      </c>
      <c r="L35" s="144" t="s">
        <v>391</v>
      </c>
      <c r="M35" s="144" t="s">
        <v>392</v>
      </c>
      <c r="N35" s="144"/>
      <c r="O35" s="144"/>
      <c r="P35" s="144"/>
      <c r="Q35" s="144" t="s">
        <v>98</v>
      </c>
      <c r="R35" s="144"/>
      <c r="S35" s="145"/>
      <c r="T35" s="144" t="s">
        <v>393</v>
      </c>
      <c r="U35" s="144" t="s">
        <v>394</v>
      </c>
      <c r="V35" s="144"/>
      <c r="W35" s="145" t="s">
        <v>151</v>
      </c>
      <c r="X35" s="144" t="s">
        <v>395</v>
      </c>
      <c r="Y35" s="144"/>
      <c r="Z35" s="144"/>
      <c r="AA35" s="144"/>
      <c r="AB35" s="144"/>
      <c r="AC35" s="181">
        <v>45413</v>
      </c>
      <c r="AD35" s="144"/>
      <c r="AE35" s="144"/>
      <c r="AF35" s="144"/>
      <c r="AG35" s="144"/>
      <c r="AH35" s="144"/>
      <c r="AI35" s="144"/>
      <c r="AJ35" s="146"/>
      <c r="AK35" s="147"/>
      <c r="AL35" s="147"/>
      <c r="AM35" s="147"/>
    </row>
    <row r="36" spans="1:39" ht="68.25" customHeight="1" x14ac:dyDescent="0.25">
      <c r="A36" s="803"/>
      <c r="B36" s="138" t="s">
        <v>396</v>
      </c>
      <c r="C36" s="144" t="s">
        <v>397</v>
      </c>
      <c r="D36" s="144" t="s">
        <v>398</v>
      </c>
      <c r="E36" s="144" t="s">
        <v>399</v>
      </c>
      <c r="F36" s="151">
        <v>43405</v>
      </c>
      <c r="G36" s="151">
        <v>43678</v>
      </c>
      <c r="H36" s="138" t="s">
        <v>110</v>
      </c>
      <c r="I36" s="152">
        <v>60000</v>
      </c>
      <c r="J36" s="144" t="s">
        <v>400</v>
      </c>
      <c r="K36" s="173" t="s">
        <v>401</v>
      </c>
      <c r="L36" s="144" t="s">
        <v>391</v>
      </c>
      <c r="M36" s="144"/>
      <c r="N36" s="144"/>
      <c r="O36" s="144"/>
      <c r="P36" s="144"/>
      <c r="Q36" s="144" t="s">
        <v>98</v>
      </c>
      <c r="R36" s="144"/>
      <c r="S36" s="145"/>
      <c r="T36" s="182" t="s">
        <v>402</v>
      </c>
      <c r="U36" s="182" t="s">
        <v>403</v>
      </c>
      <c r="V36" s="144"/>
      <c r="W36" s="138" t="s">
        <v>116</v>
      </c>
      <c r="X36" s="144"/>
      <c r="Y36" s="144"/>
      <c r="Z36" s="144"/>
      <c r="AA36" s="144"/>
      <c r="AB36" s="144"/>
      <c r="AC36" s="181">
        <v>43800</v>
      </c>
      <c r="AD36" s="144"/>
      <c r="AE36" s="144"/>
      <c r="AF36" s="144"/>
      <c r="AG36" s="144"/>
      <c r="AH36" s="144"/>
      <c r="AI36" s="144"/>
      <c r="AJ36" s="146"/>
      <c r="AK36" s="147"/>
      <c r="AL36" s="147"/>
      <c r="AM36" s="147"/>
    </row>
    <row r="37" spans="1:39" ht="68.25" customHeight="1" x14ac:dyDescent="0.25">
      <c r="A37" s="805"/>
      <c r="B37" s="138" t="s">
        <v>404</v>
      </c>
      <c r="C37" s="173" t="s">
        <v>405</v>
      </c>
      <c r="D37" s="144" t="s">
        <v>406</v>
      </c>
      <c r="E37" s="144" t="s">
        <v>407</v>
      </c>
      <c r="F37" s="151">
        <v>43405</v>
      </c>
      <c r="G37" s="151">
        <v>44713</v>
      </c>
      <c r="H37" s="144" t="s">
        <v>233</v>
      </c>
      <c r="I37" s="145" t="s">
        <v>408</v>
      </c>
      <c r="J37" s="144" t="s">
        <v>409</v>
      </c>
      <c r="K37" s="145" t="s">
        <v>410</v>
      </c>
      <c r="L37" s="145" t="s">
        <v>411</v>
      </c>
      <c r="M37" s="144" t="s">
        <v>412</v>
      </c>
      <c r="N37" s="144"/>
      <c r="O37" s="144" t="s">
        <v>98</v>
      </c>
      <c r="P37" s="144"/>
      <c r="Q37" s="144"/>
      <c r="R37" s="144"/>
      <c r="S37" s="145" t="s">
        <v>77</v>
      </c>
      <c r="T37" s="149" t="s">
        <v>413</v>
      </c>
      <c r="U37" s="138" t="s">
        <v>414</v>
      </c>
      <c r="V37" s="143" t="s">
        <v>415</v>
      </c>
      <c r="W37" s="138" t="s">
        <v>416</v>
      </c>
      <c r="X37" s="144" t="s">
        <v>417</v>
      </c>
      <c r="Y37" s="145" t="s">
        <v>418</v>
      </c>
      <c r="Z37" s="144"/>
      <c r="AA37" s="144"/>
      <c r="AB37" s="144"/>
      <c r="AC37" s="144"/>
      <c r="AD37" s="144"/>
      <c r="AE37" s="144"/>
      <c r="AF37" s="144"/>
      <c r="AG37" s="144"/>
      <c r="AH37" s="144"/>
      <c r="AI37" s="144"/>
      <c r="AJ37" s="146"/>
      <c r="AK37" s="147"/>
      <c r="AL37" s="147"/>
      <c r="AM37" s="147"/>
    </row>
    <row r="38" spans="1:39" ht="68.25" customHeight="1" x14ac:dyDescent="0.25">
      <c r="A38" s="804" t="s">
        <v>419</v>
      </c>
      <c r="B38" s="138" t="s">
        <v>420</v>
      </c>
      <c r="C38" s="139" t="s">
        <v>421</v>
      </c>
      <c r="D38" s="140" t="s">
        <v>422</v>
      </c>
      <c r="E38" s="140" t="s">
        <v>423</v>
      </c>
      <c r="F38" s="141">
        <v>43405</v>
      </c>
      <c r="G38" s="141">
        <v>43800</v>
      </c>
      <c r="H38" s="140" t="s">
        <v>285</v>
      </c>
      <c r="I38" s="142">
        <v>3000</v>
      </c>
      <c r="J38" s="140" t="s">
        <v>424</v>
      </c>
      <c r="K38" s="138" t="s">
        <v>425</v>
      </c>
      <c r="L38" s="140" t="s">
        <v>288</v>
      </c>
      <c r="M38" s="143" t="s">
        <v>426</v>
      </c>
      <c r="N38" s="144"/>
      <c r="O38" s="144"/>
      <c r="P38" s="144"/>
      <c r="Q38" s="144" t="s">
        <v>98</v>
      </c>
      <c r="R38" s="144"/>
      <c r="S38" s="145"/>
      <c r="T38" s="143" t="s">
        <v>427</v>
      </c>
      <c r="U38" s="139" t="s">
        <v>428</v>
      </c>
      <c r="V38" s="143"/>
      <c r="W38" s="139" t="s">
        <v>429</v>
      </c>
      <c r="X38" s="140"/>
      <c r="Y38" s="140"/>
      <c r="Z38" s="140"/>
      <c r="AA38" s="140"/>
      <c r="AB38" s="143" t="s">
        <v>430</v>
      </c>
      <c r="AC38" s="139" t="s">
        <v>430</v>
      </c>
      <c r="AD38" s="140"/>
      <c r="AE38" s="140"/>
      <c r="AF38" s="138" t="s">
        <v>431</v>
      </c>
      <c r="AG38" s="140"/>
      <c r="AH38" s="140"/>
      <c r="AI38" s="140"/>
      <c r="AJ38" s="146"/>
      <c r="AK38" s="147"/>
      <c r="AL38" s="147"/>
    </row>
    <row r="39" spans="1:39" ht="68.25" customHeight="1" x14ac:dyDescent="0.25">
      <c r="A39" s="803"/>
      <c r="B39" s="138" t="s">
        <v>432</v>
      </c>
      <c r="C39" s="140" t="s">
        <v>433</v>
      </c>
      <c r="D39" s="140" t="s">
        <v>434</v>
      </c>
      <c r="E39" s="140" t="s">
        <v>435</v>
      </c>
      <c r="F39" s="141">
        <v>43405</v>
      </c>
      <c r="G39" s="141">
        <v>43770</v>
      </c>
      <c r="H39" s="140" t="s">
        <v>285</v>
      </c>
      <c r="I39" s="142">
        <v>100000</v>
      </c>
      <c r="J39" s="143" t="s">
        <v>436</v>
      </c>
      <c r="K39" s="138" t="s">
        <v>437</v>
      </c>
      <c r="L39" s="138" t="s">
        <v>391</v>
      </c>
      <c r="M39" s="148"/>
      <c r="N39" s="144"/>
      <c r="O39" s="144"/>
      <c r="P39" s="144"/>
      <c r="Q39" s="144" t="s">
        <v>98</v>
      </c>
      <c r="R39" s="144"/>
      <c r="S39" s="145"/>
      <c r="T39" s="139" t="s">
        <v>438</v>
      </c>
      <c r="U39" s="143" t="s">
        <v>439</v>
      </c>
      <c r="V39" s="140"/>
      <c r="W39" s="138" t="s">
        <v>429</v>
      </c>
      <c r="X39" s="140"/>
      <c r="Y39" s="140"/>
      <c r="Z39" s="140"/>
      <c r="AA39" s="140"/>
      <c r="AB39" s="149" t="s">
        <v>430</v>
      </c>
      <c r="AC39" s="150">
        <v>43891</v>
      </c>
      <c r="AD39" s="140"/>
      <c r="AE39" s="140"/>
      <c r="AF39" s="139" t="s">
        <v>440</v>
      </c>
      <c r="AG39" s="140"/>
      <c r="AH39" s="140"/>
      <c r="AI39" s="140" t="s">
        <v>441</v>
      </c>
      <c r="AJ39" s="146"/>
      <c r="AK39" s="147"/>
      <c r="AL39" s="147"/>
    </row>
    <row r="40" spans="1:39" ht="68.25" customHeight="1" x14ac:dyDescent="0.25">
      <c r="A40" s="803"/>
      <c r="B40" s="138" t="s">
        <v>442</v>
      </c>
      <c r="C40" s="147" t="s">
        <v>443</v>
      </c>
      <c r="D40" s="140" t="s">
        <v>444</v>
      </c>
      <c r="E40" s="140" t="s">
        <v>445</v>
      </c>
      <c r="F40" s="141">
        <v>43405</v>
      </c>
      <c r="G40" s="141">
        <v>45231</v>
      </c>
      <c r="H40" s="143" t="s">
        <v>446</v>
      </c>
      <c r="I40" s="138">
        <v>0</v>
      </c>
      <c r="J40" s="140" t="s">
        <v>447</v>
      </c>
      <c r="K40" s="140" t="s">
        <v>448</v>
      </c>
      <c r="L40" s="138" t="s">
        <v>377</v>
      </c>
      <c r="M40" s="140" t="s">
        <v>449</v>
      </c>
      <c r="N40" s="144"/>
      <c r="O40" s="144" t="s">
        <v>98</v>
      </c>
      <c r="P40" s="144"/>
      <c r="Q40" s="144"/>
      <c r="R40" s="144"/>
      <c r="S40" s="145"/>
      <c r="T40" s="143" t="s">
        <v>450</v>
      </c>
      <c r="U40" s="138" t="s">
        <v>451</v>
      </c>
      <c r="V40" s="143" t="s">
        <v>452</v>
      </c>
      <c r="W40" s="140" t="s">
        <v>453</v>
      </c>
      <c r="X40" s="143" t="s">
        <v>454</v>
      </c>
      <c r="Y40" s="140"/>
      <c r="Z40" s="140" t="s">
        <v>455</v>
      </c>
      <c r="AA40" s="140"/>
      <c r="AB40" s="140"/>
      <c r="AC40" s="140"/>
      <c r="AD40" s="140"/>
      <c r="AE40" s="140"/>
      <c r="AF40" s="140"/>
      <c r="AG40" s="140"/>
      <c r="AH40" s="140"/>
      <c r="AI40" s="140" t="s">
        <v>456</v>
      </c>
      <c r="AJ40" s="147"/>
      <c r="AK40" s="147"/>
      <c r="AL40" s="147"/>
    </row>
    <row r="41" spans="1:39" ht="68.25" customHeight="1" x14ac:dyDescent="0.25">
      <c r="A41" s="803"/>
      <c r="B41" s="138" t="s">
        <v>457</v>
      </c>
      <c r="C41" s="143" t="s">
        <v>458</v>
      </c>
      <c r="D41" s="144" t="s">
        <v>459</v>
      </c>
      <c r="E41" s="144" t="s">
        <v>445</v>
      </c>
      <c r="F41" s="151">
        <v>43405</v>
      </c>
      <c r="G41" s="151">
        <v>45231</v>
      </c>
      <c r="H41" s="140" t="s">
        <v>460</v>
      </c>
      <c r="I41" s="145">
        <v>0</v>
      </c>
      <c r="J41" s="144" t="s">
        <v>461</v>
      </c>
      <c r="K41" s="144" t="s">
        <v>462</v>
      </c>
      <c r="L41" s="144" t="s">
        <v>377</v>
      </c>
      <c r="M41" s="144" t="s">
        <v>173</v>
      </c>
      <c r="N41" s="144"/>
      <c r="O41" s="144"/>
      <c r="P41" s="144"/>
      <c r="Q41" s="144" t="s">
        <v>98</v>
      </c>
      <c r="R41" s="144"/>
      <c r="S41" s="145"/>
      <c r="T41" s="140" t="s">
        <v>463</v>
      </c>
      <c r="U41" s="144" t="s">
        <v>464</v>
      </c>
      <c r="V41" s="144"/>
      <c r="W41" s="144" t="s">
        <v>460</v>
      </c>
      <c r="X41" s="144"/>
      <c r="Y41" s="143" t="s">
        <v>465</v>
      </c>
      <c r="Z41" s="144" t="s">
        <v>466</v>
      </c>
      <c r="AA41" s="144"/>
      <c r="AB41" s="144"/>
      <c r="AC41" s="144"/>
      <c r="AD41" s="144"/>
      <c r="AE41" s="144"/>
      <c r="AF41" s="144"/>
      <c r="AG41" s="144"/>
      <c r="AH41" s="144"/>
      <c r="AI41" s="144"/>
      <c r="AJ41" s="146"/>
      <c r="AK41" s="147"/>
      <c r="AL41" s="147"/>
    </row>
    <row r="42" spans="1:39" ht="68.25" customHeight="1" x14ac:dyDescent="0.25">
      <c r="A42" s="803"/>
      <c r="B42" s="138" t="s">
        <v>467</v>
      </c>
      <c r="C42" s="140" t="s">
        <v>468</v>
      </c>
      <c r="D42" s="144" t="s">
        <v>469</v>
      </c>
      <c r="E42" s="144" t="s">
        <v>470</v>
      </c>
      <c r="F42" s="151">
        <v>43405</v>
      </c>
      <c r="G42" s="151">
        <v>44044</v>
      </c>
      <c r="H42" s="144" t="s">
        <v>471</v>
      </c>
      <c r="I42" s="152">
        <v>2000</v>
      </c>
      <c r="J42" s="144" t="s">
        <v>472</v>
      </c>
      <c r="K42" s="144" t="s">
        <v>473</v>
      </c>
      <c r="L42" s="145" t="s">
        <v>474</v>
      </c>
      <c r="M42" s="144"/>
      <c r="N42" s="144"/>
      <c r="O42" s="144"/>
      <c r="P42" s="144" t="s">
        <v>98</v>
      </c>
      <c r="Q42" s="144"/>
      <c r="R42" s="144"/>
      <c r="S42" s="145"/>
      <c r="T42" s="143" t="s">
        <v>475</v>
      </c>
      <c r="U42" s="143" t="s">
        <v>476</v>
      </c>
      <c r="V42" s="139" t="s">
        <v>477</v>
      </c>
      <c r="W42" s="144" t="s">
        <v>478</v>
      </c>
      <c r="X42" s="143" t="s">
        <v>479</v>
      </c>
      <c r="Y42" s="144"/>
      <c r="Z42" s="144" t="s">
        <v>480</v>
      </c>
      <c r="AA42" s="144" t="s">
        <v>481</v>
      </c>
      <c r="AB42" s="144"/>
      <c r="AC42" s="144"/>
      <c r="AD42" s="144"/>
      <c r="AE42" s="144"/>
      <c r="AF42" s="144"/>
      <c r="AG42" s="144"/>
      <c r="AH42" s="144"/>
      <c r="AI42" s="144"/>
      <c r="AJ42" s="146"/>
      <c r="AK42" s="147"/>
      <c r="AL42" s="147"/>
    </row>
    <row r="43" spans="1:39" ht="68.25" customHeight="1" x14ac:dyDescent="0.25">
      <c r="A43" s="803"/>
      <c r="B43" s="138" t="s">
        <v>482</v>
      </c>
      <c r="C43" s="139" t="s">
        <v>483</v>
      </c>
      <c r="D43" s="144" t="s">
        <v>484</v>
      </c>
      <c r="E43" s="144" t="s">
        <v>485</v>
      </c>
      <c r="F43" s="151">
        <v>43405</v>
      </c>
      <c r="G43" s="151">
        <v>44774</v>
      </c>
      <c r="H43" s="144" t="s">
        <v>486</v>
      </c>
      <c r="I43" s="145">
        <v>0</v>
      </c>
      <c r="J43" s="145" t="s">
        <v>487</v>
      </c>
      <c r="K43" s="145" t="s">
        <v>488</v>
      </c>
      <c r="L43" s="145" t="s">
        <v>252</v>
      </c>
      <c r="M43" s="144"/>
      <c r="N43" s="144"/>
      <c r="O43" s="144"/>
      <c r="P43" s="144"/>
      <c r="Q43" s="144" t="s">
        <v>98</v>
      </c>
      <c r="R43" s="144"/>
      <c r="S43" s="145"/>
      <c r="T43" s="139" t="s">
        <v>489</v>
      </c>
      <c r="U43" s="143" t="s">
        <v>490</v>
      </c>
      <c r="V43" s="143" t="s">
        <v>491</v>
      </c>
      <c r="W43" s="140" t="s">
        <v>162</v>
      </c>
      <c r="X43" s="143" t="s">
        <v>492</v>
      </c>
      <c r="Y43" s="144"/>
      <c r="Z43" s="173" t="s">
        <v>493</v>
      </c>
      <c r="AA43" s="144"/>
      <c r="AB43" s="144"/>
      <c r="AC43" s="150">
        <v>45413</v>
      </c>
      <c r="AD43" s="144"/>
      <c r="AE43" s="144"/>
      <c r="AF43" s="144"/>
      <c r="AG43" s="144"/>
      <c r="AH43" s="144"/>
      <c r="AI43" s="144"/>
      <c r="AJ43" s="146"/>
      <c r="AK43" s="147"/>
      <c r="AL43" s="147"/>
    </row>
    <row r="44" spans="1:39" ht="68.25" customHeight="1" x14ac:dyDescent="0.25">
      <c r="A44" s="803"/>
      <c r="B44" s="138" t="s">
        <v>494</v>
      </c>
      <c r="C44" s="143" t="s">
        <v>495</v>
      </c>
      <c r="D44" s="144" t="s">
        <v>496</v>
      </c>
      <c r="E44" s="144" t="s">
        <v>497</v>
      </c>
      <c r="F44" s="151">
        <v>43405</v>
      </c>
      <c r="G44" s="151">
        <v>44166</v>
      </c>
      <c r="H44" s="144" t="s">
        <v>498</v>
      </c>
      <c r="I44" s="152">
        <v>60000</v>
      </c>
      <c r="J44" s="144" t="s">
        <v>499</v>
      </c>
      <c r="K44" s="144" t="s">
        <v>500</v>
      </c>
      <c r="L44" s="144" t="s">
        <v>501</v>
      </c>
      <c r="M44" s="144"/>
      <c r="N44" s="144"/>
      <c r="O44" s="144"/>
      <c r="P44" s="144"/>
      <c r="Q44" s="144" t="s">
        <v>98</v>
      </c>
      <c r="R44" s="144"/>
      <c r="S44" s="145"/>
      <c r="T44" s="138" t="s">
        <v>502</v>
      </c>
      <c r="U44" s="143" t="s">
        <v>503</v>
      </c>
      <c r="V44" s="143" t="s">
        <v>504</v>
      </c>
      <c r="W44" s="143" t="s">
        <v>505</v>
      </c>
      <c r="X44" s="153" t="s">
        <v>506</v>
      </c>
      <c r="Y44" s="144"/>
      <c r="Z44" s="144"/>
      <c r="AA44" s="144"/>
      <c r="AB44" s="143" t="s">
        <v>507</v>
      </c>
      <c r="AC44" s="143" t="s">
        <v>507</v>
      </c>
      <c r="AD44" s="144"/>
      <c r="AE44" s="144"/>
      <c r="AF44" s="143" t="s">
        <v>508</v>
      </c>
      <c r="AG44" s="144"/>
      <c r="AH44" s="144"/>
      <c r="AI44" s="144"/>
      <c r="AJ44" s="146"/>
      <c r="AK44" s="147"/>
      <c r="AL44" s="147"/>
    </row>
    <row r="45" spans="1:39" ht="68.25" customHeight="1" x14ac:dyDescent="0.25">
      <c r="A45" s="803"/>
      <c r="B45" s="138" t="s">
        <v>509</v>
      </c>
      <c r="C45" s="139" t="s">
        <v>510</v>
      </c>
      <c r="D45" s="144" t="s">
        <v>511</v>
      </c>
      <c r="E45" s="144" t="s">
        <v>512</v>
      </c>
      <c r="F45" s="154" t="s">
        <v>271</v>
      </c>
      <c r="G45" s="155">
        <v>45231</v>
      </c>
      <c r="H45" s="156" t="s">
        <v>513</v>
      </c>
      <c r="I45" s="157">
        <v>150000</v>
      </c>
      <c r="J45" s="156" t="s">
        <v>514</v>
      </c>
      <c r="K45" s="156" t="s">
        <v>515</v>
      </c>
      <c r="L45" s="156" t="s">
        <v>252</v>
      </c>
      <c r="M45" s="158" t="s">
        <v>516</v>
      </c>
      <c r="N45" s="144"/>
      <c r="O45" s="144"/>
      <c r="P45" s="144"/>
      <c r="Q45" s="144" t="s">
        <v>98</v>
      </c>
      <c r="R45" s="144"/>
      <c r="S45" s="145"/>
      <c r="T45" s="143" t="s">
        <v>517</v>
      </c>
      <c r="U45" s="143" t="s">
        <v>439</v>
      </c>
      <c r="V45" s="144"/>
      <c r="W45" s="143" t="s">
        <v>505</v>
      </c>
      <c r="X45" s="144"/>
      <c r="Y45" s="144"/>
      <c r="Z45" s="143" t="s">
        <v>518</v>
      </c>
      <c r="AA45" s="144"/>
      <c r="AB45" s="143" t="s">
        <v>507</v>
      </c>
      <c r="AC45" s="143" t="s">
        <v>507</v>
      </c>
      <c r="AD45" s="144"/>
      <c r="AE45" s="144"/>
      <c r="AF45" s="140" t="s">
        <v>508</v>
      </c>
      <c r="AG45" s="144"/>
      <c r="AH45" s="144"/>
      <c r="AI45" s="144"/>
      <c r="AJ45" s="146"/>
      <c r="AK45" s="147"/>
      <c r="AL45" s="147"/>
    </row>
    <row r="46" spans="1:39" ht="68.25" customHeight="1" x14ac:dyDescent="0.25">
      <c r="A46" s="803"/>
      <c r="B46" s="138" t="s">
        <v>519</v>
      </c>
      <c r="C46" s="159" t="s">
        <v>520</v>
      </c>
      <c r="D46" s="159" t="s">
        <v>521</v>
      </c>
      <c r="E46" s="159" t="s">
        <v>522</v>
      </c>
      <c r="F46" s="154" t="s">
        <v>271</v>
      </c>
      <c r="G46" s="160" t="s">
        <v>523</v>
      </c>
      <c r="H46" s="159" t="s">
        <v>375</v>
      </c>
      <c r="I46" s="145">
        <v>0</v>
      </c>
      <c r="J46" s="156" t="s">
        <v>524</v>
      </c>
      <c r="K46" s="159" t="s">
        <v>525</v>
      </c>
      <c r="L46" s="159" t="s">
        <v>526</v>
      </c>
      <c r="M46" s="144"/>
      <c r="N46" s="144"/>
      <c r="O46" s="144"/>
      <c r="P46" s="144"/>
      <c r="Q46" s="144" t="s">
        <v>98</v>
      </c>
      <c r="R46" s="144"/>
      <c r="S46" s="145"/>
      <c r="T46" s="140" t="s">
        <v>527</v>
      </c>
      <c r="U46" s="143" t="s">
        <v>528</v>
      </c>
      <c r="V46" s="144"/>
      <c r="W46" s="138" t="s">
        <v>381</v>
      </c>
      <c r="X46" s="138" t="s">
        <v>529</v>
      </c>
      <c r="Y46" s="144"/>
      <c r="Z46" s="144"/>
      <c r="AA46" s="144"/>
      <c r="AB46" s="140" t="s">
        <v>530</v>
      </c>
      <c r="AC46" s="150">
        <v>44166</v>
      </c>
      <c r="AD46" s="140" t="s">
        <v>531</v>
      </c>
      <c r="AE46" s="144"/>
      <c r="AF46" s="144"/>
      <c r="AG46" s="144"/>
      <c r="AH46" s="144"/>
      <c r="AI46" s="144"/>
      <c r="AJ46" s="146"/>
      <c r="AK46" s="147"/>
      <c r="AL46" s="147"/>
    </row>
    <row r="47" spans="1:39" ht="68.25" customHeight="1" x14ac:dyDescent="0.25">
      <c r="A47" s="803"/>
      <c r="B47" s="138" t="s">
        <v>532</v>
      </c>
      <c r="C47" s="159" t="s">
        <v>533</v>
      </c>
      <c r="D47" s="159" t="s">
        <v>534</v>
      </c>
      <c r="E47" s="159" t="s">
        <v>535</v>
      </c>
      <c r="F47" s="161" t="s">
        <v>271</v>
      </c>
      <c r="G47" s="160" t="s">
        <v>536</v>
      </c>
      <c r="H47" s="159" t="s">
        <v>537</v>
      </c>
      <c r="I47" s="162" t="s">
        <v>538</v>
      </c>
      <c r="J47" s="159" t="s">
        <v>539</v>
      </c>
      <c r="K47" s="159" t="s">
        <v>540</v>
      </c>
      <c r="L47" s="159" t="s">
        <v>172</v>
      </c>
      <c r="M47" s="159" t="s">
        <v>541</v>
      </c>
      <c r="N47" s="144"/>
      <c r="O47" s="144"/>
      <c r="P47" s="144"/>
      <c r="Q47" s="144" t="s">
        <v>98</v>
      </c>
      <c r="R47" s="144"/>
      <c r="S47" s="145"/>
      <c r="T47" s="163" t="s">
        <v>542</v>
      </c>
      <c r="U47" s="163" t="s">
        <v>543</v>
      </c>
      <c r="V47" s="144"/>
      <c r="W47" s="164" t="s">
        <v>544</v>
      </c>
      <c r="X47" s="144"/>
      <c r="Y47" s="144"/>
      <c r="Z47" s="144"/>
      <c r="AA47" s="144"/>
      <c r="AB47" s="144"/>
      <c r="AC47" s="144"/>
      <c r="AD47" s="144"/>
      <c r="AE47" s="144"/>
      <c r="AF47" s="144" t="s">
        <v>545</v>
      </c>
      <c r="AG47" s="144" t="s">
        <v>546</v>
      </c>
      <c r="AH47" s="144"/>
      <c r="AI47" s="144" t="s">
        <v>547</v>
      </c>
      <c r="AJ47" s="147"/>
      <c r="AK47" s="147"/>
      <c r="AL47" s="147"/>
    </row>
    <row r="48" spans="1:39" ht="68.25" customHeight="1" x14ac:dyDescent="0.25">
      <c r="A48" s="803"/>
      <c r="B48" s="138" t="s">
        <v>548</v>
      </c>
      <c r="C48" s="159" t="s">
        <v>549</v>
      </c>
      <c r="D48" s="159" t="s">
        <v>550</v>
      </c>
      <c r="E48" s="159" t="s">
        <v>551</v>
      </c>
      <c r="F48" s="161" t="s">
        <v>271</v>
      </c>
      <c r="G48" s="160" t="s">
        <v>552</v>
      </c>
      <c r="H48" s="159" t="s">
        <v>553</v>
      </c>
      <c r="I48" s="162">
        <v>2500</v>
      </c>
      <c r="J48" s="159" t="s">
        <v>554</v>
      </c>
      <c r="K48" s="159" t="s">
        <v>555</v>
      </c>
      <c r="L48" s="159" t="s">
        <v>125</v>
      </c>
      <c r="M48" s="159" t="s">
        <v>556</v>
      </c>
      <c r="N48" s="144"/>
      <c r="O48" s="144"/>
      <c r="P48" s="144" t="s">
        <v>98</v>
      </c>
      <c r="Q48" s="144"/>
      <c r="R48" s="144"/>
      <c r="S48" s="145"/>
      <c r="T48" s="144" t="s">
        <v>557</v>
      </c>
      <c r="U48" s="144" t="s">
        <v>558</v>
      </c>
      <c r="V48" s="144" t="s">
        <v>559</v>
      </c>
      <c r="W48" s="144" t="s">
        <v>560</v>
      </c>
      <c r="X48" s="144" t="s">
        <v>561</v>
      </c>
      <c r="Y48" s="144"/>
      <c r="Z48" s="144"/>
      <c r="AA48" s="144"/>
      <c r="AB48" s="144"/>
      <c r="AC48" s="144"/>
      <c r="AD48" s="144"/>
      <c r="AE48" s="144"/>
      <c r="AF48" s="144"/>
      <c r="AG48" s="144"/>
      <c r="AH48" s="144"/>
      <c r="AI48" s="144"/>
      <c r="AJ48" s="147"/>
      <c r="AK48" s="147"/>
      <c r="AL48" s="147"/>
    </row>
    <row r="49" spans="1:38" ht="68.25" customHeight="1" x14ac:dyDescent="0.25">
      <c r="A49" s="803"/>
      <c r="B49" s="138" t="s">
        <v>562</v>
      </c>
      <c r="C49" s="139" t="s">
        <v>563</v>
      </c>
      <c r="D49" s="144" t="s">
        <v>564</v>
      </c>
      <c r="E49" s="144" t="s">
        <v>565</v>
      </c>
      <c r="F49" s="151">
        <v>43405</v>
      </c>
      <c r="G49" s="151">
        <v>43770</v>
      </c>
      <c r="H49" s="144" t="s">
        <v>566</v>
      </c>
      <c r="I49" s="152">
        <v>100000</v>
      </c>
      <c r="J49" s="144" t="s">
        <v>567</v>
      </c>
      <c r="K49" s="145" t="s">
        <v>568</v>
      </c>
      <c r="L49" s="144" t="s">
        <v>569</v>
      </c>
      <c r="M49" s="144" t="s">
        <v>570</v>
      </c>
      <c r="N49" s="144"/>
      <c r="O49" s="144"/>
      <c r="P49" s="144" t="s">
        <v>98</v>
      </c>
      <c r="Q49" s="144"/>
      <c r="R49" s="144"/>
      <c r="S49" s="145"/>
      <c r="T49" s="144" t="s">
        <v>571</v>
      </c>
      <c r="U49" s="144" t="s">
        <v>572</v>
      </c>
      <c r="V49" s="144" t="s">
        <v>573</v>
      </c>
      <c r="W49" s="145" t="s">
        <v>574</v>
      </c>
      <c r="X49" s="144" t="s">
        <v>575</v>
      </c>
      <c r="Y49" s="144"/>
      <c r="Z49" s="144"/>
      <c r="AA49" s="144"/>
      <c r="AB49" s="144"/>
      <c r="AC49" s="144"/>
      <c r="AD49" s="144"/>
      <c r="AE49" s="144"/>
      <c r="AF49" s="144"/>
      <c r="AG49" s="144"/>
      <c r="AH49" s="144"/>
      <c r="AI49" s="144"/>
      <c r="AJ49" s="146"/>
      <c r="AK49" s="147"/>
      <c r="AL49" s="147"/>
    </row>
    <row r="50" spans="1:38" ht="68.25" customHeight="1" x14ac:dyDescent="0.25">
      <c r="A50" s="803"/>
      <c r="B50" s="138" t="s">
        <v>576</v>
      </c>
      <c r="C50" s="159" t="s">
        <v>577</v>
      </c>
      <c r="D50" s="140" t="s">
        <v>564</v>
      </c>
      <c r="E50" s="140" t="s">
        <v>578</v>
      </c>
      <c r="F50" s="165">
        <v>43405</v>
      </c>
      <c r="G50" s="165">
        <v>44652</v>
      </c>
      <c r="H50" s="140" t="s">
        <v>579</v>
      </c>
      <c r="I50" s="152">
        <v>30000</v>
      </c>
      <c r="J50" s="144" t="s">
        <v>580</v>
      </c>
      <c r="K50" s="144" t="s">
        <v>581</v>
      </c>
      <c r="L50" s="144" t="s">
        <v>582</v>
      </c>
      <c r="M50" s="144" t="s">
        <v>583</v>
      </c>
      <c r="N50" s="144"/>
      <c r="O50" s="144" t="s">
        <v>98</v>
      </c>
      <c r="P50" s="144"/>
      <c r="Q50" s="144"/>
      <c r="R50" s="144"/>
      <c r="S50" s="145"/>
      <c r="T50" s="166" t="s">
        <v>584</v>
      </c>
      <c r="U50" s="144"/>
      <c r="V50" s="144"/>
      <c r="W50" s="167" t="s">
        <v>585</v>
      </c>
      <c r="X50" s="144"/>
      <c r="Y50" s="144"/>
      <c r="Z50" s="144"/>
      <c r="AA50" s="144"/>
      <c r="AB50" s="144"/>
      <c r="AC50" s="144"/>
      <c r="AD50" s="144"/>
      <c r="AE50" s="144"/>
      <c r="AF50" s="144"/>
      <c r="AG50" s="144"/>
      <c r="AH50" s="144"/>
      <c r="AI50" s="144"/>
      <c r="AJ50" s="147"/>
      <c r="AK50" s="147"/>
      <c r="AL50" s="147"/>
    </row>
    <row r="51" spans="1:38" ht="68.25" customHeight="1" x14ac:dyDescent="0.25">
      <c r="A51" s="803"/>
      <c r="B51" s="138" t="s">
        <v>586</v>
      </c>
      <c r="C51" s="168" t="s">
        <v>587</v>
      </c>
      <c r="D51" s="144" t="s">
        <v>588</v>
      </c>
      <c r="E51" s="144" t="s">
        <v>589</v>
      </c>
      <c r="F51" s="169">
        <v>43405</v>
      </c>
      <c r="G51" s="169">
        <v>44652</v>
      </c>
      <c r="H51" s="144" t="s">
        <v>590</v>
      </c>
      <c r="I51" s="170">
        <v>6000</v>
      </c>
      <c r="J51" s="144" t="s">
        <v>591</v>
      </c>
      <c r="K51" s="144" t="s">
        <v>592</v>
      </c>
      <c r="L51" s="144" t="s">
        <v>593</v>
      </c>
      <c r="M51" s="144" t="s">
        <v>594</v>
      </c>
      <c r="N51" s="144"/>
      <c r="O51" s="144"/>
      <c r="P51" s="144" t="s">
        <v>98</v>
      </c>
      <c r="Q51" s="144"/>
      <c r="R51" s="144"/>
      <c r="S51" s="145"/>
      <c r="T51" s="166" t="s">
        <v>595</v>
      </c>
      <c r="U51" s="166" t="s">
        <v>596</v>
      </c>
      <c r="V51" s="144" t="s">
        <v>597</v>
      </c>
      <c r="W51" s="144" t="s">
        <v>429</v>
      </c>
      <c r="X51" s="144"/>
      <c r="Y51" s="144"/>
      <c r="Z51" s="144"/>
      <c r="AA51" s="144"/>
      <c r="AB51" s="144" t="s">
        <v>507</v>
      </c>
      <c r="AC51" s="144" t="s">
        <v>507</v>
      </c>
      <c r="AD51" s="144"/>
      <c r="AE51" s="144"/>
      <c r="AF51" s="144" t="s">
        <v>598</v>
      </c>
      <c r="AG51" s="144"/>
      <c r="AH51" s="144"/>
      <c r="AI51" s="144" t="s">
        <v>599</v>
      </c>
      <c r="AJ51" s="147"/>
      <c r="AK51" s="147"/>
      <c r="AL51" s="147"/>
    </row>
    <row r="52" spans="1:38" ht="68.25" customHeight="1" x14ac:dyDescent="0.25">
      <c r="A52" s="805"/>
      <c r="B52" s="138" t="s">
        <v>600</v>
      </c>
      <c r="C52" s="171" t="s">
        <v>601</v>
      </c>
      <c r="D52" s="144" t="s">
        <v>602</v>
      </c>
      <c r="E52" s="144" t="s">
        <v>603</v>
      </c>
      <c r="F52" s="169">
        <v>43405</v>
      </c>
      <c r="G52" s="169">
        <v>44044</v>
      </c>
      <c r="H52" s="144" t="s">
        <v>110</v>
      </c>
      <c r="I52" s="172">
        <v>0</v>
      </c>
      <c r="J52" s="144" t="s">
        <v>604</v>
      </c>
      <c r="K52" s="144" t="s">
        <v>605</v>
      </c>
      <c r="L52" s="144" t="s">
        <v>606</v>
      </c>
      <c r="M52" s="144" t="s">
        <v>607</v>
      </c>
      <c r="N52" s="144"/>
      <c r="O52" s="144" t="s">
        <v>98</v>
      </c>
      <c r="P52" s="144"/>
      <c r="Q52" s="144"/>
      <c r="R52" s="144"/>
      <c r="S52" s="145"/>
      <c r="T52" s="144" t="s">
        <v>608</v>
      </c>
      <c r="U52" s="144"/>
      <c r="V52" s="144" t="s">
        <v>609</v>
      </c>
      <c r="W52" s="144" t="s">
        <v>610</v>
      </c>
      <c r="X52" s="144"/>
      <c r="Y52" s="144"/>
      <c r="Z52" s="144"/>
      <c r="AA52" s="144"/>
      <c r="AB52" s="144"/>
      <c r="AC52" s="144"/>
      <c r="AD52" s="144"/>
      <c r="AE52" s="144"/>
      <c r="AF52" s="144" t="s">
        <v>611</v>
      </c>
      <c r="AG52" s="144"/>
      <c r="AH52" s="144"/>
      <c r="AI52" s="144"/>
      <c r="AJ52" s="147"/>
      <c r="AK52" s="147"/>
      <c r="AL52" s="147"/>
    </row>
    <row r="53" spans="1:38" x14ac:dyDescent="0.25">
      <c r="AJ53" s="128"/>
    </row>
    <row r="54" spans="1:38" x14ac:dyDescent="0.25">
      <c r="B54" s="129"/>
      <c r="AJ54" s="128"/>
    </row>
    <row r="55" spans="1:38" ht="29.25" thickBot="1" x14ac:dyDescent="0.3">
      <c r="L55" s="193"/>
      <c r="AJ55" s="128"/>
    </row>
    <row r="56" spans="1:38" ht="41.25" customHeight="1" x14ac:dyDescent="0.25">
      <c r="A56" s="333" t="s">
        <v>612</v>
      </c>
      <c r="B56" s="130"/>
      <c r="C56" s="194"/>
      <c r="D56" s="194"/>
      <c r="E56" s="194"/>
      <c r="F56" s="194"/>
      <c r="G56" s="194"/>
      <c r="H56" s="194"/>
      <c r="I56" s="194"/>
      <c r="J56" s="194"/>
      <c r="K56" s="194"/>
      <c r="L56" s="195"/>
      <c r="M56" s="196"/>
      <c r="AJ56" s="128"/>
    </row>
    <row r="57" spans="1:38" ht="26.25" customHeight="1" x14ac:dyDescent="0.25">
      <c r="A57" s="334"/>
      <c r="B57" s="131"/>
      <c r="C57" s="197"/>
      <c r="D57" s="198"/>
      <c r="E57" s="198"/>
      <c r="F57" s="198"/>
      <c r="G57" s="198"/>
      <c r="H57" s="198"/>
      <c r="I57" s="198"/>
      <c r="J57" s="198"/>
      <c r="K57" s="198"/>
      <c r="L57" s="198"/>
      <c r="M57" s="198"/>
      <c r="N57" s="198"/>
      <c r="AJ57" s="128"/>
    </row>
    <row r="58" spans="1:38" ht="43.5" customHeight="1" x14ac:dyDescent="0.25">
      <c r="A58" s="335" t="s">
        <v>613</v>
      </c>
      <c r="B58" s="132"/>
      <c r="C58" s="199">
        <f>COUNTA(C62:C70,C74:C82,C86:C94,C98:C106)</f>
        <v>2</v>
      </c>
      <c r="AJ58" s="128"/>
    </row>
    <row r="59" spans="1:38" ht="21" x14ac:dyDescent="0.25">
      <c r="A59" s="222"/>
      <c r="AJ59" s="128"/>
    </row>
    <row r="60" spans="1:38" ht="18.75" x14ac:dyDescent="0.25">
      <c r="A60" s="799" t="s">
        <v>614</v>
      </c>
      <c r="B60" s="826" t="s">
        <v>83</v>
      </c>
      <c r="C60" s="777" t="s">
        <v>1</v>
      </c>
      <c r="D60" s="777" t="s">
        <v>3</v>
      </c>
      <c r="E60" s="801" t="s">
        <v>5</v>
      </c>
      <c r="F60" s="777" t="s">
        <v>7</v>
      </c>
      <c r="G60" s="777"/>
      <c r="H60" s="777" t="s">
        <v>9</v>
      </c>
      <c r="I60" s="777" t="s">
        <v>13</v>
      </c>
      <c r="J60" s="769" t="s">
        <v>11</v>
      </c>
      <c r="K60" s="769" t="s">
        <v>84</v>
      </c>
      <c r="L60" s="769"/>
      <c r="M60" s="769" t="s">
        <v>19</v>
      </c>
      <c r="N60" s="200"/>
      <c r="AJ60" s="128"/>
    </row>
    <row r="61" spans="1:38" ht="18.75" x14ac:dyDescent="0.25">
      <c r="A61" s="800"/>
      <c r="B61" s="826"/>
      <c r="C61" s="777"/>
      <c r="D61" s="777"/>
      <c r="E61" s="801"/>
      <c r="F61" s="290" t="s">
        <v>85</v>
      </c>
      <c r="G61" s="290" t="s">
        <v>86</v>
      </c>
      <c r="H61" s="777"/>
      <c r="I61" s="777"/>
      <c r="J61" s="769"/>
      <c r="K61" s="201" t="s">
        <v>87</v>
      </c>
      <c r="L61" s="201" t="s">
        <v>88</v>
      </c>
      <c r="M61" s="769"/>
      <c r="N61" s="191"/>
      <c r="AJ61" s="128"/>
    </row>
    <row r="62" spans="1:38" ht="63" x14ac:dyDescent="0.25">
      <c r="A62" s="321">
        <v>1</v>
      </c>
      <c r="B62" s="126" t="s">
        <v>615</v>
      </c>
      <c r="C62" s="322" t="s">
        <v>616</v>
      </c>
      <c r="D62" s="323" t="s">
        <v>617</v>
      </c>
      <c r="E62" s="323" t="s">
        <v>618</v>
      </c>
      <c r="F62" s="324">
        <v>43709</v>
      </c>
      <c r="G62" s="324">
        <v>45413</v>
      </c>
      <c r="H62" s="323" t="s">
        <v>619</v>
      </c>
      <c r="I62" s="323"/>
      <c r="J62" s="325" t="s">
        <v>620</v>
      </c>
      <c r="K62" s="326" t="s">
        <v>621</v>
      </c>
      <c r="L62" s="326" t="s">
        <v>621</v>
      </c>
      <c r="M62" s="326" t="s">
        <v>622</v>
      </c>
      <c r="N62" s="122"/>
      <c r="O62" s="327"/>
      <c r="P62" s="327"/>
      <c r="Q62" s="327"/>
      <c r="R62" s="327"/>
      <c r="S62" s="327"/>
      <c r="T62" s="45"/>
      <c r="U62" s="45"/>
      <c r="V62" s="45"/>
      <c r="W62" s="45"/>
      <c r="X62" s="45"/>
      <c r="Y62" s="45"/>
      <c r="Z62" s="45"/>
      <c r="AA62" s="45"/>
      <c r="AB62" s="45"/>
      <c r="AC62" s="45"/>
      <c r="AD62" s="45"/>
      <c r="AE62" s="45"/>
      <c r="AF62" s="45"/>
      <c r="AG62" s="45"/>
      <c r="AH62" s="45"/>
      <c r="AI62" s="45"/>
      <c r="AJ62" s="128"/>
    </row>
    <row r="63" spans="1:38" ht="204.75" x14ac:dyDescent="0.25">
      <c r="A63" s="321">
        <v>2</v>
      </c>
      <c r="B63" s="126" t="s">
        <v>623</v>
      </c>
      <c r="C63" s="328" t="s">
        <v>624</v>
      </c>
      <c r="D63" s="329" t="s">
        <v>300</v>
      </c>
      <c r="E63" s="330" t="s">
        <v>625</v>
      </c>
      <c r="F63" s="324">
        <v>43739</v>
      </c>
      <c r="G63" s="324">
        <v>45413</v>
      </c>
      <c r="H63" s="330" t="s">
        <v>626</v>
      </c>
      <c r="I63" s="331">
        <v>200000</v>
      </c>
      <c r="J63" s="330" t="s">
        <v>627</v>
      </c>
      <c r="K63" s="330" t="s">
        <v>628</v>
      </c>
      <c r="L63" s="332" t="s">
        <v>629</v>
      </c>
      <c r="M63" s="332" t="s">
        <v>630</v>
      </c>
      <c r="N63" s="122"/>
      <c r="O63" s="327"/>
      <c r="P63" s="327"/>
      <c r="Q63" s="327"/>
      <c r="R63" s="327"/>
      <c r="S63" s="327"/>
      <c r="T63" s="45"/>
      <c r="U63" s="45"/>
      <c r="V63" s="45"/>
      <c r="W63" s="45"/>
      <c r="X63" s="45"/>
      <c r="Y63" s="45"/>
      <c r="Z63" s="45"/>
      <c r="AA63" s="45"/>
      <c r="AB63" s="45"/>
      <c r="AC63" s="45"/>
      <c r="AD63" s="45"/>
      <c r="AE63" s="45"/>
      <c r="AF63" s="45"/>
      <c r="AG63" s="45"/>
      <c r="AH63" s="45"/>
      <c r="AI63" s="45"/>
      <c r="AJ63" s="128"/>
    </row>
    <row r="64" spans="1:38" x14ac:dyDescent="0.25">
      <c r="A64" s="136"/>
      <c r="B64" s="127"/>
      <c r="C64" s="189"/>
      <c r="D64" s="189"/>
      <c r="E64" s="189"/>
      <c r="F64" s="189"/>
      <c r="G64" s="189"/>
      <c r="H64" s="189"/>
      <c r="I64" s="189"/>
      <c r="J64" s="189"/>
      <c r="K64" s="189"/>
      <c r="L64" s="189"/>
      <c r="M64" s="189"/>
      <c r="N64" s="191"/>
      <c r="AJ64" s="128"/>
    </row>
    <row r="65" spans="1:36" x14ac:dyDescent="0.25">
      <c r="A65" s="136"/>
      <c r="B65" s="127"/>
      <c r="C65" s="189"/>
      <c r="D65" s="189"/>
      <c r="E65" s="189"/>
      <c r="F65" s="189"/>
      <c r="G65" s="189"/>
      <c r="H65" s="189"/>
      <c r="I65" s="189"/>
      <c r="J65" s="189"/>
      <c r="K65" s="189"/>
      <c r="L65" s="189"/>
      <c r="M65" s="189"/>
      <c r="N65" s="191"/>
      <c r="AJ65" s="128"/>
    </row>
    <row r="66" spans="1:36" x14ac:dyDescent="0.25">
      <c r="A66" s="136"/>
      <c r="B66" s="127"/>
      <c r="C66" s="189"/>
      <c r="D66" s="189"/>
      <c r="E66" s="189"/>
      <c r="F66" s="189"/>
      <c r="G66" s="189"/>
      <c r="H66" s="189"/>
      <c r="I66" s="189"/>
      <c r="J66" s="189"/>
      <c r="K66" s="189"/>
      <c r="L66" s="189"/>
      <c r="M66" s="189"/>
      <c r="N66" s="191"/>
      <c r="AJ66" s="128"/>
    </row>
    <row r="67" spans="1:36" x14ac:dyDescent="0.25">
      <c r="A67" s="136"/>
      <c r="B67" s="127"/>
      <c r="C67" s="189"/>
      <c r="D67" s="189"/>
      <c r="E67" s="189"/>
      <c r="F67" s="189"/>
      <c r="G67" s="189"/>
      <c r="H67" s="189"/>
      <c r="I67" s="189"/>
      <c r="J67" s="189"/>
      <c r="K67" s="189"/>
      <c r="L67" s="189"/>
      <c r="M67" s="189"/>
      <c r="N67" s="191"/>
      <c r="AJ67" s="128"/>
    </row>
    <row r="68" spans="1:36" x14ac:dyDescent="0.25">
      <c r="A68" s="136"/>
      <c r="B68" s="127"/>
      <c r="C68" s="189"/>
      <c r="D68" s="189"/>
      <c r="E68" s="189"/>
      <c r="F68" s="189"/>
      <c r="G68" s="189"/>
      <c r="H68" s="189"/>
      <c r="I68" s="189"/>
      <c r="J68" s="189"/>
      <c r="K68" s="189"/>
      <c r="L68" s="189"/>
      <c r="M68" s="189"/>
      <c r="N68" s="191"/>
      <c r="AJ68" s="128"/>
    </row>
    <row r="69" spans="1:36" x14ac:dyDescent="0.25">
      <c r="A69" s="136"/>
      <c r="B69" s="127"/>
      <c r="C69" s="189"/>
      <c r="D69" s="189"/>
      <c r="E69" s="189"/>
      <c r="F69" s="189"/>
      <c r="G69" s="189"/>
      <c r="H69" s="189"/>
      <c r="I69" s="189"/>
      <c r="J69" s="189"/>
      <c r="K69" s="189"/>
      <c r="L69" s="189"/>
      <c r="M69" s="189"/>
      <c r="N69" s="191"/>
      <c r="AJ69" s="128"/>
    </row>
    <row r="70" spans="1:36" x14ac:dyDescent="0.25">
      <c r="A70" s="136"/>
      <c r="B70" s="127"/>
      <c r="C70" s="189"/>
      <c r="D70" s="189"/>
      <c r="E70" s="189"/>
      <c r="F70" s="189"/>
      <c r="G70" s="189"/>
      <c r="H70" s="189"/>
      <c r="I70" s="189"/>
      <c r="J70" s="189"/>
      <c r="K70" s="189"/>
      <c r="L70" s="189"/>
      <c r="M70" s="189"/>
      <c r="N70" s="191"/>
      <c r="AJ70" s="128"/>
    </row>
    <row r="71" spans="1:36" x14ac:dyDescent="0.25">
      <c r="AJ71" s="128"/>
    </row>
    <row r="72" spans="1:36" ht="18.75" x14ac:dyDescent="0.25">
      <c r="A72" s="824"/>
      <c r="B72" s="826"/>
      <c r="C72" s="777"/>
      <c r="D72" s="777"/>
      <c r="E72" s="801"/>
      <c r="F72" s="777"/>
      <c r="G72" s="777"/>
      <c r="H72" s="777"/>
      <c r="I72" s="777"/>
      <c r="J72" s="777"/>
      <c r="K72" s="769"/>
      <c r="L72" s="769"/>
      <c r="M72" s="777"/>
      <c r="N72" s="200"/>
      <c r="AJ72" s="128"/>
    </row>
    <row r="73" spans="1:36" ht="15" customHeight="1" x14ac:dyDescent="0.25">
      <c r="A73" s="825"/>
      <c r="B73" s="826"/>
      <c r="C73" s="777"/>
      <c r="D73" s="777"/>
      <c r="E73" s="801"/>
      <c r="F73" s="290"/>
      <c r="G73" s="290"/>
      <c r="H73" s="777"/>
      <c r="I73" s="777"/>
      <c r="J73" s="777"/>
      <c r="K73" s="201"/>
      <c r="L73" s="201"/>
      <c r="M73" s="777"/>
      <c r="N73" s="191"/>
      <c r="AJ73" s="128"/>
    </row>
    <row r="74" spans="1:36" x14ac:dyDescent="0.25">
      <c r="A74" s="136"/>
      <c r="B74" s="127"/>
      <c r="C74" s="189"/>
      <c r="D74" s="189"/>
      <c r="E74" s="189"/>
      <c r="F74" s="189"/>
      <c r="G74" s="189"/>
      <c r="H74" s="189"/>
      <c r="I74" s="189"/>
      <c r="J74" s="190"/>
      <c r="K74" s="190"/>
      <c r="L74" s="190"/>
      <c r="M74" s="190"/>
      <c r="N74" s="191"/>
      <c r="AJ74" s="128"/>
    </row>
    <row r="75" spans="1:36" x14ac:dyDescent="0.25">
      <c r="A75" s="136"/>
      <c r="B75" s="127"/>
      <c r="C75" s="189"/>
      <c r="D75" s="189"/>
      <c r="E75" s="189"/>
      <c r="F75" s="189"/>
      <c r="G75" s="189"/>
      <c r="H75" s="189"/>
      <c r="I75" s="189"/>
      <c r="J75" s="189"/>
      <c r="K75" s="189"/>
      <c r="L75" s="189"/>
      <c r="M75" s="189"/>
      <c r="N75" s="191"/>
      <c r="AJ75" s="128"/>
    </row>
    <row r="76" spans="1:36" x14ac:dyDescent="0.25">
      <c r="A76" s="136"/>
      <c r="B76" s="127"/>
      <c r="C76" s="189"/>
      <c r="D76" s="189"/>
      <c r="E76" s="189"/>
      <c r="F76" s="189"/>
      <c r="G76" s="189"/>
      <c r="H76" s="189"/>
      <c r="I76" s="189"/>
      <c r="J76" s="189"/>
      <c r="K76" s="189"/>
      <c r="L76" s="189"/>
      <c r="M76" s="189"/>
      <c r="N76" s="191"/>
      <c r="AJ76" s="128"/>
    </row>
    <row r="77" spans="1:36" x14ac:dyDescent="0.25">
      <c r="A77" s="136"/>
      <c r="B77" s="127"/>
      <c r="C77" s="189"/>
      <c r="D77" s="189"/>
      <c r="E77" s="189"/>
      <c r="F77" s="189"/>
      <c r="G77" s="189"/>
      <c r="H77" s="189"/>
      <c r="I77" s="189"/>
      <c r="J77" s="189"/>
      <c r="K77" s="189"/>
      <c r="L77" s="189"/>
      <c r="M77" s="189"/>
      <c r="N77" s="191"/>
      <c r="AJ77" s="128"/>
    </row>
    <row r="78" spans="1:36" x14ac:dyDescent="0.25">
      <c r="A78" s="136"/>
      <c r="B78" s="127"/>
      <c r="C78" s="189"/>
      <c r="D78" s="189"/>
      <c r="E78" s="189"/>
      <c r="F78" s="189"/>
      <c r="G78" s="189"/>
      <c r="H78" s="189"/>
      <c r="I78" s="189"/>
      <c r="J78" s="189"/>
      <c r="K78" s="189"/>
      <c r="L78" s="189"/>
      <c r="M78" s="189"/>
      <c r="N78" s="191"/>
      <c r="AJ78" s="128"/>
    </row>
    <row r="79" spans="1:36" x14ac:dyDescent="0.25">
      <c r="A79" s="136"/>
      <c r="B79" s="127"/>
      <c r="C79" s="189"/>
      <c r="D79" s="189"/>
      <c r="E79" s="189"/>
      <c r="F79" s="189"/>
      <c r="G79" s="189"/>
      <c r="H79" s="189"/>
      <c r="I79" s="189"/>
      <c r="J79" s="189"/>
      <c r="K79" s="189"/>
      <c r="L79" s="189"/>
      <c r="M79" s="189"/>
      <c r="N79" s="191"/>
      <c r="AJ79" s="128"/>
    </row>
    <row r="80" spans="1:36" x14ac:dyDescent="0.25">
      <c r="A80" s="136"/>
      <c r="B80" s="127"/>
      <c r="C80" s="189"/>
      <c r="D80" s="189"/>
      <c r="E80" s="189"/>
      <c r="F80" s="189"/>
      <c r="G80" s="189"/>
      <c r="H80" s="189"/>
      <c r="I80" s="189"/>
      <c r="J80" s="189"/>
      <c r="K80" s="189"/>
      <c r="L80" s="189"/>
      <c r="M80" s="189"/>
      <c r="N80" s="191"/>
      <c r="AJ80" s="128"/>
    </row>
    <row r="81" spans="1:36" x14ac:dyDescent="0.25">
      <c r="A81" s="136"/>
      <c r="B81" s="127"/>
      <c r="C81" s="189"/>
      <c r="D81" s="189"/>
      <c r="E81" s="189"/>
      <c r="F81" s="189"/>
      <c r="G81" s="189"/>
      <c r="H81" s="189"/>
      <c r="I81" s="189"/>
      <c r="J81" s="189"/>
      <c r="K81" s="189"/>
      <c r="L81" s="189"/>
      <c r="M81" s="189"/>
      <c r="N81" s="191"/>
      <c r="AJ81" s="128"/>
    </row>
    <row r="82" spans="1:36" x14ac:dyDescent="0.25">
      <c r="A82" s="136"/>
      <c r="B82" s="127"/>
      <c r="C82" s="189"/>
      <c r="D82" s="189"/>
      <c r="E82" s="189"/>
      <c r="F82" s="189"/>
      <c r="G82" s="189"/>
      <c r="H82" s="189"/>
      <c r="I82" s="189"/>
      <c r="J82" s="189"/>
      <c r="K82" s="189"/>
      <c r="L82" s="189"/>
      <c r="M82" s="189"/>
      <c r="N82" s="191"/>
      <c r="AJ82" s="128"/>
    </row>
    <row r="83" spans="1:36" x14ac:dyDescent="0.25">
      <c r="AJ83" s="128"/>
    </row>
    <row r="84" spans="1:36" ht="18.75" x14ac:dyDescent="0.25">
      <c r="A84" s="824"/>
      <c r="B84" s="826"/>
      <c r="C84" s="777"/>
      <c r="D84" s="777"/>
      <c r="E84" s="801"/>
      <c r="F84" s="777"/>
      <c r="G84" s="777"/>
      <c r="H84" s="777"/>
      <c r="I84" s="777"/>
      <c r="J84" s="777"/>
      <c r="K84" s="769"/>
      <c r="L84" s="769"/>
      <c r="M84" s="777"/>
      <c r="N84" s="200"/>
      <c r="AJ84" s="128"/>
    </row>
    <row r="85" spans="1:36" ht="15" customHeight="1" x14ac:dyDescent="0.25">
      <c r="A85" s="825"/>
      <c r="B85" s="826"/>
      <c r="C85" s="777"/>
      <c r="D85" s="777"/>
      <c r="E85" s="801"/>
      <c r="F85" s="290"/>
      <c r="G85" s="290"/>
      <c r="H85" s="777"/>
      <c r="I85" s="777"/>
      <c r="J85" s="777"/>
      <c r="K85" s="201"/>
      <c r="L85" s="201"/>
      <c r="M85" s="777"/>
      <c r="N85" s="191"/>
      <c r="AJ85" s="128"/>
    </row>
    <row r="86" spans="1:36" x14ac:dyDescent="0.25">
      <c r="A86" s="136"/>
      <c r="B86" s="127"/>
      <c r="C86" s="189"/>
      <c r="D86" s="189"/>
      <c r="E86" s="189"/>
      <c r="F86" s="189"/>
      <c r="G86" s="189"/>
      <c r="H86" s="189"/>
      <c r="I86" s="189"/>
      <c r="J86" s="190"/>
      <c r="K86" s="190"/>
      <c r="L86" s="190"/>
      <c r="M86" s="190"/>
      <c r="N86" s="191"/>
      <c r="AJ86" s="128"/>
    </row>
    <row r="87" spans="1:36" x14ac:dyDescent="0.25">
      <c r="A87" s="136"/>
      <c r="B87" s="127"/>
      <c r="C87" s="189"/>
      <c r="D87" s="189"/>
      <c r="E87" s="189"/>
      <c r="F87" s="189"/>
      <c r="G87" s="189"/>
      <c r="H87" s="189"/>
      <c r="I87" s="189"/>
      <c r="J87" s="189"/>
      <c r="K87" s="189"/>
      <c r="L87" s="189"/>
      <c r="M87" s="189"/>
      <c r="N87" s="191"/>
      <c r="AJ87" s="128"/>
    </row>
    <row r="88" spans="1:36" x14ac:dyDescent="0.25">
      <c r="A88" s="136"/>
      <c r="B88" s="127"/>
      <c r="C88" s="189"/>
      <c r="D88" s="189"/>
      <c r="E88" s="189"/>
      <c r="F88" s="189"/>
      <c r="G88" s="189"/>
      <c r="H88" s="189"/>
      <c r="I88" s="189"/>
      <c r="J88" s="189"/>
      <c r="K88" s="189"/>
      <c r="L88" s="189"/>
      <c r="M88" s="189"/>
      <c r="N88" s="191"/>
      <c r="AJ88" s="128"/>
    </row>
    <row r="89" spans="1:36" x14ac:dyDescent="0.25">
      <c r="A89" s="136"/>
      <c r="B89" s="127"/>
      <c r="C89" s="189"/>
      <c r="D89" s="189"/>
      <c r="E89" s="189"/>
      <c r="F89" s="189"/>
      <c r="G89" s="189"/>
      <c r="H89" s="189"/>
      <c r="I89" s="189"/>
      <c r="J89" s="189"/>
      <c r="K89" s="189"/>
      <c r="L89" s="189"/>
      <c r="M89" s="189"/>
      <c r="N89" s="191"/>
      <c r="AJ89" s="128"/>
    </row>
    <row r="90" spans="1:36" x14ac:dyDescent="0.25">
      <c r="A90" s="136"/>
      <c r="B90" s="127"/>
      <c r="C90" s="189"/>
      <c r="D90" s="189"/>
      <c r="E90" s="189"/>
      <c r="F90" s="189"/>
      <c r="G90" s="189"/>
      <c r="H90" s="189"/>
      <c r="I90" s="189"/>
      <c r="J90" s="189"/>
      <c r="K90" s="189"/>
      <c r="L90" s="189"/>
      <c r="M90" s="189"/>
      <c r="N90" s="191"/>
      <c r="AJ90" s="128"/>
    </row>
    <row r="91" spans="1:36" x14ac:dyDescent="0.25">
      <c r="A91" s="136"/>
      <c r="B91" s="127"/>
      <c r="C91" s="189"/>
      <c r="D91" s="189"/>
      <c r="E91" s="189"/>
      <c r="F91" s="189"/>
      <c r="G91" s="189"/>
      <c r="H91" s="189"/>
      <c r="I91" s="189"/>
      <c r="J91" s="189"/>
      <c r="K91" s="189"/>
      <c r="L91" s="189"/>
      <c r="M91" s="189"/>
      <c r="N91" s="191"/>
      <c r="AJ91" s="128"/>
    </row>
    <row r="92" spans="1:36" x14ac:dyDescent="0.25">
      <c r="A92" s="136"/>
      <c r="B92" s="127"/>
      <c r="C92" s="189"/>
      <c r="D92" s="189"/>
      <c r="E92" s="189"/>
      <c r="F92" s="189"/>
      <c r="G92" s="189"/>
      <c r="H92" s="189"/>
      <c r="I92" s="189"/>
      <c r="J92" s="189"/>
      <c r="K92" s="189"/>
      <c r="L92" s="189"/>
      <c r="M92" s="189"/>
      <c r="N92" s="191"/>
      <c r="AJ92" s="128"/>
    </row>
    <row r="93" spans="1:36" x14ac:dyDescent="0.25">
      <c r="A93" s="136"/>
      <c r="B93" s="127"/>
      <c r="C93" s="189"/>
      <c r="D93" s="189"/>
      <c r="E93" s="189"/>
      <c r="F93" s="189"/>
      <c r="G93" s="189"/>
      <c r="H93" s="189"/>
      <c r="I93" s="189"/>
      <c r="J93" s="189"/>
      <c r="K93" s="189"/>
      <c r="L93" s="189"/>
      <c r="M93" s="189"/>
      <c r="N93" s="191"/>
      <c r="AJ93" s="128"/>
    </row>
    <row r="94" spans="1:36" x14ac:dyDescent="0.25">
      <c r="A94" s="136"/>
      <c r="B94" s="127"/>
      <c r="C94" s="189"/>
      <c r="D94" s="189"/>
      <c r="E94" s="189"/>
      <c r="F94" s="189"/>
      <c r="G94" s="189"/>
      <c r="H94" s="189"/>
      <c r="I94" s="189"/>
      <c r="J94" s="189"/>
      <c r="K94" s="189"/>
      <c r="L94" s="189"/>
      <c r="M94" s="189"/>
      <c r="N94" s="191"/>
      <c r="AJ94" s="128"/>
    </row>
    <row r="95" spans="1:36" x14ac:dyDescent="0.25">
      <c r="AJ95" s="128"/>
    </row>
    <row r="96" spans="1:36" ht="18.75" x14ac:dyDescent="0.25">
      <c r="A96" s="827"/>
      <c r="B96" s="826"/>
      <c r="C96" s="777"/>
      <c r="D96" s="777"/>
      <c r="E96" s="801"/>
      <c r="F96" s="777"/>
      <c r="G96" s="777"/>
      <c r="H96" s="777"/>
      <c r="I96" s="777"/>
      <c r="J96" s="777"/>
      <c r="K96" s="769"/>
      <c r="L96" s="769"/>
      <c r="M96" s="777"/>
      <c r="N96" s="200"/>
      <c r="AJ96" s="128"/>
    </row>
    <row r="97" spans="1:36" ht="18.75" x14ac:dyDescent="0.25">
      <c r="A97" s="827"/>
      <c r="B97" s="826"/>
      <c r="C97" s="777"/>
      <c r="D97" s="777"/>
      <c r="E97" s="801"/>
      <c r="F97" s="290"/>
      <c r="G97" s="290"/>
      <c r="H97" s="777"/>
      <c r="I97" s="777"/>
      <c r="J97" s="777"/>
      <c r="K97" s="201"/>
      <c r="L97" s="201"/>
      <c r="M97" s="777"/>
      <c r="N97" s="191"/>
      <c r="AJ97" s="128"/>
    </row>
    <row r="98" spans="1:36" x14ac:dyDescent="0.25">
      <c r="A98" s="136"/>
      <c r="B98" s="127"/>
      <c r="C98" s="189"/>
      <c r="D98" s="189"/>
      <c r="E98" s="189"/>
      <c r="F98" s="189"/>
      <c r="G98" s="189"/>
      <c r="H98" s="189"/>
      <c r="I98" s="189"/>
      <c r="J98" s="190"/>
      <c r="K98" s="190"/>
      <c r="L98" s="190"/>
      <c r="M98" s="190"/>
      <c r="N98" s="191"/>
      <c r="AJ98" s="128"/>
    </row>
    <row r="99" spans="1:36" x14ac:dyDescent="0.25">
      <c r="A99" s="136"/>
      <c r="B99" s="127"/>
      <c r="C99" s="189"/>
      <c r="D99" s="189"/>
      <c r="E99" s="189"/>
      <c r="F99" s="189"/>
      <c r="G99" s="189"/>
      <c r="H99" s="189"/>
      <c r="I99" s="189"/>
      <c r="J99" s="189"/>
      <c r="K99" s="189"/>
      <c r="L99" s="189"/>
      <c r="M99" s="189"/>
      <c r="N99" s="191"/>
      <c r="AJ99" s="128"/>
    </row>
    <row r="100" spans="1:36" x14ac:dyDescent="0.25">
      <c r="A100" s="136"/>
      <c r="B100" s="127"/>
      <c r="C100" s="189"/>
      <c r="D100" s="189"/>
      <c r="E100" s="189"/>
      <c r="F100" s="189"/>
      <c r="G100" s="189"/>
      <c r="H100" s="189"/>
      <c r="I100" s="189"/>
      <c r="J100" s="189"/>
      <c r="K100" s="189"/>
      <c r="L100" s="189"/>
      <c r="M100" s="189"/>
      <c r="N100" s="191"/>
      <c r="AJ100" s="128"/>
    </row>
    <row r="101" spans="1:36" x14ac:dyDescent="0.25">
      <c r="A101" s="136"/>
      <c r="B101" s="127"/>
      <c r="C101" s="189"/>
      <c r="D101" s="189"/>
      <c r="E101" s="189"/>
      <c r="F101" s="189"/>
      <c r="G101" s="189"/>
      <c r="H101" s="189"/>
      <c r="I101" s="189"/>
      <c r="J101" s="189"/>
      <c r="K101" s="189"/>
      <c r="L101" s="189"/>
      <c r="M101" s="189"/>
      <c r="N101" s="191"/>
      <c r="AJ101" s="128"/>
    </row>
    <row r="102" spans="1:36" x14ac:dyDescent="0.25">
      <c r="A102" s="136"/>
      <c r="B102" s="127"/>
      <c r="C102" s="189"/>
      <c r="D102" s="189"/>
      <c r="E102" s="189"/>
      <c r="F102" s="189"/>
      <c r="G102" s="189"/>
      <c r="H102" s="189"/>
      <c r="I102" s="189"/>
      <c r="J102" s="189"/>
      <c r="K102" s="189"/>
      <c r="L102" s="189"/>
      <c r="M102" s="189"/>
      <c r="N102" s="191"/>
      <c r="AJ102" s="128"/>
    </row>
    <row r="103" spans="1:36" x14ac:dyDescent="0.25">
      <c r="A103" s="136"/>
      <c r="B103" s="127"/>
      <c r="C103" s="189"/>
      <c r="D103" s="189"/>
      <c r="E103" s="189"/>
      <c r="F103" s="189"/>
      <c r="G103" s="189"/>
      <c r="H103" s="189"/>
      <c r="I103" s="189"/>
      <c r="J103" s="189"/>
      <c r="K103" s="189"/>
      <c r="L103" s="189"/>
      <c r="M103" s="189"/>
      <c r="N103" s="191"/>
      <c r="AJ103" s="128"/>
    </row>
    <row r="104" spans="1:36" x14ac:dyDescent="0.25">
      <c r="A104" s="136"/>
      <c r="B104" s="127"/>
      <c r="C104" s="189"/>
      <c r="D104" s="189"/>
      <c r="E104" s="189"/>
      <c r="F104" s="189"/>
      <c r="G104" s="189"/>
      <c r="H104" s="189"/>
      <c r="I104" s="189"/>
      <c r="J104" s="189"/>
      <c r="K104" s="189"/>
      <c r="L104" s="189"/>
      <c r="M104" s="189"/>
      <c r="N104" s="191"/>
      <c r="AJ104" s="128"/>
    </row>
    <row r="105" spans="1:36" x14ac:dyDescent="0.25">
      <c r="A105" s="136"/>
      <c r="B105" s="127"/>
      <c r="C105" s="189"/>
      <c r="D105" s="189"/>
      <c r="E105" s="189"/>
      <c r="F105" s="189"/>
      <c r="G105" s="189"/>
      <c r="H105" s="189"/>
      <c r="I105" s="189"/>
      <c r="J105" s="189"/>
      <c r="K105" s="189"/>
      <c r="L105" s="189"/>
      <c r="M105" s="189"/>
      <c r="N105" s="191"/>
      <c r="AJ105" s="128"/>
    </row>
    <row r="106" spans="1:36" x14ac:dyDescent="0.25">
      <c r="A106" s="136"/>
      <c r="B106" s="127"/>
      <c r="C106" s="189"/>
      <c r="D106" s="189"/>
      <c r="E106" s="189"/>
      <c r="F106" s="189"/>
      <c r="G106" s="189"/>
      <c r="H106" s="189"/>
      <c r="I106" s="189"/>
      <c r="J106" s="189"/>
      <c r="K106" s="189"/>
      <c r="L106" s="189"/>
      <c r="M106" s="189"/>
      <c r="N106" s="191"/>
      <c r="AJ106" s="128"/>
    </row>
    <row r="107" spans="1:36" x14ac:dyDescent="0.25">
      <c r="A107" s="137"/>
      <c r="B107" s="128"/>
      <c r="C107" s="202"/>
      <c r="D107" s="202"/>
      <c r="E107" s="202"/>
      <c r="F107" s="202"/>
      <c r="G107" s="202"/>
      <c r="H107" s="202"/>
      <c r="I107" s="202"/>
      <c r="J107" s="202"/>
      <c r="K107" s="202"/>
      <c r="L107" s="202"/>
      <c r="M107" s="202"/>
      <c r="N107" s="203"/>
      <c r="O107" s="203"/>
      <c r="P107" s="203"/>
      <c r="Q107" s="203"/>
      <c r="R107" s="203"/>
      <c r="S107" s="203"/>
      <c r="T107" s="203"/>
      <c r="U107" s="203"/>
      <c r="V107" s="203"/>
      <c r="W107" s="203"/>
      <c r="X107" s="203"/>
      <c r="Y107" s="203"/>
      <c r="Z107" s="203"/>
      <c r="AA107" s="203"/>
      <c r="AB107" s="203"/>
      <c r="AC107" s="203"/>
      <c r="AD107" s="203"/>
      <c r="AE107" s="203"/>
      <c r="AF107" s="203"/>
      <c r="AG107" s="203"/>
      <c r="AH107" s="203"/>
      <c r="AI107" s="203"/>
      <c r="AJ107" s="128"/>
    </row>
    <row r="108" spans="1:36" x14ac:dyDescent="0.25">
      <c r="A108" s="137"/>
      <c r="B108" s="128"/>
      <c r="C108" s="202"/>
      <c r="D108" s="202"/>
      <c r="E108" s="202"/>
      <c r="F108" s="202"/>
      <c r="G108" s="202"/>
      <c r="H108" s="202"/>
      <c r="I108" s="202"/>
      <c r="J108" s="202"/>
      <c r="K108" s="202"/>
      <c r="L108" s="202"/>
      <c r="M108" s="202"/>
      <c r="N108" s="203"/>
      <c r="O108" s="203"/>
      <c r="P108" s="203"/>
      <c r="Q108" s="203"/>
      <c r="R108" s="203"/>
      <c r="S108" s="203"/>
      <c r="T108" s="203"/>
      <c r="U108" s="203"/>
      <c r="V108" s="203"/>
      <c r="W108" s="203"/>
      <c r="X108" s="203"/>
      <c r="Y108" s="203"/>
      <c r="Z108" s="203"/>
      <c r="AA108" s="203"/>
      <c r="AB108" s="203"/>
      <c r="AC108" s="203"/>
      <c r="AD108" s="203"/>
      <c r="AE108" s="203"/>
      <c r="AF108" s="203"/>
      <c r="AG108" s="203"/>
      <c r="AH108" s="203"/>
      <c r="AI108" s="203"/>
      <c r="AJ108" s="128"/>
    </row>
  </sheetData>
  <mergeCells count="87">
    <mergeCell ref="A84:A85"/>
    <mergeCell ref="B84:B85"/>
    <mergeCell ref="C84:C85"/>
    <mergeCell ref="F96:G96"/>
    <mergeCell ref="H96:H97"/>
    <mergeCell ref="D84:D85"/>
    <mergeCell ref="E84:E85"/>
    <mergeCell ref="F84:G84"/>
    <mergeCell ref="H84:H85"/>
    <mergeCell ref="I96:I97"/>
    <mergeCell ref="J96:J97"/>
    <mergeCell ref="A96:A97"/>
    <mergeCell ref="B96:B97"/>
    <mergeCell ref="C96:C97"/>
    <mergeCell ref="D96:D97"/>
    <mergeCell ref="E96:E97"/>
    <mergeCell ref="I84:I85"/>
    <mergeCell ref="E72:E73"/>
    <mergeCell ref="J84:J85"/>
    <mergeCell ref="M84:M85"/>
    <mergeCell ref="F72:G72"/>
    <mergeCell ref="H72:H73"/>
    <mergeCell ref="I72:I73"/>
    <mergeCell ref="J72:J73"/>
    <mergeCell ref="K72:L72"/>
    <mergeCell ref="K84:L84"/>
    <mergeCell ref="M72:M73"/>
    <mergeCell ref="A72:A73"/>
    <mergeCell ref="B72:B73"/>
    <mergeCell ref="C72:C73"/>
    <mergeCell ref="D72:D73"/>
    <mergeCell ref="B60:B61"/>
    <mergeCell ref="C60:C61"/>
    <mergeCell ref="D60:D61"/>
    <mergeCell ref="A1:AI1"/>
    <mergeCell ref="A2:AI2"/>
    <mergeCell ref="Y8:AI8"/>
    <mergeCell ref="F9:G9"/>
    <mergeCell ref="C9:C10"/>
    <mergeCell ref="A9:A10"/>
    <mergeCell ref="D9:D10"/>
    <mergeCell ref="E9:E10"/>
    <mergeCell ref="H9:H10"/>
    <mergeCell ref="I9:I10"/>
    <mergeCell ref="J9:J10"/>
    <mergeCell ref="M9:M10"/>
    <mergeCell ref="AI9:AI10"/>
    <mergeCell ref="B4:G4"/>
    <mergeCell ref="B6:C6"/>
    <mergeCell ref="AF9:AF10"/>
    <mergeCell ref="H60:H61"/>
    <mergeCell ref="A8:M8"/>
    <mergeCell ref="I60:I61"/>
    <mergeCell ref="J60:J61"/>
    <mergeCell ref="M60:M61"/>
    <mergeCell ref="K60:L60"/>
    <mergeCell ref="A60:A61"/>
    <mergeCell ref="E60:E61"/>
    <mergeCell ref="F60:G60"/>
    <mergeCell ref="A11:A22"/>
    <mergeCell ref="A23:A37"/>
    <mergeCell ref="A38:A52"/>
    <mergeCell ref="B9:B10"/>
    <mergeCell ref="K9:L9"/>
    <mergeCell ref="AE9:AE10"/>
    <mergeCell ref="R9:R10"/>
    <mergeCell ref="S9:S10"/>
    <mergeCell ref="T9:T10"/>
    <mergeCell ref="U9:U10"/>
    <mergeCell ref="V9:V10"/>
    <mergeCell ref="W9:W10"/>
    <mergeCell ref="K96:L96"/>
    <mergeCell ref="AG9:AG10"/>
    <mergeCell ref="AH9:AH10"/>
    <mergeCell ref="AA9:AA10"/>
    <mergeCell ref="N8:X8"/>
    <mergeCell ref="AB9:AB10"/>
    <mergeCell ref="M96:M97"/>
    <mergeCell ref="X9:X10"/>
    <mergeCell ref="Y9:Y10"/>
    <mergeCell ref="Z9:Z10"/>
    <mergeCell ref="N9:N10"/>
    <mergeCell ref="O9:O10"/>
    <mergeCell ref="P9:P10"/>
    <mergeCell ref="Q9:Q10"/>
    <mergeCell ref="AC9:AC10"/>
    <mergeCell ref="AD9:AD10"/>
  </mergeCells>
  <conditionalFormatting sqref="N11:N52">
    <cfRule type="cellIs" dxfId="48" priority="7" stopIfTrue="1" operator="equal">
      <formula>"x"</formula>
    </cfRule>
  </conditionalFormatting>
  <conditionalFormatting sqref="O11:O52">
    <cfRule type="cellIs" dxfId="47" priority="6" operator="equal">
      <formula>"x"</formula>
    </cfRule>
  </conditionalFormatting>
  <conditionalFormatting sqref="P11:P52">
    <cfRule type="cellIs" dxfId="46" priority="5" operator="equal">
      <formula>"x"</formula>
    </cfRule>
  </conditionalFormatting>
  <conditionalFormatting sqref="Q11:Q52">
    <cfRule type="cellIs" dxfId="45" priority="4" stopIfTrue="1" operator="equal">
      <formula>"x"</formula>
    </cfRule>
  </conditionalFormatting>
  <conditionalFormatting sqref="R11:R52">
    <cfRule type="cellIs" dxfId="44" priority="3" operator="equal">
      <formula>"x"</formula>
    </cfRule>
  </conditionalFormatting>
  <conditionalFormatting sqref="S11:S52">
    <cfRule type="cellIs" dxfId="43" priority="1" stopIfTrue="1" operator="equal">
      <formula>$AN$7</formula>
    </cfRule>
    <cfRule type="cellIs" dxfId="42" priority="2" stopIfTrue="1" operator="equal">
      <formula>$AN$6</formula>
    </cfRule>
  </conditionalFormatting>
  <conditionalFormatting sqref="AN6:AN7">
    <cfRule type="cellIs" dxfId="41" priority="22" stopIfTrue="1" operator="equal">
      <formula>$AN$6</formula>
    </cfRule>
  </conditionalFormatting>
  <dataValidations count="1">
    <dataValidation type="list" allowBlank="1" showInputMessage="1" showErrorMessage="1" sqref="S11:S52" xr:uid="{00000000-0002-0000-0000-000000000000}">
      <formula1>$AN$6:$AN$7</formula1>
    </dataValidation>
  </dataValidations>
  <hyperlinks>
    <hyperlink ref="T25" r:id="rId1" display="https://onlinelibrary.wiley.com/doi/10.1111/ddi.12920" xr:uid="{00000000-0004-0000-0000-000000000000}"/>
  </hyperlinks>
  <pageMargins left="0.511811024" right="0.511811024" top="0.78740157499999996" bottom="0.78740157499999996" header="0.31496062000000002" footer="0.31496062000000002"/>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D40"/>
  <sheetViews>
    <sheetView showGridLines="0" topLeftCell="A13" zoomScale="80" zoomScaleNormal="80" zoomScalePageLayoutView="70" workbookViewId="0">
      <selection activeCell="F21" sqref="F21"/>
    </sheetView>
  </sheetViews>
  <sheetFormatPr defaultRowHeight="15" x14ac:dyDescent="0.25"/>
  <cols>
    <col min="1" max="1" width="2.85546875" customWidth="1"/>
    <col min="2" max="2" width="3.85546875" customWidth="1"/>
    <col min="3" max="3" width="53" bestFit="1" customWidth="1"/>
    <col min="4" max="4" width="12" bestFit="1" customWidth="1"/>
    <col min="5" max="5" width="7.42578125" customWidth="1"/>
    <col min="6" max="6" width="12" bestFit="1" customWidth="1"/>
    <col min="7" max="7" width="8.140625" customWidth="1"/>
    <col min="8" max="8" width="9.140625" customWidth="1"/>
    <col min="24" max="24" width="2.85546875" customWidth="1"/>
    <col min="26" max="26" width="0" hidden="1" customWidth="1"/>
    <col min="27" max="28" width="4.140625" hidden="1" customWidth="1"/>
    <col min="29" max="29" width="4.140625" customWidth="1"/>
  </cols>
  <sheetData>
    <row r="1" spans="1:28" x14ac:dyDescent="0.25">
      <c r="A1" s="11"/>
      <c r="B1" s="754" t="s">
        <v>71</v>
      </c>
      <c r="C1" s="754"/>
      <c r="D1" s="754"/>
      <c r="E1" s="754"/>
      <c r="F1" s="754"/>
      <c r="G1" s="754"/>
      <c r="H1" s="754"/>
      <c r="I1" s="754"/>
      <c r="J1" s="754"/>
      <c r="K1" s="754"/>
      <c r="L1" s="754"/>
      <c r="M1" s="754"/>
      <c r="N1" s="754"/>
      <c r="O1" s="754"/>
      <c r="P1" s="754"/>
      <c r="Q1" s="754"/>
      <c r="R1" s="754"/>
      <c r="S1" s="754"/>
      <c r="T1" s="754"/>
      <c r="U1" s="754"/>
      <c r="V1" s="754"/>
      <c r="W1" s="754"/>
      <c r="X1" s="11"/>
    </row>
    <row r="2" spans="1:28" s="15" customFormat="1" ht="21" customHeight="1" x14ac:dyDescent="0.25">
      <c r="A2" s="16"/>
      <c r="B2" s="754"/>
      <c r="C2" s="754"/>
      <c r="D2" s="754"/>
      <c r="E2" s="754"/>
      <c r="F2" s="754"/>
      <c r="G2" s="754"/>
      <c r="H2" s="754"/>
      <c r="I2" s="754"/>
      <c r="J2" s="754"/>
      <c r="K2" s="754"/>
      <c r="L2" s="754"/>
      <c r="M2" s="754"/>
      <c r="N2" s="754"/>
      <c r="O2" s="754"/>
      <c r="P2" s="754"/>
      <c r="Q2" s="754"/>
      <c r="R2" s="754"/>
      <c r="S2" s="754"/>
      <c r="T2" s="754"/>
      <c r="U2" s="754"/>
      <c r="V2" s="754"/>
      <c r="W2" s="754"/>
      <c r="X2" s="16"/>
    </row>
    <row r="3" spans="1:28" ht="33.75" customHeight="1" x14ac:dyDescent="0.35">
      <c r="A3" s="11"/>
      <c r="B3" s="760" t="str">
        <f>'Monitoria Anual - 1'!A2</f>
        <v>Plano de Ação Nacional para a Conservação de répteis e anfíbios ameaçados de extinção da região Sul do Brasil - PAN Herpetofauna do Sul</v>
      </c>
      <c r="C3" s="760"/>
      <c r="D3" s="760"/>
      <c r="E3" s="760"/>
      <c r="F3" s="760"/>
      <c r="G3" s="760"/>
      <c r="H3" s="760"/>
      <c r="I3" s="760"/>
      <c r="J3" s="760"/>
      <c r="K3" s="760"/>
      <c r="L3" s="760"/>
      <c r="M3" s="760"/>
      <c r="N3" s="760"/>
      <c r="O3" s="760"/>
      <c r="P3" s="760"/>
      <c r="Q3" s="760"/>
      <c r="R3" s="760"/>
      <c r="S3" s="760"/>
      <c r="T3" s="760"/>
      <c r="U3" s="760"/>
      <c r="V3" s="760"/>
      <c r="W3" s="760"/>
      <c r="X3" s="11"/>
    </row>
    <row r="4" spans="1:28" x14ac:dyDescent="0.25">
      <c r="A4" s="11"/>
      <c r="J4" s="12"/>
      <c r="K4" s="12"/>
      <c r="L4" s="12"/>
      <c r="M4" s="12"/>
      <c r="N4" s="12"/>
      <c r="O4" s="12"/>
      <c r="X4" s="11"/>
    </row>
    <row r="5" spans="1:28" s="2" customFormat="1" ht="45" customHeight="1" x14ac:dyDescent="0.25">
      <c r="A5" s="18"/>
      <c r="B5" s="761" t="s">
        <v>631</v>
      </c>
      <c r="C5" s="761"/>
      <c r="D5" s="762" t="str">
        <f>'Monitoria Anual - 1'!B4</f>
        <v>Promover a redução de ameaças sobre os anfíbios e répteis contemplados pelo PAN e seus habitat</v>
      </c>
      <c r="E5" s="762"/>
      <c r="F5" s="762"/>
      <c r="G5" s="762"/>
      <c r="H5" s="762"/>
      <c r="I5" s="762"/>
      <c r="J5" s="762"/>
      <c r="K5" s="762"/>
      <c r="L5" s="762"/>
      <c r="M5" s="763"/>
      <c r="N5" s="13"/>
      <c r="O5" s="13"/>
      <c r="P5" s="13"/>
      <c r="Q5" s="13"/>
      <c r="R5" s="13"/>
      <c r="X5" s="18"/>
    </row>
    <row r="6" spans="1:28" x14ac:dyDescent="0.25">
      <c r="A6" s="11"/>
      <c r="J6" s="12"/>
      <c r="K6" s="12"/>
      <c r="L6" s="12"/>
      <c r="M6" s="12"/>
      <c r="N6" s="12"/>
      <c r="O6" s="12"/>
      <c r="X6" s="11"/>
    </row>
    <row r="7" spans="1:28" ht="26.25" customHeight="1" x14ac:dyDescent="0.25">
      <c r="A7" s="11"/>
      <c r="B7" s="761" t="s">
        <v>75</v>
      </c>
      <c r="C7" s="761"/>
      <c r="D7" s="755" t="str">
        <f>'Monitoria Anual - 1'!B6</f>
        <v>26 a 30 de Agosto de 2019</v>
      </c>
      <c r="E7" s="755"/>
      <c r="F7" s="755"/>
      <c r="G7" s="756"/>
      <c r="H7" s="2"/>
      <c r="I7" s="14"/>
      <c r="J7" s="12"/>
      <c r="K7" s="12"/>
      <c r="L7" s="12"/>
      <c r="M7" s="12"/>
      <c r="N7" s="12"/>
      <c r="O7" s="12"/>
      <c r="X7" s="11"/>
    </row>
    <row r="8" spans="1:28" x14ac:dyDescent="0.25">
      <c r="A8" s="11"/>
      <c r="X8" s="11"/>
    </row>
    <row r="9" spans="1:28" ht="31.5" customHeight="1" x14ac:dyDescent="0.25">
      <c r="A9" s="11"/>
      <c r="B9" s="754" t="s">
        <v>632</v>
      </c>
      <c r="C9" s="754"/>
      <c r="D9" s="754"/>
      <c r="E9" s="754"/>
      <c r="F9" s="754"/>
      <c r="G9" s="754"/>
      <c r="H9" s="754"/>
      <c r="I9" s="754"/>
      <c r="J9" s="754"/>
      <c r="K9" s="754"/>
      <c r="L9" s="754"/>
      <c r="M9" s="754"/>
      <c r="N9" s="754"/>
      <c r="O9" s="754"/>
      <c r="P9" s="754"/>
      <c r="Q9" s="754"/>
      <c r="R9" s="754"/>
      <c r="S9" s="754"/>
      <c r="T9" s="754"/>
      <c r="U9" s="754"/>
      <c r="V9" s="754"/>
      <c r="W9" s="754"/>
      <c r="X9" s="11"/>
    </row>
    <row r="10" spans="1:28" x14ac:dyDescent="0.25">
      <c r="A10" s="11"/>
      <c r="G10" s="10"/>
      <c r="H10" s="10"/>
      <c r="I10" s="10"/>
      <c r="X10" s="11"/>
    </row>
    <row r="11" spans="1:28" ht="15.75" x14ac:dyDescent="0.25">
      <c r="A11" s="11"/>
      <c r="B11" s="755" t="s">
        <v>633</v>
      </c>
      <c r="C11" s="756"/>
      <c r="D11" s="45"/>
      <c r="E11" s="45"/>
      <c r="F11" s="45"/>
      <c r="G11" s="45"/>
      <c r="H11" s="45"/>
      <c r="I11" s="45"/>
      <c r="J11" s="45"/>
      <c r="K11" s="45"/>
      <c r="L11" s="45"/>
      <c r="M11" s="45"/>
      <c r="N11" s="45"/>
      <c r="O11" s="45"/>
      <c r="P11" s="45"/>
      <c r="Q11" s="45"/>
      <c r="R11" s="45"/>
      <c r="S11" s="45"/>
      <c r="T11" s="45"/>
      <c r="U11" s="45"/>
      <c r="V11" s="45"/>
      <c r="W11" s="45"/>
      <c r="X11" s="11"/>
    </row>
    <row r="12" spans="1:28" ht="15.75" thickBot="1" x14ac:dyDescent="0.3">
      <c r="A12" s="11"/>
      <c r="F12" s="831"/>
      <c r="G12" s="831"/>
      <c r="H12" s="291"/>
      <c r="X12" s="11"/>
    </row>
    <row r="13" spans="1:28" ht="33.75" customHeight="1" thickBot="1" x14ac:dyDescent="0.3">
      <c r="A13" s="11"/>
      <c r="C13" s="757" t="s">
        <v>634</v>
      </c>
      <c r="D13" s="758"/>
      <c r="E13" s="758"/>
      <c r="F13" s="758"/>
      <c r="G13" s="759"/>
      <c r="H13" s="3"/>
      <c r="X13" s="11"/>
    </row>
    <row r="14" spans="1:28" s="2" customFormat="1" ht="34.5" customHeight="1" thickBot="1" x14ac:dyDescent="0.3">
      <c r="A14" s="18"/>
      <c r="C14" s="26" t="s">
        <v>635</v>
      </c>
      <c r="D14" s="7" t="s">
        <v>636</v>
      </c>
      <c r="E14" s="8" t="s">
        <v>637</v>
      </c>
      <c r="F14" s="7" t="s">
        <v>638</v>
      </c>
      <c r="G14" s="9" t="s">
        <v>637</v>
      </c>
      <c r="H14" s="6"/>
      <c r="X14" s="18"/>
    </row>
    <row r="15" spans="1:28" ht="15.75" x14ac:dyDescent="0.25">
      <c r="A15" s="11"/>
      <c r="C15" s="81" t="s">
        <v>639</v>
      </c>
      <c r="D15" s="91"/>
      <c r="E15" s="104"/>
      <c r="F15" s="88">
        <f>COUNTA('Monitoria Anual - 1'!S11:S891)</f>
        <v>1</v>
      </c>
      <c r="G15" s="105">
        <f t="shared" ref="G15:G21" si="0">F15/$F$22</f>
        <v>2.3255813953488372E-2</v>
      </c>
      <c r="H15" s="106"/>
      <c r="X15" s="11"/>
    </row>
    <row r="16" spans="1:28" ht="15.75" x14ac:dyDescent="0.25">
      <c r="A16" s="11"/>
      <c r="C16" s="82" t="s">
        <v>640</v>
      </c>
      <c r="D16" s="93">
        <f>COUNTA('Monitoria Anual - 1'!N11:N891)</f>
        <v>0</v>
      </c>
      <c r="E16" s="107">
        <f>D16/$D$22</f>
        <v>0</v>
      </c>
      <c r="F16" s="89">
        <f>D16-AB16</f>
        <v>0</v>
      </c>
      <c r="G16" s="107">
        <f t="shared" si="0"/>
        <v>0</v>
      </c>
      <c r="H16" s="106"/>
      <c r="X16" s="11"/>
      <c r="Z16">
        <f>COUNTIFS('Monitoria Anual - 1'!N:N,"x",'Monitoria Anual - 1'!S:S,"Excluída")</f>
        <v>0</v>
      </c>
      <c r="AA16">
        <f>COUNTIFS('Monitoria Anual - 1'!N:N,"x",'Monitoria Anual - 1'!S:S,"Agrupada")</f>
        <v>0</v>
      </c>
      <c r="AB16">
        <f>Z16+AA16</f>
        <v>0</v>
      </c>
    </row>
    <row r="17" spans="1:28" ht="15.75" x14ac:dyDescent="0.25">
      <c r="A17" s="11"/>
      <c r="C17" s="83" t="s">
        <v>641</v>
      </c>
      <c r="D17" s="93">
        <f>COUNTA('Monitoria Anual - 1'!O11:O891)</f>
        <v>7</v>
      </c>
      <c r="E17" s="107">
        <f>D17/$D$22</f>
        <v>0.16666666666666666</v>
      </c>
      <c r="F17" s="89">
        <f>D17-AB17</f>
        <v>6</v>
      </c>
      <c r="G17" s="107">
        <f t="shared" si="0"/>
        <v>0.13953488372093023</v>
      </c>
      <c r="H17" s="106"/>
      <c r="X17" s="11"/>
      <c r="Z17">
        <f t="array" ref="Z17">COUNTIFS('Monitoria Anual - 1'!O:O,"x",'Monitoria Anual - 1'!S:S,"Excluída")</f>
        <v>0</v>
      </c>
      <c r="AA17">
        <f t="array" ref="AA17">COUNTIFS('Monitoria Anual - 1'!O:O,"x",'Monitoria Anual - 1'!S:S,"Agrupada")</f>
        <v>1</v>
      </c>
      <c r="AB17">
        <f>Z17+AA17</f>
        <v>1</v>
      </c>
    </row>
    <row r="18" spans="1:28" ht="15.75" x14ac:dyDescent="0.25">
      <c r="A18" s="11"/>
      <c r="C18" s="84" t="s">
        <v>642</v>
      </c>
      <c r="D18" s="93">
        <f>COUNTA('Monitoria Anual - 1'!P11:P891)</f>
        <v>6</v>
      </c>
      <c r="E18" s="107">
        <f>D18/$D$22</f>
        <v>0.14285714285714285</v>
      </c>
      <c r="F18" s="89">
        <f>D18-AB18</f>
        <v>6</v>
      </c>
      <c r="G18" s="107">
        <f t="shared" si="0"/>
        <v>0.13953488372093023</v>
      </c>
      <c r="H18" s="106"/>
      <c r="X18" s="11"/>
      <c r="Z18">
        <f t="array" ref="Z18">COUNTIFS('Monitoria Anual - 1'!P:P,"x",'Monitoria Anual - 1'!S:S,"Excluída")</f>
        <v>0</v>
      </c>
      <c r="AA18">
        <f t="array" ref="AA18">COUNTIFS('Monitoria Anual - 1'!P:P,"x",'Monitoria Anual - 1'!S:S,"Agrupada")</f>
        <v>0</v>
      </c>
      <c r="AB18">
        <f>Z18+AA18</f>
        <v>0</v>
      </c>
    </row>
    <row r="19" spans="1:28" ht="15.75" x14ac:dyDescent="0.25">
      <c r="A19" s="11"/>
      <c r="C19" s="85" t="s">
        <v>643</v>
      </c>
      <c r="D19" s="93">
        <f>COUNTA('Monitoria Anual - 1'!Q11:Q891)</f>
        <v>27</v>
      </c>
      <c r="E19" s="107">
        <f>D19/$D$22</f>
        <v>0.6428571428571429</v>
      </c>
      <c r="F19" s="89">
        <f>D19-AB19</f>
        <v>27</v>
      </c>
      <c r="G19" s="107">
        <f t="shared" si="0"/>
        <v>0.62790697674418605</v>
      </c>
      <c r="H19" s="106"/>
      <c r="X19" s="11"/>
      <c r="Z19">
        <f t="array" ref="Z19">COUNTIFS('Monitoria Anual - 1'!Q:Q,"x",'Monitoria Anual - 1'!S:S,"Excluída")</f>
        <v>0</v>
      </c>
      <c r="AA19">
        <f t="array" ref="AA19">COUNTIFS('Monitoria Anual - 1'!Q:Q,"x",'Monitoria Anual - 1'!S:S,"Agrupada")</f>
        <v>0</v>
      </c>
      <c r="AB19">
        <f>Z19+AA19</f>
        <v>0</v>
      </c>
    </row>
    <row r="20" spans="1:28" ht="15.75" x14ac:dyDescent="0.25">
      <c r="A20" s="11"/>
      <c r="C20" s="86" t="s">
        <v>644</v>
      </c>
      <c r="D20" s="93">
        <f>COUNTA('Monitoria Anual - 1'!R11:R891)</f>
        <v>2</v>
      </c>
      <c r="E20" s="107">
        <f>D20/$D$22</f>
        <v>4.7619047619047616E-2</v>
      </c>
      <c r="F20" s="89">
        <f>D20-AB20</f>
        <v>2</v>
      </c>
      <c r="G20" s="107">
        <f t="shared" si="0"/>
        <v>4.6511627906976744E-2</v>
      </c>
      <c r="H20" s="106"/>
      <c r="X20" s="11"/>
      <c r="Z20">
        <f t="array" ref="Z20">COUNTIFS('Monitoria Anual - 1'!R:R,"x",'Monitoria Anual - 1'!S:S,"Excluída")</f>
        <v>0</v>
      </c>
      <c r="AA20">
        <f t="array" ref="AA20">COUNTIFS('Monitoria Anual - 1'!R:R,"x",'Monitoria Anual - 1'!S:S,"Agrupada")</f>
        <v>0</v>
      </c>
      <c r="AB20">
        <f>Z20+AA20</f>
        <v>0</v>
      </c>
    </row>
    <row r="21" spans="1:28" ht="16.5" thickBot="1" x14ac:dyDescent="0.3">
      <c r="A21" s="11"/>
      <c r="C21" s="87" t="s">
        <v>645</v>
      </c>
      <c r="D21" s="94"/>
      <c r="E21" s="108"/>
      <c r="F21" s="90">
        <f>'Monitoria Anual - 1'!C58</f>
        <v>2</v>
      </c>
      <c r="G21" s="109">
        <f t="shared" si="0"/>
        <v>4.6511627906976744E-2</v>
      </c>
      <c r="H21" s="106"/>
      <c r="X21" s="11"/>
    </row>
    <row r="22" spans="1:28" ht="16.5" thickBot="1" x14ac:dyDescent="0.3">
      <c r="A22" s="11"/>
      <c r="C22" s="96" t="s">
        <v>646</v>
      </c>
      <c r="D22" s="98">
        <f>SUM(D16:D20)</f>
        <v>42</v>
      </c>
      <c r="E22" s="32">
        <f>SUM(E15:E21)</f>
        <v>1</v>
      </c>
      <c r="F22" s="97">
        <f>SUM(F16:F21)</f>
        <v>43</v>
      </c>
      <c r="G22" s="32">
        <f>SUM(G16:G21)</f>
        <v>1</v>
      </c>
      <c r="H22" s="106"/>
      <c r="X22" s="11"/>
    </row>
    <row r="23" spans="1:28" ht="15.75" thickBot="1" x14ac:dyDescent="0.3">
      <c r="A23" s="11"/>
      <c r="C23" s="76" t="s">
        <v>647</v>
      </c>
      <c r="D23" s="828">
        <f>COUNTIF('Monitoria Anual - 1'!S11:S891,"Agrupada")</f>
        <v>1</v>
      </c>
      <c r="E23" s="829"/>
      <c r="F23" s="829"/>
      <c r="G23" s="830"/>
      <c r="H23" s="5"/>
      <c r="X23" s="11"/>
    </row>
    <row r="24" spans="1:28" ht="15.75" thickBot="1" x14ac:dyDescent="0.3">
      <c r="A24" s="11"/>
      <c r="C24" s="75" t="s">
        <v>648</v>
      </c>
      <c r="D24" s="828">
        <f>COUNTIF('Monitoria Anual - 1'!S11:S53,"Excluída")</f>
        <v>0</v>
      </c>
      <c r="E24" s="829"/>
      <c r="F24" s="829"/>
      <c r="G24" s="830"/>
      <c r="X24" s="11"/>
    </row>
    <row r="25" spans="1:28" x14ac:dyDescent="0.25">
      <c r="A25" s="11"/>
      <c r="X25" s="11"/>
    </row>
    <row r="26" spans="1:28" x14ac:dyDescent="0.25">
      <c r="A26" s="11"/>
      <c r="X26" s="11"/>
    </row>
    <row r="27" spans="1:28" ht="15.75" x14ac:dyDescent="0.25">
      <c r="A27" s="11"/>
      <c r="B27" s="755" t="s">
        <v>649</v>
      </c>
      <c r="C27" s="756"/>
      <c r="D27" s="45"/>
      <c r="E27" s="45"/>
      <c r="F27" s="45"/>
      <c r="G27" s="45"/>
      <c r="X27" s="11"/>
    </row>
    <row r="28" spans="1:28" ht="16.5" thickBot="1" x14ac:dyDescent="0.3">
      <c r="A28" s="11"/>
      <c r="B28" s="45"/>
      <c r="C28" s="17"/>
      <c r="D28" s="17"/>
      <c r="E28" s="17"/>
      <c r="F28" s="17"/>
      <c r="G28" s="17"/>
      <c r="H28" s="45"/>
      <c r="I28" s="45"/>
      <c r="J28" s="45"/>
      <c r="K28" s="45"/>
      <c r="L28" s="45"/>
      <c r="M28" s="45"/>
      <c r="N28" s="45"/>
      <c r="O28" s="45"/>
      <c r="P28" s="45"/>
      <c r="Q28" s="45"/>
      <c r="R28" s="45"/>
      <c r="S28" s="45"/>
      <c r="T28" s="45"/>
      <c r="U28" s="45"/>
      <c r="V28" s="45"/>
      <c r="W28" s="45"/>
      <c r="X28" s="11"/>
    </row>
    <row r="29" spans="1:28" ht="16.5" thickBot="1" x14ac:dyDescent="0.3">
      <c r="A29" s="11"/>
      <c r="B29" s="17"/>
      <c r="C29" s="33" t="s">
        <v>650</v>
      </c>
      <c r="D29" s="69">
        <f>COUNTA('Monitoria Anual - 1'!A11:A52)</f>
        <v>3</v>
      </c>
      <c r="H29" s="17"/>
      <c r="I29" s="17"/>
      <c r="J29" s="17"/>
      <c r="K29" s="17"/>
      <c r="L29" s="17"/>
      <c r="M29" s="17"/>
      <c r="N29" s="17"/>
      <c r="O29" s="17"/>
      <c r="P29" s="17"/>
      <c r="Q29" s="17"/>
      <c r="R29" s="17"/>
      <c r="S29" s="17"/>
      <c r="T29" s="17"/>
      <c r="U29" s="17"/>
      <c r="V29" s="17"/>
      <c r="W29" s="17"/>
      <c r="X29" s="11"/>
    </row>
    <row r="30" spans="1:28" ht="15.75" thickBot="1" x14ac:dyDescent="0.3">
      <c r="A30" s="11"/>
      <c r="X30" s="11"/>
    </row>
    <row r="31" spans="1:28" ht="15.75" thickBot="1" x14ac:dyDescent="0.3">
      <c r="A31" s="11"/>
      <c r="C31" s="80" t="s">
        <v>651</v>
      </c>
      <c r="D31" s="80" t="s">
        <v>652</v>
      </c>
      <c r="E31" s="19"/>
      <c r="F31" s="20"/>
      <c r="G31" s="21"/>
      <c r="H31" s="23"/>
      <c r="I31" s="24"/>
      <c r="J31" s="25"/>
      <c r="W31" s="1"/>
      <c r="X31" s="11"/>
    </row>
    <row r="32" spans="1:28" x14ac:dyDescent="0.25">
      <c r="A32" s="11"/>
      <c r="C32" s="77" t="s">
        <v>653</v>
      </c>
      <c r="D32" s="101">
        <f>SUM(F32:J32)</f>
        <v>12</v>
      </c>
      <c r="E32" s="34">
        <f>COUNTA('Monitoria Anual - 1'!S11:S22)</f>
        <v>0</v>
      </c>
      <c r="F32" s="67">
        <f>COUNTA('Monitoria Anual - 1'!N11:N22)</f>
        <v>0</v>
      </c>
      <c r="G32" s="67">
        <f>COUNTA('Monitoria Anual - 1'!O11:O22)</f>
        <v>0</v>
      </c>
      <c r="H32" s="67">
        <f>COUNTA('Monitoria Anual - 1'!P11:P22)</f>
        <v>2</v>
      </c>
      <c r="I32" s="67">
        <f>COUNTA('Monitoria Anual - 1'!Q11:Q22)</f>
        <v>8</v>
      </c>
      <c r="J32" s="68">
        <f>COUNTA('Monitoria Anual - 1'!R11:R22)</f>
        <v>2</v>
      </c>
      <c r="W32" s="1"/>
      <c r="X32" s="11"/>
    </row>
    <row r="33" spans="1:30" x14ac:dyDescent="0.25">
      <c r="A33" s="11"/>
      <c r="C33" s="78" t="s">
        <v>654</v>
      </c>
      <c r="D33" s="77">
        <f>SUM(F33:J33)</f>
        <v>15</v>
      </c>
      <c r="E33" s="35">
        <f>COUNTA('Monitoria Anual - 1'!S23:S37)</f>
        <v>1</v>
      </c>
      <c r="F33" s="36">
        <f>COUNTA('Monitoria Anual - 1'!N23:N37)</f>
        <v>0</v>
      </c>
      <c r="G33" s="36">
        <f>COUNTA('Monitoria Anual - 1'!O23:O37)</f>
        <v>4</v>
      </c>
      <c r="H33" s="36">
        <f>COUNTA('Monitoria Anual - 1'!P23:P37)</f>
        <v>0</v>
      </c>
      <c r="I33" s="36">
        <f>COUNTA('Monitoria Anual - 1'!Q23:Q37)</f>
        <v>11</v>
      </c>
      <c r="J33" s="37">
        <f>COUNTA('Monitoria Anual - 1'!R23:R37)</f>
        <v>0</v>
      </c>
      <c r="W33" s="1"/>
      <c r="X33" s="11"/>
    </row>
    <row r="34" spans="1:30" x14ac:dyDescent="0.25">
      <c r="A34" s="11"/>
      <c r="C34" s="78" t="s">
        <v>655</v>
      </c>
      <c r="D34" s="77">
        <f t="shared" ref="D34" si="1">SUM(F34:J34)</f>
        <v>15</v>
      </c>
      <c r="E34" s="35">
        <f>COUNTA('Monitoria Anual - 1'!S38:S52)</f>
        <v>0</v>
      </c>
      <c r="F34" s="36">
        <f>COUNTA('Monitoria Anual - 1'!N38:N52)</f>
        <v>0</v>
      </c>
      <c r="G34" s="36">
        <f>COUNTA('Monitoria Anual - 1'!O38:O52)</f>
        <v>3</v>
      </c>
      <c r="H34" s="36">
        <f>COUNTA('Monitoria Anual - 1'!P38:P52)</f>
        <v>4</v>
      </c>
      <c r="I34" s="36">
        <f>COUNTA('Monitoria Anual - 1'!Q38:Q52)</f>
        <v>8</v>
      </c>
      <c r="J34" s="37">
        <f>COUNTA('Monitoria Anual - 1'!R38:R52)</f>
        <v>0</v>
      </c>
      <c r="W34" s="1"/>
      <c r="X34" s="11"/>
    </row>
    <row r="35" spans="1:30" x14ac:dyDescent="0.25">
      <c r="A35" s="11"/>
      <c r="X35" s="11"/>
    </row>
    <row r="36" spans="1:30" x14ac:dyDescent="0.25">
      <c r="A36" s="11"/>
      <c r="B36" s="11"/>
      <c r="C36" s="11"/>
      <c r="D36" s="11"/>
      <c r="E36" s="11"/>
      <c r="F36" s="11"/>
      <c r="G36" s="11"/>
      <c r="H36" s="11"/>
      <c r="I36" s="11"/>
      <c r="J36" s="11"/>
      <c r="K36" s="11"/>
      <c r="L36" s="11"/>
      <c r="M36" s="11"/>
      <c r="N36" s="11"/>
      <c r="O36" s="11"/>
      <c r="P36" s="11"/>
      <c r="Q36" s="11"/>
      <c r="R36" s="11"/>
      <c r="S36" s="11"/>
      <c r="T36" s="11"/>
      <c r="U36" s="11"/>
      <c r="V36" s="11"/>
      <c r="W36" s="11"/>
      <c r="X36" s="11"/>
    </row>
    <row r="38" spans="1:30" x14ac:dyDescent="0.25">
      <c r="A38" s="103"/>
      <c r="B38" s="103"/>
      <c r="C38" s="103"/>
      <c r="D38" s="103"/>
      <c r="E38" s="103"/>
      <c r="F38" s="103"/>
      <c r="G38" s="103"/>
      <c r="H38" s="103"/>
      <c r="I38" s="103"/>
      <c r="J38" s="103"/>
      <c r="K38" s="103"/>
      <c r="L38" s="103"/>
      <c r="M38" s="103"/>
      <c r="N38" s="103"/>
      <c r="O38" s="103"/>
      <c r="P38" s="103"/>
      <c r="Q38" s="103"/>
      <c r="R38" s="103"/>
      <c r="S38" s="103"/>
      <c r="T38" s="103"/>
      <c r="U38" s="103"/>
      <c r="V38" s="103"/>
      <c r="W38" s="103"/>
      <c r="X38" s="103"/>
      <c r="Y38" s="103"/>
      <c r="Z38" s="103"/>
      <c r="AA38" s="103"/>
      <c r="AB38" s="103"/>
      <c r="AC38" s="103"/>
      <c r="AD38" s="103"/>
    </row>
    <row r="39" spans="1:30" x14ac:dyDescent="0.25">
      <c r="A39" s="103"/>
      <c r="B39" s="103"/>
      <c r="C39" s="103"/>
      <c r="D39" s="103"/>
      <c r="E39" s="103"/>
      <c r="F39" s="103"/>
      <c r="G39" s="103"/>
      <c r="H39" s="103"/>
      <c r="I39" s="103"/>
      <c r="J39" s="103"/>
      <c r="K39" s="103"/>
      <c r="L39" s="103"/>
      <c r="M39" s="103"/>
      <c r="N39" s="103"/>
      <c r="O39" s="103"/>
      <c r="P39" s="103"/>
      <c r="Q39" s="103"/>
      <c r="R39" s="103"/>
      <c r="S39" s="103"/>
      <c r="T39" s="103"/>
      <c r="U39" s="103"/>
      <c r="V39" s="103"/>
      <c r="W39" s="103"/>
      <c r="X39" s="103"/>
      <c r="Y39" s="103"/>
      <c r="Z39" s="103"/>
      <c r="AA39" s="103"/>
      <c r="AB39" s="103"/>
      <c r="AC39" s="103"/>
      <c r="AD39" s="103"/>
    </row>
    <row r="40" spans="1:30" x14ac:dyDescent="0.25">
      <c r="A40" s="103"/>
      <c r="B40" s="103"/>
      <c r="C40" s="103"/>
      <c r="D40" s="103"/>
      <c r="E40" s="103"/>
      <c r="F40" s="103"/>
      <c r="G40" s="103"/>
      <c r="H40" s="103"/>
      <c r="I40" s="103"/>
      <c r="J40" s="103"/>
      <c r="K40" s="103"/>
      <c r="L40" s="103"/>
      <c r="M40" s="103"/>
      <c r="N40" s="103"/>
      <c r="O40" s="103"/>
      <c r="P40" s="103"/>
      <c r="Q40" s="103"/>
      <c r="R40" s="103"/>
      <c r="S40" s="103"/>
      <c r="T40" s="103"/>
      <c r="U40" s="103"/>
      <c r="V40" s="103"/>
      <c r="W40" s="103"/>
      <c r="X40" s="103"/>
      <c r="Y40" s="103"/>
      <c r="Z40" s="103"/>
      <c r="AA40" s="103"/>
      <c r="AB40" s="103"/>
      <c r="AC40" s="103"/>
      <c r="AD40" s="103"/>
    </row>
  </sheetData>
  <protectedRanges>
    <protectedRange algorithmName="SHA-512" hashValue="9ZMicwZs7pCwJGSg3oesDDAzFdLIEfcqLif/7a7F1iqnr/kt4uPW5/F/gbeNSaSE9u6GNJ1RI6SysQj2X+MsAA==" saltValue="F7/gY7H0tqDBIQa4Dio8YA==" spinCount="100000" sqref="A35:AD40 A1:AD34" name="Intervalo1"/>
  </protectedRanges>
  <mergeCells count="13">
    <mergeCell ref="B1:W2"/>
    <mergeCell ref="B27:C27"/>
    <mergeCell ref="D23:G23"/>
    <mergeCell ref="D24:G24"/>
    <mergeCell ref="B3:W3"/>
    <mergeCell ref="D7:G7"/>
    <mergeCell ref="B11:C11"/>
    <mergeCell ref="B9:W9"/>
    <mergeCell ref="F12:G12"/>
    <mergeCell ref="C13:G13"/>
    <mergeCell ref="B5:C5"/>
    <mergeCell ref="B7:C7"/>
    <mergeCell ref="D5:M5"/>
  </mergeCells>
  <conditionalFormatting sqref="E32:F32 F32:J34">
    <cfRule type="cellIs" dxfId="40" priority="5" stopIfTrue="1" operator="equal">
      <formula>0</formula>
    </cfRule>
  </conditionalFormatting>
  <pageMargins left="0.25" right="0.25" top="0.75" bottom="0.75" header="0.3" footer="0.3"/>
  <pageSetup paperSize="9" scale="52" fitToHeight="0" orientation="landscape" r:id="rId1"/>
  <colBreaks count="1" manualBreakCount="1">
    <brk id="11" max="1048575"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120"/>
  <sheetViews>
    <sheetView showGridLines="0" topLeftCell="A21" zoomScale="50" zoomScaleNormal="50" workbookViewId="0">
      <selection activeCell="A2" sqref="A2:AI2"/>
    </sheetView>
  </sheetViews>
  <sheetFormatPr defaultColWidth="8.85546875" defaultRowHeight="15" x14ac:dyDescent="0.25"/>
  <cols>
    <col min="1" max="1" width="51.140625" style="2" customWidth="1"/>
    <col min="2" max="2" width="7.42578125" style="66" customWidth="1"/>
    <col min="3" max="3" width="58.28515625" style="2" customWidth="1"/>
    <col min="4" max="4" width="36.140625" style="2" customWidth="1"/>
    <col min="5" max="5" width="29.5703125" style="2" customWidth="1"/>
    <col min="6" max="6" width="12.42578125" style="66" customWidth="1"/>
    <col min="7" max="7" width="12.28515625" style="66" customWidth="1"/>
    <col min="8" max="8" width="19.5703125" style="66" customWidth="1"/>
    <col min="9" max="9" width="19.85546875" style="66" customWidth="1"/>
    <col min="10" max="10" width="42" style="2" customWidth="1"/>
    <col min="11" max="12" width="24.42578125" style="66" customWidth="1"/>
    <col min="13" max="13" width="33.42578125" style="2" customWidth="1"/>
    <col min="14" max="14" width="24.28515625" style="60" customWidth="1"/>
    <col min="15" max="18" width="13.42578125" style="60" customWidth="1"/>
    <col min="19" max="19" width="13.42578125" style="286" customWidth="1"/>
    <col min="20" max="20" width="62.5703125" style="2" customWidth="1"/>
    <col min="21" max="21" width="40.140625" style="2" customWidth="1"/>
    <col min="22" max="22" width="40" style="2" customWidth="1"/>
    <col min="23" max="23" width="26" style="2" customWidth="1"/>
    <col min="24" max="24" width="39.28515625" style="2" customWidth="1"/>
    <col min="25" max="25" width="31.7109375" style="2" customWidth="1"/>
    <col min="26" max="27" width="28.85546875" style="2" customWidth="1"/>
    <col min="28" max="29" width="14.140625" style="2" customWidth="1"/>
    <col min="30" max="31" width="24.140625" style="2" customWidth="1"/>
    <col min="32" max="32" width="34.140625" style="2" customWidth="1"/>
    <col min="33" max="34" width="28.85546875" style="2" customWidth="1"/>
    <col min="35" max="35" width="41" style="2" customWidth="1"/>
    <col min="36" max="36" width="7" style="2" customWidth="1"/>
    <col min="37" max="39" width="8.85546875" style="2"/>
    <col min="40" max="40" width="8.85546875" style="2" hidden="1" customWidth="1"/>
    <col min="41" max="16384" width="8.85546875" style="2"/>
  </cols>
  <sheetData>
    <row r="1" spans="1:41" s="219" customFormat="1" ht="21" x14ac:dyDescent="0.25">
      <c r="A1" s="845" t="s">
        <v>71</v>
      </c>
      <c r="B1" s="845"/>
      <c r="C1" s="845"/>
      <c r="D1" s="845"/>
      <c r="E1" s="845"/>
      <c r="F1" s="845"/>
      <c r="G1" s="845"/>
      <c r="H1" s="845"/>
      <c r="I1" s="845"/>
      <c r="J1" s="845"/>
      <c r="K1" s="845"/>
      <c r="L1" s="845"/>
      <c r="M1" s="845"/>
      <c r="N1" s="845"/>
      <c r="O1" s="845"/>
      <c r="P1" s="845"/>
      <c r="Q1" s="845"/>
      <c r="R1" s="845"/>
      <c r="S1" s="845"/>
      <c r="T1" s="845"/>
      <c r="U1" s="845"/>
      <c r="V1" s="845"/>
      <c r="W1" s="845"/>
      <c r="X1" s="845"/>
      <c r="Y1" s="845"/>
      <c r="Z1" s="845"/>
      <c r="AA1" s="845"/>
      <c r="AB1" s="845"/>
      <c r="AC1" s="845"/>
      <c r="AD1" s="845"/>
      <c r="AE1" s="845"/>
      <c r="AF1" s="845"/>
      <c r="AG1" s="845"/>
      <c r="AH1" s="845"/>
      <c r="AI1" s="845"/>
      <c r="AJ1" s="218"/>
    </row>
    <row r="2" spans="1:41" s="219" customFormat="1" ht="21.75" thickBot="1" x14ac:dyDescent="0.3">
      <c r="A2" s="811" t="s">
        <v>72</v>
      </c>
      <c r="B2" s="811"/>
      <c r="C2" s="811"/>
      <c r="D2" s="811"/>
      <c r="E2" s="811"/>
      <c r="F2" s="811"/>
      <c r="G2" s="811"/>
      <c r="H2" s="811"/>
      <c r="I2" s="811"/>
      <c r="J2" s="811"/>
      <c r="K2" s="811"/>
      <c r="L2" s="811"/>
      <c r="M2" s="811"/>
      <c r="N2" s="811"/>
      <c r="O2" s="811"/>
      <c r="P2" s="811"/>
      <c r="Q2" s="811"/>
      <c r="R2" s="811"/>
      <c r="S2" s="811"/>
      <c r="T2" s="811"/>
      <c r="U2" s="811"/>
      <c r="V2" s="811"/>
      <c r="W2" s="811"/>
      <c r="X2" s="811"/>
      <c r="Y2" s="811"/>
      <c r="Z2" s="811"/>
      <c r="AA2" s="811"/>
      <c r="AB2" s="811"/>
      <c r="AC2" s="811"/>
      <c r="AD2" s="811"/>
      <c r="AE2" s="811"/>
      <c r="AF2" s="811"/>
      <c r="AG2" s="811"/>
      <c r="AH2" s="811"/>
      <c r="AI2" s="811"/>
      <c r="AJ2" s="218"/>
    </row>
    <row r="3" spans="1:41" s="219" customFormat="1" ht="12.75" customHeight="1" thickTop="1" x14ac:dyDescent="0.25">
      <c r="A3" s="220"/>
      <c r="B3" s="234"/>
      <c r="F3" s="234"/>
      <c r="G3" s="234"/>
      <c r="H3" s="234"/>
      <c r="I3" s="234"/>
      <c r="K3" s="234"/>
      <c r="L3" s="234"/>
      <c r="S3" s="282"/>
      <c r="AJ3" s="218"/>
    </row>
    <row r="4" spans="1:41" s="219" customFormat="1" ht="29.25" customHeight="1" x14ac:dyDescent="0.25">
      <c r="A4" s="294" t="s">
        <v>73</v>
      </c>
      <c r="B4" s="821" t="s">
        <v>74</v>
      </c>
      <c r="C4" s="821"/>
      <c r="D4" s="821"/>
      <c r="E4" s="821"/>
      <c r="F4" s="821"/>
      <c r="G4" s="821"/>
      <c r="H4" s="234"/>
      <c r="I4" s="234"/>
      <c r="K4" s="234"/>
      <c r="L4" s="234"/>
      <c r="S4" s="282"/>
      <c r="AJ4" s="218"/>
    </row>
    <row r="5" spans="1:41" s="219" customFormat="1" ht="8.25" customHeight="1" x14ac:dyDescent="0.25">
      <c r="A5" s="220"/>
      <c r="B5" s="234"/>
      <c r="F5" s="234"/>
      <c r="G5" s="234"/>
      <c r="H5" s="234"/>
      <c r="I5" s="234"/>
      <c r="K5" s="234"/>
      <c r="L5" s="234"/>
      <c r="S5" s="282"/>
      <c r="AJ5" s="218"/>
    </row>
    <row r="6" spans="1:41" s="219" customFormat="1" ht="24" customHeight="1" x14ac:dyDescent="0.25">
      <c r="A6" s="294" t="s">
        <v>75</v>
      </c>
      <c r="B6" s="846" t="s">
        <v>656</v>
      </c>
      <c r="C6" s="846"/>
      <c r="F6" s="234"/>
      <c r="G6" s="234"/>
      <c r="H6" s="234"/>
      <c r="I6" s="234"/>
      <c r="K6" s="234"/>
      <c r="L6" s="234"/>
      <c r="S6" s="282"/>
      <c r="AJ6" s="218"/>
      <c r="AN6" s="219" t="s">
        <v>77</v>
      </c>
    </row>
    <row r="7" spans="1:41" s="221" customFormat="1" ht="9" customHeight="1" thickBot="1" x14ac:dyDescent="0.3">
      <c r="B7" s="235"/>
      <c r="F7" s="235"/>
      <c r="G7" s="235"/>
      <c r="H7" s="235"/>
      <c r="I7" s="235"/>
      <c r="K7" s="235"/>
      <c r="L7" s="235"/>
      <c r="N7" s="222"/>
      <c r="O7" s="222"/>
      <c r="P7" s="222"/>
      <c r="Q7" s="222"/>
      <c r="R7" s="222"/>
      <c r="S7" s="283"/>
      <c r="AJ7" s="223"/>
      <c r="AN7" s="224" t="s">
        <v>78</v>
      </c>
    </row>
    <row r="8" spans="1:41" ht="27" customHeight="1" thickBot="1" x14ac:dyDescent="0.3">
      <c r="A8" s="847" t="s">
        <v>79</v>
      </c>
      <c r="B8" s="848"/>
      <c r="C8" s="848"/>
      <c r="D8" s="848"/>
      <c r="E8" s="848"/>
      <c r="F8" s="848"/>
      <c r="G8" s="848"/>
      <c r="H8" s="848"/>
      <c r="I8" s="848"/>
      <c r="J8" s="848"/>
      <c r="K8" s="848"/>
      <c r="L8" s="848"/>
      <c r="M8" s="849"/>
      <c r="N8" s="850" t="s">
        <v>80</v>
      </c>
      <c r="O8" s="851"/>
      <c r="P8" s="851"/>
      <c r="Q8" s="851"/>
      <c r="R8" s="851"/>
      <c r="S8" s="851"/>
      <c r="T8" s="851"/>
      <c r="U8" s="851"/>
      <c r="V8" s="851"/>
      <c r="W8" s="851"/>
      <c r="X8" s="852"/>
      <c r="Y8" s="853" t="s">
        <v>81</v>
      </c>
      <c r="Z8" s="854"/>
      <c r="AA8" s="854"/>
      <c r="AB8" s="854"/>
      <c r="AC8" s="854"/>
      <c r="AD8" s="854"/>
      <c r="AE8" s="854"/>
      <c r="AF8" s="854"/>
      <c r="AG8" s="854"/>
      <c r="AH8" s="854"/>
      <c r="AI8" s="855"/>
      <c r="AJ8" s="18"/>
    </row>
    <row r="9" spans="1:41" s="243" customFormat="1" ht="28.5" customHeight="1" x14ac:dyDescent="0.25">
      <c r="A9" s="858" t="s">
        <v>82</v>
      </c>
      <c r="B9" s="860" t="s">
        <v>83</v>
      </c>
      <c r="C9" s="860" t="s">
        <v>1</v>
      </c>
      <c r="D9" s="860" t="s">
        <v>3</v>
      </c>
      <c r="E9" s="862" t="s">
        <v>5</v>
      </c>
      <c r="F9" s="860" t="s">
        <v>7</v>
      </c>
      <c r="G9" s="860"/>
      <c r="H9" s="860" t="s">
        <v>9</v>
      </c>
      <c r="I9" s="862" t="s">
        <v>13</v>
      </c>
      <c r="J9" s="860" t="s">
        <v>11</v>
      </c>
      <c r="K9" s="864" t="s">
        <v>84</v>
      </c>
      <c r="L9" s="865"/>
      <c r="M9" s="860" t="s">
        <v>19</v>
      </c>
      <c r="N9" s="856" t="s">
        <v>22</v>
      </c>
      <c r="O9" s="872" t="s">
        <v>24</v>
      </c>
      <c r="P9" s="874" t="s">
        <v>26</v>
      </c>
      <c r="Q9" s="876" t="s">
        <v>28</v>
      </c>
      <c r="R9" s="878" t="s">
        <v>30</v>
      </c>
      <c r="S9" s="880" t="s">
        <v>32</v>
      </c>
      <c r="T9" s="882" t="s">
        <v>38</v>
      </c>
      <c r="U9" s="882" t="s">
        <v>40</v>
      </c>
      <c r="V9" s="882" t="s">
        <v>42</v>
      </c>
      <c r="W9" s="882" t="s">
        <v>44</v>
      </c>
      <c r="X9" s="866" t="s">
        <v>46</v>
      </c>
      <c r="Y9" s="868" t="s">
        <v>49</v>
      </c>
      <c r="Z9" s="870" t="s">
        <v>51</v>
      </c>
      <c r="AA9" s="887" t="s">
        <v>53</v>
      </c>
      <c r="AB9" s="870" t="s">
        <v>55</v>
      </c>
      <c r="AC9" s="870" t="s">
        <v>57</v>
      </c>
      <c r="AD9" s="870" t="s">
        <v>59</v>
      </c>
      <c r="AE9" s="870" t="s">
        <v>61</v>
      </c>
      <c r="AF9" s="889" t="s">
        <v>63</v>
      </c>
      <c r="AG9" s="870" t="s">
        <v>65</v>
      </c>
      <c r="AH9" s="870" t="s">
        <v>67</v>
      </c>
      <c r="AI9" s="885" t="s">
        <v>69</v>
      </c>
      <c r="AJ9" s="280"/>
    </row>
    <row r="10" spans="1:41" s="243" customFormat="1" ht="57.75" customHeight="1" thickBot="1" x14ac:dyDescent="0.3">
      <c r="A10" s="859"/>
      <c r="B10" s="861"/>
      <c r="C10" s="861"/>
      <c r="D10" s="861"/>
      <c r="E10" s="863"/>
      <c r="F10" s="295" t="s">
        <v>85</v>
      </c>
      <c r="G10" s="295" t="s">
        <v>86</v>
      </c>
      <c r="H10" s="861"/>
      <c r="I10" s="863"/>
      <c r="J10" s="861"/>
      <c r="K10" s="225" t="s">
        <v>87</v>
      </c>
      <c r="L10" s="225" t="s">
        <v>88</v>
      </c>
      <c r="M10" s="861"/>
      <c r="N10" s="857"/>
      <c r="O10" s="873"/>
      <c r="P10" s="875"/>
      <c r="Q10" s="877"/>
      <c r="R10" s="879"/>
      <c r="S10" s="881"/>
      <c r="T10" s="883"/>
      <c r="U10" s="884"/>
      <c r="V10" s="884"/>
      <c r="W10" s="884"/>
      <c r="X10" s="867"/>
      <c r="Y10" s="869"/>
      <c r="Z10" s="871"/>
      <c r="AA10" s="888"/>
      <c r="AB10" s="871"/>
      <c r="AC10" s="871"/>
      <c r="AD10" s="871"/>
      <c r="AE10" s="871"/>
      <c r="AF10" s="890"/>
      <c r="AG10" s="871"/>
      <c r="AH10" s="871"/>
      <c r="AI10" s="886"/>
      <c r="AJ10" s="280"/>
    </row>
    <row r="11" spans="1:41" ht="185.25" customHeight="1" x14ac:dyDescent="0.25">
      <c r="A11" s="841" t="s">
        <v>657</v>
      </c>
      <c r="B11" s="206" t="s">
        <v>90</v>
      </c>
      <c r="C11" s="207" t="s">
        <v>91</v>
      </c>
      <c r="D11" s="13" t="s">
        <v>92</v>
      </c>
      <c r="E11" s="207" t="s">
        <v>93</v>
      </c>
      <c r="F11" s="150">
        <v>43647</v>
      </c>
      <c r="G11" s="150">
        <v>45413</v>
      </c>
      <c r="H11" s="209" t="s">
        <v>486</v>
      </c>
      <c r="I11" s="206">
        <v>0</v>
      </c>
      <c r="J11" s="207" t="s">
        <v>95</v>
      </c>
      <c r="K11" s="206" t="s">
        <v>96</v>
      </c>
      <c r="L11" s="206" t="s">
        <v>97</v>
      </c>
      <c r="M11" s="207"/>
      <c r="N11" s="207"/>
      <c r="O11" s="245"/>
      <c r="P11" s="207"/>
      <c r="Q11" s="207" t="s">
        <v>98</v>
      </c>
      <c r="R11" s="207"/>
      <c r="S11" s="206"/>
      <c r="T11" s="281" t="s">
        <v>658</v>
      </c>
      <c r="U11" s="167" t="s">
        <v>659</v>
      </c>
      <c r="V11" s="167"/>
      <c r="W11" s="167" t="s">
        <v>486</v>
      </c>
      <c r="X11" s="167" t="s">
        <v>660</v>
      </c>
      <c r="Y11" s="207"/>
      <c r="Z11" s="13"/>
      <c r="AA11" s="207"/>
      <c r="AB11" s="210"/>
      <c r="AC11" s="150"/>
      <c r="AD11" s="13" t="s">
        <v>661</v>
      </c>
      <c r="AE11" s="207"/>
      <c r="AF11" s="207" t="s">
        <v>662</v>
      </c>
      <c r="AG11" s="207"/>
      <c r="AH11" s="207"/>
      <c r="AI11" s="167" t="s">
        <v>663</v>
      </c>
      <c r="AJ11" s="18"/>
      <c r="AK11" s="114"/>
      <c r="AL11" s="114"/>
      <c r="AM11" s="114"/>
      <c r="AN11" s="114"/>
      <c r="AO11" s="114"/>
    </row>
    <row r="12" spans="1:41" ht="100.5" customHeight="1" x14ac:dyDescent="0.25">
      <c r="A12" s="842"/>
      <c r="B12" s="209" t="s">
        <v>106</v>
      </c>
      <c r="C12" s="167" t="s">
        <v>107</v>
      </c>
      <c r="D12" s="167" t="s">
        <v>664</v>
      </c>
      <c r="E12" s="167" t="s">
        <v>109</v>
      </c>
      <c r="F12" s="150">
        <v>43647</v>
      </c>
      <c r="G12" s="150">
        <v>45413</v>
      </c>
      <c r="H12" s="209" t="s">
        <v>110</v>
      </c>
      <c r="I12" s="209">
        <v>0</v>
      </c>
      <c r="J12" s="167" t="s">
        <v>665</v>
      </c>
      <c r="K12" s="209" t="s">
        <v>112</v>
      </c>
      <c r="L12" s="209" t="s">
        <v>113</v>
      </c>
      <c r="M12" s="167"/>
      <c r="N12" s="207"/>
      <c r="O12" s="207"/>
      <c r="P12" s="207" t="s">
        <v>98</v>
      </c>
      <c r="Q12" s="207"/>
      <c r="R12" s="207"/>
      <c r="S12" s="206"/>
      <c r="T12" s="13" t="s">
        <v>666</v>
      </c>
      <c r="U12" s="167" t="s">
        <v>667</v>
      </c>
      <c r="V12" s="167" t="s">
        <v>668</v>
      </c>
      <c r="W12" s="167" t="s">
        <v>110</v>
      </c>
      <c r="X12" s="167" t="s">
        <v>669</v>
      </c>
      <c r="Y12" s="167" t="s">
        <v>670</v>
      </c>
      <c r="Z12" s="167" t="s">
        <v>671</v>
      </c>
      <c r="AA12" s="167"/>
      <c r="AB12" s="210"/>
      <c r="AC12" s="150"/>
      <c r="AD12" s="167"/>
      <c r="AE12" s="167"/>
      <c r="AF12" s="167" t="s">
        <v>672</v>
      </c>
      <c r="AG12" s="167"/>
      <c r="AH12" s="167"/>
      <c r="AI12" s="13" t="s">
        <v>673</v>
      </c>
      <c r="AJ12" s="18"/>
      <c r="AK12" s="114"/>
      <c r="AL12" s="114"/>
      <c r="AM12" s="114"/>
      <c r="AN12" s="114"/>
      <c r="AO12" s="114"/>
    </row>
    <row r="13" spans="1:41" ht="100.5" customHeight="1" x14ac:dyDescent="0.25">
      <c r="A13" s="842"/>
      <c r="B13" s="209" t="s">
        <v>118</v>
      </c>
      <c r="C13" s="167" t="s">
        <v>131</v>
      </c>
      <c r="D13" s="167" t="s">
        <v>120</v>
      </c>
      <c r="E13" s="167" t="s">
        <v>121</v>
      </c>
      <c r="F13" s="150">
        <v>43647</v>
      </c>
      <c r="G13" s="150">
        <v>45413</v>
      </c>
      <c r="H13" s="209" t="s">
        <v>486</v>
      </c>
      <c r="I13" s="246">
        <v>25000</v>
      </c>
      <c r="J13" s="167" t="s">
        <v>674</v>
      </c>
      <c r="K13" s="209" t="s">
        <v>124</v>
      </c>
      <c r="L13" s="209" t="s">
        <v>125</v>
      </c>
      <c r="M13" s="167"/>
      <c r="N13" s="207"/>
      <c r="O13" s="207"/>
      <c r="P13" s="207" t="s">
        <v>98</v>
      </c>
      <c r="Q13" s="207"/>
      <c r="R13" s="207"/>
      <c r="S13" s="206" t="s">
        <v>77</v>
      </c>
      <c r="T13" s="167" t="s">
        <v>675</v>
      </c>
      <c r="U13" s="167" t="s">
        <v>676</v>
      </c>
      <c r="V13" s="167" t="s">
        <v>677</v>
      </c>
      <c r="W13" s="167" t="s">
        <v>486</v>
      </c>
      <c r="X13" s="167" t="s">
        <v>678</v>
      </c>
      <c r="Y13" s="226"/>
      <c r="Z13" s="167"/>
      <c r="AA13" s="167"/>
      <c r="AB13" s="210"/>
      <c r="AC13" s="150"/>
      <c r="AD13" s="167"/>
      <c r="AE13" s="247"/>
      <c r="AF13" s="167"/>
      <c r="AG13" s="167"/>
      <c r="AH13" s="167"/>
      <c r="AI13" s="167" t="s">
        <v>679</v>
      </c>
      <c r="AJ13" s="18"/>
      <c r="AK13" s="114"/>
      <c r="AL13" s="114"/>
      <c r="AM13" s="114"/>
      <c r="AN13" s="114"/>
      <c r="AO13" s="114"/>
    </row>
    <row r="14" spans="1:41" ht="100.5" customHeight="1" x14ac:dyDescent="0.25">
      <c r="A14" s="842"/>
      <c r="B14" s="209" t="s">
        <v>133</v>
      </c>
      <c r="C14" s="167" t="s">
        <v>134</v>
      </c>
      <c r="D14" s="167" t="s">
        <v>135</v>
      </c>
      <c r="E14" s="167" t="s">
        <v>136</v>
      </c>
      <c r="F14" s="150">
        <v>43647</v>
      </c>
      <c r="G14" s="150">
        <v>45413</v>
      </c>
      <c r="H14" s="209" t="s">
        <v>486</v>
      </c>
      <c r="I14" s="209">
        <v>0</v>
      </c>
      <c r="J14" s="167" t="s">
        <v>680</v>
      </c>
      <c r="K14" s="209" t="s">
        <v>138</v>
      </c>
      <c r="L14" s="209" t="s">
        <v>138</v>
      </c>
      <c r="M14" s="167"/>
      <c r="N14" s="207"/>
      <c r="O14" s="207"/>
      <c r="P14" s="207" t="s">
        <v>98</v>
      </c>
      <c r="Q14" s="207"/>
      <c r="R14" s="207"/>
      <c r="S14" s="206"/>
      <c r="T14" s="167" t="s">
        <v>681</v>
      </c>
      <c r="U14" s="167" t="s">
        <v>682</v>
      </c>
      <c r="V14" s="167" t="s">
        <v>683</v>
      </c>
      <c r="W14" s="167" t="s">
        <v>486</v>
      </c>
      <c r="X14" s="167" t="s">
        <v>684</v>
      </c>
      <c r="Y14" s="167"/>
      <c r="Z14" s="167"/>
      <c r="AA14" s="167"/>
      <c r="AB14" s="210"/>
      <c r="AC14" s="150"/>
      <c r="AD14" s="167"/>
      <c r="AE14" s="167" t="s">
        <v>685</v>
      </c>
      <c r="AF14" s="167" t="s">
        <v>686</v>
      </c>
      <c r="AG14" s="167"/>
      <c r="AH14" s="167"/>
      <c r="AI14" s="167"/>
      <c r="AJ14" s="18"/>
      <c r="AK14" s="114"/>
      <c r="AL14" s="114"/>
      <c r="AM14" s="114"/>
      <c r="AN14" s="114"/>
      <c r="AO14" s="114"/>
    </row>
    <row r="15" spans="1:41" ht="100.5" customHeight="1" x14ac:dyDescent="0.25">
      <c r="A15" s="842"/>
      <c r="B15" s="209" t="s">
        <v>143</v>
      </c>
      <c r="C15" s="167" t="s">
        <v>144</v>
      </c>
      <c r="D15" s="167" t="s">
        <v>687</v>
      </c>
      <c r="E15" s="167" t="s">
        <v>146</v>
      </c>
      <c r="F15" s="150">
        <v>43647</v>
      </c>
      <c r="G15" s="150">
        <v>44409</v>
      </c>
      <c r="H15" s="209" t="s">
        <v>147</v>
      </c>
      <c r="I15" s="246">
        <v>50000</v>
      </c>
      <c r="J15" s="248" t="s">
        <v>688</v>
      </c>
      <c r="K15" s="209" t="s">
        <v>138</v>
      </c>
      <c r="L15" s="209" t="s">
        <v>138</v>
      </c>
      <c r="M15" s="258"/>
      <c r="N15" s="207"/>
      <c r="O15" s="207"/>
      <c r="P15" s="207" t="s">
        <v>98</v>
      </c>
      <c r="Q15" s="207"/>
      <c r="R15" s="207"/>
      <c r="S15" s="206"/>
      <c r="T15" s="167" t="s">
        <v>689</v>
      </c>
      <c r="U15" s="167"/>
      <c r="V15" s="167" t="s">
        <v>690</v>
      </c>
      <c r="W15" s="167" t="s">
        <v>147</v>
      </c>
      <c r="X15" s="167"/>
      <c r="Y15" s="167"/>
      <c r="Z15" s="167"/>
      <c r="AA15" s="167" t="s">
        <v>691</v>
      </c>
      <c r="AB15" s="167"/>
      <c r="AC15" s="150"/>
      <c r="AD15" s="167"/>
      <c r="AE15" s="247">
        <v>200000</v>
      </c>
      <c r="AF15" s="167" t="s">
        <v>692</v>
      </c>
      <c r="AG15" s="167"/>
      <c r="AH15" s="167"/>
      <c r="AI15" s="167" t="s">
        <v>693</v>
      </c>
      <c r="AJ15" s="18"/>
      <c r="AK15" s="114"/>
      <c r="AL15" s="114"/>
      <c r="AM15" s="114"/>
      <c r="AN15" s="114"/>
      <c r="AO15" s="114"/>
    </row>
    <row r="16" spans="1:41" ht="100.5" customHeight="1" x14ac:dyDescent="0.25">
      <c r="A16" s="842"/>
      <c r="B16" s="209" t="s">
        <v>154</v>
      </c>
      <c r="C16" s="167" t="s">
        <v>694</v>
      </c>
      <c r="D16" s="167" t="s">
        <v>156</v>
      </c>
      <c r="E16" s="167" t="s">
        <v>157</v>
      </c>
      <c r="F16" s="150">
        <v>43709</v>
      </c>
      <c r="G16" s="150">
        <v>45413</v>
      </c>
      <c r="H16" s="209" t="s">
        <v>486</v>
      </c>
      <c r="I16" s="246">
        <v>80000</v>
      </c>
      <c r="J16" s="167" t="s">
        <v>695</v>
      </c>
      <c r="K16" s="209" t="s">
        <v>138</v>
      </c>
      <c r="L16" s="209" t="s">
        <v>138</v>
      </c>
      <c r="M16" s="167"/>
      <c r="N16" s="207"/>
      <c r="O16" s="207"/>
      <c r="P16" s="207"/>
      <c r="Q16" s="207" t="s">
        <v>98</v>
      </c>
      <c r="R16" s="207"/>
      <c r="S16" s="206"/>
      <c r="T16" s="167" t="s">
        <v>696</v>
      </c>
      <c r="U16" s="192" t="s">
        <v>697</v>
      </c>
      <c r="V16" s="167"/>
      <c r="W16" s="167" t="s">
        <v>486</v>
      </c>
      <c r="X16" s="167"/>
      <c r="Y16" s="167"/>
      <c r="Z16" s="167"/>
      <c r="AA16" s="167"/>
      <c r="AB16" s="210"/>
      <c r="AC16" s="150"/>
      <c r="AD16" s="167"/>
      <c r="AE16" s="167"/>
      <c r="AF16" s="167"/>
      <c r="AG16" s="167"/>
      <c r="AH16" s="167"/>
      <c r="AI16" s="167"/>
      <c r="AJ16" s="18"/>
      <c r="AK16" s="114"/>
      <c r="AL16" s="114"/>
      <c r="AM16" s="114"/>
      <c r="AN16" s="114"/>
      <c r="AO16" s="114"/>
    </row>
    <row r="17" spans="1:41" ht="135.75" customHeight="1" x14ac:dyDescent="0.25">
      <c r="A17" s="842"/>
      <c r="B17" s="209" t="s">
        <v>165</v>
      </c>
      <c r="C17" s="167" t="s">
        <v>166</v>
      </c>
      <c r="D17" s="167" t="s">
        <v>167</v>
      </c>
      <c r="E17" s="167" t="s">
        <v>168</v>
      </c>
      <c r="F17" s="150">
        <v>43647</v>
      </c>
      <c r="G17" s="150">
        <v>43922</v>
      </c>
      <c r="H17" s="209" t="s">
        <v>698</v>
      </c>
      <c r="I17" s="209">
        <v>0</v>
      </c>
      <c r="J17" s="167" t="s">
        <v>170</v>
      </c>
      <c r="K17" s="209" t="s">
        <v>171</v>
      </c>
      <c r="L17" s="209" t="s">
        <v>172</v>
      </c>
      <c r="M17" s="167" t="s">
        <v>173</v>
      </c>
      <c r="N17" s="207"/>
      <c r="O17" s="207"/>
      <c r="P17" s="207"/>
      <c r="Q17" s="207"/>
      <c r="R17" s="207" t="s">
        <v>98</v>
      </c>
      <c r="S17" s="206"/>
      <c r="T17" s="167" t="s">
        <v>699</v>
      </c>
      <c r="U17" s="167"/>
      <c r="V17" s="167"/>
      <c r="W17" s="167" t="s">
        <v>698</v>
      </c>
      <c r="X17" s="167" t="s">
        <v>700</v>
      </c>
      <c r="Y17" s="167"/>
      <c r="Z17" s="167"/>
      <c r="AA17" s="167"/>
      <c r="AB17" s="167"/>
      <c r="AC17" s="209"/>
      <c r="AD17" s="167"/>
      <c r="AE17" s="167"/>
      <c r="AF17" s="167"/>
      <c r="AG17" s="167"/>
      <c r="AH17" s="167"/>
      <c r="AI17" s="167" t="s">
        <v>700</v>
      </c>
      <c r="AJ17" s="18"/>
      <c r="AK17" s="114"/>
      <c r="AL17" s="114"/>
      <c r="AM17" s="114"/>
      <c r="AN17" s="114"/>
      <c r="AO17" s="114"/>
    </row>
    <row r="18" spans="1:41" ht="132" customHeight="1" x14ac:dyDescent="0.25">
      <c r="A18" s="842"/>
      <c r="B18" s="209" t="s">
        <v>178</v>
      </c>
      <c r="C18" s="13" t="s">
        <v>179</v>
      </c>
      <c r="D18" s="167" t="s">
        <v>180</v>
      </c>
      <c r="E18" s="167" t="s">
        <v>181</v>
      </c>
      <c r="F18" s="150">
        <v>43647</v>
      </c>
      <c r="G18" s="150">
        <v>45231</v>
      </c>
      <c r="H18" s="209" t="s">
        <v>698</v>
      </c>
      <c r="I18" s="209">
        <v>0</v>
      </c>
      <c r="J18" s="167" t="s">
        <v>182</v>
      </c>
      <c r="K18" s="209" t="s">
        <v>183</v>
      </c>
      <c r="L18" s="209" t="s">
        <v>172</v>
      </c>
      <c r="M18" s="167" t="s">
        <v>184</v>
      </c>
      <c r="N18" s="207"/>
      <c r="O18" s="207"/>
      <c r="P18" s="207"/>
      <c r="Q18" s="207"/>
      <c r="R18" s="207" t="s">
        <v>98</v>
      </c>
      <c r="S18" s="206"/>
      <c r="T18" s="167" t="s">
        <v>701</v>
      </c>
      <c r="U18" s="167"/>
      <c r="V18" s="167"/>
      <c r="W18" s="167" t="s">
        <v>698</v>
      </c>
      <c r="X18" s="13" t="s">
        <v>702</v>
      </c>
      <c r="Y18" s="167"/>
      <c r="Z18" s="167"/>
      <c r="AA18" s="167"/>
      <c r="AB18" s="167"/>
      <c r="AC18" s="209"/>
      <c r="AD18" s="167"/>
      <c r="AE18" s="167"/>
      <c r="AF18" s="167"/>
      <c r="AG18" s="167"/>
      <c r="AH18" s="167"/>
      <c r="AI18" s="13" t="s">
        <v>702</v>
      </c>
      <c r="AJ18" s="18"/>
      <c r="AK18" s="114"/>
      <c r="AL18" s="114"/>
      <c r="AM18" s="114"/>
      <c r="AN18" s="114"/>
      <c r="AO18" s="114"/>
    </row>
    <row r="19" spans="1:41" ht="100.5" customHeight="1" x14ac:dyDescent="0.25">
      <c r="A19" s="842"/>
      <c r="B19" s="209" t="s">
        <v>188</v>
      </c>
      <c r="C19" s="167" t="s">
        <v>189</v>
      </c>
      <c r="D19" s="167" t="s">
        <v>190</v>
      </c>
      <c r="E19" s="167" t="s">
        <v>191</v>
      </c>
      <c r="F19" s="150">
        <v>43647</v>
      </c>
      <c r="G19" s="150">
        <v>45231</v>
      </c>
      <c r="H19" s="209" t="s">
        <v>486</v>
      </c>
      <c r="I19" s="249">
        <v>25000</v>
      </c>
      <c r="J19" s="167" t="s">
        <v>192</v>
      </c>
      <c r="K19" s="209" t="s">
        <v>193</v>
      </c>
      <c r="L19" s="209" t="s">
        <v>194</v>
      </c>
      <c r="M19" s="167"/>
      <c r="N19" s="207"/>
      <c r="O19" s="207"/>
      <c r="P19" s="207"/>
      <c r="Q19" s="207" t="s">
        <v>98</v>
      </c>
      <c r="R19" s="207"/>
      <c r="S19" s="206"/>
      <c r="T19" s="13" t="s">
        <v>703</v>
      </c>
      <c r="U19" s="167" t="s">
        <v>704</v>
      </c>
      <c r="V19" s="167"/>
      <c r="W19" s="167" t="s">
        <v>486</v>
      </c>
      <c r="X19" s="167" t="s">
        <v>705</v>
      </c>
      <c r="Y19" s="167"/>
      <c r="Z19" s="167"/>
      <c r="AA19" s="167"/>
      <c r="AB19" s="210"/>
      <c r="AC19" s="150">
        <v>45413</v>
      </c>
      <c r="AD19" s="167"/>
      <c r="AE19" s="247"/>
      <c r="AF19" s="167" t="s">
        <v>706</v>
      </c>
      <c r="AG19" s="167"/>
      <c r="AH19" s="167"/>
      <c r="AI19" s="167" t="s">
        <v>707</v>
      </c>
      <c r="AJ19" s="18"/>
      <c r="AK19" s="114"/>
      <c r="AL19" s="114"/>
      <c r="AM19" s="114"/>
      <c r="AN19" s="114"/>
      <c r="AO19" s="114"/>
    </row>
    <row r="20" spans="1:41" ht="132" customHeight="1" x14ac:dyDescent="0.25">
      <c r="A20" s="842"/>
      <c r="B20" s="209" t="s">
        <v>198</v>
      </c>
      <c r="C20" s="266" t="s">
        <v>199</v>
      </c>
      <c r="D20" s="226" t="s">
        <v>200</v>
      </c>
      <c r="E20" s="226" t="s">
        <v>201</v>
      </c>
      <c r="F20" s="205">
        <v>43647</v>
      </c>
      <c r="G20" s="150">
        <v>44774</v>
      </c>
      <c r="H20" s="227" t="s">
        <v>698</v>
      </c>
      <c r="I20" s="249">
        <v>2000</v>
      </c>
      <c r="J20" s="226" t="s">
        <v>202</v>
      </c>
      <c r="K20" s="227" t="s">
        <v>203</v>
      </c>
      <c r="L20" s="227" t="s">
        <v>203</v>
      </c>
      <c r="M20" s="226" t="s">
        <v>204</v>
      </c>
      <c r="N20" s="250"/>
      <c r="O20" s="250"/>
      <c r="P20" s="250" t="s">
        <v>98</v>
      </c>
      <c r="Q20" s="250"/>
      <c r="R20" s="250"/>
      <c r="S20" s="206"/>
      <c r="T20" s="226" t="s">
        <v>708</v>
      </c>
      <c r="U20" s="267" t="s">
        <v>206</v>
      </c>
      <c r="V20" s="226" t="s">
        <v>207</v>
      </c>
      <c r="W20" s="226" t="s">
        <v>698</v>
      </c>
      <c r="X20" s="266" t="s">
        <v>709</v>
      </c>
      <c r="Y20" s="226"/>
      <c r="Z20" s="226"/>
      <c r="AA20" s="226"/>
      <c r="AB20" s="226"/>
      <c r="AC20" s="205">
        <v>45413</v>
      </c>
      <c r="AD20" s="226"/>
      <c r="AE20" s="226"/>
      <c r="AF20" s="266" t="s">
        <v>710</v>
      </c>
      <c r="AG20" s="226"/>
      <c r="AH20" s="226"/>
      <c r="AI20" s="226" t="s">
        <v>711</v>
      </c>
      <c r="AJ20" s="18"/>
      <c r="AK20" s="116"/>
      <c r="AL20" s="116"/>
      <c r="AM20" s="116"/>
      <c r="AN20" s="116"/>
      <c r="AO20" s="116"/>
    </row>
    <row r="21" spans="1:41" ht="100.5" customHeight="1" x14ac:dyDescent="0.25">
      <c r="A21" s="842"/>
      <c r="B21" s="209" t="s">
        <v>210</v>
      </c>
      <c r="C21" s="167" t="s">
        <v>211</v>
      </c>
      <c r="D21" s="167" t="s">
        <v>212</v>
      </c>
      <c r="E21" s="167" t="s">
        <v>213</v>
      </c>
      <c r="F21" s="150">
        <v>43647</v>
      </c>
      <c r="G21" s="150">
        <v>43800</v>
      </c>
      <c r="H21" s="209" t="s">
        <v>486</v>
      </c>
      <c r="I21" s="246">
        <v>20000</v>
      </c>
      <c r="J21" s="248" t="s">
        <v>712</v>
      </c>
      <c r="K21" s="209" t="s">
        <v>215</v>
      </c>
      <c r="L21" s="209" t="s">
        <v>216</v>
      </c>
      <c r="M21" s="167" t="s">
        <v>713</v>
      </c>
      <c r="N21" s="207"/>
      <c r="O21" s="207" t="s">
        <v>98</v>
      </c>
      <c r="P21" s="207"/>
      <c r="Q21" s="207"/>
      <c r="R21" s="207"/>
      <c r="S21" s="206"/>
      <c r="T21" s="13" t="s">
        <v>714</v>
      </c>
      <c r="U21" s="167" t="s">
        <v>715</v>
      </c>
      <c r="V21" s="167" t="s">
        <v>716</v>
      </c>
      <c r="W21" s="167" t="s">
        <v>717</v>
      </c>
      <c r="X21" s="167" t="s">
        <v>718</v>
      </c>
      <c r="Y21" s="167"/>
      <c r="Z21" s="167"/>
      <c r="AA21" s="167"/>
      <c r="AB21" s="167"/>
      <c r="AC21" s="150">
        <v>44531</v>
      </c>
      <c r="AD21" s="167"/>
      <c r="AE21" s="167"/>
      <c r="AF21" s="167" t="s">
        <v>719</v>
      </c>
      <c r="AG21" s="167"/>
      <c r="AH21" s="167"/>
      <c r="AI21" s="167" t="s">
        <v>720</v>
      </c>
      <c r="AJ21" s="18"/>
      <c r="AK21" s="114"/>
      <c r="AL21" s="114"/>
      <c r="AM21" s="114"/>
      <c r="AN21" s="114"/>
      <c r="AO21" s="114"/>
    </row>
    <row r="22" spans="1:41" ht="100.5" customHeight="1" x14ac:dyDescent="0.25">
      <c r="A22" s="842"/>
      <c r="B22" s="209" t="s">
        <v>220</v>
      </c>
      <c r="C22" s="167" t="s">
        <v>221</v>
      </c>
      <c r="D22" s="167" t="s">
        <v>222</v>
      </c>
      <c r="E22" s="167" t="s">
        <v>223</v>
      </c>
      <c r="F22" s="150">
        <v>43647</v>
      </c>
      <c r="G22" s="150">
        <v>43983</v>
      </c>
      <c r="H22" s="209" t="s">
        <v>486</v>
      </c>
      <c r="I22" s="209">
        <v>0</v>
      </c>
      <c r="J22" s="167" t="s">
        <v>721</v>
      </c>
      <c r="K22" s="209" t="s">
        <v>215</v>
      </c>
      <c r="L22" s="209" t="s">
        <v>216</v>
      </c>
      <c r="M22" s="167" t="s">
        <v>722</v>
      </c>
      <c r="N22" s="167"/>
      <c r="O22" s="167" t="s">
        <v>98</v>
      </c>
      <c r="P22" s="167"/>
      <c r="Q22" s="167"/>
      <c r="R22" s="167"/>
      <c r="S22" s="206"/>
      <c r="T22" s="167" t="s">
        <v>723</v>
      </c>
      <c r="U22" s="167" t="s">
        <v>724</v>
      </c>
      <c r="V22" s="167" t="s">
        <v>725</v>
      </c>
      <c r="W22" s="167" t="s">
        <v>486</v>
      </c>
      <c r="X22" s="167"/>
      <c r="Y22" s="167"/>
      <c r="Z22" s="167"/>
      <c r="AA22" s="167"/>
      <c r="AB22" s="167"/>
      <c r="AC22" s="150">
        <v>44593</v>
      </c>
      <c r="AD22" s="167"/>
      <c r="AE22" s="167"/>
      <c r="AF22" s="167" t="s">
        <v>726</v>
      </c>
      <c r="AG22" s="167"/>
      <c r="AH22" s="167"/>
      <c r="AI22" s="167" t="s">
        <v>727</v>
      </c>
      <c r="AJ22" s="18"/>
      <c r="AK22" s="114"/>
      <c r="AL22" s="114"/>
      <c r="AM22" s="114"/>
      <c r="AN22" s="114"/>
      <c r="AO22" s="114"/>
    </row>
    <row r="23" spans="1:41" ht="100.5" customHeight="1" x14ac:dyDescent="0.25">
      <c r="A23" s="843"/>
      <c r="B23" s="209" t="s">
        <v>615</v>
      </c>
      <c r="C23" s="167" t="s">
        <v>616</v>
      </c>
      <c r="D23" s="167" t="s">
        <v>617</v>
      </c>
      <c r="E23" s="167" t="s">
        <v>618</v>
      </c>
      <c r="F23" s="150">
        <v>43709</v>
      </c>
      <c r="G23" s="150">
        <v>45413</v>
      </c>
      <c r="H23" s="227" t="s">
        <v>698</v>
      </c>
      <c r="I23" s="209">
        <v>0</v>
      </c>
      <c r="J23" s="207" t="s">
        <v>620</v>
      </c>
      <c r="K23" s="206" t="s">
        <v>621</v>
      </c>
      <c r="L23" s="206" t="s">
        <v>621</v>
      </c>
      <c r="M23" s="207" t="s">
        <v>622</v>
      </c>
      <c r="N23" s="167"/>
      <c r="O23" s="167" t="s">
        <v>98</v>
      </c>
      <c r="P23" s="167"/>
      <c r="Q23" s="167"/>
      <c r="R23" s="167"/>
      <c r="S23" s="206"/>
      <c r="T23" s="167" t="s">
        <v>728</v>
      </c>
      <c r="U23" s="167" t="s">
        <v>729</v>
      </c>
      <c r="V23" s="296" t="s">
        <v>730</v>
      </c>
      <c r="W23" s="167" t="s">
        <v>731</v>
      </c>
      <c r="X23" s="167" t="s">
        <v>732</v>
      </c>
      <c r="Y23" s="167"/>
      <c r="Z23" s="167"/>
      <c r="AA23" s="167"/>
      <c r="AB23" s="167"/>
      <c r="AC23" s="209"/>
      <c r="AD23" s="167"/>
      <c r="AE23" s="167"/>
      <c r="AF23" s="167"/>
      <c r="AG23" s="167"/>
      <c r="AH23" s="167"/>
      <c r="AI23" s="251"/>
      <c r="AJ23" s="18"/>
      <c r="AK23" s="114"/>
      <c r="AL23" s="114"/>
      <c r="AM23" s="114"/>
      <c r="AN23" s="114"/>
      <c r="AO23" s="114"/>
    </row>
    <row r="24" spans="1:41" ht="100.5" customHeight="1" x14ac:dyDescent="0.25">
      <c r="A24" s="844" t="s">
        <v>733</v>
      </c>
      <c r="B24" s="209" t="s">
        <v>229</v>
      </c>
      <c r="C24" s="167" t="s">
        <v>734</v>
      </c>
      <c r="D24" s="167" t="s">
        <v>231</v>
      </c>
      <c r="E24" s="167" t="s">
        <v>232</v>
      </c>
      <c r="F24" s="150">
        <v>43647</v>
      </c>
      <c r="G24" s="150">
        <v>44044</v>
      </c>
      <c r="H24" s="209" t="s">
        <v>233</v>
      </c>
      <c r="I24" s="246">
        <v>50000</v>
      </c>
      <c r="J24" s="167" t="s">
        <v>735</v>
      </c>
      <c r="K24" s="209" t="s">
        <v>235</v>
      </c>
      <c r="L24" s="209" t="s">
        <v>236</v>
      </c>
      <c r="M24" s="167" t="s">
        <v>237</v>
      </c>
      <c r="N24" s="167"/>
      <c r="O24" s="167" t="s">
        <v>98</v>
      </c>
      <c r="P24" s="167"/>
      <c r="Q24" s="167"/>
      <c r="R24" s="167"/>
      <c r="S24" s="206"/>
      <c r="T24" s="167" t="s">
        <v>736</v>
      </c>
      <c r="U24" s="167" t="s">
        <v>737</v>
      </c>
      <c r="V24" s="167" t="s">
        <v>738</v>
      </c>
      <c r="W24" s="167" t="s">
        <v>739</v>
      </c>
      <c r="X24" s="167"/>
      <c r="Y24" s="167"/>
      <c r="Z24" s="167"/>
      <c r="AA24" s="167"/>
      <c r="AB24" s="167"/>
      <c r="AC24" s="150">
        <v>45413</v>
      </c>
      <c r="AD24" s="167"/>
      <c r="AE24" s="167"/>
      <c r="AF24" s="167" t="s">
        <v>740</v>
      </c>
      <c r="AG24" s="167"/>
      <c r="AH24" s="167"/>
      <c r="AI24" s="167" t="s">
        <v>741</v>
      </c>
      <c r="AJ24" s="18"/>
      <c r="AK24" s="114"/>
      <c r="AL24" s="114"/>
      <c r="AM24" s="114"/>
      <c r="AN24" s="114"/>
      <c r="AO24" s="114"/>
    </row>
    <row r="25" spans="1:41" ht="100.5" customHeight="1" x14ac:dyDescent="0.25">
      <c r="A25" s="842"/>
      <c r="B25" s="209" t="s">
        <v>245</v>
      </c>
      <c r="C25" s="13" t="s">
        <v>246</v>
      </c>
      <c r="D25" s="167" t="s">
        <v>247</v>
      </c>
      <c r="E25" s="167" t="s">
        <v>248</v>
      </c>
      <c r="F25" s="150">
        <v>43647</v>
      </c>
      <c r="G25" s="150">
        <v>45231</v>
      </c>
      <c r="H25" s="209" t="s">
        <v>249</v>
      </c>
      <c r="I25" s="246">
        <v>100000</v>
      </c>
      <c r="J25" s="167" t="s">
        <v>742</v>
      </c>
      <c r="K25" s="209" t="s">
        <v>251</v>
      </c>
      <c r="L25" s="209" t="s">
        <v>252</v>
      </c>
      <c r="M25" s="167" t="s">
        <v>253</v>
      </c>
      <c r="N25" s="167"/>
      <c r="O25" s="167" t="s">
        <v>98</v>
      </c>
      <c r="P25" s="167"/>
      <c r="Q25" s="167"/>
      <c r="R25" s="167"/>
      <c r="S25" s="206"/>
      <c r="T25" s="167" t="s">
        <v>743</v>
      </c>
      <c r="U25" s="167" t="s">
        <v>744</v>
      </c>
      <c r="V25" s="167" t="s">
        <v>745</v>
      </c>
      <c r="W25" s="167" t="s">
        <v>579</v>
      </c>
      <c r="X25" s="167" t="s">
        <v>746</v>
      </c>
      <c r="Y25" s="167"/>
      <c r="Z25" s="167"/>
      <c r="AA25" s="167"/>
      <c r="AB25" s="167"/>
      <c r="AC25" s="150">
        <v>45413</v>
      </c>
      <c r="AD25" s="167"/>
      <c r="AE25" s="167"/>
      <c r="AF25" s="167" t="s">
        <v>747</v>
      </c>
      <c r="AG25" s="167"/>
      <c r="AH25" s="167"/>
      <c r="AI25" s="167" t="s">
        <v>748</v>
      </c>
      <c r="AJ25" s="18"/>
      <c r="AK25" s="114"/>
      <c r="AL25" s="114"/>
      <c r="AM25" s="114"/>
      <c r="AN25" s="114"/>
      <c r="AO25" s="114"/>
    </row>
    <row r="26" spans="1:41" ht="100.5" customHeight="1" x14ac:dyDescent="0.25">
      <c r="A26" s="842"/>
      <c r="B26" s="209" t="s">
        <v>256</v>
      </c>
      <c r="C26" s="167" t="s">
        <v>257</v>
      </c>
      <c r="D26" s="167" t="s">
        <v>258</v>
      </c>
      <c r="E26" s="207" t="s">
        <v>259</v>
      </c>
      <c r="F26" s="150">
        <v>43647</v>
      </c>
      <c r="G26" s="181">
        <v>45413</v>
      </c>
      <c r="H26" s="206" t="s">
        <v>260</v>
      </c>
      <c r="I26" s="252">
        <v>100000</v>
      </c>
      <c r="J26" s="207" t="s">
        <v>749</v>
      </c>
      <c r="K26" s="206" t="s">
        <v>138</v>
      </c>
      <c r="L26" s="206" t="s">
        <v>138</v>
      </c>
      <c r="M26" s="167"/>
      <c r="N26" s="167"/>
      <c r="O26" s="167"/>
      <c r="P26" s="167"/>
      <c r="Q26" s="167"/>
      <c r="R26" s="167" t="s">
        <v>98</v>
      </c>
      <c r="S26" s="206"/>
      <c r="T26" s="268" t="s">
        <v>750</v>
      </c>
      <c r="U26" s="167" t="s">
        <v>751</v>
      </c>
      <c r="V26" s="167"/>
      <c r="W26" s="167" t="s">
        <v>486</v>
      </c>
      <c r="X26" s="167" t="s">
        <v>752</v>
      </c>
      <c r="Y26" s="167"/>
      <c r="Z26" s="167"/>
      <c r="AA26" s="167"/>
      <c r="AB26" s="210"/>
      <c r="AC26" s="279"/>
      <c r="AD26" s="167"/>
      <c r="AE26" s="167"/>
      <c r="AF26" s="167"/>
      <c r="AG26" s="167"/>
      <c r="AH26" s="167"/>
      <c r="AI26" s="167" t="s">
        <v>753</v>
      </c>
      <c r="AJ26" s="18"/>
      <c r="AK26" s="114"/>
      <c r="AL26" s="114"/>
      <c r="AM26" s="114"/>
      <c r="AN26" s="114"/>
      <c r="AO26" s="114"/>
    </row>
    <row r="27" spans="1:41" ht="100.5" customHeight="1" x14ac:dyDescent="0.25">
      <c r="A27" s="842"/>
      <c r="B27" s="209" t="s">
        <v>267</v>
      </c>
      <c r="C27" s="167" t="s">
        <v>268</v>
      </c>
      <c r="D27" s="269" t="s">
        <v>269</v>
      </c>
      <c r="E27" s="269" t="s">
        <v>270</v>
      </c>
      <c r="F27" s="150">
        <v>43647</v>
      </c>
      <c r="G27" s="253" t="s">
        <v>754</v>
      </c>
      <c r="H27" s="228" t="s">
        <v>273</v>
      </c>
      <c r="I27" s="252">
        <v>50000</v>
      </c>
      <c r="J27" s="269" t="s">
        <v>755</v>
      </c>
      <c r="K27" s="228" t="s">
        <v>275</v>
      </c>
      <c r="L27" s="228" t="s">
        <v>275</v>
      </c>
      <c r="M27" s="270" t="s">
        <v>276</v>
      </c>
      <c r="N27" s="167"/>
      <c r="O27" s="167"/>
      <c r="P27" s="167"/>
      <c r="Q27" s="167" t="s">
        <v>98</v>
      </c>
      <c r="R27" s="167"/>
      <c r="S27" s="206"/>
      <c r="T27" s="167" t="s">
        <v>756</v>
      </c>
      <c r="U27" s="167" t="s">
        <v>757</v>
      </c>
      <c r="V27" s="167"/>
      <c r="W27" s="269" t="s">
        <v>273</v>
      </c>
      <c r="X27" s="167"/>
      <c r="Y27" s="167"/>
      <c r="Z27" s="167"/>
      <c r="AA27" s="167"/>
      <c r="AB27" s="167"/>
      <c r="AC27" s="209"/>
      <c r="AD27" s="167"/>
      <c r="AE27" s="167"/>
      <c r="AF27" s="167"/>
      <c r="AG27" s="167"/>
      <c r="AH27" s="167"/>
      <c r="AI27" s="167"/>
      <c r="AJ27" s="18"/>
      <c r="AK27" s="114"/>
      <c r="AL27" s="114"/>
      <c r="AM27" s="114"/>
      <c r="AN27" s="114"/>
      <c r="AO27" s="114"/>
    </row>
    <row r="28" spans="1:41" ht="100.5" customHeight="1" x14ac:dyDescent="0.25">
      <c r="A28" s="842"/>
      <c r="B28" s="209" t="s">
        <v>281</v>
      </c>
      <c r="C28" s="13" t="s">
        <v>758</v>
      </c>
      <c r="D28" s="207" t="s">
        <v>759</v>
      </c>
      <c r="E28" s="207" t="s">
        <v>284</v>
      </c>
      <c r="F28" s="150">
        <v>43647</v>
      </c>
      <c r="G28" s="181">
        <v>44774</v>
      </c>
      <c r="H28" s="206" t="s">
        <v>285</v>
      </c>
      <c r="I28" s="252">
        <v>200000</v>
      </c>
      <c r="J28" s="207" t="s">
        <v>760</v>
      </c>
      <c r="K28" s="206" t="s">
        <v>287</v>
      </c>
      <c r="L28" s="206" t="s">
        <v>288</v>
      </c>
      <c r="M28" s="167" t="s">
        <v>289</v>
      </c>
      <c r="N28" s="167"/>
      <c r="O28" s="167"/>
      <c r="P28" s="167"/>
      <c r="Q28" s="167" t="s">
        <v>98</v>
      </c>
      <c r="R28" s="167"/>
      <c r="S28" s="206"/>
      <c r="T28" s="167" t="s">
        <v>761</v>
      </c>
      <c r="U28" s="167" t="s">
        <v>762</v>
      </c>
      <c r="V28" s="167"/>
      <c r="W28" s="167" t="s">
        <v>147</v>
      </c>
      <c r="X28" s="167" t="s">
        <v>763</v>
      </c>
      <c r="Y28" s="167"/>
      <c r="Z28" s="167"/>
      <c r="AA28" s="167"/>
      <c r="AB28" s="167"/>
      <c r="AC28" s="209"/>
      <c r="AD28" s="167"/>
      <c r="AE28" s="167"/>
      <c r="AF28" s="167"/>
      <c r="AG28" s="167"/>
      <c r="AH28" s="167"/>
      <c r="AI28" s="251"/>
      <c r="AJ28" s="18"/>
      <c r="AK28" s="114"/>
      <c r="AL28" s="114"/>
      <c r="AM28" s="114"/>
      <c r="AN28" s="114"/>
      <c r="AO28" s="114"/>
    </row>
    <row r="29" spans="1:41" ht="100.5" customHeight="1" x14ac:dyDescent="0.25">
      <c r="A29" s="842"/>
      <c r="B29" s="209" t="s">
        <v>298</v>
      </c>
      <c r="C29" s="248" t="s">
        <v>299</v>
      </c>
      <c r="D29" s="271" t="s">
        <v>300</v>
      </c>
      <c r="E29" s="271" t="s">
        <v>301</v>
      </c>
      <c r="F29" s="150">
        <v>43647</v>
      </c>
      <c r="G29" s="254" t="s">
        <v>302</v>
      </c>
      <c r="H29" s="208" t="s">
        <v>764</v>
      </c>
      <c r="I29" s="252">
        <v>125000</v>
      </c>
      <c r="J29" s="271" t="s">
        <v>765</v>
      </c>
      <c r="K29" s="208" t="s">
        <v>766</v>
      </c>
      <c r="L29" s="208" t="s">
        <v>306</v>
      </c>
      <c r="M29" s="271" t="s">
        <v>307</v>
      </c>
      <c r="N29" s="167"/>
      <c r="O29" s="167"/>
      <c r="P29" s="167"/>
      <c r="Q29" s="167" t="s">
        <v>98</v>
      </c>
      <c r="R29" s="167"/>
      <c r="S29" s="206"/>
      <c r="T29" s="167" t="s">
        <v>767</v>
      </c>
      <c r="U29" s="167" t="s">
        <v>768</v>
      </c>
      <c r="V29" s="167"/>
      <c r="W29" s="269" t="s">
        <v>273</v>
      </c>
      <c r="X29" s="167" t="s">
        <v>769</v>
      </c>
      <c r="Y29" s="167"/>
      <c r="Z29" s="167"/>
      <c r="AA29" s="167"/>
      <c r="AB29" s="167"/>
      <c r="AC29" s="209"/>
      <c r="AD29" s="167"/>
      <c r="AE29" s="167"/>
      <c r="AF29" s="167" t="s">
        <v>769</v>
      </c>
      <c r="AG29" s="167"/>
      <c r="AH29" s="167"/>
      <c r="AI29" s="167"/>
      <c r="AJ29" s="18"/>
      <c r="AK29" s="114"/>
      <c r="AL29" s="114"/>
      <c r="AM29" s="114"/>
      <c r="AN29" s="114"/>
      <c r="AO29" s="114"/>
    </row>
    <row r="30" spans="1:41" ht="100.5" customHeight="1" x14ac:dyDescent="0.25">
      <c r="A30" s="842"/>
      <c r="B30" s="209" t="s">
        <v>310</v>
      </c>
      <c r="C30" s="207" t="s">
        <v>311</v>
      </c>
      <c r="D30" s="207" t="s">
        <v>312</v>
      </c>
      <c r="E30" s="207" t="s">
        <v>313</v>
      </c>
      <c r="F30" s="150">
        <v>43647</v>
      </c>
      <c r="G30" s="181">
        <v>45231</v>
      </c>
      <c r="H30" s="206" t="s">
        <v>314</v>
      </c>
      <c r="I30" s="252">
        <v>50000</v>
      </c>
      <c r="J30" s="207" t="s">
        <v>770</v>
      </c>
      <c r="K30" s="206" t="s">
        <v>316</v>
      </c>
      <c r="L30" s="206" t="s">
        <v>317</v>
      </c>
      <c r="M30" s="207" t="s">
        <v>318</v>
      </c>
      <c r="N30" s="207"/>
      <c r="O30" s="207"/>
      <c r="P30" s="207"/>
      <c r="Q30" s="207" t="s">
        <v>98</v>
      </c>
      <c r="R30" s="207"/>
      <c r="S30" s="206"/>
      <c r="T30" s="207" t="s">
        <v>771</v>
      </c>
      <c r="U30" s="207" t="s">
        <v>772</v>
      </c>
      <c r="V30" s="207" t="s">
        <v>773</v>
      </c>
      <c r="W30" s="207" t="s">
        <v>314</v>
      </c>
      <c r="X30" s="207" t="s">
        <v>774</v>
      </c>
      <c r="Y30" s="207"/>
      <c r="Z30" s="207"/>
      <c r="AA30" s="207"/>
      <c r="AB30" s="207"/>
      <c r="AC30" s="206"/>
      <c r="AD30" s="207"/>
      <c r="AE30" s="207"/>
      <c r="AF30" s="207" t="s">
        <v>775</v>
      </c>
      <c r="AG30" s="207"/>
      <c r="AH30" s="207"/>
      <c r="AI30" s="207"/>
      <c r="AJ30" s="18"/>
      <c r="AK30" s="114"/>
      <c r="AL30" s="114"/>
      <c r="AM30" s="114"/>
      <c r="AN30" s="114"/>
      <c r="AO30" s="114"/>
    </row>
    <row r="31" spans="1:41" ht="142.5" customHeight="1" x14ac:dyDescent="0.25">
      <c r="A31" s="842"/>
      <c r="B31" s="209" t="s">
        <v>324</v>
      </c>
      <c r="C31" s="207" t="s">
        <v>336</v>
      </c>
      <c r="D31" s="207" t="s">
        <v>326</v>
      </c>
      <c r="E31" s="207" t="s">
        <v>327</v>
      </c>
      <c r="F31" s="150">
        <v>43647</v>
      </c>
      <c r="G31" s="181">
        <v>45413</v>
      </c>
      <c r="H31" s="206" t="s">
        <v>486</v>
      </c>
      <c r="I31" s="252">
        <v>10000</v>
      </c>
      <c r="J31" s="207" t="s">
        <v>776</v>
      </c>
      <c r="K31" s="206" t="s">
        <v>329</v>
      </c>
      <c r="L31" s="206" t="s">
        <v>330</v>
      </c>
      <c r="M31" s="207" t="s">
        <v>331</v>
      </c>
      <c r="N31" s="207"/>
      <c r="O31" s="207"/>
      <c r="P31" s="207"/>
      <c r="Q31" s="207" t="s">
        <v>98</v>
      </c>
      <c r="R31" s="207"/>
      <c r="S31" s="206"/>
      <c r="T31" s="207" t="s">
        <v>777</v>
      </c>
      <c r="U31" s="207" t="s">
        <v>778</v>
      </c>
      <c r="V31" s="207"/>
      <c r="W31" s="207" t="s">
        <v>486</v>
      </c>
      <c r="X31" s="207"/>
      <c r="Y31" s="207" t="s">
        <v>779</v>
      </c>
      <c r="Z31" s="207"/>
      <c r="AA31" s="207"/>
      <c r="AB31" s="207"/>
      <c r="AC31" s="181"/>
      <c r="AD31" s="207"/>
      <c r="AE31" s="207" t="s">
        <v>780</v>
      </c>
      <c r="AF31" s="207" t="s">
        <v>781</v>
      </c>
      <c r="AG31" s="207" t="s">
        <v>216</v>
      </c>
      <c r="AH31" s="207" t="s">
        <v>216</v>
      </c>
      <c r="AI31" s="207" t="s">
        <v>782</v>
      </c>
      <c r="AJ31" s="18"/>
      <c r="AK31" s="114"/>
      <c r="AL31" s="114"/>
      <c r="AM31" s="114"/>
      <c r="AN31" s="114"/>
      <c r="AO31" s="114"/>
    </row>
    <row r="32" spans="1:41" ht="100.5" customHeight="1" x14ac:dyDescent="0.25">
      <c r="A32" s="842"/>
      <c r="B32" s="209" t="s">
        <v>338</v>
      </c>
      <c r="C32" s="207" t="s">
        <v>783</v>
      </c>
      <c r="D32" s="207" t="s">
        <v>340</v>
      </c>
      <c r="E32" s="207" t="s">
        <v>341</v>
      </c>
      <c r="F32" s="150">
        <v>43647</v>
      </c>
      <c r="G32" s="181">
        <v>43862</v>
      </c>
      <c r="H32" s="206" t="s">
        <v>342</v>
      </c>
      <c r="I32" s="252">
        <v>150000</v>
      </c>
      <c r="J32" s="207" t="s">
        <v>784</v>
      </c>
      <c r="K32" s="206" t="s">
        <v>124</v>
      </c>
      <c r="L32" s="206" t="s">
        <v>344</v>
      </c>
      <c r="M32" s="207" t="s">
        <v>345</v>
      </c>
      <c r="N32" s="207"/>
      <c r="O32" s="207" t="s">
        <v>98</v>
      </c>
      <c r="P32" s="207"/>
      <c r="Q32" s="207"/>
      <c r="R32" s="207"/>
      <c r="S32" s="206"/>
      <c r="T32" s="207" t="s">
        <v>785</v>
      </c>
      <c r="U32" s="207" t="s">
        <v>786</v>
      </c>
      <c r="V32" s="207"/>
      <c r="W32" s="207" t="s">
        <v>342</v>
      </c>
      <c r="X32" s="207"/>
      <c r="Y32" s="207"/>
      <c r="Z32" s="207"/>
      <c r="AA32" s="207"/>
      <c r="AB32" s="207"/>
      <c r="AC32" s="181">
        <v>45413</v>
      </c>
      <c r="AD32" s="207"/>
      <c r="AE32" s="207"/>
      <c r="AF32" s="207"/>
      <c r="AG32" s="207"/>
      <c r="AH32" s="207"/>
      <c r="AI32" s="207"/>
      <c r="AJ32" s="18"/>
      <c r="AK32" s="114"/>
      <c r="AL32" s="114"/>
      <c r="AM32" s="114"/>
      <c r="AN32" s="114"/>
      <c r="AO32" s="114"/>
    </row>
    <row r="33" spans="1:41" ht="100.5" customHeight="1" x14ac:dyDescent="0.25">
      <c r="A33" s="842"/>
      <c r="B33" s="209" t="s">
        <v>353</v>
      </c>
      <c r="C33" s="207" t="s">
        <v>787</v>
      </c>
      <c r="D33" s="207" t="s">
        <v>355</v>
      </c>
      <c r="E33" s="207" t="s">
        <v>356</v>
      </c>
      <c r="F33" s="150">
        <v>43647</v>
      </c>
      <c r="G33" s="181">
        <v>43862</v>
      </c>
      <c r="H33" s="206" t="s">
        <v>233</v>
      </c>
      <c r="I33" s="252">
        <v>175000</v>
      </c>
      <c r="J33" s="207" t="s">
        <v>357</v>
      </c>
      <c r="K33" s="206" t="s">
        <v>358</v>
      </c>
      <c r="L33" s="206" t="s">
        <v>306</v>
      </c>
      <c r="M33" s="207" t="s">
        <v>359</v>
      </c>
      <c r="N33" s="207"/>
      <c r="O33" s="207" t="s">
        <v>98</v>
      </c>
      <c r="P33" s="207"/>
      <c r="Q33" s="207"/>
      <c r="R33" s="207"/>
      <c r="S33" s="206"/>
      <c r="T33" s="207" t="s">
        <v>788</v>
      </c>
      <c r="U33" s="207"/>
      <c r="V33" s="207" t="s">
        <v>789</v>
      </c>
      <c r="W33" s="207" t="s">
        <v>790</v>
      </c>
      <c r="X33" s="264"/>
      <c r="Y33" s="207"/>
      <c r="Z33" s="207"/>
      <c r="AA33" s="207"/>
      <c r="AB33" s="207"/>
      <c r="AC33" s="181">
        <v>44378</v>
      </c>
      <c r="AD33" s="207"/>
      <c r="AE33" s="207"/>
      <c r="AF33" s="207"/>
      <c r="AG33" s="207"/>
      <c r="AH33" s="207"/>
      <c r="AI33" s="207"/>
      <c r="AJ33" s="18"/>
      <c r="AK33" s="114"/>
      <c r="AL33" s="114"/>
      <c r="AM33" s="114"/>
      <c r="AN33" s="114"/>
      <c r="AO33" s="114"/>
    </row>
    <row r="34" spans="1:41" ht="100.5" customHeight="1" x14ac:dyDescent="0.25">
      <c r="A34" s="842"/>
      <c r="B34" s="209" t="s">
        <v>362</v>
      </c>
      <c r="C34" s="13" t="s">
        <v>791</v>
      </c>
      <c r="D34" s="207" t="s">
        <v>364</v>
      </c>
      <c r="E34" s="207" t="s">
        <v>365</v>
      </c>
      <c r="F34" s="150">
        <v>43647</v>
      </c>
      <c r="G34" s="181">
        <v>43800</v>
      </c>
      <c r="H34" s="206" t="s">
        <v>233</v>
      </c>
      <c r="I34" s="252">
        <v>100000</v>
      </c>
      <c r="J34" s="207" t="s">
        <v>366</v>
      </c>
      <c r="K34" s="206" t="s">
        <v>367</v>
      </c>
      <c r="L34" s="206" t="s">
        <v>306</v>
      </c>
      <c r="M34" s="207"/>
      <c r="N34" s="207"/>
      <c r="O34" s="207" t="s">
        <v>98</v>
      </c>
      <c r="P34" s="207"/>
      <c r="Q34" s="207"/>
      <c r="R34" s="207"/>
      <c r="S34" s="206"/>
      <c r="T34" s="167" t="s">
        <v>792</v>
      </c>
      <c r="U34" s="167" t="s">
        <v>793</v>
      </c>
      <c r="V34" s="13" t="s">
        <v>794</v>
      </c>
      <c r="W34" s="207" t="s">
        <v>233</v>
      </c>
      <c r="X34" s="207" t="s">
        <v>795</v>
      </c>
      <c r="Y34" s="207" t="s">
        <v>796</v>
      </c>
      <c r="Z34" s="207" t="s">
        <v>797</v>
      </c>
      <c r="AA34" s="207" t="s">
        <v>798</v>
      </c>
      <c r="AB34" s="207"/>
      <c r="AC34" s="181">
        <v>45413</v>
      </c>
      <c r="AD34" s="207"/>
      <c r="AE34" s="207"/>
      <c r="AF34" s="207" t="s">
        <v>799</v>
      </c>
      <c r="AG34" s="207"/>
      <c r="AH34" s="207"/>
      <c r="AI34" s="207" t="s">
        <v>800</v>
      </c>
      <c r="AJ34" s="18"/>
      <c r="AK34" s="114"/>
      <c r="AL34" s="114"/>
      <c r="AM34" s="114"/>
      <c r="AN34" s="114"/>
      <c r="AO34" s="114"/>
    </row>
    <row r="35" spans="1:41" ht="100.5" customHeight="1" x14ac:dyDescent="0.25">
      <c r="A35" s="842"/>
      <c r="B35" s="209" t="s">
        <v>371</v>
      </c>
      <c r="C35" s="167" t="s">
        <v>372</v>
      </c>
      <c r="D35" s="207" t="s">
        <v>801</v>
      </c>
      <c r="E35" s="207" t="s">
        <v>374</v>
      </c>
      <c r="F35" s="150">
        <v>43678</v>
      </c>
      <c r="G35" s="181">
        <v>45413</v>
      </c>
      <c r="H35" s="206" t="s">
        <v>802</v>
      </c>
      <c r="I35" s="206">
        <v>0</v>
      </c>
      <c r="J35" s="207" t="s">
        <v>803</v>
      </c>
      <c r="K35" s="206" t="s">
        <v>377</v>
      </c>
      <c r="L35" s="206" t="s">
        <v>377</v>
      </c>
      <c r="M35" s="207" t="s">
        <v>378</v>
      </c>
      <c r="N35" s="207"/>
      <c r="O35" s="207"/>
      <c r="P35" s="207" t="s">
        <v>98</v>
      </c>
      <c r="Q35" s="207"/>
      <c r="R35" s="207"/>
      <c r="S35" s="206"/>
      <c r="T35" s="207" t="s">
        <v>804</v>
      </c>
      <c r="U35" s="167"/>
      <c r="V35" s="167" t="s">
        <v>805</v>
      </c>
      <c r="W35" s="207" t="s">
        <v>802</v>
      </c>
      <c r="X35" s="207"/>
      <c r="Y35" s="207"/>
      <c r="Z35" s="207"/>
      <c r="AA35" s="207"/>
      <c r="AB35" s="264"/>
      <c r="AC35" s="181"/>
      <c r="AD35" s="207"/>
      <c r="AE35" s="207"/>
      <c r="AF35" s="207"/>
      <c r="AG35" s="207"/>
      <c r="AH35" s="207"/>
      <c r="AI35" s="207" t="s">
        <v>806</v>
      </c>
      <c r="AJ35" s="18"/>
      <c r="AK35" s="114"/>
      <c r="AL35" s="114"/>
      <c r="AM35" s="114"/>
      <c r="AN35" s="114"/>
      <c r="AO35" s="114"/>
    </row>
    <row r="36" spans="1:41" ht="100.5" customHeight="1" x14ac:dyDescent="0.25">
      <c r="A36" s="842"/>
      <c r="B36" s="209" t="s">
        <v>384</v>
      </c>
      <c r="C36" s="207" t="s">
        <v>385</v>
      </c>
      <c r="D36" s="207" t="s">
        <v>386</v>
      </c>
      <c r="E36" s="207" t="s">
        <v>387</v>
      </c>
      <c r="F36" s="150">
        <v>43647</v>
      </c>
      <c r="G36" s="181">
        <v>45413</v>
      </c>
      <c r="H36" s="206" t="s">
        <v>388</v>
      </c>
      <c r="I36" s="252">
        <v>120000</v>
      </c>
      <c r="J36" s="207" t="s">
        <v>807</v>
      </c>
      <c r="K36" s="206" t="s">
        <v>390</v>
      </c>
      <c r="L36" s="206" t="s">
        <v>391</v>
      </c>
      <c r="M36" s="207" t="s">
        <v>392</v>
      </c>
      <c r="N36" s="207"/>
      <c r="O36" s="207"/>
      <c r="P36" s="207"/>
      <c r="Q36" s="207" t="s">
        <v>98</v>
      </c>
      <c r="R36" s="207"/>
      <c r="S36" s="206"/>
      <c r="T36" s="207" t="s">
        <v>808</v>
      </c>
      <c r="U36" s="207"/>
      <c r="V36" s="207" t="s">
        <v>809</v>
      </c>
      <c r="W36" s="207" t="s">
        <v>810</v>
      </c>
      <c r="X36" s="207"/>
      <c r="Y36" s="207"/>
      <c r="Z36" s="207"/>
      <c r="AA36" s="207"/>
      <c r="AB36" s="207"/>
      <c r="AC36" s="181"/>
      <c r="AD36" s="207"/>
      <c r="AE36" s="207"/>
      <c r="AF36" s="207"/>
      <c r="AG36" s="207"/>
      <c r="AH36" s="207"/>
      <c r="AI36" s="207"/>
      <c r="AJ36" s="18"/>
      <c r="AK36" s="114"/>
      <c r="AL36" s="114"/>
      <c r="AM36" s="114"/>
      <c r="AN36" s="114"/>
      <c r="AO36" s="114"/>
    </row>
    <row r="37" spans="1:41" ht="100.5" customHeight="1" x14ac:dyDescent="0.25">
      <c r="A37" s="842"/>
      <c r="B37" s="209" t="s">
        <v>396</v>
      </c>
      <c r="C37" s="229" t="s">
        <v>397</v>
      </c>
      <c r="D37" s="229" t="s">
        <v>398</v>
      </c>
      <c r="E37" s="229" t="s">
        <v>399</v>
      </c>
      <c r="F37" s="255">
        <v>43647</v>
      </c>
      <c r="G37" s="288">
        <v>43800</v>
      </c>
      <c r="H37" s="256" t="s">
        <v>110</v>
      </c>
      <c r="I37" s="246">
        <v>60000</v>
      </c>
      <c r="J37" s="229" t="s">
        <v>811</v>
      </c>
      <c r="K37" s="236" t="s">
        <v>401</v>
      </c>
      <c r="L37" s="236" t="s">
        <v>391</v>
      </c>
      <c r="M37" s="229"/>
      <c r="N37" s="229"/>
      <c r="O37" s="229" t="s">
        <v>98</v>
      </c>
      <c r="P37" s="229"/>
      <c r="Q37" s="229"/>
      <c r="R37" s="229"/>
      <c r="S37" s="206"/>
      <c r="T37" s="167" t="s">
        <v>812</v>
      </c>
      <c r="U37" s="167"/>
      <c r="V37" s="167" t="s">
        <v>813</v>
      </c>
      <c r="W37" s="272" t="s">
        <v>110</v>
      </c>
      <c r="X37" s="167"/>
      <c r="Y37" s="167"/>
      <c r="Z37" s="167"/>
      <c r="AA37" s="167"/>
      <c r="AB37" s="210"/>
      <c r="AC37" s="150">
        <v>44378</v>
      </c>
      <c r="AD37" s="167"/>
      <c r="AE37" s="167"/>
      <c r="AF37" s="167"/>
      <c r="AG37" s="167"/>
      <c r="AH37" s="167"/>
      <c r="AI37" s="167"/>
      <c r="AJ37" s="18"/>
      <c r="AK37" s="114"/>
      <c r="AL37" s="114"/>
      <c r="AM37" s="114"/>
      <c r="AN37" s="114"/>
      <c r="AO37" s="114"/>
    </row>
    <row r="38" spans="1:41" ht="55.5" customHeight="1" x14ac:dyDescent="0.25">
      <c r="A38" s="842"/>
      <c r="B38" s="209" t="s">
        <v>404</v>
      </c>
      <c r="C38" s="167" t="s">
        <v>814</v>
      </c>
      <c r="D38" s="167"/>
      <c r="E38" s="167"/>
      <c r="F38" s="150"/>
      <c r="G38" s="150"/>
      <c r="H38" s="209"/>
      <c r="I38" s="246"/>
      <c r="J38" s="248"/>
      <c r="K38" s="209"/>
      <c r="L38" s="209"/>
      <c r="M38" s="167"/>
      <c r="N38" s="167"/>
      <c r="O38" s="167"/>
      <c r="P38" s="167"/>
      <c r="Q38" s="167"/>
      <c r="R38" s="167"/>
      <c r="S38" s="206"/>
      <c r="T38" s="167"/>
      <c r="U38" s="167"/>
      <c r="V38" s="167"/>
      <c r="W38" s="167"/>
      <c r="X38" s="167"/>
      <c r="Y38" s="167"/>
      <c r="Z38" s="167"/>
      <c r="AA38" s="167"/>
      <c r="AB38" s="167"/>
      <c r="AC38" s="209"/>
      <c r="AD38" s="167"/>
      <c r="AE38" s="167"/>
      <c r="AF38" s="167"/>
      <c r="AG38" s="167"/>
      <c r="AH38" s="167"/>
      <c r="AI38" s="167"/>
      <c r="AJ38" s="18"/>
      <c r="AK38" s="114"/>
      <c r="AL38" s="114"/>
      <c r="AM38" s="114"/>
      <c r="AN38" s="114"/>
      <c r="AO38" s="114"/>
    </row>
    <row r="39" spans="1:41" ht="100.5" customHeight="1" x14ac:dyDescent="0.25">
      <c r="A39" s="843"/>
      <c r="B39" s="209" t="s">
        <v>623</v>
      </c>
      <c r="C39" s="248" t="s">
        <v>815</v>
      </c>
      <c r="D39" s="271" t="s">
        <v>340</v>
      </c>
      <c r="E39" s="271" t="s">
        <v>816</v>
      </c>
      <c r="F39" s="150">
        <v>43739</v>
      </c>
      <c r="G39" s="150">
        <v>45413</v>
      </c>
      <c r="H39" s="206" t="s">
        <v>314</v>
      </c>
      <c r="I39" s="257">
        <v>200000</v>
      </c>
      <c r="J39" s="271" t="s">
        <v>817</v>
      </c>
      <c r="K39" s="208" t="s">
        <v>628</v>
      </c>
      <c r="L39" s="208" t="s">
        <v>629</v>
      </c>
      <c r="M39" s="273" t="s">
        <v>630</v>
      </c>
      <c r="N39" s="167"/>
      <c r="O39" s="167"/>
      <c r="P39" s="167"/>
      <c r="Q39" s="167" t="s">
        <v>98</v>
      </c>
      <c r="R39" s="167"/>
      <c r="S39" s="206"/>
      <c r="T39" s="167" t="s">
        <v>818</v>
      </c>
      <c r="U39" s="167" t="s">
        <v>819</v>
      </c>
      <c r="V39" s="167"/>
      <c r="W39" s="207" t="s">
        <v>314</v>
      </c>
      <c r="X39" s="167" t="s">
        <v>820</v>
      </c>
      <c r="Y39" s="167" t="s">
        <v>821</v>
      </c>
      <c r="Z39" s="167"/>
      <c r="AA39" s="167"/>
      <c r="AB39" s="167"/>
      <c r="AC39" s="209"/>
      <c r="AD39" s="167"/>
      <c r="AE39" s="167"/>
      <c r="AF39" s="167" t="s">
        <v>822</v>
      </c>
      <c r="AG39" s="167"/>
      <c r="AH39" s="167"/>
      <c r="AI39" s="167"/>
      <c r="AJ39" s="18"/>
      <c r="AK39" s="114"/>
      <c r="AL39" s="114"/>
      <c r="AM39" s="114"/>
      <c r="AN39" s="114"/>
      <c r="AO39" s="114"/>
    </row>
    <row r="40" spans="1:41" ht="100.5" customHeight="1" x14ac:dyDescent="0.25">
      <c r="A40" s="844" t="s">
        <v>823</v>
      </c>
      <c r="B40" s="209" t="s">
        <v>420</v>
      </c>
      <c r="C40" s="167" t="s">
        <v>421</v>
      </c>
      <c r="D40" s="167" t="s">
        <v>422</v>
      </c>
      <c r="E40" s="167" t="s">
        <v>423</v>
      </c>
      <c r="F40" s="150">
        <v>43647</v>
      </c>
      <c r="G40" s="150">
        <v>43800</v>
      </c>
      <c r="H40" s="209" t="s">
        <v>285</v>
      </c>
      <c r="I40" s="246">
        <v>3000</v>
      </c>
      <c r="J40" s="248" t="s">
        <v>824</v>
      </c>
      <c r="K40" s="209" t="s">
        <v>425</v>
      </c>
      <c r="L40" s="209" t="s">
        <v>288</v>
      </c>
      <c r="M40" s="167" t="s">
        <v>825</v>
      </c>
      <c r="N40" s="167"/>
      <c r="O40" s="167"/>
      <c r="P40" s="167"/>
      <c r="Q40" s="167"/>
      <c r="R40" s="167" t="s">
        <v>98</v>
      </c>
      <c r="S40" s="206"/>
      <c r="T40" s="167" t="s">
        <v>826</v>
      </c>
      <c r="U40" s="167" t="s">
        <v>827</v>
      </c>
      <c r="V40" s="167"/>
      <c r="W40" s="167" t="s">
        <v>828</v>
      </c>
      <c r="X40" s="167"/>
      <c r="Y40" s="167"/>
      <c r="Z40" s="167"/>
      <c r="AA40" s="167"/>
      <c r="AB40" s="167"/>
      <c r="AC40" s="150">
        <v>44531</v>
      </c>
      <c r="AD40" s="167"/>
      <c r="AE40" s="167"/>
      <c r="AF40" s="167"/>
      <c r="AG40" s="167"/>
      <c r="AH40" s="167"/>
      <c r="AI40" s="251" t="s">
        <v>829</v>
      </c>
      <c r="AJ40" s="18"/>
      <c r="AK40" s="114"/>
      <c r="AL40" s="114"/>
      <c r="AM40" s="114"/>
      <c r="AN40" s="114"/>
      <c r="AO40" s="114"/>
    </row>
    <row r="41" spans="1:41" ht="100.5" customHeight="1" x14ac:dyDescent="0.25">
      <c r="A41" s="842"/>
      <c r="B41" s="209" t="s">
        <v>432</v>
      </c>
      <c r="C41" s="167" t="s">
        <v>433</v>
      </c>
      <c r="D41" s="167" t="s">
        <v>434</v>
      </c>
      <c r="E41" s="167" t="s">
        <v>435</v>
      </c>
      <c r="F41" s="150">
        <v>43647</v>
      </c>
      <c r="G41" s="150">
        <v>43891</v>
      </c>
      <c r="H41" s="209" t="s">
        <v>285</v>
      </c>
      <c r="I41" s="246">
        <v>100000</v>
      </c>
      <c r="J41" s="167" t="s">
        <v>830</v>
      </c>
      <c r="K41" s="209" t="s">
        <v>437</v>
      </c>
      <c r="L41" s="209" t="s">
        <v>391</v>
      </c>
      <c r="M41" s="258"/>
      <c r="N41" s="167"/>
      <c r="O41" s="167" t="s">
        <v>98</v>
      </c>
      <c r="P41" s="167"/>
      <c r="Q41" s="167"/>
      <c r="R41" s="167"/>
      <c r="S41" s="206"/>
      <c r="T41" s="167" t="s">
        <v>831</v>
      </c>
      <c r="U41" s="167"/>
      <c r="V41" s="167"/>
      <c r="W41" s="167" t="s">
        <v>832</v>
      </c>
      <c r="X41" s="167"/>
      <c r="Y41" s="167"/>
      <c r="Z41" s="167"/>
      <c r="AA41" s="167"/>
      <c r="AB41" s="167"/>
      <c r="AC41" s="150">
        <v>44287</v>
      </c>
      <c r="AD41" s="167"/>
      <c r="AE41" s="167"/>
      <c r="AF41" s="167"/>
      <c r="AG41" s="167"/>
      <c r="AH41" s="167"/>
      <c r="AI41" s="167"/>
      <c r="AJ41" s="18"/>
      <c r="AK41" s="114"/>
      <c r="AL41" s="114"/>
      <c r="AM41" s="114"/>
      <c r="AN41" s="114"/>
      <c r="AO41" s="114"/>
    </row>
    <row r="42" spans="1:41" ht="100.5" customHeight="1" x14ac:dyDescent="0.25">
      <c r="A42" s="842"/>
      <c r="B42" s="209" t="s">
        <v>442</v>
      </c>
      <c r="C42" s="167" t="s">
        <v>833</v>
      </c>
      <c r="D42" s="167" t="s">
        <v>455</v>
      </c>
      <c r="E42" s="167" t="s">
        <v>445</v>
      </c>
      <c r="F42" s="150">
        <v>43647</v>
      </c>
      <c r="G42" s="150">
        <v>45231</v>
      </c>
      <c r="H42" s="209" t="s">
        <v>446</v>
      </c>
      <c r="I42" s="209">
        <v>0</v>
      </c>
      <c r="J42" s="167" t="s">
        <v>447</v>
      </c>
      <c r="K42" s="209" t="s">
        <v>448</v>
      </c>
      <c r="L42" s="209" t="s">
        <v>377</v>
      </c>
      <c r="M42" s="167" t="s">
        <v>449</v>
      </c>
      <c r="N42" s="167"/>
      <c r="O42" s="167"/>
      <c r="P42" s="167"/>
      <c r="Q42" s="167" t="s">
        <v>98</v>
      </c>
      <c r="R42" s="167"/>
      <c r="S42" s="206"/>
      <c r="T42" s="167" t="s">
        <v>834</v>
      </c>
      <c r="U42" s="167" t="s">
        <v>835</v>
      </c>
      <c r="V42" s="167" t="s">
        <v>836</v>
      </c>
      <c r="W42" s="207" t="s">
        <v>314</v>
      </c>
      <c r="X42" s="167" t="s">
        <v>837</v>
      </c>
      <c r="Y42" s="167"/>
      <c r="Z42" s="167"/>
      <c r="AA42" s="167"/>
      <c r="AB42" s="167"/>
      <c r="AC42" s="209"/>
      <c r="AD42" s="209" t="s">
        <v>838</v>
      </c>
      <c r="AE42" s="167"/>
      <c r="AF42" s="167" t="s">
        <v>839</v>
      </c>
      <c r="AG42" s="167"/>
      <c r="AH42" s="167"/>
      <c r="AI42" s="167"/>
      <c r="AJ42" s="18"/>
      <c r="AK42" s="114"/>
      <c r="AL42" s="114"/>
      <c r="AM42" s="114"/>
      <c r="AN42" s="114"/>
      <c r="AO42" s="114"/>
    </row>
    <row r="43" spans="1:41" ht="100.5" customHeight="1" x14ac:dyDescent="0.25">
      <c r="A43" s="842"/>
      <c r="B43" s="209" t="s">
        <v>457</v>
      </c>
      <c r="C43" s="167" t="s">
        <v>840</v>
      </c>
      <c r="D43" s="167" t="s">
        <v>466</v>
      </c>
      <c r="E43" s="167" t="s">
        <v>445</v>
      </c>
      <c r="F43" s="150">
        <v>43647</v>
      </c>
      <c r="G43" s="150">
        <v>45231</v>
      </c>
      <c r="H43" s="209" t="s">
        <v>460</v>
      </c>
      <c r="I43" s="209">
        <v>0</v>
      </c>
      <c r="J43" s="167" t="s">
        <v>841</v>
      </c>
      <c r="K43" s="209" t="s">
        <v>462</v>
      </c>
      <c r="L43" s="209" t="s">
        <v>377</v>
      </c>
      <c r="M43" s="167" t="s">
        <v>173</v>
      </c>
      <c r="N43" s="167"/>
      <c r="O43" s="167"/>
      <c r="P43" s="167"/>
      <c r="Q43" s="167" t="s">
        <v>98</v>
      </c>
      <c r="R43" s="167"/>
      <c r="S43" s="206"/>
      <c r="T43" s="167" t="s">
        <v>842</v>
      </c>
      <c r="U43" s="167" t="s">
        <v>843</v>
      </c>
      <c r="V43" s="167"/>
      <c r="W43" s="167" t="s">
        <v>460</v>
      </c>
      <c r="X43" s="167"/>
      <c r="Y43" s="167"/>
      <c r="Z43" s="167"/>
      <c r="AA43" s="167"/>
      <c r="AB43" s="210"/>
      <c r="AC43" s="150">
        <v>45413</v>
      </c>
      <c r="AD43" s="167"/>
      <c r="AE43" s="167"/>
      <c r="AF43" s="167"/>
      <c r="AG43" s="167"/>
      <c r="AH43" s="167"/>
      <c r="AI43" s="167" t="s">
        <v>844</v>
      </c>
      <c r="AJ43" s="18"/>
      <c r="AK43" s="114"/>
      <c r="AL43" s="114"/>
      <c r="AM43" s="114"/>
      <c r="AN43" s="114"/>
      <c r="AO43" s="114"/>
    </row>
    <row r="44" spans="1:41" ht="100.5" customHeight="1" x14ac:dyDescent="0.25">
      <c r="A44" s="842"/>
      <c r="B44" s="209" t="s">
        <v>467</v>
      </c>
      <c r="C44" s="167" t="s">
        <v>468</v>
      </c>
      <c r="D44" s="167" t="s">
        <v>480</v>
      </c>
      <c r="E44" s="167" t="s">
        <v>481</v>
      </c>
      <c r="F44" s="150">
        <v>43647</v>
      </c>
      <c r="G44" s="150">
        <v>44044</v>
      </c>
      <c r="H44" s="209" t="s">
        <v>471</v>
      </c>
      <c r="I44" s="246">
        <v>2000</v>
      </c>
      <c r="J44" s="167" t="s">
        <v>845</v>
      </c>
      <c r="K44" s="209" t="s">
        <v>473</v>
      </c>
      <c r="L44" s="209" t="s">
        <v>474</v>
      </c>
      <c r="M44" s="167"/>
      <c r="N44" s="167"/>
      <c r="O44" s="167" t="s">
        <v>98</v>
      </c>
      <c r="P44" s="167"/>
      <c r="Q44" s="167"/>
      <c r="R44" s="167"/>
      <c r="S44" s="206"/>
      <c r="T44" s="167" t="s">
        <v>846</v>
      </c>
      <c r="U44" s="167" t="s">
        <v>847</v>
      </c>
      <c r="V44" s="140" t="s">
        <v>848</v>
      </c>
      <c r="W44" s="167" t="s">
        <v>471</v>
      </c>
      <c r="X44" s="167"/>
      <c r="Y44" s="167"/>
      <c r="Z44" s="167"/>
      <c r="AA44" s="167"/>
      <c r="AB44" s="167"/>
      <c r="AC44" s="150">
        <v>44531</v>
      </c>
      <c r="AD44" s="167"/>
      <c r="AE44" s="167"/>
      <c r="AF44" s="167" t="s">
        <v>849</v>
      </c>
      <c r="AG44" s="167"/>
      <c r="AH44" s="167"/>
      <c r="AI44" s="167" t="s">
        <v>850</v>
      </c>
      <c r="AJ44" s="18"/>
      <c r="AK44" s="114"/>
      <c r="AL44" s="114"/>
      <c r="AM44" s="114"/>
      <c r="AN44" s="114"/>
      <c r="AO44" s="114"/>
    </row>
    <row r="45" spans="1:41" ht="100.5" customHeight="1" x14ac:dyDescent="0.25">
      <c r="A45" s="842"/>
      <c r="B45" s="209" t="s">
        <v>482</v>
      </c>
      <c r="C45" s="167" t="s">
        <v>483</v>
      </c>
      <c r="D45" s="167" t="s">
        <v>493</v>
      </c>
      <c r="E45" s="167" t="s">
        <v>485</v>
      </c>
      <c r="F45" s="150">
        <v>43647</v>
      </c>
      <c r="G45" s="150">
        <v>45413</v>
      </c>
      <c r="H45" s="209" t="s">
        <v>486</v>
      </c>
      <c r="I45" s="209">
        <v>0</v>
      </c>
      <c r="J45" s="167" t="s">
        <v>487</v>
      </c>
      <c r="K45" s="209" t="s">
        <v>488</v>
      </c>
      <c r="L45" s="209" t="s">
        <v>252</v>
      </c>
      <c r="M45" s="167"/>
      <c r="N45" s="167"/>
      <c r="O45" s="167"/>
      <c r="P45" s="167"/>
      <c r="Q45" s="167" t="s">
        <v>98</v>
      </c>
      <c r="R45" s="167"/>
      <c r="S45" s="206"/>
      <c r="T45" s="167" t="s">
        <v>851</v>
      </c>
      <c r="U45" s="167" t="s">
        <v>852</v>
      </c>
      <c r="V45" s="167" t="s">
        <v>853</v>
      </c>
      <c r="W45" s="167" t="s">
        <v>486</v>
      </c>
      <c r="X45" s="167" t="s">
        <v>854</v>
      </c>
      <c r="Y45" s="167"/>
      <c r="Z45" s="167"/>
      <c r="AA45" s="167"/>
      <c r="AB45" s="167"/>
      <c r="AC45" s="150"/>
      <c r="AD45" s="167"/>
      <c r="AE45" s="167"/>
      <c r="AF45" s="167"/>
      <c r="AG45" s="167"/>
      <c r="AH45" s="167"/>
      <c r="AI45" s="167" t="s">
        <v>855</v>
      </c>
      <c r="AJ45" s="18"/>
      <c r="AK45" s="114"/>
      <c r="AL45" s="114"/>
      <c r="AM45" s="114"/>
      <c r="AN45" s="114"/>
      <c r="AO45" s="114"/>
    </row>
    <row r="46" spans="1:41" ht="100.5" customHeight="1" x14ac:dyDescent="0.25">
      <c r="A46" s="842"/>
      <c r="B46" s="209" t="s">
        <v>494</v>
      </c>
      <c r="C46" s="167" t="s">
        <v>495</v>
      </c>
      <c r="D46" s="167" t="s">
        <v>496</v>
      </c>
      <c r="E46" s="167" t="s">
        <v>497</v>
      </c>
      <c r="F46" s="150">
        <v>43647</v>
      </c>
      <c r="G46" s="150">
        <v>44166</v>
      </c>
      <c r="H46" s="209" t="s">
        <v>590</v>
      </c>
      <c r="I46" s="246">
        <v>60000</v>
      </c>
      <c r="J46" s="248" t="s">
        <v>856</v>
      </c>
      <c r="K46" s="209" t="s">
        <v>500</v>
      </c>
      <c r="L46" s="209" t="s">
        <v>501</v>
      </c>
      <c r="M46" s="167"/>
      <c r="N46" s="167"/>
      <c r="O46" s="167"/>
      <c r="P46" s="167"/>
      <c r="Q46" s="167" t="s">
        <v>98</v>
      </c>
      <c r="R46" s="167"/>
      <c r="S46" s="206"/>
      <c r="T46" s="167" t="s">
        <v>857</v>
      </c>
      <c r="U46" s="167"/>
      <c r="V46" s="167"/>
      <c r="W46" s="167" t="s">
        <v>858</v>
      </c>
      <c r="X46" s="258"/>
      <c r="Y46" s="167"/>
      <c r="Z46" s="167"/>
      <c r="AA46" s="167"/>
      <c r="AB46" s="167"/>
      <c r="AC46" s="150">
        <v>45413</v>
      </c>
      <c r="AD46" s="167"/>
      <c r="AE46" s="167"/>
      <c r="AF46" s="167"/>
      <c r="AG46" s="167"/>
      <c r="AH46" s="167"/>
      <c r="AI46" s="167" t="s">
        <v>859</v>
      </c>
      <c r="AJ46" s="18"/>
      <c r="AK46" s="114"/>
      <c r="AL46" s="114"/>
      <c r="AM46" s="114"/>
      <c r="AN46" s="114"/>
      <c r="AO46" s="114"/>
    </row>
    <row r="47" spans="1:41" ht="100.5" customHeight="1" x14ac:dyDescent="0.25">
      <c r="A47" s="842"/>
      <c r="B47" s="209" t="s">
        <v>509</v>
      </c>
      <c r="C47" s="167" t="s">
        <v>510</v>
      </c>
      <c r="D47" s="167" t="s">
        <v>422</v>
      </c>
      <c r="E47" s="167" t="s">
        <v>512</v>
      </c>
      <c r="F47" s="150">
        <v>43647</v>
      </c>
      <c r="G47" s="259">
        <v>45231</v>
      </c>
      <c r="H47" s="208" t="s">
        <v>285</v>
      </c>
      <c r="I47" s="246">
        <v>150000</v>
      </c>
      <c r="J47" s="248" t="s">
        <v>860</v>
      </c>
      <c r="K47" s="208" t="s">
        <v>515</v>
      </c>
      <c r="L47" s="208" t="s">
        <v>252</v>
      </c>
      <c r="M47" s="273" t="s">
        <v>516</v>
      </c>
      <c r="N47" s="167"/>
      <c r="O47" s="167"/>
      <c r="P47" s="167" t="s">
        <v>98</v>
      </c>
      <c r="Q47" s="167"/>
      <c r="R47" s="167"/>
      <c r="S47" s="206"/>
      <c r="T47" s="167" t="s">
        <v>861</v>
      </c>
      <c r="U47" s="167"/>
      <c r="V47" s="167"/>
      <c r="W47" s="167" t="s">
        <v>858</v>
      </c>
      <c r="X47" s="167" t="s">
        <v>862</v>
      </c>
      <c r="Y47" s="167"/>
      <c r="Z47" s="167"/>
      <c r="AA47" s="167"/>
      <c r="AB47" s="167"/>
      <c r="AC47" s="209"/>
      <c r="AD47" s="167"/>
      <c r="AE47" s="167"/>
      <c r="AF47" s="167"/>
      <c r="AG47" s="167"/>
      <c r="AH47" s="167"/>
      <c r="AI47" s="167" t="s">
        <v>863</v>
      </c>
      <c r="AJ47" s="18"/>
      <c r="AK47" s="114"/>
      <c r="AL47" s="114"/>
      <c r="AM47" s="114"/>
      <c r="AN47" s="114"/>
      <c r="AO47" s="114"/>
    </row>
    <row r="48" spans="1:41" ht="100.5" customHeight="1" x14ac:dyDescent="0.25">
      <c r="A48" s="842"/>
      <c r="B48" s="209" t="s">
        <v>519</v>
      </c>
      <c r="C48" s="248" t="s">
        <v>520</v>
      </c>
      <c r="D48" s="248" t="s">
        <v>521</v>
      </c>
      <c r="E48" s="248" t="s">
        <v>522</v>
      </c>
      <c r="F48" s="150">
        <v>43647</v>
      </c>
      <c r="G48" s="289" t="s">
        <v>864</v>
      </c>
      <c r="H48" s="230" t="s">
        <v>802</v>
      </c>
      <c r="I48" s="209">
        <v>0</v>
      </c>
      <c r="J48" s="271" t="s">
        <v>865</v>
      </c>
      <c r="K48" s="230" t="s">
        <v>525</v>
      </c>
      <c r="L48" s="230" t="s">
        <v>526</v>
      </c>
      <c r="M48" s="167"/>
      <c r="N48" s="167"/>
      <c r="O48" s="167"/>
      <c r="P48" s="167"/>
      <c r="Q48" s="167"/>
      <c r="R48" s="167" t="s">
        <v>98</v>
      </c>
      <c r="S48" s="206"/>
      <c r="T48" s="167" t="s">
        <v>866</v>
      </c>
      <c r="U48" s="167" t="s">
        <v>867</v>
      </c>
      <c r="V48" s="167"/>
      <c r="W48" s="167" t="s">
        <v>802</v>
      </c>
      <c r="X48" s="167" t="s">
        <v>868</v>
      </c>
      <c r="Y48" s="167"/>
      <c r="Z48" s="167"/>
      <c r="AA48" s="167"/>
      <c r="AB48" s="167"/>
      <c r="AC48" s="150"/>
      <c r="AD48" s="167"/>
      <c r="AE48" s="167"/>
      <c r="AF48" s="167"/>
      <c r="AG48" s="167"/>
      <c r="AH48" s="167"/>
      <c r="AI48" s="167" t="s">
        <v>869</v>
      </c>
      <c r="AJ48" s="18"/>
      <c r="AK48" s="114"/>
      <c r="AL48" s="114"/>
      <c r="AM48" s="114"/>
      <c r="AN48" s="114"/>
      <c r="AO48" s="114"/>
    </row>
    <row r="49" spans="1:41" ht="100.5" customHeight="1" x14ac:dyDescent="0.25">
      <c r="A49" s="842"/>
      <c r="B49" s="209" t="s">
        <v>532</v>
      </c>
      <c r="C49" s="274" t="s">
        <v>870</v>
      </c>
      <c r="D49" s="274" t="s">
        <v>534</v>
      </c>
      <c r="E49" s="274" t="s">
        <v>535</v>
      </c>
      <c r="F49" s="150">
        <v>43647</v>
      </c>
      <c r="G49" s="260" t="s">
        <v>536</v>
      </c>
      <c r="H49" s="231" t="s">
        <v>537</v>
      </c>
      <c r="I49" s="261" t="s">
        <v>538</v>
      </c>
      <c r="J49" s="274" t="s">
        <v>871</v>
      </c>
      <c r="K49" s="231" t="s">
        <v>540</v>
      </c>
      <c r="L49" s="231" t="s">
        <v>172</v>
      </c>
      <c r="M49" s="274" t="s">
        <v>541</v>
      </c>
      <c r="N49" s="167"/>
      <c r="O49" s="167"/>
      <c r="P49" s="167"/>
      <c r="Q49" s="167"/>
      <c r="R49" s="167" t="s">
        <v>98</v>
      </c>
      <c r="S49" s="206"/>
      <c r="T49" s="167" t="s">
        <v>872</v>
      </c>
      <c r="U49" s="167" t="s">
        <v>873</v>
      </c>
      <c r="V49" s="167" t="s">
        <v>874</v>
      </c>
      <c r="W49" s="167" t="s">
        <v>875</v>
      </c>
      <c r="X49" s="167" t="s">
        <v>876</v>
      </c>
      <c r="Y49" s="167" t="s">
        <v>877</v>
      </c>
      <c r="Z49" s="167"/>
      <c r="AA49" s="167"/>
      <c r="AB49" s="167"/>
      <c r="AC49" s="150"/>
      <c r="AD49" s="167"/>
      <c r="AE49" s="167"/>
      <c r="AF49" s="226" t="s">
        <v>878</v>
      </c>
      <c r="AG49" s="167"/>
      <c r="AH49" s="167"/>
      <c r="AI49" s="167"/>
      <c r="AJ49" s="18"/>
      <c r="AK49" s="114"/>
      <c r="AL49" s="114"/>
      <c r="AM49" s="114"/>
      <c r="AN49" s="114"/>
      <c r="AO49" s="114"/>
    </row>
    <row r="50" spans="1:41" ht="100.5" customHeight="1" x14ac:dyDescent="0.25">
      <c r="A50" s="842"/>
      <c r="B50" s="209" t="s">
        <v>548</v>
      </c>
      <c r="C50" s="275" t="s">
        <v>549</v>
      </c>
      <c r="D50" s="275" t="s">
        <v>550</v>
      </c>
      <c r="E50" s="275" t="s">
        <v>551</v>
      </c>
      <c r="F50" s="205">
        <v>43647</v>
      </c>
      <c r="G50" s="262" t="s">
        <v>879</v>
      </c>
      <c r="H50" s="232" t="s">
        <v>553</v>
      </c>
      <c r="I50" s="252">
        <v>2500</v>
      </c>
      <c r="J50" s="275" t="s">
        <v>880</v>
      </c>
      <c r="K50" s="232" t="s">
        <v>555</v>
      </c>
      <c r="L50" s="232" t="s">
        <v>125</v>
      </c>
      <c r="M50" s="275" t="s">
        <v>556</v>
      </c>
      <c r="N50" s="250"/>
      <c r="O50" s="250"/>
      <c r="P50" s="250"/>
      <c r="Q50" s="250"/>
      <c r="R50" s="250" t="s">
        <v>98</v>
      </c>
      <c r="S50" s="206"/>
      <c r="T50" s="250" t="s">
        <v>881</v>
      </c>
      <c r="U50" s="250" t="s">
        <v>882</v>
      </c>
      <c r="V50" s="250"/>
      <c r="W50" s="275" t="s">
        <v>553</v>
      </c>
      <c r="X50" s="250"/>
      <c r="Y50" s="250"/>
      <c r="Z50" s="250"/>
      <c r="AA50" s="250"/>
      <c r="AB50" s="250"/>
      <c r="AC50" s="211">
        <v>44409</v>
      </c>
      <c r="AD50" s="250"/>
      <c r="AE50" s="250"/>
      <c r="AF50" s="250"/>
      <c r="AG50" s="250"/>
      <c r="AH50" s="250"/>
      <c r="AI50" s="250" t="s">
        <v>883</v>
      </c>
      <c r="AJ50" s="18"/>
      <c r="AK50" s="116"/>
      <c r="AL50" s="116"/>
      <c r="AM50" s="116"/>
      <c r="AN50" s="116"/>
      <c r="AO50" s="116"/>
    </row>
    <row r="51" spans="1:41" ht="100.5" customHeight="1" x14ac:dyDescent="0.25">
      <c r="A51" s="842"/>
      <c r="B51" s="209" t="s">
        <v>562</v>
      </c>
      <c r="C51" s="13" t="s">
        <v>563</v>
      </c>
      <c r="D51" s="207" t="s">
        <v>564</v>
      </c>
      <c r="E51" s="207" t="s">
        <v>565</v>
      </c>
      <c r="F51" s="150">
        <v>43647</v>
      </c>
      <c r="G51" s="181">
        <v>43770</v>
      </c>
      <c r="H51" s="206" t="s">
        <v>342</v>
      </c>
      <c r="I51" s="252">
        <v>100000</v>
      </c>
      <c r="J51" s="263" t="s">
        <v>884</v>
      </c>
      <c r="K51" s="206" t="s">
        <v>568</v>
      </c>
      <c r="L51" s="206" t="s">
        <v>569</v>
      </c>
      <c r="M51" s="207" t="s">
        <v>885</v>
      </c>
      <c r="N51" s="207"/>
      <c r="O51" s="207" t="s">
        <v>98</v>
      </c>
      <c r="P51" s="207"/>
      <c r="Q51" s="207"/>
      <c r="R51" s="207"/>
      <c r="S51" s="206"/>
      <c r="T51" s="207" t="s">
        <v>886</v>
      </c>
      <c r="U51" s="207" t="s">
        <v>887</v>
      </c>
      <c r="V51" s="207" t="s">
        <v>888</v>
      </c>
      <c r="W51" s="207" t="s">
        <v>889</v>
      </c>
      <c r="X51" s="207" t="s">
        <v>890</v>
      </c>
      <c r="Y51" s="207"/>
      <c r="Z51" s="207"/>
      <c r="AA51" s="207"/>
      <c r="AB51" s="207"/>
      <c r="AC51" s="181">
        <v>44531</v>
      </c>
      <c r="AD51" s="207"/>
      <c r="AE51" s="207"/>
      <c r="AF51" s="207" t="s">
        <v>891</v>
      </c>
      <c r="AG51" s="207"/>
      <c r="AH51" s="207"/>
      <c r="AI51" s="207" t="s">
        <v>892</v>
      </c>
      <c r="AJ51" s="113"/>
      <c r="AK51" s="114"/>
      <c r="AL51" s="114"/>
      <c r="AM51" s="114"/>
      <c r="AN51" s="114"/>
      <c r="AO51" s="114"/>
    </row>
    <row r="52" spans="1:41" ht="100.5" customHeight="1" x14ac:dyDescent="0.25">
      <c r="A52" s="842"/>
      <c r="B52" s="209" t="s">
        <v>576</v>
      </c>
      <c r="C52" s="276" t="s">
        <v>577</v>
      </c>
      <c r="D52" s="167" t="s">
        <v>564</v>
      </c>
      <c r="E52" s="167" t="s">
        <v>578</v>
      </c>
      <c r="F52" s="150">
        <v>43647</v>
      </c>
      <c r="G52" s="150">
        <v>44652</v>
      </c>
      <c r="H52" s="209" t="s">
        <v>579</v>
      </c>
      <c r="I52" s="252">
        <v>30000</v>
      </c>
      <c r="J52" s="207" t="s">
        <v>893</v>
      </c>
      <c r="K52" s="206" t="s">
        <v>581</v>
      </c>
      <c r="L52" s="206" t="s">
        <v>582</v>
      </c>
      <c r="M52" s="207" t="s">
        <v>894</v>
      </c>
      <c r="N52" s="207"/>
      <c r="O52" s="207" t="s">
        <v>98</v>
      </c>
      <c r="P52" s="207"/>
      <c r="Q52" s="207"/>
      <c r="R52" s="207"/>
      <c r="S52" s="206"/>
      <c r="T52" s="167" t="s">
        <v>895</v>
      </c>
      <c r="U52" s="207"/>
      <c r="V52" s="207"/>
      <c r="W52" s="167" t="s">
        <v>896</v>
      </c>
      <c r="X52" s="207"/>
      <c r="Y52" s="207"/>
      <c r="Z52" s="207"/>
      <c r="AA52" s="207"/>
      <c r="AB52" s="207"/>
      <c r="AC52" s="206"/>
      <c r="AD52" s="207"/>
      <c r="AE52" s="207"/>
      <c r="AF52" s="207" t="s">
        <v>897</v>
      </c>
      <c r="AG52" s="207"/>
      <c r="AH52" s="207"/>
      <c r="AI52" s="207" t="s">
        <v>898</v>
      </c>
      <c r="AJ52" s="113"/>
      <c r="AK52" s="114"/>
      <c r="AL52" s="114"/>
      <c r="AM52" s="114"/>
      <c r="AN52" s="114"/>
      <c r="AO52" s="114"/>
    </row>
    <row r="53" spans="1:41" ht="100.5" customHeight="1" x14ac:dyDescent="0.25">
      <c r="A53" s="842"/>
      <c r="B53" s="209" t="s">
        <v>586</v>
      </c>
      <c r="C53" s="277" t="s">
        <v>587</v>
      </c>
      <c r="D53" s="207" t="s">
        <v>588</v>
      </c>
      <c r="E53" s="207" t="s">
        <v>589</v>
      </c>
      <c r="F53" s="150">
        <v>43647</v>
      </c>
      <c r="G53" s="181">
        <v>44652</v>
      </c>
      <c r="H53" s="206" t="s">
        <v>590</v>
      </c>
      <c r="I53" s="252">
        <v>6000</v>
      </c>
      <c r="J53" s="207" t="s">
        <v>899</v>
      </c>
      <c r="K53" s="206" t="s">
        <v>592</v>
      </c>
      <c r="L53" s="206" t="s">
        <v>593</v>
      </c>
      <c r="M53" s="207" t="s">
        <v>900</v>
      </c>
      <c r="N53" s="207"/>
      <c r="O53" s="207"/>
      <c r="P53" s="207"/>
      <c r="Q53" s="207" t="s">
        <v>98</v>
      </c>
      <c r="R53" s="207"/>
      <c r="S53" s="206"/>
      <c r="T53" s="167" t="s">
        <v>901</v>
      </c>
      <c r="U53" s="278"/>
      <c r="V53" s="207"/>
      <c r="W53" s="207" t="s">
        <v>902</v>
      </c>
      <c r="X53" s="207"/>
      <c r="Y53" s="207"/>
      <c r="Z53" s="265" t="s">
        <v>903</v>
      </c>
      <c r="AA53" s="207"/>
      <c r="AB53" s="207"/>
      <c r="AC53" s="206"/>
      <c r="AD53" s="207"/>
      <c r="AE53" s="207"/>
      <c r="AF53" s="207" t="s">
        <v>904</v>
      </c>
      <c r="AG53" s="207"/>
      <c r="AH53" s="207"/>
      <c r="AI53" s="207"/>
      <c r="AJ53" s="113"/>
      <c r="AK53" s="114"/>
      <c r="AL53" s="114"/>
      <c r="AM53" s="114"/>
      <c r="AN53" s="114"/>
      <c r="AO53" s="114"/>
    </row>
    <row r="54" spans="1:41" ht="100.5" customHeight="1" x14ac:dyDescent="0.25">
      <c r="A54" s="843"/>
      <c r="B54" s="209" t="s">
        <v>600</v>
      </c>
      <c r="C54" s="248" t="s">
        <v>905</v>
      </c>
      <c r="D54" s="207" t="s">
        <v>602</v>
      </c>
      <c r="E54" s="207" t="s">
        <v>603</v>
      </c>
      <c r="F54" s="150">
        <v>43647</v>
      </c>
      <c r="G54" s="181">
        <v>44044</v>
      </c>
      <c r="H54" s="206" t="s">
        <v>110</v>
      </c>
      <c r="I54" s="209">
        <v>0</v>
      </c>
      <c r="J54" s="207" t="s">
        <v>906</v>
      </c>
      <c r="K54" s="206" t="s">
        <v>605</v>
      </c>
      <c r="L54" s="206" t="s">
        <v>606</v>
      </c>
      <c r="M54" s="207" t="s">
        <v>907</v>
      </c>
      <c r="N54" s="207"/>
      <c r="O54" s="207" t="s">
        <v>98</v>
      </c>
      <c r="P54" s="207"/>
      <c r="Q54" s="207"/>
      <c r="R54" s="207"/>
      <c r="S54" s="206"/>
      <c r="T54" s="207" t="s">
        <v>908</v>
      </c>
      <c r="U54" s="207"/>
      <c r="V54" s="207" t="s">
        <v>909</v>
      </c>
      <c r="W54" s="207" t="s">
        <v>832</v>
      </c>
      <c r="X54" s="207"/>
      <c r="Y54" s="207" t="s">
        <v>910</v>
      </c>
      <c r="Z54" s="207"/>
      <c r="AA54" s="207"/>
      <c r="AB54" s="207"/>
      <c r="AC54" s="181"/>
      <c r="AD54" s="207"/>
      <c r="AE54" s="207"/>
      <c r="AF54" s="207"/>
      <c r="AG54" s="207"/>
      <c r="AH54" s="207"/>
      <c r="AI54" s="207" t="s">
        <v>911</v>
      </c>
      <c r="AJ54" s="113"/>
      <c r="AK54" s="114"/>
      <c r="AL54" s="114"/>
      <c r="AM54" s="114"/>
      <c r="AN54" s="114"/>
      <c r="AO54" s="114"/>
    </row>
    <row r="55" spans="1:41" ht="30" customHeight="1" x14ac:dyDescent="0.25">
      <c r="A55" s="111"/>
      <c r="B55" s="237"/>
      <c r="C55" s="114"/>
      <c r="D55" s="114"/>
      <c r="E55" s="114"/>
      <c r="F55" s="237"/>
      <c r="G55" s="237"/>
      <c r="H55" s="237"/>
      <c r="I55" s="237"/>
      <c r="J55" s="114"/>
      <c r="K55" s="237"/>
      <c r="L55" s="237"/>
      <c r="M55" s="114"/>
      <c r="N55" s="114"/>
      <c r="O55" s="114"/>
      <c r="P55" s="114"/>
      <c r="Q55" s="114"/>
      <c r="R55" s="114"/>
      <c r="S55" s="115"/>
      <c r="T55" s="114"/>
      <c r="U55" s="114"/>
      <c r="V55" s="114"/>
      <c r="W55" s="114"/>
      <c r="X55" s="114"/>
      <c r="Y55" s="114"/>
      <c r="Z55" s="114"/>
      <c r="AA55" s="114"/>
      <c r="AB55" s="114"/>
      <c r="AC55" s="114"/>
      <c r="AD55" s="114"/>
      <c r="AE55" s="114"/>
      <c r="AF55" s="114"/>
      <c r="AG55" s="114"/>
      <c r="AH55" s="114"/>
      <c r="AI55" s="114"/>
      <c r="AJ55" s="113"/>
      <c r="AK55" s="114"/>
      <c r="AL55" s="114"/>
      <c r="AM55" s="114"/>
      <c r="AN55" s="114"/>
      <c r="AO55" s="114"/>
    </row>
    <row r="56" spans="1:41" ht="33.75" x14ac:dyDescent="0.25">
      <c r="A56" s="111"/>
      <c r="B56" s="237"/>
      <c r="C56" s="114"/>
      <c r="D56" s="114"/>
      <c r="E56" s="114"/>
      <c r="F56" s="237"/>
      <c r="G56" s="237"/>
      <c r="H56" s="237"/>
      <c r="I56" s="237"/>
      <c r="J56" s="114"/>
      <c r="K56" s="237"/>
      <c r="L56" s="237"/>
      <c r="M56" s="114"/>
      <c r="N56" s="114"/>
      <c r="O56" s="114"/>
      <c r="P56" s="114"/>
      <c r="Q56" s="114"/>
      <c r="R56" s="114"/>
      <c r="S56" s="115"/>
      <c r="T56" s="114"/>
      <c r="U56" s="114"/>
      <c r="V56" s="114"/>
      <c r="W56" s="114"/>
      <c r="X56" s="114"/>
      <c r="Y56" s="114"/>
      <c r="Z56" s="114"/>
      <c r="AA56" s="114"/>
      <c r="AB56" s="114"/>
      <c r="AC56" s="114"/>
      <c r="AD56" s="114"/>
      <c r="AE56" s="114"/>
      <c r="AF56" s="114"/>
      <c r="AG56" s="114"/>
      <c r="AH56" s="114"/>
      <c r="AI56" s="114"/>
      <c r="AJ56" s="113"/>
      <c r="AK56" s="114"/>
      <c r="AL56" s="114"/>
      <c r="AM56" s="114"/>
      <c r="AN56" s="114"/>
      <c r="AO56" s="114"/>
    </row>
    <row r="57" spans="1:41" ht="34.5" thickBot="1" x14ac:dyDescent="0.3">
      <c r="A57" s="111"/>
      <c r="B57" s="237"/>
      <c r="C57" s="114"/>
      <c r="D57" s="114"/>
      <c r="E57" s="114"/>
      <c r="F57" s="237"/>
      <c r="G57" s="237"/>
      <c r="H57" s="237"/>
      <c r="I57" s="237"/>
      <c r="J57" s="114"/>
      <c r="K57" s="237"/>
      <c r="L57" s="238"/>
      <c r="M57" s="114"/>
      <c r="N57" s="114"/>
      <c r="O57" s="114"/>
      <c r="P57" s="114"/>
      <c r="Q57" s="114"/>
      <c r="R57" s="114"/>
      <c r="S57" s="115"/>
      <c r="T57" s="114"/>
      <c r="U57" s="114"/>
      <c r="V57" s="114"/>
      <c r="W57" s="114"/>
      <c r="X57" s="114"/>
      <c r="Y57" s="114"/>
      <c r="Z57" s="114"/>
      <c r="AA57" s="114"/>
      <c r="AB57" s="114"/>
      <c r="AC57" s="114"/>
      <c r="AD57" s="114"/>
      <c r="AE57" s="114"/>
      <c r="AF57" s="114"/>
      <c r="AG57" s="114"/>
      <c r="AH57" s="114"/>
      <c r="AI57" s="114"/>
      <c r="AJ57" s="113"/>
      <c r="AK57" s="114"/>
      <c r="AL57" s="114"/>
      <c r="AM57" s="114"/>
      <c r="AN57" s="114"/>
      <c r="AO57" s="114"/>
    </row>
    <row r="58" spans="1:41" ht="34.5" thickBot="1" x14ac:dyDescent="0.3">
      <c r="A58" s="212" t="s">
        <v>612</v>
      </c>
      <c r="B58" s="239"/>
      <c r="C58" s="213"/>
      <c r="D58" s="213"/>
      <c r="E58" s="213"/>
      <c r="F58" s="239"/>
      <c r="G58" s="239"/>
      <c r="H58" s="239"/>
      <c r="I58" s="239"/>
      <c r="J58" s="213"/>
      <c r="K58" s="239"/>
      <c r="L58" s="240"/>
      <c r="M58" s="214"/>
      <c r="N58" s="147"/>
      <c r="O58" s="147"/>
      <c r="P58" s="147"/>
      <c r="Q58" s="147"/>
      <c r="R58" s="147"/>
      <c r="S58" s="149"/>
      <c r="T58" s="147"/>
      <c r="U58" s="147"/>
      <c r="V58" s="147"/>
      <c r="W58" s="147"/>
      <c r="X58" s="147"/>
      <c r="Y58" s="147"/>
      <c r="Z58" s="147"/>
      <c r="AA58" s="147"/>
      <c r="AB58" s="147"/>
      <c r="AC58" s="147"/>
      <c r="AD58" s="147"/>
      <c r="AE58" s="147"/>
      <c r="AF58" s="147"/>
      <c r="AG58" s="147"/>
      <c r="AH58" s="147"/>
      <c r="AI58" s="114"/>
      <c r="AJ58" s="113"/>
      <c r="AK58" s="114"/>
      <c r="AL58" s="114"/>
      <c r="AM58" s="114"/>
      <c r="AN58" s="114"/>
      <c r="AO58" s="114"/>
    </row>
    <row r="59" spans="1:41" ht="26.25" customHeight="1" x14ac:dyDescent="0.25">
      <c r="A59" s="215"/>
      <c r="B59" s="241"/>
      <c r="C59" s="216"/>
      <c r="D59" s="216"/>
      <c r="E59" s="216"/>
      <c r="F59" s="241"/>
      <c r="G59" s="241"/>
      <c r="H59" s="241"/>
      <c r="I59" s="241"/>
      <c r="J59" s="216"/>
      <c r="K59" s="241"/>
      <c r="L59" s="241"/>
      <c r="M59" s="216"/>
      <c r="N59" s="216"/>
      <c r="O59" s="147"/>
      <c r="P59" s="147"/>
      <c r="Q59" s="147"/>
      <c r="R59" s="147"/>
      <c r="S59" s="149"/>
      <c r="T59" s="147"/>
      <c r="U59" s="147"/>
      <c r="V59" s="147"/>
      <c r="W59" s="147"/>
      <c r="X59" s="147"/>
      <c r="Y59" s="147"/>
      <c r="Z59" s="147"/>
      <c r="AA59" s="147"/>
      <c r="AB59" s="147"/>
      <c r="AC59" s="147"/>
      <c r="AD59" s="147"/>
      <c r="AE59" s="147"/>
      <c r="AF59" s="147"/>
      <c r="AG59" s="147"/>
      <c r="AH59" s="147"/>
      <c r="AI59" s="114"/>
      <c r="AJ59" s="113"/>
      <c r="AK59" s="114"/>
      <c r="AL59" s="114"/>
      <c r="AM59" s="114"/>
      <c r="AN59" s="114"/>
      <c r="AO59" s="114"/>
    </row>
    <row r="60" spans="1:41" ht="43.5" customHeight="1" x14ac:dyDescent="0.25">
      <c r="A60" s="338" t="s">
        <v>613</v>
      </c>
      <c r="B60" s="336"/>
      <c r="C60" s="337">
        <f>COUNTA(C64:C72,C76:C84,C88:C96,C100:C108)</f>
        <v>2</v>
      </c>
      <c r="F60" s="2"/>
      <c r="G60" s="2"/>
      <c r="H60" s="2"/>
      <c r="I60" s="2"/>
      <c r="K60" s="2"/>
      <c r="L60" s="2"/>
      <c r="S60" s="60"/>
      <c r="AJ60" s="18"/>
    </row>
    <row r="61" spans="1:41" ht="51.75" customHeight="1" x14ac:dyDescent="0.25">
      <c r="A61" s="139"/>
      <c r="B61" s="242"/>
      <c r="C61" s="339"/>
      <c r="D61" s="340"/>
      <c r="E61" s="147"/>
      <c r="F61" s="242"/>
      <c r="G61" s="242"/>
      <c r="H61" s="242"/>
      <c r="I61" s="242"/>
      <c r="J61" s="147"/>
      <c r="K61" s="242"/>
      <c r="L61" s="242"/>
      <c r="M61" s="147"/>
      <c r="N61" s="147"/>
      <c r="O61" s="147"/>
      <c r="P61" s="147"/>
      <c r="Q61" s="147"/>
      <c r="R61" s="147"/>
      <c r="S61" s="149"/>
      <c r="T61" s="147"/>
      <c r="U61" s="147"/>
      <c r="V61" s="147"/>
      <c r="W61" s="147"/>
      <c r="X61" s="147"/>
      <c r="Y61" s="147"/>
      <c r="Z61" s="147"/>
      <c r="AA61" s="147"/>
      <c r="AB61" s="147"/>
      <c r="AC61" s="147"/>
      <c r="AD61" s="147"/>
      <c r="AE61" s="147"/>
      <c r="AF61" s="147"/>
      <c r="AG61" s="147"/>
      <c r="AH61" s="147"/>
      <c r="AI61" s="114"/>
      <c r="AJ61" s="113"/>
      <c r="AK61" s="114"/>
      <c r="AL61" s="114"/>
      <c r="AM61" s="114"/>
      <c r="AN61" s="114"/>
      <c r="AO61" s="114"/>
    </row>
    <row r="62" spans="1:41" ht="33.75" x14ac:dyDescent="0.25">
      <c r="A62" s="838" t="s">
        <v>614</v>
      </c>
      <c r="B62" s="832" t="s">
        <v>83</v>
      </c>
      <c r="C62" s="840" t="s">
        <v>1</v>
      </c>
      <c r="D62" s="840" t="s">
        <v>3</v>
      </c>
      <c r="E62" s="833" t="s">
        <v>5</v>
      </c>
      <c r="F62" s="832" t="s">
        <v>7</v>
      </c>
      <c r="G62" s="832"/>
      <c r="H62" s="832" t="s">
        <v>9</v>
      </c>
      <c r="I62" s="832" t="s">
        <v>13</v>
      </c>
      <c r="J62" s="833" t="s">
        <v>11</v>
      </c>
      <c r="K62" s="832" t="s">
        <v>84</v>
      </c>
      <c r="L62" s="832"/>
      <c r="M62" s="833" t="s">
        <v>19</v>
      </c>
      <c r="N62" s="217"/>
      <c r="O62" s="147"/>
      <c r="P62" s="147"/>
      <c r="Q62" s="147"/>
      <c r="R62" s="147"/>
      <c r="S62" s="149"/>
      <c r="T62" s="147"/>
      <c r="U62" s="147"/>
      <c r="V62" s="147"/>
      <c r="W62" s="147"/>
      <c r="X62" s="147"/>
      <c r="Y62" s="147"/>
      <c r="Z62" s="147"/>
      <c r="AA62" s="147"/>
      <c r="AB62" s="147"/>
      <c r="AC62" s="147"/>
      <c r="AD62" s="147"/>
      <c r="AE62" s="147"/>
      <c r="AF62" s="147"/>
      <c r="AG62" s="147"/>
      <c r="AH62" s="147"/>
      <c r="AI62" s="114"/>
      <c r="AJ62" s="113"/>
      <c r="AK62" s="114"/>
      <c r="AL62" s="114"/>
      <c r="AM62" s="114"/>
      <c r="AN62" s="114"/>
      <c r="AO62" s="114"/>
    </row>
    <row r="63" spans="1:41" ht="15.75" customHeight="1" x14ac:dyDescent="0.25">
      <c r="A63" s="839"/>
      <c r="B63" s="832"/>
      <c r="C63" s="833"/>
      <c r="D63" s="833"/>
      <c r="E63" s="833"/>
      <c r="F63" s="292" t="s">
        <v>85</v>
      </c>
      <c r="G63" s="292" t="s">
        <v>86</v>
      </c>
      <c r="H63" s="832"/>
      <c r="I63" s="832"/>
      <c r="J63" s="833"/>
      <c r="K63" s="201" t="s">
        <v>87</v>
      </c>
      <c r="L63" s="201" t="s">
        <v>88</v>
      </c>
      <c r="M63" s="833"/>
      <c r="N63" s="147"/>
      <c r="O63" s="147"/>
      <c r="P63" s="147"/>
      <c r="Q63" s="147"/>
      <c r="R63" s="147"/>
      <c r="S63" s="149"/>
      <c r="T63" s="147"/>
      <c r="U63" s="147"/>
      <c r="V63" s="147"/>
      <c r="W63" s="147"/>
      <c r="X63" s="147"/>
      <c r="Y63" s="147"/>
      <c r="Z63" s="147"/>
      <c r="AA63" s="147"/>
      <c r="AB63" s="147"/>
      <c r="AC63" s="147"/>
      <c r="AD63" s="147"/>
      <c r="AE63" s="147"/>
      <c r="AF63" s="147"/>
      <c r="AG63" s="147"/>
      <c r="AH63" s="147"/>
      <c r="AI63" s="114"/>
      <c r="AJ63" s="113"/>
      <c r="AK63" s="114"/>
      <c r="AL63" s="114"/>
      <c r="AM63" s="114"/>
      <c r="AN63" s="114"/>
      <c r="AO63" s="114"/>
    </row>
    <row r="64" spans="1:41" ht="84.75" customHeight="1" x14ac:dyDescent="0.25">
      <c r="A64" s="143" t="s">
        <v>733</v>
      </c>
      <c r="B64" s="209" t="s">
        <v>912</v>
      </c>
      <c r="C64" s="140" t="s">
        <v>913</v>
      </c>
      <c r="D64" s="140" t="s">
        <v>914</v>
      </c>
      <c r="E64" s="143" t="s">
        <v>915</v>
      </c>
      <c r="F64" s="150">
        <v>44197</v>
      </c>
      <c r="G64" s="150">
        <v>45413</v>
      </c>
      <c r="H64" s="209" t="s">
        <v>916</v>
      </c>
      <c r="I64" s="209">
        <v>0</v>
      </c>
      <c r="J64" s="140" t="s">
        <v>917</v>
      </c>
      <c r="K64" s="209" t="s">
        <v>918</v>
      </c>
      <c r="L64" s="209"/>
      <c r="M64" s="140" t="s">
        <v>919</v>
      </c>
      <c r="N64" s="140"/>
      <c r="O64" s="140"/>
      <c r="P64" s="140"/>
      <c r="Q64" s="140"/>
      <c r="R64" s="140"/>
      <c r="S64" s="138"/>
      <c r="T64" s="140"/>
      <c r="U64" s="140"/>
      <c r="V64" s="140"/>
      <c r="W64" s="140"/>
      <c r="X64" s="140"/>
      <c r="Y64" s="140"/>
      <c r="Z64" s="140"/>
      <c r="AA64" s="140"/>
      <c r="AB64" s="140"/>
      <c r="AC64" s="140"/>
      <c r="AD64" s="140"/>
      <c r="AE64" s="140"/>
      <c r="AF64" s="140"/>
      <c r="AG64" s="140"/>
      <c r="AH64" s="140"/>
      <c r="AI64" s="140"/>
      <c r="AJ64" s="113"/>
      <c r="AK64" s="114"/>
      <c r="AL64" s="114"/>
      <c r="AM64" s="114"/>
      <c r="AN64" s="114"/>
      <c r="AO64" s="114"/>
    </row>
    <row r="65" spans="1:41" ht="85.5" customHeight="1" x14ac:dyDescent="0.25">
      <c r="A65" s="143" t="s">
        <v>657</v>
      </c>
      <c r="B65" s="209" t="s">
        <v>920</v>
      </c>
      <c r="C65" s="144" t="s">
        <v>921</v>
      </c>
      <c r="D65" s="173" t="s">
        <v>922</v>
      </c>
      <c r="E65" s="144" t="s">
        <v>923</v>
      </c>
      <c r="F65" s="181">
        <v>44197</v>
      </c>
      <c r="G65" s="181">
        <v>45413</v>
      </c>
      <c r="H65" s="206" t="s">
        <v>924</v>
      </c>
      <c r="I65" s="206">
        <v>0</v>
      </c>
      <c r="J65" s="144" t="s">
        <v>925</v>
      </c>
      <c r="K65" s="206" t="s">
        <v>926</v>
      </c>
      <c r="L65" s="206"/>
      <c r="M65" s="287" t="s">
        <v>927</v>
      </c>
      <c r="N65" s="140"/>
      <c r="O65" s="140"/>
      <c r="P65" s="140"/>
      <c r="Q65" s="140"/>
      <c r="R65" s="140"/>
      <c r="S65" s="138"/>
      <c r="T65" s="140"/>
      <c r="U65" s="140"/>
      <c r="V65" s="140"/>
      <c r="W65" s="140"/>
      <c r="X65" s="140"/>
      <c r="Y65" s="140"/>
      <c r="Z65" s="140"/>
      <c r="AA65" s="140"/>
      <c r="AB65" s="140"/>
      <c r="AC65" s="140"/>
      <c r="AD65" s="140"/>
      <c r="AE65" s="140"/>
      <c r="AF65" s="140"/>
      <c r="AG65" s="140"/>
      <c r="AH65" s="140"/>
      <c r="AI65" s="112"/>
      <c r="AJ65" s="113"/>
      <c r="AK65" s="114"/>
      <c r="AL65" s="114"/>
      <c r="AM65" s="114"/>
      <c r="AN65" s="114"/>
      <c r="AO65" s="114"/>
    </row>
    <row r="66" spans="1:41" ht="18.75" x14ac:dyDescent="0.25">
      <c r="A66" s="191"/>
      <c r="B66" s="243"/>
      <c r="C66" s="191"/>
      <c r="D66" s="191"/>
      <c r="E66" s="191"/>
      <c r="F66" s="243"/>
      <c r="G66" s="243"/>
      <c r="H66" s="243"/>
      <c r="I66" s="243"/>
      <c r="J66" s="191"/>
      <c r="K66" s="243"/>
      <c r="L66" s="243"/>
      <c r="M66" s="191"/>
      <c r="N66" s="192"/>
      <c r="O66" s="192"/>
      <c r="P66" s="192"/>
      <c r="Q66" s="192"/>
      <c r="R66" s="192"/>
      <c r="S66" s="284"/>
      <c r="T66" s="191"/>
      <c r="U66" s="191"/>
      <c r="V66" s="191"/>
      <c r="W66" s="191"/>
      <c r="X66" s="191"/>
      <c r="Y66" s="191"/>
      <c r="Z66" s="191"/>
      <c r="AA66" s="191"/>
      <c r="AB66" s="191"/>
      <c r="AC66" s="191"/>
      <c r="AD66" s="191"/>
      <c r="AE66" s="191"/>
      <c r="AF66" s="191"/>
      <c r="AG66" s="191"/>
      <c r="AH66" s="191"/>
    </row>
    <row r="67" spans="1:41" ht="18.75" x14ac:dyDescent="0.25">
      <c r="A67" s="191"/>
      <c r="B67" s="243"/>
      <c r="C67" s="191"/>
      <c r="D67" s="191"/>
      <c r="E67" s="191"/>
      <c r="F67" s="243"/>
      <c r="G67" s="243"/>
      <c r="H67" s="243"/>
      <c r="I67" s="243"/>
      <c r="J67" s="191"/>
      <c r="K67" s="243"/>
      <c r="L67" s="243"/>
      <c r="M67" s="191"/>
      <c r="N67" s="192"/>
      <c r="O67" s="192"/>
      <c r="P67" s="192"/>
      <c r="Q67" s="192"/>
      <c r="R67" s="192"/>
      <c r="S67" s="284"/>
      <c r="T67" s="191"/>
      <c r="U67" s="191"/>
      <c r="V67" s="191"/>
      <c r="W67" s="191"/>
      <c r="X67" s="191"/>
      <c r="Y67" s="191"/>
      <c r="Z67" s="191"/>
      <c r="AA67" s="191"/>
      <c r="AB67" s="191"/>
      <c r="AC67" s="191"/>
      <c r="AD67" s="191"/>
      <c r="AE67" s="191"/>
      <c r="AF67" s="191"/>
      <c r="AG67" s="191"/>
      <c r="AH67" s="191"/>
    </row>
    <row r="68" spans="1:41" ht="33.75" x14ac:dyDescent="0.25">
      <c r="A68" s="143"/>
      <c r="B68" s="209"/>
      <c r="C68" s="140"/>
      <c r="D68" s="140"/>
      <c r="E68" s="140"/>
      <c r="F68" s="209"/>
      <c r="G68" s="209"/>
      <c r="H68" s="209"/>
      <c r="I68" s="209"/>
      <c r="J68" s="140"/>
      <c r="K68" s="209"/>
      <c r="L68" s="209"/>
      <c r="M68" s="140"/>
      <c r="N68" s="147"/>
      <c r="O68" s="147"/>
      <c r="P68" s="147"/>
      <c r="Q68" s="147"/>
      <c r="R68" s="147"/>
      <c r="S68" s="149"/>
      <c r="T68" s="147"/>
      <c r="U68" s="147"/>
      <c r="V68" s="147"/>
      <c r="W68" s="147"/>
      <c r="X68" s="147"/>
      <c r="Y68" s="147"/>
      <c r="Z68" s="147"/>
      <c r="AA68" s="147"/>
      <c r="AB68" s="147"/>
      <c r="AC68" s="147"/>
      <c r="AD68" s="147"/>
      <c r="AE68" s="147"/>
      <c r="AF68" s="147"/>
      <c r="AG68" s="147"/>
      <c r="AH68" s="147"/>
      <c r="AI68" s="114"/>
      <c r="AJ68" s="113"/>
      <c r="AK68" s="114"/>
      <c r="AL68" s="114"/>
      <c r="AM68" s="114"/>
      <c r="AN68" s="114"/>
      <c r="AO68" s="114"/>
    </row>
    <row r="69" spans="1:41" ht="33.75" x14ac:dyDescent="0.25">
      <c r="A69" s="143"/>
      <c r="B69" s="209"/>
      <c r="C69" s="140"/>
      <c r="D69" s="140"/>
      <c r="E69" s="140"/>
      <c r="F69" s="209"/>
      <c r="G69" s="209"/>
      <c r="H69" s="209"/>
      <c r="I69" s="209"/>
      <c r="J69" s="140"/>
      <c r="K69" s="209"/>
      <c r="L69" s="209"/>
      <c r="M69" s="140"/>
      <c r="N69" s="147"/>
      <c r="O69" s="147"/>
      <c r="P69" s="147"/>
      <c r="Q69" s="147"/>
      <c r="R69" s="147"/>
      <c r="S69" s="149"/>
      <c r="T69" s="147"/>
      <c r="U69" s="147"/>
      <c r="V69" s="147"/>
      <c r="W69" s="147"/>
      <c r="X69" s="147"/>
      <c r="Y69" s="147"/>
      <c r="Z69" s="147"/>
      <c r="AA69" s="147"/>
      <c r="AB69" s="147"/>
      <c r="AC69" s="147"/>
      <c r="AD69" s="147"/>
      <c r="AE69" s="147"/>
      <c r="AF69" s="147"/>
      <c r="AG69" s="147"/>
      <c r="AH69" s="147"/>
      <c r="AI69" s="114"/>
      <c r="AJ69" s="113"/>
      <c r="AK69" s="114"/>
      <c r="AL69" s="114"/>
      <c r="AM69" s="114"/>
      <c r="AN69" s="114"/>
      <c r="AO69" s="114"/>
    </row>
    <row r="70" spans="1:41" ht="33.75" x14ac:dyDescent="0.25">
      <c r="A70" s="120"/>
      <c r="B70" s="204"/>
      <c r="C70" s="112"/>
      <c r="D70" s="112"/>
      <c r="E70" s="112"/>
      <c r="F70" s="204"/>
      <c r="G70" s="204"/>
      <c r="H70" s="204"/>
      <c r="I70" s="204"/>
      <c r="J70" s="112"/>
      <c r="K70" s="204"/>
      <c r="L70" s="204"/>
      <c r="M70" s="112"/>
      <c r="N70" s="114"/>
      <c r="O70" s="114"/>
      <c r="P70" s="114"/>
      <c r="Q70" s="114"/>
      <c r="R70" s="114"/>
      <c r="S70" s="115"/>
      <c r="T70" s="114"/>
      <c r="U70" s="114"/>
      <c r="V70" s="114"/>
      <c r="W70" s="114"/>
      <c r="X70" s="114"/>
      <c r="Y70" s="114"/>
      <c r="Z70" s="114"/>
      <c r="AA70" s="114"/>
      <c r="AB70" s="114"/>
      <c r="AC70" s="114"/>
      <c r="AD70" s="114"/>
      <c r="AE70" s="114"/>
      <c r="AF70" s="114"/>
      <c r="AG70" s="114"/>
      <c r="AH70" s="114"/>
      <c r="AI70" s="114"/>
      <c r="AJ70" s="113"/>
      <c r="AK70" s="114"/>
      <c r="AL70" s="114"/>
      <c r="AM70" s="114"/>
      <c r="AN70" s="114"/>
      <c r="AO70" s="114"/>
    </row>
    <row r="71" spans="1:41" ht="33.75" x14ac:dyDescent="0.25">
      <c r="A71" s="120"/>
      <c r="B71" s="204"/>
      <c r="C71" s="112"/>
      <c r="D71" s="112"/>
      <c r="E71" s="112"/>
      <c r="F71" s="204"/>
      <c r="G71" s="204"/>
      <c r="H71" s="204"/>
      <c r="I71" s="204"/>
      <c r="J71" s="112"/>
      <c r="K71" s="204"/>
      <c r="L71" s="204"/>
      <c r="M71" s="112"/>
      <c r="N71" s="114"/>
      <c r="O71" s="114"/>
      <c r="P71" s="114"/>
      <c r="Q71" s="114"/>
      <c r="R71" s="114"/>
      <c r="S71" s="115"/>
      <c r="T71" s="114"/>
      <c r="U71" s="114"/>
      <c r="V71" s="114"/>
      <c r="W71" s="114"/>
      <c r="X71" s="114"/>
      <c r="Y71" s="114"/>
      <c r="Z71" s="114"/>
      <c r="AA71" s="114"/>
      <c r="AB71" s="114"/>
      <c r="AC71" s="114"/>
      <c r="AD71" s="114"/>
      <c r="AE71" s="114"/>
      <c r="AF71" s="114"/>
      <c r="AG71" s="114"/>
      <c r="AH71" s="114"/>
      <c r="AI71" s="114"/>
      <c r="AJ71" s="113"/>
      <c r="AK71" s="114"/>
      <c r="AL71" s="114"/>
      <c r="AM71" s="114"/>
      <c r="AN71" s="114"/>
      <c r="AO71" s="114"/>
    </row>
    <row r="72" spans="1:41" ht="33.75" x14ac:dyDescent="0.25">
      <c r="A72" s="120"/>
      <c r="B72" s="204"/>
      <c r="C72" s="112"/>
      <c r="D72" s="112"/>
      <c r="E72" s="112"/>
      <c r="F72" s="204"/>
      <c r="G72" s="204"/>
      <c r="H72" s="204"/>
      <c r="I72" s="204"/>
      <c r="J72" s="112"/>
      <c r="K72" s="204"/>
      <c r="L72" s="204"/>
      <c r="M72" s="112"/>
      <c r="N72" s="114"/>
      <c r="O72" s="114"/>
      <c r="P72" s="114"/>
      <c r="Q72" s="114"/>
      <c r="R72" s="114"/>
      <c r="S72" s="115"/>
      <c r="T72" s="114"/>
      <c r="U72" s="114"/>
      <c r="V72" s="114"/>
      <c r="W72" s="114"/>
      <c r="X72" s="114"/>
      <c r="Y72" s="114"/>
      <c r="Z72" s="114"/>
      <c r="AA72" s="114"/>
      <c r="AB72" s="114"/>
      <c r="AC72" s="114"/>
      <c r="AD72" s="114"/>
      <c r="AE72" s="114"/>
      <c r="AF72" s="114"/>
      <c r="AG72" s="114"/>
      <c r="AH72" s="114"/>
      <c r="AI72" s="114"/>
      <c r="AJ72" s="113"/>
      <c r="AK72" s="114"/>
      <c r="AL72" s="114"/>
      <c r="AM72" s="114"/>
      <c r="AN72" s="114"/>
      <c r="AO72" s="114"/>
    </row>
    <row r="73" spans="1:41" ht="33.75" x14ac:dyDescent="0.25">
      <c r="A73" s="111"/>
      <c r="B73" s="237"/>
      <c r="C73" s="114"/>
      <c r="D73" s="114"/>
      <c r="E73" s="114"/>
      <c r="F73" s="237"/>
      <c r="G73" s="237"/>
      <c r="H73" s="237"/>
      <c r="I73" s="237"/>
      <c r="J73" s="114"/>
      <c r="K73" s="237"/>
      <c r="L73" s="237"/>
      <c r="M73" s="114"/>
      <c r="N73" s="114"/>
      <c r="O73" s="114"/>
      <c r="P73" s="114"/>
      <c r="Q73" s="114"/>
      <c r="R73" s="114"/>
      <c r="S73" s="115"/>
      <c r="T73" s="114"/>
      <c r="U73" s="114"/>
      <c r="V73" s="114"/>
      <c r="W73" s="114"/>
      <c r="X73" s="114"/>
      <c r="Y73" s="114"/>
      <c r="Z73" s="114"/>
      <c r="AA73" s="114"/>
      <c r="AB73" s="114"/>
      <c r="AC73" s="114"/>
      <c r="AD73" s="114"/>
      <c r="AE73" s="114"/>
      <c r="AF73" s="114"/>
      <c r="AG73" s="114"/>
      <c r="AH73" s="114"/>
      <c r="AI73" s="114"/>
      <c r="AJ73" s="113"/>
      <c r="AK73" s="114"/>
      <c r="AL73" s="114"/>
      <c r="AM73" s="114"/>
      <c r="AN73" s="114"/>
      <c r="AO73" s="114"/>
    </row>
    <row r="74" spans="1:41" ht="33.75" x14ac:dyDescent="0.25">
      <c r="A74" s="834" t="s">
        <v>614</v>
      </c>
      <c r="B74" s="836" t="s">
        <v>83</v>
      </c>
      <c r="C74" s="837" t="s">
        <v>1</v>
      </c>
      <c r="D74" s="837" t="s">
        <v>3</v>
      </c>
      <c r="E74" s="837" t="s">
        <v>5</v>
      </c>
      <c r="F74" s="836" t="s">
        <v>7</v>
      </c>
      <c r="G74" s="836"/>
      <c r="H74" s="836" t="s">
        <v>9</v>
      </c>
      <c r="I74" s="836" t="s">
        <v>13</v>
      </c>
      <c r="J74" s="837" t="s">
        <v>11</v>
      </c>
      <c r="K74" s="836" t="s">
        <v>84</v>
      </c>
      <c r="L74" s="836"/>
      <c r="M74" s="837" t="s">
        <v>19</v>
      </c>
      <c r="N74" s="118"/>
      <c r="O74" s="114"/>
      <c r="P74" s="114"/>
      <c r="Q74" s="114"/>
      <c r="R74" s="114"/>
      <c r="S74" s="115"/>
      <c r="T74" s="114"/>
      <c r="U74" s="114"/>
      <c r="V74" s="114"/>
      <c r="W74" s="114"/>
      <c r="X74" s="114"/>
      <c r="Y74" s="114"/>
      <c r="Z74" s="114"/>
      <c r="AA74" s="114"/>
      <c r="AB74" s="114"/>
      <c r="AC74" s="114"/>
      <c r="AD74" s="114"/>
      <c r="AE74" s="114"/>
      <c r="AF74" s="114"/>
      <c r="AG74" s="114"/>
      <c r="AH74" s="114"/>
      <c r="AI74" s="114"/>
      <c r="AJ74" s="113"/>
      <c r="AK74" s="114"/>
      <c r="AL74" s="114"/>
      <c r="AM74" s="114"/>
      <c r="AN74" s="114"/>
      <c r="AO74" s="114"/>
    </row>
    <row r="75" spans="1:41" ht="15.75" customHeight="1" x14ac:dyDescent="0.25">
      <c r="A75" s="835"/>
      <c r="B75" s="836"/>
      <c r="C75" s="837"/>
      <c r="D75" s="837"/>
      <c r="E75" s="837"/>
      <c r="F75" s="293" t="s">
        <v>85</v>
      </c>
      <c r="G75" s="293" t="s">
        <v>86</v>
      </c>
      <c r="H75" s="836"/>
      <c r="I75" s="836"/>
      <c r="J75" s="837"/>
      <c r="K75" s="233" t="s">
        <v>87</v>
      </c>
      <c r="L75" s="233" t="s">
        <v>88</v>
      </c>
      <c r="M75" s="837"/>
      <c r="N75" s="114"/>
      <c r="O75" s="114"/>
      <c r="P75" s="114"/>
      <c r="Q75" s="114"/>
      <c r="R75" s="114"/>
      <c r="S75" s="115"/>
      <c r="T75" s="114"/>
      <c r="U75" s="114"/>
      <c r="V75" s="114"/>
      <c r="W75" s="114"/>
      <c r="X75" s="114"/>
      <c r="Y75" s="114"/>
      <c r="Z75" s="114"/>
      <c r="AA75" s="114"/>
      <c r="AB75" s="114"/>
      <c r="AC75" s="114"/>
      <c r="AD75" s="114"/>
      <c r="AE75" s="114"/>
      <c r="AF75" s="114"/>
      <c r="AG75" s="114"/>
      <c r="AH75" s="114"/>
      <c r="AI75" s="114"/>
      <c r="AJ75" s="113"/>
      <c r="AK75" s="114"/>
      <c r="AL75" s="114"/>
      <c r="AM75" s="114"/>
      <c r="AN75" s="114"/>
      <c r="AO75" s="114"/>
    </row>
    <row r="76" spans="1:41" ht="15" customHeight="1" x14ac:dyDescent="0.25">
      <c r="A76" s="120"/>
      <c r="B76" s="204"/>
      <c r="C76" s="112"/>
      <c r="D76" s="112"/>
      <c r="E76" s="112"/>
      <c r="F76" s="204"/>
      <c r="G76" s="204"/>
      <c r="H76" s="204"/>
      <c r="I76" s="204"/>
      <c r="J76" s="110"/>
      <c r="K76" s="117"/>
      <c r="L76" s="117"/>
      <c r="M76" s="110"/>
      <c r="N76" s="114"/>
      <c r="O76" s="114"/>
      <c r="P76" s="114"/>
      <c r="Q76" s="114"/>
      <c r="R76" s="114"/>
      <c r="S76" s="115"/>
      <c r="T76" s="114"/>
      <c r="U76" s="114"/>
      <c r="V76" s="114"/>
      <c r="W76" s="114"/>
      <c r="X76" s="114"/>
      <c r="Y76" s="114"/>
      <c r="Z76" s="114"/>
      <c r="AA76" s="114"/>
      <c r="AB76" s="114"/>
      <c r="AC76" s="114"/>
      <c r="AD76" s="114"/>
      <c r="AE76" s="114"/>
      <c r="AF76" s="114"/>
      <c r="AG76" s="114"/>
      <c r="AH76" s="114"/>
      <c r="AI76" s="114"/>
      <c r="AJ76" s="113"/>
      <c r="AK76" s="114"/>
      <c r="AL76" s="114"/>
      <c r="AM76" s="114"/>
      <c r="AN76" s="114"/>
      <c r="AO76" s="114"/>
    </row>
    <row r="77" spans="1:41" ht="33.75" x14ac:dyDescent="0.25">
      <c r="A77" s="120"/>
      <c r="B77" s="204"/>
      <c r="C77" s="112"/>
      <c r="D77" s="112"/>
      <c r="E77" s="112"/>
      <c r="F77" s="204"/>
      <c r="G77" s="204"/>
      <c r="H77" s="204"/>
      <c r="I77" s="204"/>
      <c r="J77" s="112"/>
      <c r="K77" s="204"/>
      <c r="L77" s="204"/>
      <c r="M77" s="112"/>
      <c r="N77" s="114"/>
      <c r="O77" s="114"/>
      <c r="P77" s="114"/>
      <c r="Q77" s="114"/>
      <c r="R77" s="114"/>
      <c r="S77" s="115"/>
      <c r="T77" s="114"/>
      <c r="U77" s="114"/>
      <c r="V77" s="114"/>
      <c r="W77" s="114"/>
      <c r="X77" s="114"/>
      <c r="Y77" s="114"/>
      <c r="Z77" s="114"/>
      <c r="AA77" s="114"/>
      <c r="AB77" s="114"/>
      <c r="AC77" s="114"/>
      <c r="AD77" s="114"/>
      <c r="AE77" s="114"/>
      <c r="AF77" s="114"/>
      <c r="AG77" s="114"/>
      <c r="AH77" s="114"/>
      <c r="AI77" s="114"/>
      <c r="AJ77" s="113"/>
      <c r="AK77" s="114"/>
      <c r="AL77" s="114"/>
      <c r="AM77" s="114"/>
      <c r="AN77" s="114"/>
      <c r="AO77" s="114"/>
    </row>
    <row r="78" spans="1:41" ht="33.75" x14ac:dyDescent="0.25">
      <c r="A78" s="120"/>
      <c r="B78" s="204"/>
      <c r="C78" s="112"/>
      <c r="D78" s="112"/>
      <c r="E78" s="112"/>
      <c r="F78" s="204"/>
      <c r="G78" s="204"/>
      <c r="H78" s="204"/>
      <c r="I78" s="204"/>
      <c r="J78" s="112"/>
      <c r="K78" s="204"/>
      <c r="L78" s="204"/>
      <c r="M78" s="112"/>
      <c r="N78" s="114"/>
      <c r="O78" s="114"/>
      <c r="P78" s="114"/>
      <c r="Q78" s="114"/>
      <c r="R78" s="114"/>
      <c r="S78" s="115"/>
      <c r="T78" s="114"/>
      <c r="U78" s="114"/>
      <c r="V78" s="114"/>
      <c r="W78" s="114"/>
      <c r="X78" s="114"/>
      <c r="Y78" s="114"/>
      <c r="Z78" s="114"/>
      <c r="AA78" s="114"/>
      <c r="AB78" s="114"/>
      <c r="AC78" s="114"/>
      <c r="AD78" s="114"/>
      <c r="AE78" s="114"/>
      <c r="AF78" s="114"/>
      <c r="AG78" s="114"/>
      <c r="AH78" s="114"/>
      <c r="AI78" s="114"/>
      <c r="AJ78" s="113"/>
      <c r="AK78" s="114"/>
      <c r="AL78" s="114"/>
      <c r="AM78" s="114"/>
      <c r="AN78" s="114"/>
      <c r="AO78" s="114"/>
    </row>
    <row r="79" spans="1:41" ht="33.75" x14ac:dyDescent="0.25">
      <c r="A79" s="120"/>
      <c r="B79" s="204"/>
      <c r="C79" s="112"/>
      <c r="D79" s="112"/>
      <c r="E79" s="112"/>
      <c r="F79" s="204"/>
      <c r="G79" s="204"/>
      <c r="H79" s="204"/>
      <c r="I79" s="204"/>
      <c r="J79" s="112"/>
      <c r="K79" s="204"/>
      <c r="L79" s="204"/>
      <c r="M79" s="112"/>
      <c r="N79" s="114"/>
      <c r="O79" s="114"/>
      <c r="P79" s="114"/>
      <c r="Q79" s="114"/>
      <c r="R79" s="114"/>
      <c r="S79" s="115"/>
      <c r="T79" s="114"/>
      <c r="U79" s="114"/>
      <c r="V79" s="114"/>
      <c r="W79" s="114"/>
      <c r="X79" s="114"/>
      <c r="Y79" s="114"/>
      <c r="Z79" s="114"/>
      <c r="AA79" s="114"/>
      <c r="AB79" s="114"/>
      <c r="AC79" s="114"/>
      <c r="AD79" s="114"/>
      <c r="AE79" s="114"/>
      <c r="AF79" s="114"/>
      <c r="AG79" s="114"/>
      <c r="AH79" s="114"/>
      <c r="AI79" s="114"/>
      <c r="AJ79" s="113"/>
      <c r="AK79" s="114"/>
      <c r="AL79" s="114"/>
      <c r="AM79" s="114"/>
      <c r="AN79" s="114"/>
      <c r="AO79" s="114"/>
    </row>
    <row r="80" spans="1:41" ht="33.75" x14ac:dyDescent="0.25">
      <c r="A80" s="120"/>
      <c r="B80" s="204"/>
      <c r="C80" s="112"/>
      <c r="D80" s="112"/>
      <c r="E80" s="112"/>
      <c r="F80" s="204"/>
      <c r="G80" s="204"/>
      <c r="H80" s="204"/>
      <c r="I80" s="204"/>
      <c r="J80" s="112"/>
      <c r="K80" s="204"/>
      <c r="L80" s="204"/>
      <c r="M80" s="112"/>
      <c r="N80" s="114"/>
      <c r="O80" s="114"/>
      <c r="P80" s="114"/>
      <c r="Q80" s="114"/>
      <c r="R80" s="114"/>
      <c r="S80" s="115"/>
      <c r="T80" s="114"/>
      <c r="U80" s="114"/>
      <c r="V80" s="114"/>
      <c r="W80" s="114"/>
      <c r="X80" s="114"/>
      <c r="Y80" s="114"/>
      <c r="Z80" s="114"/>
      <c r="AA80" s="114"/>
      <c r="AB80" s="114"/>
      <c r="AC80" s="114"/>
      <c r="AD80" s="114"/>
      <c r="AE80" s="114"/>
      <c r="AF80" s="114"/>
      <c r="AG80" s="114"/>
      <c r="AH80" s="114"/>
      <c r="AI80" s="114"/>
      <c r="AJ80" s="113"/>
      <c r="AK80" s="114"/>
      <c r="AL80" s="114"/>
      <c r="AM80" s="114"/>
      <c r="AN80" s="114"/>
      <c r="AO80" s="114"/>
    </row>
    <row r="81" spans="1:41" ht="33.75" x14ac:dyDescent="0.25">
      <c r="A81" s="120"/>
      <c r="B81" s="204"/>
      <c r="C81" s="112"/>
      <c r="D81" s="112"/>
      <c r="E81" s="112"/>
      <c r="F81" s="204"/>
      <c r="G81" s="204"/>
      <c r="H81" s="204"/>
      <c r="I81" s="204"/>
      <c r="J81" s="112"/>
      <c r="K81" s="204"/>
      <c r="L81" s="204"/>
      <c r="M81" s="112"/>
      <c r="N81" s="114"/>
      <c r="O81" s="114"/>
      <c r="P81" s="114"/>
      <c r="Q81" s="114"/>
      <c r="R81" s="114"/>
      <c r="S81" s="115"/>
      <c r="T81" s="114"/>
      <c r="U81" s="114"/>
      <c r="V81" s="114"/>
      <c r="W81" s="114"/>
      <c r="X81" s="114"/>
      <c r="Y81" s="114"/>
      <c r="Z81" s="114"/>
      <c r="AA81" s="114"/>
      <c r="AB81" s="114"/>
      <c r="AC81" s="114"/>
      <c r="AD81" s="114"/>
      <c r="AE81" s="114"/>
      <c r="AF81" s="114"/>
      <c r="AG81" s="114"/>
      <c r="AH81" s="114"/>
      <c r="AI81" s="114"/>
      <c r="AJ81" s="113"/>
      <c r="AK81" s="114"/>
      <c r="AL81" s="114"/>
      <c r="AM81" s="114"/>
      <c r="AN81" s="114"/>
      <c r="AO81" s="114"/>
    </row>
    <row r="82" spans="1:41" ht="33.75" x14ac:dyDescent="0.25">
      <c r="A82" s="120"/>
      <c r="B82" s="204"/>
      <c r="C82" s="112"/>
      <c r="D82" s="112"/>
      <c r="E82" s="112"/>
      <c r="F82" s="204"/>
      <c r="G82" s="204"/>
      <c r="H82" s="204"/>
      <c r="I82" s="204"/>
      <c r="J82" s="112"/>
      <c r="K82" s="204"/>
      <c r="L82" s="204"/>
      <c r="M82" s="112"/>
      <c r="N82" s="114"/>
      <c r="O82" s="114"/>
      <c r="P82" s="114"/>
      <c r="Q82" s="114"/>
      <c r="R82" s="114"/>
      <c r="S82" s="115"/>
      <c r="T82" s="114"/>
      <c r="U82" s="114"/>
      <c r="V82" s="114"/>
      <c r="W82" s="114"/>
      <c r="X82" s="114"/>
      <c r="Y82" s="114"/>
      <c r="Z82" s="114"/>
      <c r="AA82" s="114"/>
      <c r="AB82" s="114"/>
      <c r="AC82" s="114"/>
      <c r="AD82" s="114"/>
      <c r="AE82" s="114"/>
      <c r="AF82" s="114"/>
      <c r="AG82" s="114"/>
      <c r="AH82" s="114"/>
      <c r="AI82" s="114"/>
      <c r="AJ82" s="113"/>
      <c r="AK82" s="114"/>
      <c r="AL82" s="114"/>
      <c r="AM82" s="114"/>
      <c r="AN82" s="114"/>
      <c r="AO82" s="114"/>
    </row>
    <row r="83" spans="1:41" ht="33.75" x14ac:dyDescent="0.25">
      <c r="A83" s="120"/>
      <c r="B83" s="204"/>
      <c r="C83" s="112"/>
      <c r="D83" s="112"/>
      <c r="E83" s="112"/>
      <c r="F83" s="204"/>
      <c r="G83" s="204"/>
      <c r="H83" s="204"/>
      <c r="I83" s="204"/>
      <c r="J83" s="112"/>
      <c r="K83" s="204"/>
      <c r="L83" s="204"/>
      <c r="M83" s="112"/>
      <c r="N83" s="114"/>
      <c r="O83" s="114"/>
      <c r="P83" s="114"/>
      <c r="Q83" s="114"/>
      <c r="R83" s="114"/>
      <c r="S83" s="115"/>
      <c r="T83" s="114"/>
      <c r="U83" s="114"/>
      <c r="V83" s="114"/>
      <c r="W83" s="114"/>
      <c r="X83" s="114"/>
      <c r="Y83" s="114"/>
      <c r="Z83" s="114"/>
      <c r="AA83" s="114"/>
      <c r="AB83" s="114"/>
      <c r="AC83" s="114"/>
      <c r="AD83" s="114"/>
      <c r="AE83" s="114"/>
      <c r="AF83" s="114"/>
      <c r="AG83" s="114"/>
      <c r="AH83" s="114"/>
      <c r="AI83" s="114"/>
      <c r="AJ83" s="113"/>
      <c r="AK83" s="114"/>
      <c r="AL83" s="114"/>
      <c r="AM83" s="114"/>
      <c r="AN83" s="114"/>
      <c r="AO83" s="114"/>
    </row>
    <row r="84" spans="1:41" ht="33.75" x14ac:dyDescent="0.25">
      <c r="A84" s="120"/>
      <c r="B84" s="204"/>
      <c r="C84" s="112"/>
      <c r="D84" s="112"/>
      <c r="E84" s="112"/>
      <c r="F84" s="204"/>
      <c r="G84" s="204"/>
      <c r="H84" s="204"/>
      <c r="I84" s="204"/>
      <c r="J84" s="112"/>
      <c r="K84" s="204"/>
      <c r="L84" s="204"/>
      <c r="M84" s="112"/>
      <c r="N84" s="114"/>
      <c r="O84" s="114"/>
      <c r="P84" s="114"/>
      <c r="Q84" s="114"/>
      <c r="R84" s="114"/>
      <c r="S84" s="115"/>
      <c r="T84" s="114"/>
      <c r="U84" s="114"/>
      <c r="V84" s="114"/>
      <c r="W84" s="114"/>
      <c r="X84" s="114"/>
      <c r="Y84" s="114"/>
      <c r="Z84" s="114"/>
      <c r="AA84" s="114"/>
      <c r="AB84" s="114"/>
      <c r="AC84" s="114"/>
      <c r="AD84" s="114"/>
      <c r="AE84" s="114"/>
      <c r="AF84" s="114"/>
      <c r="AG84" s="114"/>
      <c r="AH84" s="114"/>
      <c r="AI84" s="114"/>
      <c r="AJ84" s="113"/>
      <c r="AK84" s="114"/>
      <c r="AL84" s="114"/>
      <c r="AM84" s="114"/>
      <c r="AN84" s="114"/>
      <c r="AO84" s="114"/>
    </row>
    <row r="85" spans="1:41" ht="33.75" x14ac:dyDescent="0.25">
      <c r="A85" s="111"/>
      <c r="B85" s="237"/>
      <c r="C85" s="114"/>
      <c r="D85" s="114"/>
      <c r="E85" s="114"/>
      <c r="F85" s="237"/>
      <c r="G85" s="237"/>
      <c r="H85" s="237"/>
      <c r="I85" s="237"/>
      <c r="J85" s="114"/>
      <c r="K85" s="237"/>
      <c r="L85" s="237"/>
      <c r="M85" s="114"/>
      <c r="N85" s="114"/>
      <c r="O85" s="114"/>
      <c r="P85" s="114"/>
      <c r="Q85" s="114"/>
      <c r="R85" s="114"/>
      <c r="S85" s="115"/>
      <c r="T85" s="114"/>
      <c r="U85" s="114"/>
      <c r="V85" s="114"/>
      <c r="W85" s="114"/>
      <c r="X85" s="114"/>
      <c r="Y85" s="114"/>
      <c r="Z85" s="114"/>
      <c r="AA85" s="114"/>
      <c r="AB85" s="114"/>
      <c r="AC85" s="114"/>
      <c r="AD85" s="114"/>
      <c r="AE85" s="114"/>
      <c r="AF85" s="114"/>
      <c r="AG85" s="114"/>
      <c r="AH85" s="114"/>
      <c r="AI85" s="114"/>
      <c r="AJ85" s="113"/>
      <c r="AK85" s="114"/>
      <c r="AL85" s="114"/>
      <c r="AM85" s="114"/>
      <c r="AN85" s="114"/>
      <c r="AO85" s="114"/>
    </row>
    <row r="86" spans="1:41" ht="33.75" x14ac:dyDescent="0.25">
      <c r="A86" s="834" t="s">
        <v>614</v>
      </c>
      <c r="B86" s="836" t="s">
        <v>83</v>
      </c>
      <c r="C86" s="837" t="s">
        <v>1</v>
      </c>
      <c r="D86" s="837" t="s">
        <v>3</v>
      </c>
      <c r="E86" s="837" t="s">
        <v>5</v>
      </c>
      <c r="F86" s="836" t="s">
        <v>7</v>
      </c>
      <c r="G86" s="836"/>
      <c r="H86" s="836" t="s">
        <v>9</v>
      </c>
      <c r="I86" s="836" t="s">
        <v>13</v>
      </c>
      <c r="J86" s="837" t="s">
        <v>11</v>
      </c>
      <c r="K86" s="836" t="s">
        <v>84</v>
      </c>
      <c r="L86" s="836"/>
      <c r="M86" s="837" t="s">
        <v>19</v>
      </c>
      <c r="N86" s="118"/>
      <c r="O86" s="114"/>
      <c r="P86" s="114"/>
      <c r="Q86" s="114"/>
      <c r="R86" s="114"/>
      <c r="S86" s="115"/>
      <c r="T86" s="114"/>
      <c r="U86" s="114"/>
      <c r="V86" s="114"/>
      <c r="W86" s="114"/>
      <c r="X86" s="114"/>
      <c r="Y86" s="114"/>
      <c r="Z86" s="114"/>
      <c r="AA86" s="114"/>
      <c r="AB86" s="114"/>
      <c r="AC86" s="114"/>
      <c r="AD86" s="114"/>
      <c r="AE86" s="114"/>
      <c r="AF86" s="114"/>
      <c r="AG86" s="114"/>
      <c r="AH86" s="114"/>
      <c r="AI86" s="114"/>
      <c r="AJ86" s="113"/>
      <c r="AK86" s="114"/>
      <c r="AL86" s="114"/>
      <c r="AM86" s="114"/>
      <c r="AN86" s="114"/>
      <c r="AO86" s="114"/>
    </row>
    <row r="87" spans="1:41" ht="15.75" customHeight="1" x14ac:dyDescent="0.25">
      <c r="A87" s="835"/>
      <c r="B87" s="836"/>
      <c r="C87" s="837"/>
      <c r="D87" s="837"/>
      <c r="E87" s="837"/>
      <c r="F87" s="293" t="s">
        <v>85</v>
      </c>
      <c r="G87" s="293" t="s">
        <v>86</v>
      </c>
      <c r="H87" s="836"/>
      <c r="I87" s="836"/>
      <c r="J87" s="837"/>
      <c r="K87" s="233" t="s">
        <v>87</v>
      </c>
      <c r="L87" s="233" t="s">
        <v>88</v>
      </c>
      <c r="M87" s="837"/>
      <c r="N87" s="114"/>
      <c r="O87" s="114"/>
      <c r="P87" s="114"/>
      <c r="Q87" s="114"/>
      <c r="R87" s="114"/>
      <c r="S87" s="115"/>
      <c r="T87" s="114"/>
      <c r="U87" s="114"/>
      <c r="V87" s="114"/>
      <c r="W87" s="114"/>
      <c r="X87" s="114"/>
      <c r="Y87" s="114"/>
      <c r="Z87" s="114"/>
      <c r="AA87" s="114"/>
      <c r="AB87" s="114"/>
      <c r="AC87" s="114"/>
      <c r="AD87" s="114"/>
      <c r="AE87" s="114"/>
      <c r="AF87" s="114"/>
      <c r="AG87" s="114"/>
      <c r="AH87" s="114"/>
      <c r="AI87" s="114"/>
      <c r="AJ87" s="113"/>
      <c r="AK87" s="114"/>
      <c r="AL87" s="114"/>
      <c r="AM87" s="114"/>
      <c r="AN87" s="114"/>
      <c r="AO87" s="114"/>
    </row>
    <row r="88" spans="1:41" ht="15" customHeight="1" x14ac:dyDescent="0.25">
      <c r="A88" s="120"/>
      <c r="B88" s="204"/>
      <c r="C88" s="112"/>
      <c r="D88" s="112"/>
      <c r="E88" s="112"/>
      <c r="F88" s="204"/>
      <c r="G88" s="204"/>
      <c r="H88" s="204"/>
      <c r="I88" s="204"/>
      <c r="J88" s="110"/>
      <c r="K88" s="117"/>
      <c r="L88" s="117"/>
      <c r="M88" s="110"/>
      <c r="N88" s="114"/>
      <c r="O88" s="114"/>
      <c r="P88" s="114"/>
      <c r="Q88" s="114"/>
      <c r="R88" s="114"/>
      <c r="S88" s="115"/>
      <c r="T88" s="114"/>
      <c r="U88" s="114"/>
      <c r="V88" s="114"/>
      <c r="W88" s="114"/>
      <c r="X88" s="114"/>
      <c r="Y88" s="114"/>
      <c r="Z88" s="114"/>
      <c r="AA88" s="114"/>
      <c r="AB88" s="114"/>
      <c r="AC88" s="114"/>
      <c r="AD88" s="114"/>
      <c r="AE88" s="114"/>
      <c r="AF88" s="114"/>
      <c r="AG88" s="114"/>
      <c r="AH88" s="114"/>
      <c r="AI88" s="114"/>
      <c r="AJ88" s="113"/>
      <c r="AK88" s="114"/>
      <c r="AL88" s="114"/>
      <c r="AM88" s="114"/>
      <c r="AN88" s="114"/>
      <c r="AO88" s="114"/>
    </row>
    <row r="89" spans="1:41" ht="33.75" x14ac:dyDescent="0.25">
      <c r="A89" s="120"/>
      <c r="B89" s="204"/>
      <c r="C89" s="112"/>
      <c r="D89" s="112"/>
      <c r="E89" s="112"/>
      <c r="F89" s="204"/>
      <c r="G89" s="204"/>
      <c r="H89" s="204"/>
      <c r="I89" s="204"/>
      <c r="J89" s="112"/>
      <c r="K89" s="204"/>
      <c r="L89" s="204"/>
      <c r="M89" s="112"/>
      <c r="N89" s="114"/>
      <c r="O89" s="114"/>
      <c r="P89" s="114"/>
      <c r="Q89" s="114"/>
      <c r="R89" s="114"/>
      <c r="S89" s="115"/>
      <c r="T89" s="114"/>
      <c r="U89" s="114"/>
      <c r="V89" s="114"/>
      <c r="W89" s="114"/>
      <c r="X89" s="114"/>
      <c r="Y89" s="114"/>
      <c r="Z89" s="114"/>
      <c r="AA89" s="114"/>
      <c r="AB89" s="114"/>
      <c r="AC89" s="114"/>
      <c r="AD89" s="114"/>
      <c r="AE89" s="114"/>
      <c r="AF89" s="114"/>
      <c r="AG89" s="114"/>
      <c r="AH89" s="114"/>
      <c r="AI89" s="114"/>
      <c r="AJ89" s="113"/>
      <c r="AK89" s="114"/>
      <c r="AL89" s="114"/>
      <c r="AM89" s="114"/>
      <c r="AN89" s="114"/>
      <c r="AO89" s="114"/>
    </row>
    <row r="90" spans="1:41" ht="33.75" x14ac:dyDescent="0.25">
      <c r="A90" s="120"/>
      <c r="B90" s="204"/>
      <c r="C90" s="112"/>
      <c r="D90" s="112"/>
      <c r="E90" s="112"/>
      <c r="F90" s="204"/>
      <c r="G90" s="204"/>
      <c r="H90" s="204"/>
      <c r="I90" s="204"/>
      <c r="J90" s="112"/>
      <c r="K90" s="204"/>
      <c r="L90" s="204"/>
      <c r="M90" s="112"/>
      <c r="N90" s="114"/>
      <c r="O90" s="114"/>
      <c r="P90" s="114"/>
      <c r="Q90" s="114"/>
      <c r="R90" s="114"/>
      <c r="S90" s="115"/>
      <c r="T90" s="114"/>
      <c r="U90" s="114"/>
      <c r="V90" s="114"/>
      <c r="W90" s="114"/>
      <c r="X90" s="114"/>
      <c r="Y90" s="114"/>
      <c r="Z90" s="114"/>
      <c r="AA90" s="114"/>
      <c r="AB90" s="114"/>
      <c r="AC90" s="114"/>
      <c r="AD90" s="114"/>
      <c r="AE90" s="114"/>
      <c r="AF90" s="114"/>
      <c r="AG90" s="114"/>
      <c r="AH90" s="114"/>
      <c r="AI90" s="114"/>
      <c r="AJ90" s="113"/>
      <c r="AK90" s="114"/>
      <c r="AL90" s="114"/>
      <c r="AM90" s="114"/>
      <c r="AN90" s="114"/>
      <c r="AO90" s="114"/>
    </row>
    <row r="91" spans="1:41" ht="33.75" x14ac:dyDescent="0.25">
      <c r="A91" s="120"/>
      <c r="B91" s="204"/>
      <c r="C91" s="112"/>
      <c r="D91" s="112"/>
      <c r="E91" s="112"/>
      <c r="F91" s="204"/>
      <c r="G91" s="204"/>
      <c r="H91" s="204"/>
      <c r="I91" s="204"/>
      <c r="J91" s="112"/>
      <c r="K91" s="204"/>
      <c r="L91" s="204"/>
      <c r="M91" s="112"/>
      <c r="N91" s="114"/>
      <c r="O91" s="114"/>
      <c r="P91" s="114"/>
      <c r="Q91" s="114"/>
      <c r="R91" s="114"/>
      <c r="S91" s="115"/>
      <c r="T91" s="114"/>
      <c r="U91" s="114"/>
      <c r="V91" s="114"/>
      <c r="W91" s="114"/>
      <c r="X91" s="114"/>
      <c r="Y91" s="114"/>
      <c r="Z91" s="114"/>
      <c r="AA91" s="114"/>
      <c r="AB91" s="114"/>
      <c r="AC91" s="114"/>
      <c r="AD91" s="114"/>
      <c r="AE91" s="114"/>
      <c r="AF91" s="114"/>
      <c r="AG91" s="114"/>
      <c r="AH91" s="114"/>
      <c r="AI91" s="114"/>
      <c r="AJ91" s="113"/>
      <c r="AK91" s="114"/>
      <c r="AL91" s="114"/>
      <c r="AM91" s="114"/>
      <c r="AN91" s="114"/>
      <c r="AO91" s="114"/>
    </row>
    <row r="92" spans="1:41" ht="33.75" x14ac:dyDescent="0.25">
      <c r="A92" s="120"/>
      <c r="B92" s="204"/>
      <c r="C92" s="112"/>
      <c r="D92" s="112"/>
      <c r="E92" s="112"/>
      <c r="F92" s="204"/>
      <c r="G92" s="204"/>
      <c r="H92" s="204"/>
      <c r="I92" s="204"/>
      <c r="J92" s="112"/>
      <c r="K92" s="204"/>
      <c r="L92" s="204"/>
      <c r="M92" s="112"/>
      <c r="N92" s="114"/>
      <c r="O92" s="114"/>
      <c r="P92" s="114"/>
      <c r="Q92" s="114"/>
      <c r="R92" s="114"/>
      <c r="S92" s="115"/>
      <c r="T92" s="114"/>
      <c r="U92" s="114"/>
      <c r="V92" s="114"/>
      <c r="W92" s="114"/>
      <c r="X92" s="114"/>
      <c r="Y92" s="114"/>
      <c r="Z92" s="114"/>
      <c r="AA92" s="114"/>
      <c r="AB92" s="114"/>
      <c r="AC92" s="114"/>
      <c r="AD92" s="114"/>
      <c r="AE92" s="114"/>
      <c r="AF92" s="114"/>
      <c r="AG92" s="114"/>
      <c r="AH92" s="114"/>
      <c r="AI92" s="114"/>
      <c r="AJ92" s="113"/>
      <c r="AK92" s="114"/>
      <c r="AL92" s="114"/>
      <c r="AM92" s="114"/>
      <c r="AN92" s="114"/>
      <c r="AO92" s="114"/>
    </row>
    <row r="93" spans="1:41" ht="33.75" x14ac:dyDescent="0.25">
      <c r="A93" s="120"/>
      <c r="B93" s="204"/>
      <c r="C93" s="112"/>
      <c r="D93" s="112"/>
      <c r="E93" s="112"/>
      <c r="F93" s="204"/>
      <c r="G93" s="204"/>
      <c r="H93" s="204"/>
      <c r="I93" s="204"/>
      <c r="J93" s="112"/>
      <c r="K93" s="204"/>
      <c r="L93" s="204"/>
      <c r="M93" s="112"/>
      <c r="N93" s="114"/>
      <c r="O93" s="114"/>
      <c r="P93" s="114"/>
      <c r="Q93" s="114"/>
      <c r="R93" s="114"/>
      <c r="S93" s="115"/>
      <c r="T93" s="114"/>
      <c r="U93" s="114"/>
      <c r="V93" s="114"/>
      <c r="W93" s="114"/>
      <c r="X93" s="114"/>
      <c r="Y93" s="114"/>
      <c r="Z93" s="114"/>
      <c r="AA93" s="114"/>
      <c r="AB93" s="114"/>
      <c r="AC93" s="114"/>
      <c r="AD93" s="114"/>
      <c r="AE93" s="114"/>
      <c r="AF93" s="114"/>
      <c r="AG93" s="114"/>
      <c r="AH93" s="114"/>
      <c r="AI93" s="114"/>
      <c r="AJ93" s="113"/>
      <c r="AK93" s="114"/>
      <c r="AL93" s="114"/>
      <c r="AM93" s="114"/>
      <c r="AN93" s="114"/>
      <c r="AO93" s="114"/>
    </row>
    <row r="94" spans="1:41" ht="33.75" x14ac:dyDescent="0.25">
      <c r="A94" s="120"/>
      <c r="B94" s="204"/>
      <c r="C94" s="112"/>
      <c r="D94" s="112"/>
      <c r="E94" s="112"/>
      <c r="F94" s="204"/>
      <c r="G94" s="204"/>
      <c r="H94" s="204"/>
      <c r="I94" s="204"/>
      <c r="J94" s="112"/>
      <c r="K94" s="204"/>
      <c r="L94" s="204"/>
      <c r="M94" s="112"/>
      <c r="N94" s="114"/>
      <c r="O94" s="114"/>
      <c r="P94" s="114"/>
      <c r="Q94" s="114"/>
      <c r="R94" s="114"/>
      <c r="S94" s="115"/>
      <c r="T94" s="114"/>
      <c r="U94" s="114"/>
      <c r="V94" s="114"/>
      <c r="W94" s="114"/>
      <c r="X94" s="114"/>
      <c r="Y94" s="114"/>
      <c r="Z94" s="114"/>
      <c r="AA94" s="114"/>
      <c r="AB94" s="114"/>
      <c r="AC94" s="114"/>
      <c r="AD94" s="114"/>
      <c r="AE94" s="114"/>
      <c r="AF94" s="114"/>
      <c r="AG94" s="114"/>
      <c r="AH94" s="114"/>
      <c r="AI94" s="114"/>
      <c r="AJ94" s="113"/>
      <c r="AK94" s="114"/>
      <c r="AL94" s="114"/>
      <c r="AM94" s="114"/>
      <c r="AN94" s="114"/>
      <c r="AO94" s="114"/>
    </row>
    <row r="95" spans="1:41" ht="33.75" x14ac:dyDescent="0.25">
      <c r="A95" s="120"/>
      <c r="B95" s="204"/>
      <c r="C95" s="112"/>
      <c r="D95" s="112"/>
      <c r="E95" s="112"/>
      <c r="F95" s="204"/>
      <c r="G95" s="204"/>
      <c r="H95" s="204"/>
      <c r="I95" s="204"/>
      <c r="J95" s="112"/>
      <c r="K95" s="204"/>
      <c r="L95" s="204"/>
      <c r="M95" s="112"/>
      <c r="N95" s="114"/>
      <c r="O95" s="114"/>
      <c r="P95" s="114"/>
      <c r="Q95" s="114"/>
      <c r="R95" s="114"/>
      <c r="S95" s="115"/>
      <c r="T95" s="114"/>
      <c r="U95" s="114"/>
      <c r="V95" s="114"/>
      <c r="W95" s="114"/>
      <c r="X95" s="114"/>
      <c r="Y95" s="114"/>
      <c r="Z95" s="114"/>
      <c r="AA95" s="114"/>
      <c r="AB95" s="114"/>
      <c r="AC95" s="114"/>
      <c r="AD95" s="114"/>
      <c r="AE95" s="114"/>
      <c r="AF95" s="114"/>
      <c r="AG95" s="114"/>
      <c r="AH95" s="114"/>
      <c r="AI95" s="114"/>
      <c r="AJ95" s="113"/>
      <c r="AK95" s="114"/>
      <c r="AL95" s="114"/>
      <c r="AM95" s="114"/>
      <c r="AN95" s="114"/>
      <c r="AO95" s="114"/>
    </row>
    <row r="96" spans="1:41" ht="33.75" x14ac:dyDescent="0.25">
      <c r="A96" s="120"/>
      <c r="B96" s="204"/>
      <c r="C96" s="112"/>
      <c r="D96" s="112"/>
      <c r="E96" s="112"/>
      <c r="F96" s="204"/>
      <c r="G96" s="204"/>
      <c r="H96" s="204"/>
      <c r="I96" s="204"/>
      <c r="J96" s="112"/>
      <c r="K96" s="204"/>
      <c r="L96" s="204"/>
      <c r="M96" s="112"/>
      <c r="N96" s="114"/>
      <c r="O96" s="114"/>
      <c r="P96" s="114"/>
      <c r="Q96" s="114"/>
      <c r="R96" s="114"/>
      <c r="S96" s="115"/>
      <c r="T96" s="114"/>
      <c r="U96" s="114"/>
      <c r="V96" s="114"/>
      <c r="W96" s="114"/>
      <c r="X96" s="114"/>
      <c r="Y96" s="114"/>
      <c r="Z96" s="114"/>
      <c r="AA96" s="114"/>
      <c r="AB96" s="114"/>
      <c r="AC96" s="114"/>
      <c r="AD96" s="114"/>
      <c r="AE96" s="114"/>
      <c r="AF96" s="114"/>
      <c r="AG96" s="114"/>
      <c r="AH96" s="114"/>
      <c r="AI96" s="114"/>
      <c r="AJ96" s="113"/>
      <c r="AK96" s="114"/>
      <c r="AL96" s="114"/>
      <c r="AM96" s="114"/>
      <c r="AN96" s="114"/>
      <c r="AO96" s="114"/>
    </row>
    <row r="97" spans="1:41" ht="33.75" x14ac:dyDescent="0.25">
      <c r="A97" s="111"/>
      <c r="B97" s="237"/>
      <c r="C97" s="114"/>
      <c r="D97" s="114"/>
      <c r="E97" s="114"/>
      <c r="F97" s="237"/>
      <c r="G97" s="237"/>
      <c r="H97" s="237"/>
      <c r="I97" s="237"/>
      <c r="J97" s="114"/>
      <c r="K97" s="237"/>
      <c r="L97" s="237"/>
      <c r="M97" s="114"/>
      <c r="N97" s="114"/>
      <c r="O97" s="114"/>
      <c r="P97" s="114"/>
      <c r="Q97" s="114"/>
      <c r="R97" s="114"/>
      <c r="S97" s="115"/>
      <c r="T97" s="114"/>
      <c r="U97" s="114"/>
      <c r="V97" s="114"/>
      <c r="W97" s="114"/>
      <c r="X97" s="114"/>
      <c r="Y97" s="114"/>
      <c r="Z97" s="114"/>
      <c r="AA97" s="114"/>
      <c r="AB97" s="114"/>
      <c r="AC97" s="114"/>
      <c r="AD97" s="114"/>
      <c r="AE97" s="114"/>
      <c r="AF97" s="114"/>
      <c r="AG97" s="114"/>
      <c r="AH97" s="114"/>
      <c r="AI97" s="114"/>
      <c r="AJ97" s="113"/>
      <c r="AK97" s="114"/>
      <c r="AL97" s="114"/>
      <c r="AM97" s="114"/>
      <c r="AN97" s="114"/>
      <c r="AO97" s="114"/>
    </row>
    <row r="98" spans="1:41" ht="33.75" x14ac:dyDescent="0.25">
      <c r="A98" s="891" t="s">
        <v>928</v>
      </c>
      <c r="B98" s="836" t="s">
        <v>83</v>
      </c>
      <c r="C98" s="837" t="s">
        <v>1</v>
      </c>
      <c r="D98" s="837" t="s">
        <v>3</v>
      </c>
      <c r="E98" s="837" t="s">
        <v>5</v>
      </c>
      <c r="F98" s="836" t="s">
        <v>7</v>
      </c>
      <c r="G98" s="836"/>
      <c r="H98" s="836" t="s">
        <v>9</v>
      </c>
      <c r="I98" s="836" t="s">
        <v>13</v>
      </c>
      <c r="J98" s="837" t="s">
        <v>11</v>
      </c>
      <c r="K98" s="836" t="s">
        <v>84</v>
      </c>
      <c r="L98" s="836"/>
      <c r="M98" s="837" t="s">
        <v>19</v>
      </c>
      <c r="N98" s="118"/>
      <c r="O98" s="114"/>
      <c r="P98" s="114"/>
      <c r="Q98" s="114"/>
      <c r="R98" s="114"/>
      <c r="S98" s="115"/>
      <c r="T98" s="114"/>
      <c r="U98" s="114"/>
      <c r="V98" s="114"/>
      <c r="W98" s="114"/>
      <c r="X98" s="114"/>
      <c r="Y98" s="114"/>
      <c r="Z98" s="114"/>
      <c r="AA98" s="114"/>
      <c r="AB98" s="114"/>
      <c r="AC98" s="114"/>
      <c r="AD98" s="114"/>
      <c r="AE98" s="114"/>
      <c r="AF98" s="114"/>
      <c r="AG98" s="114"/>
      <c r="AH98" s="114"/>
      <c r="AI98" s="114"/>
      <c r="AJ98" s="113"/>
      <c r="AK98" s="114"/>
      <c r="AL98" s="114"/>
      <c r="AM98" s="114"/>
      <c r="AN98" s="114"/>
      <c r="AO98" s="114"/>
    </row>
    <row r="99" spans="1:41" ht="15.75" customHeight="1" x14ac:dyDescent="0.25">
      <c r="A99" s="891"/>
      <c r="B99" s="836"/>
      <c r="C99" s="837"/>
      <c r="D99" s="837"/>
      <c r="E99" s="837"/>
      <c r="F99" s="293" t="s">
        <v>85</v>
      </c>
      <c r="G99" s="293" t="s">
        <v>86</v>
      </c>
      <c r="H99" s="836"/>
      <c r="I99" s="836"/>
      <c r="J99" s="837"/>
      <c r="K99" s="233" t="s">
        <v>87</v>
      </c>
      <c r="L99" s="233" t="s">
        <v>88</v>
      </c>
      <c r="M99" s="837"/>
      <c r="N99" s="114"/>
      <c r="O99" s="114"/>
      <c r="P99" s="114"/>
      <c r="Q99" s="114"/>
      <c r="R99" s="114"/>
      <c r="S99" s="115"/>
      <c r="T99" s="114"/>
      <c r="U99" s="114"/>
      <c r="V99" s="114"/>
      <c r="W99" s="114"/>
      <c r="X99" s="114"/>
      <c r="Y99" s="114"/>
      <c r="Z99" s="114"/>
      <c r="AA99" s="114"/>
      <c r="AB99" s="114"/>
      <c r="AC99" s="114"/>
      <c r="AD99" s="114"/>
      <c r="AE99" s="114"/>
      <c r="AF99" s="114"/>
      <c r="AG99" s="114"/>
      <c r="AH99" s="114"/>
      <c r="AI99" s="114"/>
      <c r="AJ99" s="113"/>
      <c r="AK99" s="114"/>
      <c r="AL99" s="114"/>
      <c r="AM99" s="114"/>
      <c r="AN99" s="114"/>
      <c r="AO99" s="114"/>
    </row>
    <row r="100" spans="1:41" ht="33.75" x14ac:dyDescent="0.25">
      <c r="A100" s="120"/>
      <c r="B100" s="204"/>
      <c r="C100" s="112"/>
      <c r="D100" s="112"/>
      <c r="E100" s="112"/>
      <c r="F100" s="204"/>
      <c r="G100" s="204"/>
      <c r="H100" s="204"/>
      <c r="I100" s="204"/>
      <c r="J100" s="110"/>
      <c r="K100" s="117"/>
      <c r="L100" s="117"/>
      <c r="M100" s="110"/>
      <c r="N100" s="114"/>
      <c r="O100" s="114"/>
      <c r="P100" s="114"/>
      <c r="Q100" s="114"/>
      <c r="R100" s="114"/>
      <c r="S100" s="115"/>
      <c r="T100" s="114"/>
      <c r="U100" s="114"/>
      <c r="V100" s="114"/>
      <c r="W100" s="114"/>
      <c r="X100" s="114"/>
      <c r="Y100" s="114"/>
      <c r="Z100" s="114"/>
      <c r="AA100" s="114"/>
      <c r="AB100" s="114"/>
      <c r="AC100" s="114"/>
      <c r="AD100" s="114"/>
      <c r="AE100" s="114"/>
      <c r="AF100" s="114"/>
      <c r="AG100" s="114"/>
      <c r="AH100" s="114"/>
      <c r="AI100" s="114"/>
      <c r="AJ100" s="113"/>
      <c r="AK100" s="114"/>
      <c r="AL100" s="114"/>
      <c r="AM100" s="114"/>
      <c r="AN100" s="114"/>
      <c r="AO100" s="114"/>
    </row>
    <row r="101" spans="1:41" ht="33.75" x14ac:dyDescent="0.25">
      <c r="A101" s="120"/>
      <c r="B101" s="204"/>
      <c r="C101" s="112"/>
      <c r="D101" s="112"/>
      <c r="E101" s="112"/>
      <c r="F101" s="204"/>
      <c r="G101" s="204"/>
      <c r="H101" s="204"/>
      <c r="I101" s="204"/>
      <c r="J101" s="112"/>
      <c r="K101" s="204"/>
      <c r="L101" s="204"/>
      <c r="M101" s="112"/>
      <c r="N101" s="114"/>
      <c r="O101" s="114"/>
      <c r="P101" s="114"/>
      <c r="Q101" s="114"/>
      <c r="R101" s="114"/>
      <c r="S101" s="115"/>
      <c r="T101" s="114"/>
      <c r="U101" s="114"/>
      <c r="V101" s="114"/>
      <c r="W101" s="114"/>
      <c r="X101" s="114"/>
      <c r="Y101" s="114"/>
      <c r="Z101" s="114"/>
      <c r="AA101" s="114"/>
      <c r="AB101" s="114"/>
      <c r="AC101" s="114"/>
      <c r="AD101" s="114"/>
      <c r="AE101" s="114"/>
      <c r="AF101" s="114"/>
      <c r="AG101" s="114"/>
      <c r="AH101" s="114"/>
      <c r="AI101" s="114"/>
      <c r="AJ101" s="113"/>
      <c r="AK101" s="114"/>
      <c r="AL101" s="114"/>
      <c r="AM101" s="114"/>
      <c r="AN101" s="114"/>
      <c r="AO101" s="114"/>
    </row>
    <row r="102" spans="1:41" ht="33.75" x14ac:dyDescent="0.25">
      <c r="A102" s="120"/>
      <c r="B102" s="204"/>
      <c r="C102" s="112"/>
      <c r="D102" s="112"/>
      <c r="E102" s="112"/>
      <c r="F102" s="204"/>
      <c r="G102" s="204"/>
      <c r="H102" s="204"/>
      <c r="I102" s="204"/>
      <c r="J102" s="112"/>
      <c r="K102" s="204"/>
      <c r="L102" s="204"/>
      <c r="M102" s="112"/>
      <c r="N102" s="114"/>
      <c r="O102" s="114"/>
      <c r="P102" s="114"/>
      <c r="Q102" s="114"/>
      <c r="R102" s="114"/>
      <c r="S102" s="115"/>
      <c r="T102" s="114"/>
      <c r="U102" s="114"/>
      <c r="V102" s="114"/>
      <c r="W102" s="114"/>
      <c r="X102" s="114"/>
      <c r="Y102" s="114"/>
      <c r="Z102" s="114"/>
      <c r="AA102" s="114"/>
      <c r="AB102" s="114"/>
      <c r="AC102" s="114"/>
      <c r="AD102" s="114"/>
      <c r="AE102" s="114"/>
      <c r="AF102" s="114"/>
      <c r="AG102" s="114"/>
      <c r="AH102" s="114"/>
      <c r="AI102" s="114"/>
      <c r="AJ102" s="113"/>
      <c r="AK102" s="114"/>
      <c r="AL102" s="114"/>
      <c r="AM102" s="114"/>
      <c r="AN102" s="114"/>
      <c r="AO102" s="114"/>
    </row>
    <row r="103" spans="1:41" ht="33.75" x14ac:dyDescent="0.25">
      <c r="A103" s="120"/>
      <c r="B103" s="204"/>
      <c r="C103" s="112"/>
      <c r="D103" s="112"/>
      <c r="E103" s="112"/>
      <c r="F103" s="204"/>
      <c r="G103" s="204"/>
      <c r="H103" s="204"/>
      <c r="I103" s="204"/>
      <c r="J103" s="112"/>
      <c r="K103" s="204"/>
      <c r="L103" s="204"/>
      <c r="M103" s="112"/>
      <c r="N103" s="114"/>
      <c r="O103" s="114"/>
      <c r="P103" s="114"/>
      <c r="Q103" s="114"/>
      <c r="R103" s="114"/>
      <c r="S103" s="115"/>
      <c r="T103" s="114"/>
      <c r="U103" s="114"/>
      <c r="V103" s="114"/>
      <c r="W103" s="114"/>
      <c r="X103" s="114"/>
      <c r="Y103" s="114"/>
      <c r="Z103" s="114"/>
      <c r="AA103" s="114"/>
      <c r="AB103" s="114"/>
      <c r="AC103" s="114"/>
      <c r="AD103" s="114"/>
      <c r="AE103" s="114"/>
      <c r="AF103" s="114"/>
      <c r="AG103" s="114"/>
      <c r="AH103" s="114"/>
      <c r="AI103" s="114"/>
      <c r="AJ103" s="113"/>
      <c r="AK103" s="114"/>
      <c r="AL103" s="114"/>
      <c r="AM103" s="114"/>
      <c r="AN103" s="114"/>
      <c r="AO103" s="114"/>
    </row>
    <row r="104" spans="1:41" ht="33.75" x14ac:dyDescent="0.25">
      <c r="A104" s="120"/>
      <c r="B104" s="204"/>
      <c r="C104" s="112"/>
      <c r="D104" s="112"/>
      <c r="E104" s="112"/>
      <c r="F104" s="204"/>
      <c r="G104" s="204"/>
      <c r="H104" s="204"/>
      <c r="I104" s="204"/>
      <c r="J104" s="112"/>
      <c r="K104" s="204"/>
      <c r="L104" s="204"/>
      <c r="M104" s="112"/>
      <c r="N104" s="114"/>
      <c r="O104" s="114"/>
      <c r="P104" s="114"/>
      <c r="Q104" s="114"/>
      <c r="R104" s="114"/>
      <c r="S104" s="115"/>
      <c r="T104" s="114"/>
      <c r="U104" s="114"/>
      <c r="V104" s="114"/>
      <c r="W104" s="114"/>
      <c r="X104" s="114"/>
      <c r="Y104" s="114"/>
      <c r="Z104" s="114"/>
      <c r="AA104" s="114"/>
      <c r="AB104" s="114"/>
      <c r="AC104" s="114"/>
      <c r="AD104" s="114"/>
      <c r="AE104" s="114"/>
      <c r="AF104" s="114"/>
      <c r="AG104" s="114"/>
      <c r="AH104" s="114"/>
      <c r="AI104" s="114"/>
      <c r="AJ104" s="113"/>
      <c r="AK104" s="114"/>
      <c r="AL104" s="114"/>
      <c r="AM104" s="114"/>
      <c r="AN104" s="114"/>
      <c r="AO104" s="114"/>
    </row>
    <row r="105" spans="1:41" ht="33.75" x14ac:dyDescent="0.25">
      <c r="A105" s="120"/>
      <c r="B105" s="204"/>
      <c r="C105" s="112"/>
      <c r="D105" s="112"/>
      <c r="E105" s="112"/>
      <c r="F105" s="204"/>
      <c r="G105" s="204"/>
      <c r="H105" s="204"/>
      <c r="I105" s="204"/>
      <c r="J105" s="112"/>
      <c r="K105" s="204"/>
      <c r="L105" s="204"/>
      <c r="M105" s="112"/>
      <c r="N105" s="114"/>
      <c r="O105" s="114"/>
      <c r="P105" s="114"/>
      <c r="Q105" s="114"/>
      <c r="R105" s="114"/>
      <c r="S105" s="115"/>
      <c r="T105" s="114"/>
      <c r="U105" s="114"/>
      <c r="V105" s="114"/>
      <c r="W105" s="114"/>
      <c r="X105" s="114"/>
      <c r="Y105" s="114"/>
      <c r="Z105" s="114"/>
      <c r="AA105" s="114"/>
      <c r="AB105" s="114"/>
      <c r="AC105" s="114"/>
      <c r="AD105" s="114"/>
      <c r="AE105" s="114"/>
      <c r="AF105" s="114"/>
      <c r="AG105" s="114"/>
      <c r="AH105" s="114"/>
      <c r="AI105" s="114"/>
      <c r="AJ105" s="113"/>
      <c r="AK105" s="114"/>
      <c r="AL105" s="114"/>
      <c r="AM105" s="114"/>
      <c r="AN105" s="114"/>
      <c r="AO105" s="114"/>
    </row>
    <row r="106" spans="1:41" ht="33.75" x14ac:dyDescent="0.25">
      <c r="A106" s="120"/>
      <c r="B106" s="204"/>
      <c r="C106" s="112"/>
      <c r="D106" s="112"/>
      <c r="E106" s="112"/>
      <c r="F106" s="204"/>
      <c r="G106" s="204"/>
      <c r="H106" s="204"/>
      <c r="I106" s="204"/>
      <c r="J106" s="112"/>
      <c r="K106" s="204"/>
      <c r="L106" s="204"/>
      <c r="M106" s="112"/>
      <c r="N106" s="114"/>
      <c r="O106" s="114"/>
      <c r="P106" s="114"/>
      <c r="Q106" s="114"/>
      <c r="R106" s="114"/>
      <c r="S106" s="115"/>
      <c r="T106" s="114"/>
      <c r="U106" s="114"/>
      <c r="V106" s="114"/>
      <c r="W106" s="114"/>
      <c r="X106" s="114"/>
      <c r="Y106" s="114"/>
      <c r="Z106" s="114"/>
      <c r="AA106" s="114"/>
      <c r="AB106" s="114"/>
      <c r="AC106" s="114"/>
      <c r="AD106" s="114"/>
      <c r="AE106" s="114"/>
      <c r="AF106" s="114"/>
      <c r="AG106" s="114"/>
      <c r="AH106" s="114"/>
      <c r="AI106" s="114"/>
      <c r="AJ106" s="113"/>
      <c r="AK106" s="114"/>
      <c r="AL106" s="114"/>
      <c r="AM106" s="114"/>
      <c r="AN106" s="114"/>
      <c r="AO106" s="114"/>
    </row>
    <row r="107" spans="1:41" ht="33.75" x14ac:dyDescent="0.25">
      <c r="A107" s="120"/>
      <c r="B107" s="204"/>
      <c r="C107" s="112"/>
      <c r="D107" s="112"/>
      <c r="E107" s="112"/>
      <c r="F107" s="204"/>
      <c r="G107" s="204"/>
      <c r="H107" s="204"/>
      <c r="I107" s="204"/>
      <c r="J107" s="112"/>
      <c r="K107" s="204"/>
      <c r="L107" s="204"/>
      <c r="M107" s="112"/>
      <c r="N107" s="114"/>
      <c r="O107" s="114"/>
      <c r="P107" s="114"/>
      <c r="Q107" s="114"/>
      <c r="R107" s="114"/>
      <c r="S107" s="285"/>
      <c r="T107" s="114"/>
      <c r="U107" s="114"/>
      <c r="V107" s="114"/>
      <c r="W107" s="114"/>
      <c r="X107" s="114"/>
      <c r="Y107" s="114"/>
      <c r="Z107" s="114"/>
      <c r="AA107" s="114"/>
      <c r="AB107" s="114"/>
      <c r="AC107" s="114"/>
      <c r="AD107" s="114"/>
      <c r="AE107" s="114"/>
      <c r="AF107" s="114"/>
      <c r="AG107" s="114"/>
      <c r="AH107" s="114"/>
      <c r="AI107" s="114"/>
      <c r="AJ107" s="113"/>
      <c r="AK107" s="114"/>
      <c r="AL107" s="114"/>
      <c r="AM107" s="114"/>
      <c r="AN107" s="114"/>
      <c r="AO107" s="114"/>
    </row>
    <row r="108" spans="1:41" ht="33.75" x14ac:dyDescent="0.25">
      <c r="A108" s="120"/>
      <c r="B108" s="204"/>
      <c r="C108" s="112"/>
      <c r="D108" s="112"/>
      <c r="E108" s="112"/>
      <c r="F108" s="204"/>
      <c r="G108" s="204"/>
      <c r="H108" s="204"/>
      <c r="I108" s="204"/>
      <c r="J108" s="112"/>
      <c r="K108" s="204"/>
      <c r="L108" s="204"/>
      <c r="M108" s="112"/>
      <c r="N108" s="114"/>
      <c r="O108" s="114"/>
      <c r="P108" s="114"/>
      <c r="Q108" s="114"/>
      <c r="R108" s="114"/>
      <c r="S108" s="285"/>
      <c r="T108" s="114"/>
      <c r="U108" s="114"/>
      <c r="V108" s="114"/>
      <c r="W108" s="114"/>
      <c r="X108" s="114"/>
      <c r="Y108" s="114"/>
      <c r="Z108" s="114"/>
      <c r="AA108" s="114"/>
      <c r="AB108" s="114"/>
      <c r="AC108" s="114"/>
      <c r="AD108" s="114"/>
      <c r="AE108" s="114"/>
      <c r="AF108" s="114"/>
      <c r="AG108" s="114"/>
      <c r="AH108" s="114"/>
      <c r="AI108" s="114"/>
      <c r="AJ108" s="113"/>
      <c r="AK108" s="114"/>
      <c r="AL108" s="114"/>
      <c r="AM108" s="114"/>
      <c r="AN108" s="114"/>
      <c r="AO108" s="114"/>
    </row>
    <row r="109" spans="1:41" ht="33.75" x14ac:dyDescent="0.25">
      <c r="A109" s="119"/>
      <c r="B109" s="244"/>
      <c r="C109" s="113"/>
      <c r="D109" s="113"/>
      <c r="E109" s="113"/>
      <c r="F109" s="244"/>
      <c r="G109" s="244"/>
      <c r="H109" s="244"/>
      <c r="I109" s="244"/>
      <c r="J109" s="113"/>
      <c r="K109" s="244"/>
      <c r="L109" s="244"/>
      <c r="M109" s="113"/>
      <c r="N109" s="113"/>
      <c r="O109" s="113"/>
      <c r="P109" s="113"/>
      <c r="Q109" s="113"/>
      <c r="R109" s="113"/>
      <c r="S109" s="115"/>
      <c r="T109" s="113"/>
      <c r="U109" s="113"/>
      <c r="V109" s="113"/>
      <c r="W109" s="113"/>
      <c r="X109" s="113"/>
      <c r="Y109" s="113"/>
      <c r="Z109" s="113"/>
      <c r="AA109" s="113"/>
      <c r="AB109" s="113"/>
      <c r="AC109" s="113"/>
      <c r="AD109" s="113"/>
      <c r="AE109" s="113"/>
      <c r="AF109" s="113"/>
      <c r="AG109" s="113"/>
      <c r="AH109" s="113"/>
      <c r="AI109" s="113"/>
      <c r="AJ109" s="113"/>
      <c r="AK109" s="114"/>
      <c r="AL109" s="114"/>
      <c r="AM109" s="114"/>
      <c r="AN109" s="114"/>
      <c r="AO109" s="114"/>
    </row>
    <row r="110" spans="1:41" ht="33.75" x14ac:dyDescent="0.25">
      <c r="A110" s="119"/>
      <c r="B110" s="244"/>
      <c r="C110" s="113"/>
      <c r="D110" s="113"/>
      <c r="E110" s="113"/>
      <c r="F110" s="244"/>
      <c r="G110" s="244"/>
      <c r="H110" s="244"/>
      <c r="I110" s="244"/>
      <c r="J110" s="113"/>
      <c r="K110" s="244"/>
      <c r="L110" s="244"/>
      <c r="M110" s="113"/>
      <c r="N110" s="113"/>
      <c r="O110" s="113"/>
      <c r="P110" s="113"/>
      <c r="Q110" s="113"/>
      <c r="R110" s="113"/>
      <c r="S110" s="115"/>
      <c r="T110" s="113"/>
      <c r="U110" s="113"/>
      <c r="V110" s="113"/>
      <c r="W110" s="113"/>
      <c r="X110" s="113"/>
      <c r="Y110" s="113"/>
      <c r="Z110" s="113"/>
      <c r="AA110" s="113"/>
      <c r="AB110" s="113"/>
      <c r="AC110" s="113"/>
      <c r="AD110" s="113"/>
      <c r="AE110" s="113"/>
      <c r="AF110" s="113"/>
      <c r="AG110" s="113"/>
      <c r="AH110" s="113"/>
      <c r="AI110" s="113"/>
      <c r="AJ110" s="113"/>
      <c r="AK110" s="114"/>
      <c r="AL110" s="114"/>
      <c r="AM110" s="114"/>
      <c r="AN110" s="114"/>
      <c r="AO110" s="114"/>
    </row>
    <row r="111" spans="1:41" ht="33.75" x14ac:dyDescent="0.25">
      <c r="A111" s="111"/>
      <c r="B111" s="237"/>
      <c r="C111" s="114"/>
      <c r="D111" s="114"/>
      <c r="E111" s="114"/>
      <c r="F111" s="237"/>
      <c r="G111" s="237"/>
      <c r="H111" s="237"/>
      <c r="I111" s="237"/>
      <c r="J111" s="114"/>
      <c r="K111" s="237"/>
      <c r="L111" s="237"/>
      <c r="M111" s="114"/>
      <c r="N111" s="114"/>
      <c r="O111" s="114"/>
      <c r="P111" s="114"/>
      <c r="Q111" s="114"/>
      <c r="R111" s="114"/>
      <c r="S111" s="115"/>
      <c r="T111" s="114"/>
      <c r="U111" s="114"/>
      <c r="V111" s="114"/>
      <c r="W111" s="114"/>
      <c r="X111" s="114"/>
      <c r="Y111" s="114"/>
      <c r="Z111" s="114"/>
      <c r="AA111" s="114"/>
      <c r="AB111" s="114"/>
      <c r="AC111" s="114"/>
      <c r="AD111" s="114"/>
      <c r="AE111" s="114"/>
      <c r="AF111" s="114"/>
      <c r="AG111" s="114"/>
      <c r="AH111" s="114"/>
      <c r="AI111" s="114"/>
      <c r="AJ111" s="114"/>
      <c r="AK111" s="114"/>
      <c r="AL111" s="114"/>
      <c r="AM111" s="114"/>
      <c r="AN111" s="114"/>
      <c r="AO111" s="114"/>
    </row>
    <row r="112" spans="1:41" ht="33.75" x14ac:dyDescent="0.25">
      <c r="A112" s="111"/>
      <c r="B112" s="237"/>
      <c r="C112" s="114"/>
      <c r="D112" s="114"/>
      <c r="E112" s="114"/>
      <c r="F112" s="237"/>
      <c r="G112" s="237"/>
      <c r="H112" s="237"/>
      <c r="I112" s="237"/>
      <c r="J112" s="114"/>
      <c r="K112" s="237"/>
      <c r="L112" s="237"/>
      <c r="M112" s="114"/>
      <c r="N112" s="114"/>
      <c r="O112" s="114"/>
      <c r="P112" s="114"/>
      <c r="Q112" s="114"/>
      <c r="R112" s="114"/>
      <c r="S112" s="115"/>
      <c r="T112" s="114"/>
      <c r="U112" s="114"/>
      <c r="V112" s="114"/>
      <c r="W112" s="114"/>
      <c r="X112" s="114"/>
      <c r="Y112" s="114"/>
      <c r="Z112" s="114"/>
      <c r="AA112" s="114"/>
      <c r="AB112" s="114"/>
      <c r="AC112" s="114"/>
      <c r="AD112" s="114"/>
      <c r="AE112" s="114"/>
      <c r="AF112" s="114"/>
      <c r="AG112" s="114"/>
      <c r="AH112" s="114"/>
      <c r="AI112" s="114"/>
      <c r="AJ112" s="114"/>
      <c r="AK112" s="114"/>
      <c r="AL112" s="114"/>
      <c r="AM112" s="114"/>
      <c r="AN112" s="114"/>
      <c r="AO112" s="114"/>
    </row>
    <row r="113" spans="1:41" ht="33.75" x14ac:dyDescent="0.25">
      <c r="A113" s="111"/>
      <c r="B113" s="237"/>
      <c r="C113" s="114"/>
      <c r="D113" s="114"/>
      <c r="E113" s="114"/>
      <c r="F113" s="237"/>
      <c r="G113" s="237"/>
      <c r="H113" s="237"/>
      <c r="I113" s="237"/>
      <c r="J113" s="114"/>
      <c r="K113" s="237"/>
      <c r="L113" s="237"/>
      <c r="M113" s="114"/>
      <c r="N113" s="114"/>
      <c r="O113" s="114"/>
      <c r="P113" s="114"/>
      <c r="Q113" s="114"/>
      <c r="R113" s="114"/>
      <c r="S113" s="115"/>
      <c r="T113" s="114"/>
      <c r="U113" s="114"/>
      <c r="V113" s="114"/>
      <c r="W113" s="114"/>
      <c r="X113" s="114"/>
      <c r="Y113" s="114"/>
      <c r="Z113" s="114"/>
      <c r="AA113" s="114"/>
      <c r="AB113" s="114"/>
      <c r="AC113" s="114"/>
      <c r="AD113" s="114"/>
      <c r="AE113" s="114"/>
      <c r="AF113" s="114"/>
      <c r="AG113" s="114"/>
      <c r="AH113" s="114"/>
      <c r="AI113" s="114"/>
      <c r="AJ113" s="114"/>
      <c r="AK113" s="114"/>
      <c r="AL113" s="114"/>
      <c r="AM113" s="114"/>
      <c r="AN113" s="114"/>
      <c r="AO113" s="114"/>
    </row>
    <row r="114" spans="1:41" ht="33.75" x14ac:dyDescent="0.25">
      <c r="A114" s="111"/>
      <c r="B114" s="237"/>
      <c r="C114" s="114"/>
      <c r="D114" s="114"/>
      <c r="E114" s="114"/>
      <c r="F114" s="237"/>
      <c r="G114" s="237"/>
      <c r="H114" s="237"/>
      <c r="I114" s="237"/>
      <c r="J114" s="114"/>
      <c r="K114" s="237"/>
      <c r="L114" s="237"/>
      <c r="M114" s="114"/>
      <c r="N114" s="114"/>
      <c r="O114" s="114"/>
      <c r="P114" s="114"/>
      <c r="Q114" s="114"/>
      <c r="R114" s="114"/>
      <c r="S114" s="115"/>
      <c r="T114" s="114"/>
      <c r="U114" s="114"/>
      <c r="V114" s="114"/>
      <c r="W114" s="114"/>
      <c r="X114" s="114"/>
      <c r="Y114" s="114"/>
      <c r="Z114" s="114"/>
      <c r="AA114" s="114"/>
      <c r="AB114" s="114"/>
      <c r="AC114" s="114"/>
      <c r="AD114" s="114"/>
      <c r="AE114" s="114"/>
      <c r="AF114" s="114"/>
      <c r="AG114" s="114"/>
      <c r="AH114" s="114"/>
      <c r="AI114" s="114"/>
      <c r="AJ114" s="114"/>
      <c r="AK114" s="114"/>
      <c r="AL114" s="114"/>
      <c r="AM114" s="114"/>
      <c r="AN114" s="114"/>
      <c r="AO114" s="114"/>
    </row>
    <row r="115" spans="1:41" ht="33.75" x14ac:dyDescent="0.25">
      <c r="A115" s="111"/>
      <c r="B115" s="237"/>
      <c r="C115" s="114"/>
      <c r="D115" s="114"/>
      <c r="E115" s="114"/>
      <c r="F115" s="237"/>
      <c r="G115" s="237"/>
      <c r="H115" s="237"/>
      <c r="I115" s="237"/>
      <c r="J115" s="114"/>
      <c r="K115" s="237"/>
      <c r="L115" s="237"/>
      <c r="M115" s="114"/>
      <c r="N115" s="114"/>
      <c r="O115" s="114"/>
      <c r="P115" s="114"/>
      <c r="Q115" s="114"/>
      <c r="R115" s="114"/>
      <c r="S115" s="115"/>
      <c r="T115" s="114"/>
      <c r="U115" s="114"/>
      <c r="V115" s="114"/>
      <c r="W115" s="114"/>
      <c r="X115" s="114"/>
      <c r="Y115" s="114"/>
      <c r="Z115" s="114"/>
      <c r="AA115" s="114"/>
      <c r="AB115" s="114"/>
      <c r="AC115" s="114"/>
      <c r="AD115" s="114"/>
      <c r="AE115" s="114"/>
      <c r="AF115" s="114"/>
      <c r="AG115" s="114"/>
      <c r="AH115" s="114"/>
      <c r="AI115" s="114"/>
      <c r="AJ115" s="114"/>
      <c r="AK115" s="114"/>
      <c r="AL115" s="114"/>
      <c r="AM115" s="114"/>
      <c r="AN115" s="114"/>
      <c r="AO115" s="114"/>
    </row>
    <row r="116" spans="1:41" ht="33.75" x14ac:dyDescent="0.25">
      <c r="A116" s="111"/>
      <c r="B116" s="237"/>
      <c r="C116" s="114"/>
      <c r="D116" s="114"/>
      <c r="E116" s="114"/>
      <c r="F116" s="237"/>
      <c r="G116" s="237"/>
      <c r="H116" s="237"/>
      <c r="I116" s="237"/>
      <c r="J116" s="114"/>
      <c r="K116" s="237"/>
      <c r="L116" s="237"/>
      <c r="M116" s="114"/>
      <c r="N116" s="114"/>
      <c r="O116" s="114"/>
      <c r="P116" s="114"/>
      <c r="Q116" s="114"/>
      <c r="R116" s="114"/>
      <c r="S116" s="115"/>
      <c r="T116" s="114"/>
      <c r="U116" s="114"/>
      <c r="V116" s="114"/>
      <c r="W116" s="114"/>
      <c r="X116" s="114"/>
      <c r="Y116" s="114"/>
      <c r="Z116" s="114"/>
      <c r="AA116" s="114"/>
      <c r="AB116" s="114"/>
      <c r="AC116" s="114"/>
      <c r="AD116" s="114"/>
      <c r="AE116" s="114"/>
      <c r="AF116" s="114"/>
      <c r="AG116" s="114"/>
      <c r="AH116" s="114"/>
      <c r="AI116" s="114"/>
      <c r="AJ116" s="114"/>
      <c r="AK116" s="114"/>
      <c r="AL116" s="114"/>
      <c r="AM116" s="114"/>
      <c r="AN116" s="114"/>
      <c r="AO116" s="114"/>
    </row>
    <row r="117" spans="1:41" ht="33.75" x14ac:dyDescent="0.25">
      <c r="A117" s="111"/>
      <c r="B117" s="237"/>
      <c r="C117" s="114"/>
      <c r="D117" s="114"/>
      <c r="E117" s="114"/>
      <c r="F117" s="237"/>
      <c r="G117" s="237"/>
      <c r="H117" s="237"/>
      <c r="I117" s="237"/>
      <c r="J117" s="114"/>
      <c r="K117" s="237"/>
      <c r="L117" s="237"/>
      <c r="M117" s="114"/>
      <c r="N117" s="114"/>
      <c r="O117" s="114"/>
      <c r="P117" s="114"/>
      <c r="Q117" s="114"/>
      <c r="R117" s="114"/>
      <c r="S117" s="115"/>
      <c r="T117" s="114"/>
      <c r="U117" s="114"/>
      <c r="V117" s="114"/>
      <c r="W117" s="114"/>
      <c r="X117" s="114"/>
      <c r="Y117" s="114"/>
      <c r="Z117" s="114"/>
      <c r="AA117" s="114"/>
      <c r="AB117" s="114"/>
      <c r="AC117" s="114"/>
      <c r="AD117" s="114"/>
      <c r="AE117" s="114"/>
      <c r="AF117" s="114"/>
      <c r="AG117" s="114"/>
      <c r="AH117" s="114"/>
      <c r="AI117" s="114"/>
      <c r="AJ117" s="114"/>
      <c r="AK117" s="114"/>
      <c r="AL117" s="114"/>
      <c r="AM117" s="114"/>
      <c r="AN117" s="114"/>
      <c r="AO117" s="114"/>
    </row>
    <row r="118" spans="1:41" ht="33.75" x14ac:dyDescent="0.25">
      <c r="A118" s="111"/>
      <c r="B118" s="237"/>
      <c r="C118" s="114"/>
      <c r="D118" s="114"/>
      <c r="E118" s="114"/>
      <c r="F118" s="237"/>
      <c r="G118" s="237"/>
      <c r="H118" s="237"/>
      <c r="I118" s="237"/>
      <c r="J118" s="114"/>
      <c r="K118" s="237"/>
      <c r="L118" s="237"/>
      <c r="M118" s="114"/>
      <c r="N118" s="114"/>
      <c r="O118" s="114"/>
      <c r="P118" s="114"/>
      <c r="Q118" s="114"/>
      <c r="R118" s="114"/>
      <c r="S118" s="115"/>
      <c r="T118" s="114"/>
      <c r="U118" s="114"/>
      <c r="V118" s="114"/>
      <c r="W118" s="114"/>
      <c r="X118" s="114"/>
      <c r="Y118" s="114"/>
      <c r="Z118" s="114"/>
      <c r="AA118" s="114"/>
      <c r="AB118" s="114"/>
      <c r="AC118" s="114"/>
      <c r="AD118" s="114"/>
      <c r="AE118" s="114"/>
      <c r="AF118" s="114"/>
      <c r="AG118" s="114"/>
      <c r="AH118" s="114"/>
      <c r="AI118" s="114"/>
      <c r="AJ118" s="114"/>
      <c r="AK118" s="114"/>
      <c r="AL118" s="114"/>
      <c r="AM118" s="114"/>
      <c r="AN118" s="114"/>
      <c r="AO118" s="114"/>
    </row>
    <row r="119" spans="1:41" ht="33.75" x14ac:dyDescent="0.25">
      <c r="A119" s="111"/>
      <c r="B119" s="237"/>
      <c r="C119" s="114"/>
      <c r="D119" s="114"/>
      <c r="E119" s="114"/>
      <c r="F119" s="237"/>
      <c r="G119" s="237"/>
      <c r="H119" s="237"/>
      <c r="I119" s="237"/>
      <c r="J119" s="114"/>
      <c r="K119" s="237"/>
      <c r="L119" s="237"/>
      <c r="M119" s="114"/>
      <c r="N119" s="114"/>
      <c r="O119" s="114"/>
      <c r="P119" s="114"/>
      <c r="Q119" s="114"/>
      <c r="R119" s="114"/>
      <c r="S119" s="115"/>
      <c r="T119" s="114"/>
      <c r="U119" s="114"/>
      <c r="V119" s="114"/>
      <c r="W119" s="114"/>
      <c r="X119" s="114"/>
      <c r="Y119" s="114"/>
      <c r="Z119" s="114"/>
      <c r="AA119" s="114"/>
      <c r="AB119" s="114"/>
      <c r="AC119" s="114"/>
      <c r="AD119" s="114"/>
      <c r="AE119" s="114"/>
      <c r="AF119" s="114"/>
      <c r="AG119" s="114"/>
      <c r="AH119" s="114"/>
      <c r="AI119" s="114"/>
      <c r="AJ119" s="114"/>
      <c r="AK119" s="114"/>
      <c r="AL119" s="114"/>
      <c r="AM119" s="114"/>
      <c r="AN119" s="114"/>
      <c r="AO119" s="114"/>
    </row>
    <row r="120" spans="1:41" ht="33.75" x14ac:dyDescent="0.25">
      <c r="A120" s="111"/>
      <c r="B120" s="237"/>
      <c r="C120" s="114"/>
      <c r="D120" s="114"/>
      <c r="E120" s="114"/>
      <c r="F120" s="237"/>
      <c r="G120" s="237"/>
      <c r="H120" s="237"/>
      <c r="I120" s="237"/>
      <c r="J120" s="114"/>
      <c r="K120" s="237"/>
      <c r="L120" s="237"/>
      <c r="M120" s="114"/>
      <c r="N120" s="114"/>
      <c r="O120" s="114"/>
      <c r="P120" s="114"/>
      <c r="Q120" s="114"/>
      <c r="R120" s="114"/>
      <c r="S120" s="115"/>
      <c r="T120" s="114"/>
      <c r="U120" s="114"/>
      <c r="V120" s="114"/>
      <c r="W120" s="114"/>
      <c r="X120" s="114"/>
      <c r="Y120" s="114"/>
      <c r="Z120" s="114"/>
      <c r="AA120" s="114"/>
      <c r="AB120" s="114"/>
      <c r="AC120" s="114"/>
      <c r="AD120" s="114"/>
      <c r="AE120" s="114"/>
      <c r="AF120" s="114"/>
      <c r="AG120" s="114"/>
      <c r="AH120" s="114"/>
      <c r="AI120" s="114"/>
      <c r="AJ120" s="114"/>
      <c r="AK120" s="114"/>
      <c r="AL120" s="114"/>
      <c r="AM120" s="114"/>
      <c r="AN120" s="114"/>
      <c r="AO120" s="114"/>
    </row>
  </sheetData>
  <mergeCells count="87">
    <mergeCell ref="A98:A99"/>
    <mergeCell ref="B98:B99"/>
    <mergeCell ref="C98:C99"/>
    <mergeCell ref="D98:D99"/>
    <mergeCell ref="E98:E99"/>
    <mergeCell ref="M86:M87"/>
    <mergeCell ref="F98:G98"/>
    <mergeCell ref="H98:H99"/>
    <mergeCell ref="I98:I99"/>
    <mergeCell ref="J98:J99"/>
    <mergeCell ref="K98:L98"/>
    <mergeCell ref="M98:M99"/>
    <mergeCell ref="K86:L86"/>
    <mergeCell ref="J62:J63"/>
    <mergeCell ref="A86:A87"/>
    <mergeCell ref="B86:B87"/>
    <mergeCell ref="C86:C87"/>
    <mergeCell ref="D86:D87"/>
    <mergeCell ref="E86:E87"/>
    <mergeCell ref="D62:D63"/>
    <mergeCell ref="E62:E63"/>
    <mergeCell ref="F62:G62"/>
    <mergeCell ref="H62:H63"/>
    <mergeCell ref="I62:I63"/>
    <mergeCell ref="F86:G86"/>
    <mergeCell ref="H86:H87"/>
    <mergeCell ref="I86:I87"/>
    <mergeCell ref="J86:J87"/>
    <mergeCell ref="AG9:AG10"/>
    <mergeCell ref="AH9:AH10"/>
    <mergeCell ref="AI9:AI10"/>
    <mergeCell ref="AA9:AA10"/>
    <mergeCell ref="AB9:AB10"/>
    <mergeCell ref="AC9:AC10"/>
    <mergeCell ref="AD9:AD10"/>
    <mergeCell ref="AE9:AE10"/>
    <mergeCell ref="AF9:AF10"/>
    <mergeCell ref="M9:M10"/>
    <mergeCell ref="X9:X10"/>
    <mergeCell ref="Y9:Y10"/>
    <mergeCell ref="Z9:Z10"/>
    <mergeCell ref="O9:O10"/>
    <mergeCell ref="P9:P10"/>
    <mergeCell ref="Q9:Q10"/>
    <mergeCell ref="R9:R10"/>
    <mergeCell ref="S9:S10"/>
    <mergeCell ref="T9:T10"/>
    <mergeCell ref="U9:U10"/>
    <mergeCell ref="V9:V10"/>
    <mergeCell ref="W9:W10"/>
    <mergeCell ref="F9:G9"/>
    <mergeCell ref="H9:H10"/>
    <mergeCell ref="I9:I10"/>
    <mergeCell ref="J9:J10"/>
    <mergeCell ref="K9:L9"/>
    <mergeCell ref="A11:A23"/>
    <mergeCell ref="A24:A39"/>
    <mergeCell ref="A40:A54"/>
    <mergeCell ref="A1:AI1"/>
    <mergeCell ref="A2:AI2"/>
    <mergeCell ref="B4:G4"/>
    <mergeCell ref="B6:C6"/>
    <mergeCell ref="A8:M8"/>
    <mergeCell ref="N8:X8"/>
    <mergeCell ref="Y8:AI8"/>
    <mergeCell ref="N9:N10"/>
    <mergeCell ref="A9:A10"/>
    <mergeCell ref="B9:B10"/>
    <mergeCell ref="C9:C10"/>
    <mergeCell ref="D9:D10"/>
    <mergeCell ref="E9:E10"/>
    <mergeCell ref="K62:L62"/>
    <mergeCell ref="M62:M63"/>
    <mergeCell ref="A74:A75"/>
    <mergeCell ref="B74:B75"/>
    <mergeCell ref="C74:C75"/>
    <mergeCell ref="D74:D75"/>
    <mergeCell ref="E74:E75"/>
    <mergeCell ref="F74:G74"/>
    <mergeCell ref="H74:H75"/>
    <mergeCell ref="I74:I75"/>
    <mergeCell ref="J74:J75"/>
    <mergeCell ref="K74:L74"/>
    <mergeCell ref="M74:M75"/>
    <mergeCell ref="A62:A63"/>
    <mergeCell ref="B62:B63"/>
    <mergeCell ref="C62:C63"/>
  </mergeCells>
  <phoneticPr fontId="41" type="noConversion"/>
  <conditionalFormatting sqref="G11:G14">
    <cfRule type="timePeriod" dxfId="39" priority="2" timePeriod="lastMonth">
      <formula>AND(MONTH(G11)=MONTH(EDATE(TODAY(),0-1)),YEAR(G11)=YEAR(EDATE(TODAY(),0-1)))</formula>
    </cfRule>
  </conditionalFormatting>
  <conditionalFormatting sqref="G16">
    <cfRule type="timePeriod" dxfId="38" priority="1" timePeriod="lastMonth">
      <formula>AND(MONTH(G16)=MONTH(EDATE(TODAY(),0-1)),YEAR(G16)=YEAR(EDATE(TODAY(),0-1)))</formula>
    </cfRule>
  </conditionalFormatting>
  <conditionalFormatting sqref="N11:N54">
    <cfRule type="cellIs" dxfId="37" priority="11" stopIfTrue="1" operator="equal">
      <formula>"x"</formula>
    </cfRule>
  </conditionalFormatting>
  <conditionalFormatting sqref="O11:O54">
    <cfRule type="cellIs" dxfId="36" priority="10" operator="equal">
      <formula>"x"</formula>
    </cfRule>
  </conditionalFormatting>
  <conditionalFormatting sqref="P11:P54">
    <cfRule type="cellIs" dxfId="35" priority="9" operator="equal">
      <formula>"x"</formula>
    </cfRule>
  </conditionalFormatting>
  <conditionalFormatting sqref="Q11:Q54">
    <cfRule type="cellIs" dxfId="34" priority="8" stopIfTrue="1" operator="equal">
      <formula>"x"</formula>
    </cfRule>
  </conditionalFormatting>
  <conditionalFormatting sqref="R11:R54">
    <cfRule type="cellIs" dxfId="33" priority="7" operator="equal">
      <formula>"x"</formula>
    </cfRule>
  </conditionalFormatting>
  <conditionalFormatting sqref="S11:S54">
    <cfRule type="cellIs" dxfId="32" priority="4" stopIfTrue="1" operator="equal">
      <formula>$AN$7</formula>
    </cfRule>
    <cfRule type="cellIs" dxfId="31" priority="5" stopIfTrue="1" operator="equal">
      <formula>$AN$6</formula>
    </cfRule>
  </conditionalFormatting>
  <conditionalFormatting sqref="AN6:AN7">
    <cfRule type="cellIs" dxfId="30" priority="3" stopIfTrue="1" operator="equal">
      <formula>$AN$6</formula>
    </cfRule>
  </conditionalFormatting>
  <dataValidations count="1">
    <dataValidation type="list" allowBlank="1" showInputMessage="1" showErrorMessage="1" sqref="S11:S54" xr:uid="{00000000-0002-0000-0200-000000000000}">
      <formula1>$AN$6:$AN$7</formula1>
    </dataValidation>
  </dataValidations>
  <pageMargins left="0.511811024" right="0.511811024" top="0.78740157499999996" bottom="0.78740157499999996" header="0.31496062000000002" footer="0.31496062000000002"/>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B36"/>
  <sheetViews>
    <sheetView showGridLines="0" topLeftCell="A21" zoomScaleNormal="100" zoomScalePageLayoutView="70" workbookViewId="0">
      <selection activeCell="F21" sqref="F21"/>
    </sheetView>
  </sheetViews>
  <sheetFormatPr defaultRowHeight="15" x14ac:dyDescent="0.25"/>
  <cols>
    <col min="1" max="1" width="2.85546875" customWidth="1"/>
    <col min="2" max="2" width="3.85546875" customWidth="1"/>
    <col min="3" max="3" width="53" bestFit="1" customWidth="1"/>
    <col min="4" max="4" width="12" bestFit="1" customWidth="1"/>
    <col min="5" max="5" width="7.42578125" customWidth="1"/>
    <col min="6" max="6" width="12" bestFit="1" customWidth="1"/>
    <col min="7" max="7" width="8.140625" customWidth="1"/>
    <col min="8" max="8" width="9.140625" customWidth="1"/>
    <col min="24" max="24" width="2.85546875" customWidth="1"/>
    <col min="26" max="26" width="0" hidden="1" customWidth="1"/>
    <col min="27" max="28" width="4.140625" hidden="1" customWidth="1"/>
    <col min="29" max="29" width="4.140625" customWidth="1"/>
  </cols>
  <sheetData>
    <row r="1" spans="1:28" x14ac:dyDescent="0.25">
      <c r="A1" s="11"/>
      <c r="B1" s="754" t="s">
        <v>71</v>
      </c>
      <c r="C1" s="754"/>
      <c r="D1" s="754"/>
      <c r="E1" s="754"/>
      <c r="F1" s="754"/>
      <c r="G1" s="754"/>
      <c r="H1" s="754"/>
      <c r="I1" s="754"/>
      <c r="J1" s="754"/>
      <c r="K1" s="754"/>
      <c r="L1" s="754"/>
      <c r="M1" s="754"/>
      <c r="N1" s="754"/>
      <c r="O1" s="754"/>
      <c r="P1" s="754"/>
      <c r="Q1" s="754"/>
      <c r="R1" s="754"/>
      <c r="S1" s="754"/>
      <c r="T1" s="754"/>
      <c r="U1" s="754"/>
      <c r="V1" s="754"/>
      <c r="W1" s="754"/>
      <c r="X1" s="11"/>
    </row>
    <row r="2" spans="1:28" s="15" customFormat="1" ht="21" customHeight="1" x14ac:dyDescent="0.25">
      <c r="A2" s="16"/>
      <c r="B2" s="754"/>
      <c r="C2" s="754"/>
      <c r="D2" s="754"/>
      <c r="E2" s="754"/>
      <c r="F2" s="754"/>
      <c r="G2" s="754"/>
      <c r="H2" s="754"/>
      <c r="I2" s="754"/>
      <c r="J2" s="754"/>
      <c r="K2" s="754"/>
      <c r="L2" s="754"/>
      <c r="M2" s="754"/>
      <c r="N2" s="754"/>
      <c r="O2" s="754"/>
      <c r="P2" s="754"/>
      <c r="Q2" s="754"/>
      <c r="R2" s="754"/>
      <c r="S2" s="754"/>
      <c r="T2" s="754"/>
      <c r="U2" s="754"/>
      <c r="V2" s="754"/>
      <c r="W2" s="754"/>
      <c r="X2" s="16"/>
    </row>
    <row r="3" spans="1:28" ht="33.75" customHeight="1" x14ac:dyDescent="0.35">
      <c r="A3" s="11"/>
      <c r="B3" s="760" t="str">
        <f>'Monitoria Anual - 2'!A2</f>
        <v>Plano de Ação Nacional para a Conservação de répteis e anfíbios ameaçados de extinção da região Sul do Brasil - PAN Herpetofauna do Sul</v>
      </c>
      <c r="C3" s="760"/>
      <c r="D3" s="760"/>
      <c r="E3" s="760"/>
      <c r="F3" s="760"/>
      <c r="G3" s="760"/>
      <c r="H3" s="760"/>
      <c r="I3" s="760"/>
      <c r="J3" s="760"/>
      <c r="K3" s="760"/>
      <c r="L3" s="760"/>
      <c r="M3" s="760"/>
      <c r="N3" s="760"/>
      <c r="O3" s="760"/>
      <c r="P3" s="760"/>
      <c r="Q3" s="760"/>
      <c r="R3" s="760"/>
      <c r="S3" s="760"/>
      <c r="T3" s="760"/>
      <c r="U3" s="760"/>
      <c r="V3" s="760"/>
      <c r="W3" s="760"/>
      <c r="X3" s="11"/>
    </row>
    <row r="4" spans="1:28" x14ac:dyDescent="0.25">
      <c r="A4" s="11"/>
      <c r="J4" s="12"/>
      <c r="K4" s="12"/>
      <c r="L4" s="12"/>
      <c r="M4" s="12"/>
      <c r="N4" s="12"/>
      <c r="O4" s="12"/>
      <c r="X4" s="11"/>
    </row>
    <row r="5" spans="1:28" s="2" customFormat="1" ht="45" customHeight="1" x14ac:dyDescent="0.25">
      <c r="A5" s="18"/>
      <c r="B5" s="761" t="s">
        <v>631</v>
      </c>
      <c r="C5" s="761"/>
      <c r="D5" s="762" t="str">
        <f>'Monitoria Anual - 2'!B4</f>
        <v>Promover a redução de ameaças sobre os anfíbios e répteis contemplados pelo PAN e seus habitat</v>
      </c>
      <c r="E5" s="762"/>
      <c r="F5" s="762"/>
      <c r="G5" s="762"/>
      <c r="H5" s="762"/>
      <c r="I5" s="762"/>
      <c r="J5" s="762"/>
      <c r="K5" s="762"/>
      <c r="L5" s="762"/>
      <c r="M5" s="763"/>
      <c r="N5" s="13"/>
      <c r="O5" s="13"/>
      <c r="P5" s="13"/>
      <c r="Q5" s="13"/>
      <c r="R5" s="13"/>
      <c r="X5" s="18"/>
    </row>
    <row r="6" spans="1:28" x14ac:dyDescent="0.25">
      <c r="A6" s="11"/>
      <c r="J6" s="12"/>
      <c r="K6" s="12"/>
      <c r="L6" s="12"/>
      <c r="M6" s="12"/>
      <c r="N6" s="12"/>
      <c r="O6" s="12"/>
      <c r="X6" s="11"/>
    </row>
    <row r="7" spans="1:28" ht="26.25" customHeight="1" x14ac:dyDescent="0.25">
      <c r="A7" s="11"/>
      <c r="B7" s="761" t="s">
        <v>75</v>
      </c>
      <c r="C7" s="761"/>
      <c r="D7" s="755" t="str">
        <f>'Monitoria Anual - 2'!B6</f>
        <v>30 de Setembro a 02 de Outubro de 2020</v>
      </c>
      <c r="E7" s="755"/>
      <c r="F7" s="755"/>
      <c r="G7" s="756"/>
      <c r="H7" s="2"/>
      <c r="I7" s="14"/>
      <c r="J7" s="12"/>
      <c r="K7" s="12"/>
      <c r="L7" s="12"/>
      <c r="M7" s="12"/>
      <c r="N7" s="12"/>
      <c r="O7" s="12"/>
      <c r="X7" s="11"/>
    </row>
    <row r="8" spans="1:28" x14ac:dyDescent="0.25">
      <c r="A8" s="11"/>
      <c r="X8" s="11"/>
    </row>
    <row r="9" spans="1:28" ht="31.5" customHeight="1" x14ac:dyDescent="0.25">
      <c r="A9" s="11"/>
      <c r="B9" s="754" t="s">
        <v>632</v>
      </c>
      <c r="C9" s="754"/>
      <c r="D9" s="754"/>
      <c r="E9" s="754"/>
      <c r="F9" s="754"/>
      <c r="G9" s="754"/>
      <c r="H9" s="754"/>
      <c r="I9" s="754"/>
      <c r="J9" s="754"/>
      <c r="K9" s="754"/>
      <c r="L9" s="754"/>
      <c r="M9" s="754"/>
      <c r="N9" s="754"/>
      <c r="O9" s="754"/>
      <c r="P9" s="754"/>
      <c r="Q9" s="754"/>
      <c r="R9" s="754"/>
      <c r="S9" s="754"/>
      <c r="T9" s="754"/>
      <c r="U9" s="754"/>
      <c r="V9" s="754"/>
      <c r="W9" s="754"/>
      <c r="X9" s="11"/>
    </row>
    <row r="10" spans="1:28" x14ac:dyDescent="0.25">
      <c r="A10" s="11"/>
      <c r="G10" s="10"/>
      <c r="H10" s="10"/>
      <c r="I10" s="10"/>
      <c r="X10" s="11"/>
    </row>
    <row r="11" spans="1:28" ht="15.75" x14ac:dyDescent="0.25">
      <c r="A11" s="11"/>
      <c r="B11" s="755" t="s">
        <v>633</v>
      </c>
      <c r="C11" s="756"/>
      <c r="D11" s="45"/>
      <c r="E11" s="45"/>
      <c r="F11" s="45"/>
      <c r="G11" s="45"/>
      <c r="H11" s="45"/>
      <c r="I11" s="45"/>
      <c r="J11" s="45"/>
      <c r="K11" s="45"/>
      <c r="L11" s="45"/>
      <c r="M11" s="45"/>
      <c r="N11" s="45"/>
      <c r="O11" s="45"/>
      <c r="P11" s="45"/>
      <c r="Q11" s="45"/>
      <c r="R11" s="45"/>
      <c r="S11" s="45"/>
      <c r="T11" s="45"/>
      <c r="U11" s="45"/>
      <c r="V11" s="45"/>
      <c r="W11" s="45"/>
      <c r="X11" s="11"/>
    </row>
    <row r="12" spans="1:28" ht="15.75" thickBot="1" x14ac:dyDescent="0.3">
      <c r="A12" s="11"/>
      <c r="F12" s="831"/>
      <c r="G12" s="831"/>
      <c r="H12" s="291"/>
      <c r="X12" s="11"/>
    </row>
    <row r="13" spans="1:28" ht="33.75" customHeight="1" thickBot="1" x14ac:dyDescent="0.3">
      <c r="A13" s="11"/>
      <c r="C13" s="757" t="s">
        <v>929</v>
      </c>
      <c r="D13" s="758"/>
      <c r="E13" s="758"/>
      <c r="F13" s="758"/>
      <c r="G13" s="759"/>
      <c r="H13" s="3"/>
      <c r="X13" s="11"/>
    </row>
    <row r="14" spans="1:28" s="2" customFormat="1" ht="34.5" customHeight="1" thickBot="1" x14ac:dyDescent="0.3">
      <c r="A14" s="18"/>
      <c r="C14" s="26" t="s">
        <v>635</v>
      </c>
      <c r="D14" s="7" t="s">
        <v>636</v>
      </c>
      <c r="E14" s="8" t="s">
        <v>637</v>
      </c>
      <c r="F14" s="7" t="s">
        <v>638</v>
      </c>
      <c r="G14" s="9" t="s">
        <v>637</v>
      </c>
      <c r="H14" s="6"/>
      <c r="X14" s="18"/>
    </row>
    <row r="15" spans="1:28" ht="15.75" x14ac:dyDescent="0.25">
      <c r="A15" s="11"/>
      <c r="C15" s="81" t="s">
        <v>639</v>
      </c>
      <c r="D15" s="91"/>
      <c r="E15" s="92"/>
      <c r="F15" s="88">
        <f>COUNTA('Monitoria Anual - 2'!S11:S894)</f>
        <v>1</v>
      </c>
      <c r="G15" s="27">
        <f t="shared" ref="G15:G21" si="0">F15/$F$22</f>
        <v>2.2727272727272728E-2</v>
      </c>
      <c r="H15" s="4"/>
      <c r="X15" s="11"/>
    </row>
    <row r="16" spans="1:28" ht="15.75" x14ac:dyDescent="0.25">
      <c r="A16" s="11"/>
      <c r="C16" s="82" t="s">
        <v>640</v>
      </c>
      <c r="D16" s="93">
        <f>COUNTA('Monitoria Anual - 2'!N11:N894)</f>
        <v>0</v>
      </c>
      <c r="E16" s="29">
        <f>D16/$D$22</f>
        <v>0</v>
      </c>
      <c r="F16" s="89">
        <f>D16-AB16</f>
        <v>0</v>
      </c>
      <c r="G16" s="29">
        <f t="shared" si="0"/>
        <v>0</v>
      </c>
      <c r="H16" s="4"/>
      <c r="X16" s="11"/>
      <c r="Z16">
        <f>COUNTIFS('Monitoria Anual - 2'!N:N,"x",'Monitoria Anual - 2'!S:S,"Excluída")</f>
        <v>0</v>
      </c>
      <c r="AA16">
        <f>COUNTIFS('Monitoria Anual - 2'!N:N,"x",'Monitoria Anual - 2'!S:S,"Agrupada")</f>
        <v>0</v>
      </c>
      <c r="AB16">
        <f>Z16+AA16</f>
        <v>0</v>
      </c>
    </row>
    <row r="17" spans="1:28" ht="15.75" x14ac:dyDescent="0.25">
      <c r="A17" s="11"/>
      <c r="C17" s="83" t="s">
        <v>641</v>
      </c>
      <c r="D17" s="93">
        <f>COUNTA('Monitoria Anual - 2'!O11:O894)</f>
        <v>14</v>
      </c>
      <c r="E17" s="29">
        <f>D17/$D$22</f>
        <v>0.32558139534883723</v>
      </c>
      <c r="F17" s="89">
        <f>D17-AB17</f>
        <v>14</v>
      </c>
      <c r="G17" s="29">
        <f t="shared" si="0"/>
        <v>0.31818181818181818</v>
      </c>
      <c r="H17" s="4"/>
      <c r="X17" s="11"/>
      <c r="Z17">
        <f t="array" ref="Z17">COUNTIFS('Monitoria Anual - 2'!O:O,"x",'Monitoria Anual - 2'!S:S,"Excluída")</f>
        <v>0</v>
      </c>
      <c r="AA17">
        <f t="array" ref="AA17">COUNTIFS('Monitoria Anual - 2'!O:O,"x",'Monitoria Anual - 2'!S:S,"Agrupada")</f>
        <v>0</v>
      </c>
      <c r="AB17">
        <f>Z17+AA17</f>
        <v>0</v>
      </c>
    </row>
    <row r="18" spans="1:28" ht="15.75" x14ac:dyDescent="0.25">
      <c r="A18" s="11"/>
      <c r="C18" s="84" t="s">
        <v>642</v>
      </c>
      <c r="D18" s="93">
        <f>COUNTA('Monitoria Anual - 2'!P11:P894)</f>
        <v>7</v>
      </c>
      <c r="E18" s="29">
        <f>D18/$D$22</f>
        <v>0.16279069767441862</v>
      </c>
      <c r="F18" s="89">
        <f>D18-AB18</f>
        <v>6</v>
      </c>
      <c r="G18" s="29">
        <f t="shared" si="0"/>
        <v>0.13636363636363635</v>
      </c>
      <c r="H18" s="4"/>
      <c r="X18" s="11"/>
      <c r="Z18">
        <f t="array" ref="Z18">COUNTIFS('Monitoria Anual - 2'!P:P,"x",'Monitoria Anual - 2'!S:S,"Excluída")</f>
        <v>0</v>
      </c>
      <c r="AA18">
        <f t="array" ref="AA18">COUNTIFS('Monitoria Anual - 2'!P:P,"x",'Monitoria Anual - 2'!S:S,"Agrupada")</f>
        <v>1</v>
      </c>
      <c r="AB18">
        <f>Z18+AA18</f>
        <v>1</v>
      </c>
    </row>
    <row r="19" spans="1:28" ht="15.75" x14ac:dyDescent="0.25">
      <c r="A19" s="11"/>
      <c r="C19" s="85" t="s">
        <v>643</v>
      </c>
      <c r="D19" s="93">
        <f>COUNTA('Monitoria Anual - 2'!Q11:Q894)</f>
        <v>15</v>
      </c>
      <c r="E19" s="29">
        <f>D19/$D$22</f>
        <v>0.34883720930232559</v>
      </c>
      <c r="F19" s="89">
        <f>D19-AB19</f>
        <v>15</v>
      </c>
      <c r="G19" s="29">
        <f t="shared" si="0"/>
        <v>0.34090909090909088</v>
      </c>
      <c r="H19" s="4"/>
      <c r="X19" s="11"/>
      <c r="Z19">
        <f t="array" ref="Z19">COUNTIFS('Monitoria Anual - 2'!Q:Q,"x",'Monitoria Anual - 2'!S:S,"Excluída")</f>
        <v>0</v>
      </c>
      <c r="AA19">
        <f t="array" ref="AA19">COUNTIFS('Monitoria Anual - 2'!Q:Q,"x",'Monitoria Anual - 2'!S:S,"Agrupada")</f>
        <v>0</v>
      </c>
      <c r="AB19">
        <f>Z19+AA19</f>
        <v>0</v>
      </c>
    </row>
    <row r="20" spans="1:28" ht="15.75" x14ac:dyDescent="0.25">
      <c r="A20" s="11"/>
      <c r="C20" s="86" t="s">
        <v>644</v>
      </c>
      <c r="D20" s="93">
        <f>COUNTA('Monitoria Anual - 2'!R11:R894)</f>
        <v>7</v>
      </c>
      <c r="E20" s="29">
        <f>D20/$D$22</f>
        <v>0.16279069767441862</v>
      </c>
      <c r="F20" s="89">
        <f>D20-AB20</f>
        <v>7</v>
      </c>
      <c r="G20" s="29">
        <f t="shared" si="0"/>
        <v>0.15909090909090909</v>
      </c>
      <c r="H20" s="4"/>
      <c r="X20" s="11"/>
      <c r="Z20">
        <f t="array" ref="Z20">COUNTIFS('Monitoria Anual - 2'!R:R,"x",'Monitoria Anual - 2'!S:S,"Excluída")</f>
        <v>0</v>
      </c>
      <c r="AA20">
        <f t="array" ref="AA20">COUNTIFS('Monitoria Anual - 2'!R:R,"x",'Monitoria Anual - 2'!S:S,"Agrupada")</f>
        <v>0</v>
      </c>
      <c r="AB20">
        <f>Z20+AA20</f>
        <v>0</v>
      </c>
    </row>
    <row r="21" spans="1:28" ht="16.5" thickBot="1" x14ac:dyDescent="0.3">
      <c r="A21" s="11"/>
      <c r="C21" s="87" t="s">
        <v>645</v>
      </c>
      <c r="D21" s="94"/>
      <c r="E21" s="95"/>
      <c r="F21" s="90">
        <f>'Monitoria Anual - 2'!C60</f>
        <v>2</v>
      </c>
      <c r="G21" s="30">
        <f t="shared" si="0"/>
        <v>4.5454545454545456E-2</v>
      </c>
      <c r="H21" s="4"/>
      <c r="X21" s="11"/>
    </row>
    <row r="22" spans="1:28" ht="16.5" thickBot="1" x14ac:dyDescent="0.3">
      <c r="A22" s="11"/>
      <c r="C22" s="96" t="s">
        <v>646</v>
      </c>
      <c r="D22" s="98">
        <f>SUM(D16:D20)</f>
        <v>43</v>
      </c>
      <c r="E22" s="32">
        <f>SUM(E15:E21)</f>
        <v>1</v>
      </c>
      <c r="F22" s="97">
        <f>SUM(F16:F21)</f>
        <v>44</v>
      </c>
      <c r="G22" s="32">
        <f>SUM(G16:G21)</f>
        <v>0.99999999999999989</v>
      </c>
      <c r="H22" s="4"/>
      <c r="X22" s="11"/>
    </row>
    <row r="23" spans="1:28" ht="15.75" thickBot="1" x14ac:dyDescent="0.3">
      <c r="A23" s="11"/>
      <c r="C23" s="76" t="s">
        <v>647</v>
      </c>
      <c r="D23" s="828">
        <f>COUNTIF('Monitoria Anual - 2'!S11:S894,"Agrupada")</f>
        <v>1</v>
      </c>
      <c r="E23" s="829"/>
      <c r="F23" s="829"/>
      <c r="G23" s="830"/>
      <c r="H23" s="5"/>
      <c r="X23" s="11"/>
    </row>
    <row r="24" spans="1:28" ht="15.75" thickBot="1" x14ac:dyDescent="0.3">
      <c r="A24" s="11"/>
      <c r="C24" s="75" t="s">
        <v>648</v>
      </c>
      <c r="D24" s="828">
        <f>COUNTIF('Monitoria Anual - 2'!S11:S56,"Excluída")</f>
        <v>0</v>
      </c>
      <c r="E24" s="829"/>
      <c r="F24" s="829"/>
      <c r="G24" s="830"/>
      <c r="X24" s="11"/>
    </row>
    <row r="25" spans="1:28" x14ac:dyDescent="0.25">
      <c r="A25" s="11"/>
      <c r="X25" s="11"/>
    </row>
    <row r="26" spans="1:28" x14ac:dyDescent="0.25">
      <c r="A26" s="11"/>
      <c r="X26" s="11"/>
    </row>
    <row r="27" spans="1:28" ht="15.75" x14ac:dyDescent="0.25">
      <c r="A27" s="11"/>
      <c r="B27" s="755" t="s">
        <v>649</v>
      </c>
      <c r="C27" s="756"/>
      <c r="D27" s="45"/>
      <c r="E27" s="45"/>
      <c r="F27" s="45"/>
      <c r="G27" s="45"/>
      <c r="X27" s="11"/>
    </row>
    <row r="28" spans="1:28" ht="16.5" thickBot="1" x14ac:dyDescent="0.3">
      <c r="A28" s="11"/>
      <c r="B28" s="45"/>
      <c r="C28" s="17"/>
      <c r="D28" s="17"/>
      <c r="E28" s="17"/>
      <c r="F28" s="17"/>
      <c r="G28" s="17"/>
      <c r="H28" s="45"/>
      <c r="I28" s="45"/>
      <c r="J28" s="45"/>
      <c r="K28" s="45"/>
      <c r="L28" s="45"/>
      <c r="M28" s="45"/>
      <c r="N28" s="45"/>
      <c r="O28" s="45"/>
      <c r="P28" s="45"/>
      <c r="Q28" s="45"/>
      <c r="R28" s="45"/>
      <c r="S28" s="45"/>
      <c r="T28" s="45"/>
      <c r="U28" s="45"/>
      <c r="V28" s="45"/>
      <c r="W28" s="45"/>
      <c r="X28" s="11"/>
    </row>
    <row r="29" spans="1:28" ht="16.5" thickBot="1" x14ac:dyDescent="0.3">
      <c r="A29" s="11"/>
      <c r="B29" s="17"/>
      <c r="C29" s="33" t="s">
        <v>650</v>
      </c>
      <c r="D29" s="69">
        <f>COUNTA('Monitoria Anual - 2'!A11:A55)</f>
        <v>3</v>
      </c>
      <c r="H29" s="17"/>
      <c r="I29" s="17"/>
      <c r="J29" s="17"/>
      <c r="K29" s="17"/>
      <c r="L29" s="17"/>
      <c r="M29" s="17"/>
      <c r="N29" s="17"/>
      <c r="O29" s="17"/>
      <c r="P29" s="17"/>
      <c r="Q29" s="17"/>
      <c r="R29" s="17"/>
      <c r="S29" s="17"/>
      <c r="T29" s="17"/>
      <c r="U29" s="17"/>
      <c r="V29" s="17"/>
      <c r="W29" s="17"/>
      <c r="X29" s="11"/>
    </row>
    <row r="30" spans="1:28" ht="15.75" thickBot="1" x14ac:dyDescent="0.3">
      <c r="A30" s="11"/>
      <c r="X30" s="11"/>
    </row>
    <row r="31" spans="1:28" ht="15.75" thickBot="1" x14ac:dyDescent="0.3">
      <c r="A31" s="11"/>
      <c r="C31" s="80" t="s">
        <v>651</v>
      </c>
      <c r="D31" s="80" t="s">
        <v>652</v>
      </c>
      <c r="E31" s="19"/>
      <c r="F31" s="20"/>
      <c r="G31" s="21"/>
      <c r="H31" s="23"/>
      <c r="I31" s="24"/>
      <c r="J31" s="25"/>
      <c r="W31" s="1"/>
      <c r="X31" s="11"/>
    </row>
    <row r="32" spans="1:28" x14ac:dyDescent="0.25">
      <c r="A32" s="11"/>
      <c r="C32" s="77" t="s">
        <v>653</v>
      </c>
      <c r="D32" s="101">
        <f>SUM(F32:J32)</f>
        <v>15</v>
      </c>
      <c r="E32" s="34">
        <f>COUNTA('Monitoria Anual - 2'!S11:S25)</f>
        <v>1</v>
      </c>
      <c r="F32" s="67">
        <f>COUNTA('Monitoria Anual - 2'!N11:N25)</f>
        <v>0</v>
      </c>
      <c r="G32" s="67">
        <f>COUNTA('Monitoria Anual - 2'!O11:O25)</f>
        <v>5</v>
      </c>
      <c r="H32" s="67">
        <f>COUNTA('Monitoria Anual - 2'!P11:P25)</f>
        <v>5</v>
      </c>
      <c r="I32" s="67">
        <f>COUNTA('Monitoria Anual - 2'!Q11:Q25)</f>
        <v>3</v>
      </c>
      <c r="J32" s="68">
        <f>COUNTA('Monitoria Anual - 2'!R11:R25)</f>
        <v>2</v>
      </c>
      <c r="W32" s="1"/>
      <c r="X32" s="11"/>
    </row>
    <row r="33" spans="1:24" x14ac:dyDescent="0.25">
      <c r="A33" s="11"/>
      <c r="C33" s="78" t="s">
        <v>654</v>
      </c>
      <c r="D33" s="77">
        <f>SUM(F33:J33)</f>
        <v>14</v>
      </c>
      <c r="E33" s="35">
        <f>COUNTA('Monitoria Anual - 2'!S26:S40)</f>
        <v>0</v>
      </c>
      <c r="F33" s="36">
        <f>COUNTA('Monitoria Anual - 2'!N26:N40)</f>
        <v>0</v>
      </c>
      <c r="G33" s="36">
        <f>COUNTA('Monitoria Anual - 2'!O26:O40)</f>
        <v>4</v>
      </c>
      <c r="H33" s="36">
        <f>COUNTA('Monitoria Anual - 2'!P26:P40)</f>
        <v>1</v>
      </c>
      <c r="I33" s="36">
        <f>COUNTA('Monitoria Anual - 2'!Q26:Q40)</f>
        <v>7</v>
      </c>
      <c r="J33" s="37">
        <f>COUNTA('Monitoria Anual - 2'!R26:R40)</f>
        <v>2</v>
      </c>
      <c r="W33" s="1"/>
      <c r="X33" s="11"/>
    </row>
    <row r="34" spans="1:24" x14ac:dyDescent="0.25">
      <c r="A34" s="11"/>
      <c r="C34" s="78" t="s">
        <v>655</v>
      </c>
      <c r="D34" s="77">
        <f t="shared" ref="D34" si="1">SUM(F34:J34)</f>
        <v>14</v>
      </c>
      <c r="E34" s="35">
        <f>COUNTA('Monitoria Anual - 2'!S41:S54)</f>
        <v>0</v>
      </c>
      <c r="F34" s="36">
        <f>COUNTA('Monitoria Anual - 2'!N41:N54)</f>
        <v>0</v>
      </c>
      <c r="G34" s="36">
        <f>COUNTA('Monitoria Anual - 2'!O41:O54)</f>
        <v>5</v>
      </c>
      <c r="H34" s="36">
        <f>COUNTA('Monitoria Anual - 2'!P41:P54)</f>
        <v>1</v>
      </c>
      <c r="I34" s="36">
        <f>COUNTA('Monitoria Anual - 2'!Q41:Q54)</f>
        <v>5</v>
      </c>
      <c r="J34" s="37">
        <f>COUNTA('Monitoria Anual - 2'!R41:R54)</f>
        <v>3</v>
      </c>
      <c r="W34" s="1"/>
      <c r="X34" s="11"/>
    </row>
    <row r="35" spans="1:24" x14ac:dyDescent="0.25">
      <c r="A35" s="11"/>
      <c r="X35" s="11"/>
    </row>
    <row r="36" spans="1:24" x14ac:dyDescent="0.25">
      <c r="A36" s="11"/>
      <c r="B36" s="11"/>
      <c r="C36" s="11"/>
      <c r="D36" s="11"/>
      <c r="E36" s="11"/>
      <c r="F36" s="11"/>
      <c r="G36" s="11"/>
      <c r="H36" s="11"/>
      <c r="I36" s="11"/>
      <c r="J36" s="11"/>
      <c r="K36" s="11"/>
      <c r="L36" s="11"/>
      <c r="M36" s="11"/>
      <c r="N36" s="11"/>
      <c r="O36" s="11"/>
      <c r="P36" s="11"/>
      <c r="Q36" s="11"/>
      <c r="R36" s="11"/>
      <c r="S36" s="11"/>
      <c r="T36" s="11"/>
      <c r="U36" s="11"/>
      <c r="V36" s="11"/>
      <c r="W36" s="11"/>
      <c r="X36" s="11"/>
    </row>
  </sheetData>
  <sheetProtection selectLockedCells="1" selectUnlockedCells="1"/>
  <mergeCells count="13">
    <mergeCell ref="B27:C27"/>
    <mergeCell ref="B9:W9"/>
    <mergeCell ref="B11:C11"/>
    <mergeCell ref="F12:G12"/>
    <mergeCell ref="C13:G13"/>
    <mergeCell ref="D23:G23"/>
    <mergeCell ref="D24:G24"/>
    <mergeCell ref="B1:W2"/>
    <mergeCell ref="B3:W3"/>
    <mergeCell ref="B5:C5"/>
    <mergeCell ref="D5:M5"/>
    <mergeCell ref="B7:C7"/>
    <mergeCell ref="D7:G7"/>
  </mergeCells>
  <conditionalFormatting sqref="E32:F32 G32:J34 F33:F34">
    <cfRule type="cellIs" dxfId="29" priority="1" stopIfTrue="1" operator="equal">
      <formula>0</formula>
    </cfRule>
  </conditionalFormatting>
  <pageMargins left="0.25" right="0.25" top="0.75" bottom="0.75" header="0.3" footer="0.3"/>
  <pageSetup paperSize="9" scale="52" fitToHeight="0" orientation="landscape" r:id="rId1"/>
  <colBreaks count="1" manualBreakCount="1">
    <brk id="11" max="1048575" man="1"/>
  </col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N101"/>
  <sheetViews>
    <sheetView showGridLines="0" zoomScale="110" zoomScaleNormal="110" workbookViewId="0">
      <pane xSplit="3" ySplit="10" topLeftCell="S34" activePane="bottomRight" state="frozen"/>
      <selection pane="topRight" activeCell="D1" sqref="D1"/>
      <selection pane="bottomLeft" activeCell="A11" sqref="A11"/>
      <selection pane="bottomRight" activeCell="U35" sqref="U35"/>
    </sheetView>
  </sheetViews>
  <sheetFormatPr defaultColWidth="8.85546875" defaultRowHeight="15" x14ac:dyDescent="0.25"/>
  <cols>
    <col min="1" max="1" width="39.5703125" style="2" customWidth="1"/>
    <col min="2" max="2" width="7.140625" style="301" customWidth="1"/>
    <col min="3" max="3" width="48.85546875" style="2" customWidth="1"/>
    <col min="4" max="4" width="45.7109375" style="2" customWidth="1"/>
    <col min="5" max="5" width="32.7109375" style="2" customWidth="1"/>
    <col min="6" max="6" width="9" style="2" customWidth="1"/>
    <col min="7" max="7" width="9.140625" style="2" customWidth="1"/>
    <col min="8" max="8" width="25.140625" style="2" customWidth="1"/>
    <col min="9" max="9" width="20.140625" style="2" bestFit="1" customWidth="1"/>
    <col min="10" max="12" width="25.140625" style="2" customWidth="1"/>
    <col min="13" max="13" width="27.7109375" style="2" bestFit="1" customWidth="1"/>
    <col min="14" max="19" width="26.7109375" style="60" customWidth="1"/>
    <col min="20" max="20" width="57.28515625" style="2" customWidth="1"/>
    <col min="21" max="21" width="28.7109375" style="2" customWidth="1"/>
    <col min="22" max="22" width="28.85546875" style="2" customWidth="1"/>
    <col min="23" max="24" width="26.7109375" style="2" customWidth="1"/>
    <col min="25" max="27" width="28.85546875" style="2" customWidth="1"/>
    <col min="28" max="28" width="18.7109375" style="2" customWidth="1"/>
    <col min="29" max="29" width="18.7109375" style="297" customWidth="1"/>
    <col min="30" max="32" width="18.7109375" style="2" customWidth="1"/>
    <col min="33" max="33" width="23" style="2" bestFit="1" customWidth="1"/>
    <col min="34" max="34" width="18.7109375" style="2" customWidth="1"/>
    <col min="35" max="35" width="22.7109375" style="2" customWidth="1"/>
    <col min="36" max="36" width="7" style="2" customWidth="1"/>
    <col min="37" max="39" width="8.85546875" style="2"/>
    <col min="40" max="40" width="8.85546875" style="2" hidden="1" customWidth="1"/>
    <col min="41" max="16384" width="8.85546875" style="2"/>
  </cols>
  <sheetData>
    <row r="1" spans="1:40" ht="27.75" hidden="1" customHeight="1" x14ac:dyDescent="0.25">
      <c r="A1" s="892" t="s">
        <v>71</v>
      </c>
      <c r="B1" s="892"/>
      <c r="C1" s="892"/>
      <c r="D1" s="892"/>
      <c r="E1" s="892"/>
      <c r="F1" s="892"/>
      <c r="G1" s="892"/>
      <c r="H1" s="892"/>
      <c r="I1" s="892"/>
      <c r="J1" s="892"/>
      <c r="K1" s="892"/>
      <c r="L1" s="892"/>
      <c r="M1" s="892"/>
      <c r="N1" s="892"/>
      <c r="O1" s="892"/>
      <c r="P1" s="892"/>
      <c r="Q1" s="892"/>
      <c r="R1" s="892"/>
      <c r="S1" s="892"/>
      <c r="T1" s="892"/>
      <c r="U1" s="892"/>
      <c r="V1" s="892"/>
      <c r="W1" s="892"/>
      <c r="X1" s="892"/>
      <c r="Y1" s="892"/>
      <c r="Z1" s="892"/>
      <c r="AA1" s="892"/>
      <c r="AB1" s="892"/>
      <c r="AC1" s="892"/>
      <c r="AD1" s="892"/>
      <c r="AE1" s="892"/>
      <c r="AF1" s="892"/>
      <c r="AG1" s="892"/>
      <c r="AH1" s="892"/>
      <c r="AI1" s="892"/>
      <c r="AJ1" s="18"/>
    </row>
    <row r="2" spans="1:40" ht="27.75" hidden="1" customHeight="1" thickBot="1" x14ac:dyDescent="0.3">
      <c r="A2" s="893" t="str">
        <f>'Monitoria Anual - 2'!A2</f>
        <v>Plano de Ação Nacional para a Conservação de répteis e anfíbios ameaçados de extinção da região Sul do Brasil - PAN Herpetofauna do Sul</v>
      </c>
      <c r="B2" s="893"/>
      <c r="C2" s="893"/>
      <c r="D2" s="893"/>
      <c r="E2" s="893"/>
      <c r="F2" s="893"/>
      <c r="G2" s="893"/>
      <c r="H2" s="893"/>
      <c r="I2" s="893"/>
      <c r="J2" s="893"/>
      <c r="K2" s="893"/>
      <c r="L2" s="893"/>
      <c r="M2" s="893"/>
      <c r="N2" s="893"/>
      <c r="O2" s="893"/>
      <c r="P2" s="893"/>
      <c r="Q2" s="893"/>
      <c r="R2" s="893"/>
      <c r="S2" s="893"/>
      <c r="T2" s="893"/>
      <c r="U2" s="893"/>
      <c r="V2" s="893"/>
      <c r="W2" s="893"/>
      <c r="X2" s="893"/>
      <c r="Y2" s="893"/>
      <c r="Z2" s="893"/>
      <c r="AA2" s="893"/>
      <c r="AB2" s="893"/>
      <c r="AC2" s="893"/>
      <c r="AD2" s="893"/>
      <c r="AE2" s="893"/>
      <c r="AF2" s="893"/>
      <c r="AG2" s="893"/>
      <c r="AH2" s="893"/>
      <c r="AI2" s="893"/>
      <c r="AJ2" s="18"/>
    </row>
    <row r="3" spans="1:40" ht="12" hidden="1" customHeight="1" thickTop="1" x14ac:dyDescent="0.25">
      <c r="AJ3" s="18"/>
    </row>
    <row r="4" spans="1:40" ht="18.75" hidden="1" customHeight="1" x14ac:dyDescent="0.25">
      <c r="A4" s="55" t="s">
        <v>73</v>
      </c>
      <c r="B4" s="894" t="str">
        <f>'Monitoria Anual - 2'!B4</f>
        <v>Promover a redução de ameaças sobre os anfíbios e répteis contemplados pelo PAN e seus habitat</v>
      </c>
      <c r="C4" s="894"/>
      <c r="D4" s="894"/>
      <c r="E4" s="894"/>
      <c r="F4" s="894"/>
      <c r="G4" s="895"/>
      <c r="H4" s="13"/>
      <c r="I4" s="13"/>
      <c r="J4" s="13"/>
      <c r="K4" s="13"/>
      <c r="L4" s="13"/>
      <c r="M4" s="13"/>
      <c r="N4" s="13"/>
      <c r="O4" s="13"/>
      <c r="P4" s="13"/>
      <c r="Q4" s="13"/>
      <c r="R4" s="13"/>
      <c r="S4" s="2"/>
      <c r="AJ4" s="18"/>
    </row>
    <row r="5" spans="1:40" ht="12" hidden="1" customHeight="1" x14ac:dyDescent="0.25">
      <c r="AJ5" s="18"/>
    </row>
    <row r="6" spans="1:40" ht="27.75" hidden="1" customHeight="1" x14ac:dyDescent="0.25">
      <c r="A6" s="55" t="s">
        <v>75</v>
      </c>
      <c r="B6" s="896" t="s">
        <v>930</v>
      </c>
      <c r="C6" s="897"/>
      <c r="M6" s="60"/>
      <c r="AJ6" s="18"/>
      <c r="AN6" s="2" t="s">
        <v>77</v>
      </c>
    </row>
    <row r="7" spans="1:40" ht="16.5" hidden="1" customHeight="1" thickBot="1" x14ac:dyDescent="0.3">
      <c r="AJ7" s="18"/>
      <c r="AN7" s="61" t="s">
        <v>78</v>
      </c>
    </row>
    <row r="8" spans="1:40" ht="27.75" hidden="1" customHeight="1" x14ac:dyDescent="0.25">
      <c r="A8" s="898" t="s">
        <v>79</v>
      </c>
      <c r="B8" s="899"/>
      <c r="C8" s="899"/>
      <c r="D8" s="899"/>
      <c r="E8" s="899"/>
      <c r="F8" s="899"/>
      <c r="G8" s="899"/>
      <c r="H8" s="899"/>
      <c r="I8" s="899"/>
      <c r="J8" s="899"/>
      <c r="K8" s="899"/>
      <c r="L8" s="899"/>
      <c r="M8" s="900"/>
      <c r="N8" s="901" t="s">
        <v>80</v>
      </c>
      <c r="O8" s="902"/>
      <c r="P8" s="902"/>
      <c r="Q8" s="902"/>
      <c r="R8" s="902"/>
      <c r="S8" s="902"/>
      <c r="T8" s="902"/>
      <c r="U8" s="902"/>
      <c r="V8" s="902"/>
      <c r="W8" s="902"/>
      <c r="X8" s="903"/>
      <c r="Y8" s="853" t="s">
        <v>81</v>
      </c>
      <c r="Z8" s="854"/>
      <c r="AA8" s="854"/>
      <c r="AB8" s="854"/>
      <c r="AC8" s="854"/>
      <c r="AD8" s="854"/>
      <c r="AE8" s="854"/>
      <c r="AF8" s="854"/>
      <c r="AG8" s="854"/>
      <c r="AH8" s="854"/>
      <c r="AI8" s="855"/>
      <c r="AJ8" s="18"/>
    </row>
    <row r="9" spans="1:40" ht="27.75" customHeight="1" x14ac:dyDescent="0.25">
      <c r="A9" s="826" t="s">
        <v>82</v>
      </c>
      <c r="B9" s="918" t="s">
        <v>83</v>
      </c>
      <c r="C9" s="826" t="s">
        <v>1</v>
      </c>
      <c r="D9" s="826" t="s">
        <v>3</v>
      </c>
      <c r="E9" s="914" t="s">
        <v>5</v>
      </c>
      <c r="F9" s="826" t="s">
        <v>7</v>
      </c>
      <c r="G9" s="826"/>
      <c r="H9" s="826" t="s">
        <v>9</v>
      </c>
      <c r="I9" s="826" t="s">
        <v>13</v>
      </c>
      <c r="J9" s="826" t="s">
        <v>11</v>
      </c>
      <c r="K9" s="908" t="s">
        <v>84</v>
      </c>
      <c r="L9" s="908"/>
      <c r="M9" s="826" t="s">
        <v>19</v>
      </c>
      <c r="N9" s="917" t="s">
        <v>22</v>
      </c>
      <c r="O9" s="909" t="s">
        <v>24</v>
      </c>
      <c r="P9" s="910" t="s">
        <v>26</v>
      </c>
      <c r="Q9" s="911" t="s">
        <v>28</v>
      </c>
      <c r="R9" s="912" t="s">
        <v>30</v>
      </c>
      <c r="S9" s="913" t="s">
        <v>32</v>
      </c>
      <c r="T9" s="907" t="s">
        <v>38</v>
      </c>
      <c r="U9" s="907" t="s">
        <v>40</v>
      </c>
      <c r="V9" s="907" t="s">
        <v>42</v>
      </c>
      <c r="W9" s="907" t="s">
        <v>44</v>
      </c>
      <c r="X9" s="907" t="s">
        <v>46</v>
      </c>
      <c r="Y9" s="904" t="s">
        <v>49</v>
      </c>
      <c r="Z9" s="904" t="s">
        <v>51</v>
      </c>
      <c r="AA9" s="904" t="s">
        <v>53</v>
      </c>
      <c r="AB9" s="904" t="s">
        <v>55</v>
      </c>
      <c r="AC9" s="916" t="s">
        <v>57</v>
      </c>
      <c r="AD9" s="904" t="s">
        <v>59</v>
      </c>
      <c r="AE9" s="904" t="s">
        <v>61</v>
      </c>
      <c r="AF9" s="904" t="s">
        <v>63</v>
      </c>
      <c r="AG9" s="904" t="s">
        <v>65</v>
      </c>
      <c r="AH9" s="904" t="s">
        <v>67</v>
      </c>
      <c r="AI9" s="904" t="s">
        <v>69</v>
      </c>
      <c r="AJ9" s="18"/>
    </row>
    <row r="10" spans="1:40" ht="27.75" customHeight="1" x14ac:dyDescent="0.25">
      <c r="A10" s="826"/>
      <c r="B10" s="918"/>
      <c r="C10" s="826"/>
      <c r="D10" s="826"/>
      <c r="E10" s="914"/>
      <c r="F10" s="53" t="s">
        <v>85</v>
      </c>
      <c r="G10" s="53" t="s">
        <v>86</v>
      </c>
      <c r="H10" s="826"/>
      <c r="I10" s="826"/>
      <c r="J10" s="826"/>
      <c r="K10" s="99" t="s">
        <v>87</v>
      </c>
      <c r="L10" s="99" t="s">
        <v>88</v>
      </c>
      <c r="M10" s="826"/>
      <c r="N10" s="917"/>
      <c r="O10" s="909"/>
      <c r="P10" s="910"/>
      <c r="Q10" s="911"/>
      <c r="R10" s="912"/>
      <c r="S10" s="913"/>
      <c r="T10" s="907"/>
      <c r="U10" s="907"/>
      <c r="V10" s="907"/>
      <c r="W10" s="907"/>
      <c r="X10" s="907"/>
      <c r="Y10" s="904"/>
      <c r="Z10" s="904"/>
      <c r="AA10" s="904"/>
      <c r="AB10" s="904"/>
      <c r="AC10" s="916"/>
      <c r="AD10" s="904"/>
      <c r="AE10" s="904"/>
      <c r="AF10" s="904"/>
      <c r="AG10" s="904"/>
      <c r="AH10" s="904"/>
      <c r="AI10" s="904"/>
      <c r="AJ10" s="18"/>
    </row>
    <row r="11" spans="1:40" s="45" customFormat="1" ht="113.25" customHeight="1" x14ac:dyDescent="0.25">
      <c r="A11" s="905" t="s">
        <v>931</v>
      </c>
      <c r="B11" s="300" t="s">
        <v>90</v>
      </c>
      <c r="C11" s="332" t="s">
        <v>91</v>
      </c>
      <c r="D11" s="341" t="s">
        <v>92</v>
      </c>
      <c r="E11" s="341" t="s">
        <v>93</v>
      </c>
      <c r="F11" s="342">
        <v>43647</v>
      </c>
      <c r="G11" s="342">
        <v>45413</v>
      </c>
      <c r="H11" s="341" t="s">
        <v>932</v>
      </c>
      <c r="I11" s="343">
        <v>0</v>
      </c>
      <c r="J11" s="344" t="s">
        <v>933</v>
      </c>
      <c r="K11" s="341" t="s">
        <v>96</v>
      </c>
      <c r="L11" s="341" t="s">
        <v>934</v>
      </c>
      <c r="M11" s="341" t="s">
        <v>935</v>
      </c>
      <c r="N11" s="345"/>
      <c r="O11" s="346"/>
      <c r="P11" s="345"/>
      <c r="Q11" s="345"/>
      <c r="R11" s="345" t="s">
        <v>98</v>
      </c>
      <c r="S11" s="127"/>
      <c r="T11" s="348" t="s">
        <v>936</v>
      </c>
      <c r="U11" s="348" t="s">
        <v>937</v>
      </c>
      <c r="V11" s="348" t="s">
        <v>938</v>
      </c>
      <c r="W11" s="345" t="s">
        <v>939</v>
      </c>
      <c r="X11" s="348" t="s">
        <v>940</v>
      </c>
      <c r="Y11" s="348"/>
      <c r="Z11" s="348"/>
      <c r="AA11" s="348"/>
      <c r="AB11" s="370"/>
      <c r="AC11" s="399"/>
      <c r="AD11" s="348"/>
      <c r="AE11" s="348"/>
      <c r="AF11" s="348"/>
      <c r="AG11" s="348"/>
      <c r="AH11" s="348" t="s">
        <v>275</v>
      </c>
      <c r="AI11" s="348"/>
      <c r="AJ11" s="128"/>
    </row>
    <row r="12" spans="1:40" s="45" customFormat="1" ht="113.25" customHeight="1" x14ac:dyDescent="0.25">
      <c r="A12" s="906"/>
      <c r="B12" s="300" t="s">
        <v>106</v>
      </c>
      <c r="C12" s="352" t="s">
        <v>941</v>
      </c>
      <c r="D12" s="349" t="s">
        <v>942</v>
      </c>
      <c r="E12" s="349" t="s">
        <v>109</v>
      </c>
      <c r="F12" s="342">
        <v>43647</v>
      </c>
      <c r="G12" s="342">
        <v>45413</v>
      </c>
      <c r="H12" s="350" t="s">
        <v>110</v>
      </c>
      <c r="I12" s="343">
        <v>0</v>
      </c>
      <c r="J12" s="344" t="s">
        <v>943</v>
      </c>
      <c r="K12" s="350" t="s">
        <v>112</v>
      </c>
      <c r="L12" s="350" t="s">
        <v>944</v>
      </c>
      <c r="M12" s="350" t="s">
        <v>945</v>
      </c>
      <c r="N12" s="345"/>
      <c r="O12" s="345"/>
      <c r="P12" s="345" t="s">
        <v>98</v>
      </c>
      <c r="Q12" s="345"/>
      <c r="R12" s="345"/>
      <c r="S12" s="127"/>
      <c r="T12" s="348" t="s">
        <v>946</v>
      </c>
      <c r="U12" s="348"/>
      <c r="V12" s="348" t="s">
        <v>947</v>
      </c>
      <c r="W12" s="348" t="s">
        <v>948</v>
      </c>
      <c r="X12" s="348" t="s">
        <v>949</v>
      </c>
      <c r="Y12" s="348" t="s">
        <v>950</v>
      </c>
      <c r="Z12" s="348"/>
      <c r="AA12" s="348"/>
      <c r="AB12" s="370"/>
      <c r="AC12" s="399"/>
      <c r="AD12" s="348"/>
      <c r="AE12" s="348"/>
      <c r="AF12" s="348"/>
      <c r="AG12" s="348"/>
      <c r="AH12" s="348" t="s">
        <v>951</v>
      </c>
      <c r="AI12" s="348" t="s">
        <v>952</v>
      </c>
      <c r="AJ12" s="128"/>
    </row>
    <row r="13" spans="1:40" s="45" customFormat="1" ht="46.5" customHeight="1" x14ac:dyDescent="0.25">
      <c r="A13" s="906"/>
      <c r="B13" s="300" t="s">
        <v>118</v>
      </c>
      <c r="C13" s="349" t="s">
        <v>953</v>
      </c>
      <c r="D13" s="349"/>
      <c r="E13" s="349"/>
      <c r="F13" s="342"/>
      <c r="G13" s="342"/>
      <c r="H13" s="349"/>
      <c r="I13" s="343"/>
      <c r="J13" s="344"/>
      <c r="K13" s="350"/>
      <c r="L13" s="350"/>
      <c r="M13" s="350"/>
      <c r="N13" s="345"/>
      <c r="O13" s="345"/>
      <c r="P13" s="345"/>
      <c r="Q13" s="345"/>
      <c r="R13" s="345"/>
      <c r="S13" s="127"/>
      <c r="T13" s="348"/>
      <c r="U13" s="348"/>
      <c r="V13" s="348"/>
      <c r="W13" s="348"/>
      <c r="X13" s="348"/>
      <c r="Y13" s="348"/>
      <c r="Z13" s="348"/>
      <c r="AA13" s="348"/>
      <c r="AB13" s="370"/>
      <c r="AC13" s="399"/>
      <c r="AD13" s="348"/>
      <c r="AE13" s="348"/>
      <c r="AF13" s="348"/>
      <c r="AG13" s="348"/>
      <c r="AH13" s="348"/>
      <c r="AI13" s="348"/>
      <c r="AJ13" s="128"/>
    </row>
    <row r="14" spans="1:40" s="45" customFormat="1" ht="113.25" customHeight="1" x14ac:dyDescent="0.25">
      <c r="A14" s="906"/>
      <c r="B14" s="300" t="s">
        <v>133</v>
      </c>
      <c r="C14" s="332" t="s">
        <v>134</v>
      </c>
      <c r="D14" s="341" t="s">
        <v>135</v>
      </c>
      <c r="E14" s="341" t="s">
        <v>136</v>
      </c>
      <c r="F14" s="342">
        <v>43647</v>
      </c>
      <c r="G14" s="342">
        <v>45413</v>
      </c>
      <c r="H14" s="332" t="s">
        <v>486</v>
      </c>
      <c r="I14" s="343">
        <v>0</v>
      </c>
      <c r="J14" s="344" t="s">
        <v>954</v>
      </c>
      <c r="K14" s="341" t="s">
        <v>138</v>
      </c>
      <c r="L14" s="341" t="s">
        <v>138</v>
      </c>
      <c r="M14" s="341" t="s">
        <v>955</v>
      </c>
      <c r="N14" s="345"/>
      <c r="O14" s="345"/>
      <c r="P14" s="345" t="s">
        <v>98</v>
      </c>
      <c r="Q14" s="345"/>
      <c r="R14" s="345"/>
      <c r="S14" s="127"/>
      <c r="T14" s="348" t="s">
        <v>956</v>
      </c>
      <c r="U14" s="348"/>
      <c r="V14" s="348" t="s">
        <v>957</v>
      </c>
      <c r="W14" s="348" t="s">
        <v>958</v>
      </c>
      <c r="X14" s="348"/>
      <c r="Y14" s="348"/>
      <c r="Z14" s="348"/>
      <c r="AA14" s="348"/>
      <c r="AB14" s="370"/>
      <c r="AC14" s="399"/>
      <c r="AD14" s="348"/>
      <c r="AE14" s="348"/>
      <c r="AF14" s="348"/>
      <c r="AG14" s="348"/>
      <c r="AH14" s="348"/>
      <c r="AI14" s="348"/>
      <c r="AJ14" s="128"/>
    </row>
    <row r="15" spans="1:40" s="358" customFormat="1" ht="113.25" customHeight="1" x14ac:dyDescent="0.25">
      <c r="A15" s="906"/>
      <c r="B15" s="300" t="s">
        <v>143</v>
      </c>
      <c r="C15" s="351" t="s">
        <v>144</v>
      </c>
      <c r="D15" s="351" t="s">
        <v>687</v>
      </c>
      <c r="E15" s="352" t="s">
        <v>691</v>
      </c>
      <c r="F15" s="353">
        <v>43647</v>
      </c>
      <c r="G15" s="353">
        <v>44409</v>
      </c>
      <c r="H15" s="352" t="s">
        <v>147</v>
      </c>
      <c r="I15" s="354">
        <v>200000</v>
      </c>
      <c r="J15" s="393" t="s">
        <v>959</v>
      </c>
      <c r="K15" s="352" t="s">
        <v>138</v>
      </c>
      <c r="L15" s="352" t="s">
        <v>138</v>
      </c>
      <c r="M15" s="352" t="s">
        <v>960</v>
      </c>
      <c r="N15" s="355"/>
      <c r="O15" s="355"/>
      <c r="P15" s="355" t="s">
        <v>98</v>
      </c>
      <c r="Q15" s="355"/>
      <c r="R15" s="355"/>
      <c r="S15" s="300"/>
      <c r="T15" s="357" t="s">
        <v>961</v>
      </c>
      <c r="U15" s="357" t="s">
        <v>962</v>
      </c>
      <c r="V15" s="357" t="s">
        <v>963</v>
      </c>
      <c r="W15" s="355" t="s">
        <v>147</v>
      </c>
      <c r="X15" s="357" t="s">
        <v>964</v>
      </c>
      <c r="Y15" s="357"/>
      <c r="Z15" s="357"/>
      <c r="AA15" s="357"/>
      <c r="AB15" s="381"/>
      <c r="AC15" s="400">
        <v>45413</v>
      </c>
      <c r="AD15" s="357"/>
      <c r="AE15" s="357"/>
      <c r="AF15" s="357" t="s">
        <v>965</v>
      </c>
      <c r="AG15" s="357"/>
      <c r="AH15" s="357"/>
      <c r="AI15" s="357" t="s">
        <v>966</v>
      </c>
      <c r="AJ15" s="128"/>
    </row>
    <row r="16" spans="1:40" s="45" customFormat="1" ht="113.25" customHeight="1" x14ac:dyDescent="0.25">
      <c r="A16" s="906"/>
      <c r="B16" s="300" t="s">
        <v>154</v>
      </c>
      <c r="C16" s="349" t="s">
        <v>967</v>
      </c>
      <c r="D16" s="349" t="s">
        <v>156</v>
      </c>
      <c r="E16" s="349" t="s">
        <v>157</v>
      </c>
      <c r="F16" s="342">
        <v>43709</v>
      </c>
      <c r="G16" s="342">
        <v>45413</v>
      </c>
      <c r="H16" s="349" t="s">
        <v>486</v>
      </c>
      <c r="I16" s="359">
        <v>80000</v>
      </c>
      <c r="J16" s="344" t="s">
        <v>695</v>
      </c>
      <c r="K16" s="349" t="s">
        <v>138</v>
      </c>
      <c r="L16" s="349" t="s">
        <v>138</v>
      </c>
      <c r="M16" s="366"/>
      <c r="N16" s="345"/>
      <c r="O16" s="345"/>
      <c r="P16" s="345"/>
      <c r="Q16" s="345" t="s">
        <v>98</v>
      </c>
      <c r="R16" s="345"/>
      <c r="S16" s="127" t="s">
        <v>78</v>
      </c>
      <c r="T16" s="348"/>
      <c r="U16" s="348"/>
      <c r="V16" s="348"/>
      <c r="W16" s="348"/>
      <c r="X16" s="348"/>
      <c r="Y16" s="348"/>
      <c r="Z16" s="348"/>
      <c r="AA16" s="348"/>
      <c r="AB16" s="370"/>
      <c r="AC16" s="399"/>
      <c r="AD16" s="348"/>
      <c r="AE16" s="348"/>
      <c r="AF16" s="348"/>
      <c r="AG16" s="348"/>
      <c r="AH16" s="348"/>
      <c r="AI16" s="348" t="s">
        <v>968</v>
      </c>
      <c r="AJ16" s="128"/>
    </row>
    <row r="17" spans="1:36" s="358" customFormat="1" ht="113.25" customHeight="1" x14ac:dyDescent="0.25">
      <c r="A17" s="906"/>
      <c r="B17" s="300" t="s">
        <v>165</v>
      </c>
      <c r="C17" s="352" t="s">
        <v>969</v>
      </c>
      <c r="D17" s="360" t="s">
        <v>970</v>
      </c>
      <c r="E17" s="352" t="s">
        <v>168</v>
      </c>
      <c r="F17" s="353">
        <v>43647</v>
      </c>
      <c r="G17" s="353">
        <v>43922</v>
      </c>
      <c r="H17" s="352" t="s">
        <v>971</v>
      </c>
      <c r="I17" s="361">
        <v>0</v>
      </c>
      <c r="J17" s="362" t="s">
        <v>170</v>
      </c>
      <c r="K17" s="352" t="s">
        <v>171</v>
      </c>
      <c r="L17" s="352" t="s">
        <v>172</v>
      </c>
      <c r="M17" s="352" t="s">
        <v>972</v>
      </c>
      <c r="N17" s="355"/>
      <c r="O17" s="355"/>
      <c r="P17" s="355"/>
      <c r="Q17" s="355"/>
      <c r="R17" s="355" t="s">
        <v>98</v>
      </c>
      <c r="S17" s="300"/>
      <c r="T17" s="357" t="s">
        <v>973</v>
      </c>
      <c r="U17" s="357" t="s">
        <v>974</v>
      </c>
      <c r="V17" s="357"/>
      <c r="W17" s="357" t="s">
        <v>975</v>
      </c>
      <c r="X17" s="357" t="s">
        <v>976</v>
      </c>
      <c r="Y17" s="357"/>
      <c r="Z17" s="357"/>
      <c r="AA17" s="357"/>
      <c r="AB17" s="381"/>
      <c r="AC17" s="401"/>
      <c r="AD17" s="357"/>
      <c r="AE17" s="357"/>
      <c r="AF17" s="357"/>
      <c r="AG17" s="357"/>
      <c r="AH17" s="357"/>
      <c r="AI17" s="357"/>
      <c r="AJ17" s="128"/>
    </row>
    <row r="18" spans="1:36" s="45" customFormat="1" ht="113.25" customHeight="1" x14ac:dyDescent="0.25">
      <c r="A18" s="906"/>
      <c r="B18" s="300" t="s">
        <v>178</v>
      </c>
      <c r="C18" s="341" t="s">
        <v>977</v>
      </c>
      <c r="D18" s="341" t="s">
        <v>180</v>
      </c>
      <c r="E18" s="341" t="s">
        <v>181</v>
      </c>
      <c r="F18" s="342">
        <v>43647</v>
      </c>
      <c r="G18" s="342">
        <v>45231</v>
      </c>
      <c r="H18" s="341" t="s">
        <v>971</v>
      </c>
      <c r="I18" s="359">
        <v>0</v>
      </c>
      <c r="J18" s="344" t="s">
        <v>182</v>
      </c>
      <c r="K18" s="341" t="s">
        <v>183</v>
      </c>
      <c r="L18" s="341" t="s">
        <v>172</v>
      </c>
      <c r="M18" s="341" t="s">
        <v>978</v>
      </c>
      <c r="N18" s="345"/>
      <c r="O18" s="345"/>
      <c r="P18" s="345"/>
      <c r="Q18" s="345"/>
      <c r="R18" s="345" t="s">
        <v>98</v>
      </c>
      <c r="S18" s="127"/>
      <c r="T18" s="348" t="s">
        <v>979</v>
      </c>
      <c r="U18" s="348" t="s">
        <v>980</v>
      </c>
      <c r="V18" s="348"/>
      <c r="W18" s="348" t="s">
        <v>975</v>
      </c>
      <c r="X18" s="348" t="s">
        <v>976</v>
      </c>
      <c r="Y18" s="348"/>
      <c r="Z18" s="348"/>
      <c r="AA18" s="348"/>
      <c r="AB18" s="370"/>
      <c r="AC18" s="399"/>
      <c r="AD18" s="348"/>
      <c r="AE18" s="348"/>
      <c r="AF18" s="348"/>
      <c r="AG18" s="348"/>
      <c r="AH18" s="348"/>
      <c r="AI18" s="348"/>
      <c r="AJ18" s="128"/>
    </row>
    <row r="19" spans="1:36" s="45" customFormat="1" ht="113.25" customHeight="1" x14ac:dyDescent="0.25">
      <c r="A19" s="906"/>
      <c r="B19" s="300" t="s">
        <v>188</v>
      </c>
      <c r="C19" s="349" t="s">
        <v>189</v>
      </c>
      <c r="D19" s="349" t="s">
        <v>190</v>
      </c>
      <c r="E19" s="349" t="s">
        <v>191</v>
      </c>
      <c r="F19" s="342">
        <v>43647</v>
      </c>
      <c r="G19" s="342">
        <v>45413</v>
      </c>
      <c r="H19" s="349" t="s">
        <v>486</v>
      </c>
      <c r="I19" s="363" t="s">
        <v>981</v>
      </c>
      <c r="J19" s="323" t="s">
        <v>982</v>
      </c>
      <c r="K19" s="364"/>
      <c r="L19" s="364"/>
      <c r="M19" s="349" t="s">
        <v>707</v>
      </c>
      <c r="N19" s="345"/>
      <c r="O19" s="345"/>
      <c r="P19" s="345" t="s">
        <v>98</v>
      </c>
      <c r="Q19" s="345"/>
      <c r="R19" s="345"/>
      <c r="S19" s="127"/>
      <c r="T19" s="348" t="s">
        <v>983</v>
      </c>
      <c r="U19" s="348"/>
      <c r="V19" s="348" t="s">
        <v>984</v>
      </c>
      <c r="W19" s="348" t="s">
        <v>985</v>
      </c>
      <c r="X19" s="348"/>
      <c r="Y19" s="347" t="s">
        <v>986</v>
      </c>
      <c r="Z19" s="348" t="s">
        <v>987</v>
      </c>
      <c r="AA19" s="348"/>
      <c r="AB19" s="370"/>
      <c r="AC19" s="399"/>
      <c r="AD19" s="348"/>
      <c r="AE19" s="348">
        <v>15000</v>
      </c>
      <c r="AF19" s="348" t="s">
        <v>988</v>
      </c>
      <c r="AG19" s="348" t="s">
        <v>989</v>
      </c>
      <c r="AH19" s="348" t="s">
        <v>990</v>
      </c>
      <c r="AI19" s="347" t="s">
        <v>991</v>
      </c>
      <c r="AJ19" s="128"/>
    </row>
    <row r="20" spans="1:36" s="45" customFormat="1" ht="113.25" customHeight="1" x14ac:dyDescent="0.25">
      <c r="A20" s="906"/>
      <c r="B20" s="300" t="s">
        <v>198</v>
      </c>
      <c r="C20" s="332" t="s">
        <v>992</v>
      </c>
      <c r="D20" s="350" t="s">
        <v>993</v>
      </c>
      <c r="E20" s="341" t="s">
        <v>201</v>
      </c>
      <c r="F20" s="353">
        <v>43647</v>
      </c>
      <c r="G20" s="353">
        <v>45413</v>
      </c>
      <c r="H20" s="341" t="s">
        <v>971</v>
      </c>
      <c r="I20" s="359">
        <v>2000</v>
      </c>
      <c r="J20" s="362" t="s">
        <v>994</v>
      </c>
      <c r="K20" s="341" t="s">
        <v>203</v>
      </c>
      <c r="L20" s="341" t="s">
        <v>203</v>
      </c>
      <c r="M20" s="341" t="s">
        <v>995</v>
      </c>
      <c r="N20" s="345"/>
      <c r="O20" s="345"/>
      <c r="P20" s="345" t="s">
        <v>98</v>
      </c>
      <c r="Q20" s="345"/>
      <c r="R20" s="345"/>
      <c r="S20" s="127" t="s">
        <v>77</v>
      </c>
      <c r="T20" s="348" t="s">
        <v>983</v>
      </c>
      <c r="U20" s="348"/>
      <c r="V20" s="348"/>
      <c r="W20" s="348" t="s">
        <v>975</v>
      </c>
      <c r="X20" s="348" t="s">
        <v>996</v>
      </c>
      <c r="Y20" s="348"/>
      <c r="Z20" s="348"/>
      <c r="AA20" s="348"/>
      <c r="AB20" s="370"/>
      <c r="AC20" s="399"/>
      <c r="AD20" s="348"/>
      <c r="AE20" s="348"/>
      <c r="AF20" s="348"/>
      <c r="AG20" s="348"/>
      <c r="AH20" s="348"/>
      <c r="AI20" s="348" t="s">
        <v>997</v>
      </c>
      <c r="AJ20" s="128"/>
    </row>
    <row r="21" spans="1:36" s="45" customFormat="1" ht="113.25" customHeight="1" x14ac:dyDescent="0.25">
      <c r="A21" s="906"/>
      <c r="B21" s="300" t="s">
        <v>210</v>
      </c>
      <c r="C21" s="349" t="s">
        <v>211</v>
      </c>
      <c r="D21" s="349" t="s">
        <v>212</v>
      </c>
      <c r="E21" s="349" t="s">
        <v>213</v>
      </c>
      <c r="F21" s="342">
        <v>43647</v>
      </c>
      <c r="G21" s="342">
        <v>44531</v>
      </c>
      <c r="H21" s="364" t="s">
        <v>486</v>
      </c>
      <c r="I21" s="359">
        <v>20000</v>
      </c>
      <c r="J21" s="366" t="s">
        <v>998</v>
      </c>
      <c r="K21" s="349" t="s">
        <v>215</v>
      </c>
      <c r="L21" s="349" t="s">
        <v>216</v>
      </c>
      <c r="M21" s="349" t="s">
        <v>999</v>
      </c>
      <c r="N21" s="345"/>
      <c r="O21" s="345"/>
      <c r="P21" s="345"/>
      <c r="Q21" s="345" t="s">
        <v>98</v>
      </c>
      <c r="R21" s="345"/>
      <c r="S21" s="127"/>
      <c r="T21" s="348" t="s">
        <v>1000</v>
      </c>
      <c r="U21" s="348"/>
      <c r="V21" s="348"/>
      <c r="W21" s="348" t="s">
        <v>1001</v>
      </c>
      <c r="X21" s="348" t="s">
        <v>1002</v>
      </c>
      <c r="Y21" s="348"/>
      <c r="Z21" s="348"/>
      <c r="AA21" s="348"/>
      <c r="AB21" s="370"/>
      <c r="AC21" s="371">
        <v>44652</v>
      </c>
      <c r="AD21" s="348"/>
      <c r="AE21" s="348"/>
      <c r="AF21" s="348" t="s">
        <v>1003</v>
      </c>
      <c r="AG21" s="348"/>
      <c r="AH21" s="348"/>
      <c r="AI21" s="348" t="s">
        <v>1004</v>
      </c>
      <c r="AJ21" s="128"/>
    </row>
    <row r="22" spans="1:36" s="45" customFormat="1" ht="113.25" customHeight="1" x14ac:dyDescent="0.25">
      <c r="A22" s="906"/>
      <c r="B22" s="300" t="s">
        <v>220</v>
      </c>
      <c r="C22" s="360" t="s">
        <v>1005</v>
      </c>
      <c r="D22" s="349" t="s">
        <v>222</v>
      </c>
      <c r="E22" s="349" t="s">
        <v>223</v>
      </c>
      <c r="F22" s="342">
        <v>43647</v>
      </c>
      <c r="G22" s="342">
        <v>44593</v>
      </c>
      <c r="H22" s="341" t="s">
        <v>486</v>
      </c>
      <c r="I22" s="359">
        <v>0</v>
      </c>
      <c r="J22" s="344" t="s">
        <v>1006</v>
      </c>
      <c r="K22" s="349" t="s">
        <v>215</v>
      </c>
      <c r="L22" s="360" t="s">
        <v>216</v>
      </c>
      <c r="M22" s="332" t="s">
        <v>722</v>
      </c>
      <c r="N22" s="345"/>
      <c r="O22" s="345"/>
      <c r="P22" s="345"/>
      <c r="Q22" s="345" t="s">
        <v>98</v>
      </c>
      <c r="R22" s="345"/>
      <c r="S22" s="127"/>
      <c r="T22" s="348" t="s">
        <v>1007</v>
      </c>
      <c r="U22" s="348" t="s">
        <v>1008</v>
      </c>
      <c r="V22" s="348"/>
      <c r="W22" s="348" t="s">
        <v>1009</v>
      </c>
      <c r="X22" s="348" t="s">
        <v>1010</v>
      </c>
      <c r="Y22" s="348"/>
      <c r="Z22" s="348"/>
      <c r="AA22" s="348"/>
      <c r="AB22" s="370"/>
      <c r="AC22" s="371">
        <v>44896</v>
      </c>
      <c r="AD22" s="348" t="s">
        <v>932</v>
      </c>
      <c r="AE22" s="348"/>
      <c r="AF22" s="348" t="s">
        <v>1011</v>
      </c>
      <c r="AG22" s="348"/>
      <c r="AH22" s="348"/>
      <c r="AI22" s="348"/>
      <c r="AJ22" s="128"/>
    </row>
    <row r="23" spans="1:36" s="45" customFormat="1" ht="113.25" customHeight="1" x14ac:dyDescent="0.25">
      <c r="A23" s="906"/>
      <c r="B23" s="300" t="s">
        <v>615</v>
      </c>
      <c r="C23" s="366" t="s">
        <v>1012</v>
      </c>
      <c r="D23" s="366" t="s">
        <v>617</v>
      </c>
      <c r="E23" s="366" t="s">
        <v>618</v>
      </c>
      <c r="F23" s="342">
        <v>43709</v>
      </c>
      <c r="G23" s="342">
        <v>45413</v>
      </c>
      <c r="H23" s="349" t="s">
        <v>1013</v>
      </c>
      <c r="I23" s="359">
        <v>0</v>
      </c>
      <c r="J23" s="344" t="s">
        <v>1014</v>
      </c>
      <c r="K23" s="349" t="s">
        <v>183</v>
      </c>
      <c r="L23" s="349" t="s">
        <v>183</v>
      </c>
      <c r="M23" s="349" t="s">
        <v>732</v>
      </c>
      <c r="N23" s="345"/>
      <c r="O23" s="345"/>
      <c r="P23" s="345"/>
      <c r="Q23" s="345" t="s">
        <v>98</v>
      </c>
      <c r="R23" s="345"/>
      <c r="S23" s="127"/>
      <c r="T23" s="348" t="s">
        <v>1015</v>
      </c>
      <c r="U23" s="348"/>
      <c r="V23" s="348"/>
      <c r="W23" s="348" t="s">
        <v>975</v>
      </c>
      <c r="X23" s="348"/>
      <c r="Y23" s="348" t="s">
        <v>1016</v>
      </c>
      <c r="Z23" s="345" t="s">
        <v>1017</v>
      </c>
      <c r="AA23" s="348" t="s">
        <v>181</v>
      </c>
      <c r="AB23" s="370"/>
      <c r="AC23" s="399"/>
      <c r="AD23" s="348"/>
      <c r="AE23" s="348"/>
      <c r="AF23" s="348" t="s">
        <v>1018</v>
      </c>
      <c r="AG23" s="348"/>
      <c r="AH23" s="348"/>
      <c r="AI23" s="348" t="s">
        <v>1019</v>
      </c>
      <c r="AJ23" s="128"/>
    </row>
    <row r="24" spans="1:36" s="45" customFormat="1" ht="113.25" customHeight="1" x14ac:dyDescent="0.25">
      <c r="A24" s="906"/>
      <c r="B24" s="300" t="s">
        <v>920</v>
      </c>
      <c r="C24" s="366" t="s">
        <v>921</v>
      </c>
      <c r="D24" s="366" t="s">
        <v>922</v>
      </c>
      <c r="E24" s="366" t="s">
        <v>1020</v>
      </c>
      <c r="F24" s="342">
        <v>44197</v>
      </c>
      <c r="G24" s="342">
        <v>45413</v>
      </c>
      <c r="H24" s="349" t="s">
        <v>1021</v>
      </c>
      <c r="I24" s="359">
        <v>0</v>
      </c>
      <c r="J24" s="349" t="s">
        <v>1022</v>
      </c>
      <c r="K24" s="349" t="s">
        <v>1023</v>
      </c>
      <c r="L24" s="349" t="s">
        <v>1023</v>
      </c>
      <c r="M24" s="366"/>
      <c r="N24" s="345"/>
      <c r="O24" s="345"/>
      <c r="P24" s="345"/>
      <c r="Q24" s="345" t="s">
        <v>98</v>
      </c>
      <c r="R24" s="345"/>
      <c r="S24" s="127"/>
      <c r="T24" s="348" t="s">
        <v>1024</v>
      </c>
      <c r="U24" s="348" t="s">
        <v>1025</v>
      </c>
      <c r="V24" s="348" t="s">
        <v>1026</v>
      </c>
      <c r="W24" s="345" t="s">
        <v>1027</v>
      </c>
      <c r="X24" s="348" t="s">
        <v>1028</v>
      </c>
      <c r="Y24" s="348"/>
      <c r="Z24" s="348" t="s">
        <v>1029</v>
      </c>
      <c r="AA24" s="348"/>
      <c r="AB24" s="370"/>
      <c r="AC24" s="399"/>
      <c r="AD24" s="348"/>
      <c r="AE24" s="348"/>
      <c r="AF24" s="348" t="s">
        <v>1030</v>
      </c>
      <c r="AG24" s="348" t="s">
        <v>926</v>
      </c>
      <c r="AH24" s="348" t="s">
        <v>926</v>
      </c>
      <c r="AI24" s="348" t="s">
        <v>1031</v>
      </c>
      <c r="AJ24" s="128"/>
    </row>
    <row r="25" spans="1:36" s="358" customFormat="1" ht="113.25" customHeight="1" x14ac:dyDescent="0.25">
      <c r="A25" s="915" t="s">
        <v>228</v>
      </c>
      <c r="B25" s="300" t="s">
        <v>229</v>
      </c>
      <c r="C25" s="360" t="s">
        <v>1032</v>
      </c>
      <c r="D25" s="351" t="s">
        <v>1033</v>
      </c>
      <c r="E25" s="351" t="s">
        <v>232</v>
      </c>
      <c r="F25" s="353">
        <v>43647</v>
      </c>
      <c r="G25" s="353">
        <v>45413</v>
      </c>
      <c r="H25" s="367" t="s">
        <v>233</v>
      </c>
      <c r="I25" s="354">
        <v>50000</v>
      </c>
      <c r="J25" s="352" t="s">
        <v>1034</v>
      </c>
      <c r="K25" s="367" t="s">
        <v>1035</v>
      </c>
      <c r="L25" s="367" t="s">
        <v>236</v>
      </c>
      <c r="M25" s="367" t="s">
        <v>1036</v>
      </c>
      <c r="N25" s="355"/>
      <c r="O25" s="355"/>
      <c r="P25" s="355"/>
      <c r="Q25" s="355" t="s">
        <v>98</v>
      </c>
      <c r="R25" s="355"/>
      <c r="S25" s="300"/>
      <c r="T25" s="357" t="s">
        <v>1037</v>
      </c>
      <c r="U25" s="357"/>
      <c r="V25" s="357" t="s">
        <v>1038</v>
      </c>
      <c r="W25" s="357" t="s">
        <v>1039</v>
      </c>
      <c r="X25" s="357" t="s">
        <v>1040</v>
      </c>
      <c r="Y25" s="357"/>
      <c r="Z25" s="357"/>
      <c r="AA25" s="357"/>
      <c r="AB25" s="381"/>
      <c r="AC25" s="401"/>
      <c r="AD25" s="357"/>
      <c r="AE25" s="357"/>
      <c r="AF25" s="357"/>
      <c r="AG25" s="357" t="s">
        <v>1041</v>
      </c>
      <c r="AH25" s="357"/>
      <c r="AI25" s="357" t="s">
        <v>1042</v>
      </c>
    </row>
    <row r="26" spans="1:36" s="358" customFormat="1" ht="113.25" customHeight="1" x14ac:dyDescent="0.25">
      <c r="A26" s="915"/>
      <c r="B26" s="300" t="s">
        <v>245</v>
      </c>
      <c r="C26" s="351" t="s">
        <v>246</v>
      </c>
      <c r="D26" s="351" t="s">
        <v>247</v>
      </c>
      <c r="E26" s="351" t="s">
        <v>248</v>
      </c>
      <c r="F26" s="353">
        <v>43647</v>
      </c>
      <c r="G26" s="353">
        <v>45413</v>
      </c>
      <c r="H26" s="352" t="s">
        <v>249</v>
      </c>
      <c r="I26" s="354">
        <v>100000</v>
      </c>
      <c r="J26" s="352" t="s">
        <v>1043</v>
      </c>
      <c r="K26" s="352" t="s">
        <v>251</v>
      </c>
      <c r="L26" s="352" t="s">
        <v>252</v>
      </c>
      <c r="M26" s="352" t="s">
        <v>1044</v>
      </c>
      <c r="N26" s="355"/>
      <c r="O26" s="355"/>
      <c r="P26" s="355"/>
      <c r="Q26" s="355" t="s">
        <v>98</v>
      </c>
      <c r="R26" s="355"/>
      <c r="S26" s="300"/>
      <c r="T26" s="394" t="s">
        <v>1045</v>
      </c>
      <c r="U26" s="357" t="s">
        <v>1046</v>
      </c>
      <c r="V26" s="394" t="s">
        <v>1047</v>
      </c>
      <c r="W26" s="357" t="s">
        <v>1048</v>
      </c>
      <c r="X26" s="394" t="s">
        <v>1049</v>
      </c>
      <c r="Y26" s="357"/>
      <c r="Z26" s="357"/>
      <c r="AA26" s="357"/>
      <c r="AB26" s="368"/>
      <c r="AC26" s="368"/>
      <c r="AD26" s="357"/>
      <c r="AE26" s="394"/>
      <c r="AF26" s="357"/>
      <c r="AG26" s="357"/>
      <c r="AH26" s="357"/>
      <c r="AI26" s="394" t="s">
        <v>1050</v>
      </c>
    </row>
    <row r="27" spans="1:36" s="45" customFormat="1" ht="113.25" customHeight="1" x14ac:dyDescent="0.25">
      <c r="A27" s="915"/>
      <c r="B27" s="300" t="s">
        <v>256</v>
      </c>
      <c r="C27" s="341" t="s">
        <v>257</v>
      </c>
      <c r="D27" s="341" t="s">
        <v>258</v>
      </c>
      <c r="E27" s="341" t="s">
        <v>259</v>
      </c>
      <c r="F27" s="342">
        <v>43647</v>
      </c>
      <c r="G27" s="342">
        <v>45413</v>
      </c>
      <c r="H27" s="341" t="s">
        <v>1051</v>
      </c>
      <c r="I27" s="343">
        <v>100000</v>
      </c>
      <c r="J27" s="341" t="s">
        <v>749</v>
      </c>
      <c r="K27" s="341" t="s">
        <v>138</v>
      </c>
      <c r="L27" s="341" t="s">
        <v>138</v>
      </c>
      <c r="M27" s="341" t="s">
        <v>1052</v>
      </c>
      <c r="N27" s="345"/>
      <c r="O27" s="345"/>
      <c r="P27" s="345"/>
      <c r="Q27" s="345"/>
      <c r="R27" s="345" t="s">
        <v>98</v>
      </c>
      <c r="S27" s="127"/>
      <c r="T27" s="348" t="s">
        <v>1053</v>
      </c>
      <c r="U27" s="348" t="s">
        <v>751</v>
      </c>
      <c r="V27" s="348"/>
      <c r="W27" s="348"/>
      <c r="X27" s="348"/>
      <c r="Y27" s="348"/>
      <c r="Z27" s="348"/>
      <c r="AA27" s="348"/>
      <c r="AB27" s="370"/>
      <c r="AC27" s="399"/>
      <c r="AD27" s="348"/>
      <c r="AE27" s="348"/>
      <c r="AF27" s="348"/>
      <c r="AG27" s="348"/>
      <c r="AH27" s="348"/>
      <c r="AI27" s="348"/>
      <c r="AJ27" s="128"/>
    </row>
    <row r="28" spans="1:36" s="45" customFormat="1" ht="113.25" customHeight="1" x14ac:dyDescent="0.25">
      <c r="A28" s="915"/>
      <c r="B28" s="300" t="s">
        <v>267</v>
      </c>
      <c r="C28" s="332" t="s">
        <v>1054</v>
      </c>
      <c r="D28" s="332" t="s">
        <v>269</v>
      </c>
      <c r="E28" s="332" t="s">
        <v>270</v>
      </c>
      <c r="F28" s="342">
        <v>43647</v>
      </c>
      <c r="G28" s="369" t="s">
        <v>754</v>
      </c>
      <c r="H28" s="341" t="s">
        <v>273</v>
      </c>
      <c r="I28" s="343">
        <v>50000</v>
      </c>
      <c r="J28" s="395" t="s">
        <v>755</v>
      </c>
      <c r="K28" s="341" t="s">
        <v>275</v>
      </c>
      <c r="L28" s="341" t="s">
        <v>275</v>
      </c>
      <c r="M28" s="332" t="s">
        <v>1055</v>
      </c>
      <c r="N28" s="345"/>
      <c r="O28" s="345"/>
      <c r="P28" s="345" t="s">
        <v>98</v>
      </c>
      <c r="Q28" s="345"/>
      <c r="R28" s="345"/>
      <c r="S28" s="127"/>
      <c r="T28" s="348" t="s">
        <v>1056</v>
      </c>
      <c r="U28" s="348" t="s">
        <v>1057</v>
      </c>
      <c r="V28" s="348" t="s">
        <v>1058</v>
      </c>
      <c r="W28" s="370" t="s">
        <v>1059</v>
      </c>
      <c r="X28" s="348" t="s">
        <v>1060</v>
      </c>
      <c r="Y28" s="348"/>
      <c r="Z28" s="348"/>
      <c r="AA28" s="348"/>
      <c r="AB28" s="370"/>
      <c r="AC28" s="371">
        <v>45139</v>
      </c>
      <c r="AD28" s="348"/>
      <c r="AE28" s="348"/>
      <c r="AF28" s="348"/>
      <c r="AG28" s="348"/>
      <c r="AH28" s="348"/>
      <c r="AI28" s="396" t="s">
        <v>1061</v>
      </c>
      <c r="AJ28" s="128"/>
    </row>
    <row r="29" spans="1:36" s="358" customFormat="1" ht="113.25" customHeight="1" x14ac:dyDescent="0.25">
      <c r="A29" s="915"/>
      <c r="B29" s="300" t="s">
        <v>281</v>
      </c>
      <c r="C29" s="351" t="s">
        <v>1062</v>
      </c>
      <c r="D29" s="352" t="s">
        <v>1063</v>
      </c>
      <c r="E29" s="351" t="s">
        <v>284</v>
      </c>
      <c r="F29" s="353">
        <v>43647</v>
      </c>
      <c r="G29" s="353">
        <v>44774</v>
      </c>
      <c r="H29" s="352" t="s">
        <v>285</v>
      </c>
      <c r="I29" s="354">
        <v>200000</v>
      </c>
      <c r="J29" s="362" t="s">
        <v>760</v>
      </c>
      <c r="K29" s="352" t="s">
        <v>287</v>
      </c>
      <c r="L29" s="352" t="s">
        <v>288</v>
      </c>
      <c r="M29" s="351" t="s">
        <v>1064</v>
      </c>
      <c r="N29" s="355"/>
      <c r="O29" s="355"/>
      <c r="P29" s="355"/>
      <c r="Q29" s="355" t="s">
        <v>98</v>
      </c>
      <c r="R29" s="355"/>
      <c r="S29" s="300"/>
      <c r="T29" s="357" t="s">
        <v>1065</v>
      </c>
      <c r="U29" s="357"/>
      <c r="V29" s="357"/>
      <c r="W29" s="357" t="s">
        <v>1066</v>
      </c>
      <c r="X29" s="357" t="s">
        <v>1067</v>
      </c>
      <c r="Y29" s="357"/>
      <c r="Z29" s="357"/>
      <c r="AA29" s="357"/>
      <c r="AB29" s="381"/>
      <c r="AC29" s="400">
        <v>45413</v>
      </c>
      <c r="AD29" s="357" t="s">
        <v>1068</v>
      </c>
      <c r="AE29" s="357"/>
      <c r="AF29" s="357" t="s">
        <v>1069</v>
      </c>
      <c r="AG29" s="357"/>
      <c r="AH29" s="357"/>
      <c r="AI29" s="357" t="s">
        <v>1070</v>
      </c>
    </row>
    <row r="30" spans="1:36" s="45" customFormat="1" ht="113.25" customHeight="1" x14ac:dyDescent="0.25">
      <c r="A30" s="915"/>
      <c r="B30" s="300" t="s">
        <v>298</v>
      </c>
      <c r="C30" s="349" t="s">
        <v>1071</v>
      </c>
      <c r="D30" s="332" t="s">
        <v>300</v>
      </c>
      <c r="E30" s="332" t="s">
        <v>301</v>
      </c>
      <c r="F30" s="342">
        <v>43647</v>
      </c>
      <c r="G30" s="372" t="s">
        <v>302</v>
      </c>
      <c r="H30" s="341" t="s">
        <v>303</v>
      </c>
      <c r="I30" s="343">
        <v>125000</v>
      </c>
      <c r="J30" s="341" t="s">
        <v>1072</v>
      </c>
      <c r="K30" s="341" t="s">
        <v>305</v>
      </c>
      <c r="L30" s="341" t="s">
        <v>306</v>
      </c>
      <c r="M30" s="332" t="s">
        <v>307</v>
      </c>
      <c r="N30" s="345"/>
      <c r="O30" s="345"/>
      <c r="P30" s="345"/>
      <c r="Q30" s="345" t="s">
        <v>98</v>
      </c>
      <c r="R30" s="345"/>
      <c r="S30" s="127"/>
      <c r="T30" s="348" t="s">
        <v>1073</v>
      </c>
      <c r="U30" s="348" t="s">
        <v>1074</v>
      </c>
      <c r="V30" s="348" t="s">
        <v>1075</v>
      </c>
      <c r="W30" s="370" t="s">
        <v>1059</v>
      </c>
      <c r="X30" s="348" t="s">
        <v>1076</v>
      </c>
      <c r="Y30" s="348"/>
      <c r="Z30" s="348"/>
      <c r="AA30" s="348"/>
      <c r="AB30" s="370"/>
      <c r="AC30" s="371">
        <v>45413</v>
      </c>
      <c r="AD30" s="348"/>
      <c r="AE30" s="348"/>
      <c r="AF30" s="348"/>
      <c r="AG30" s="348"/>
      <c r="AH30" s="348"/>
      <c r="AI30" s="348" t="s">
        <v>1077</v>
      </c>
      <c r="AJ30" s="128"/>
    </row>
    <row r="31" spans="1:36" s="45" customFormat="1" ht="113.25" customHeight="1" x14ac:dyDescent="0.25">
      <c r="A31" s="915"/>
      <c r="B31" s="300" t="s">
        <v>310</v>
      </c>
      <c r="C31" s="350" t="s">
        <v>1078</v>
      </c>
      <c r="D31" s="349" t="s">
        <v>312</v>
      </c>
      <c r="E31" s="349" t="s">
        <v>1079</v>
      </c>
      <c r="F31" s="342">
        <v>43647</v>
      </c>
      <c r="G31" s="342">
        <v>45231</v>
      </c>
      <c r="H31" s="349" t="s">
        <v>314</v>
      </c>
      <c r="I31" s="373">
        <v>50000</v>
      </c>
      <c r="J31" s="344" t="s">
        <v>770</v>
      </c>
      <c r="K31" s="350" t="s">
        <v>1080</v>
      </c>
      <c r="L31" s="350" t="s">
        <v>1081</v>
      </c>
      <c r="M31" s="350" t="s">
        <v>1082</v>
      </c>
      <c r="N31" s="345"/>
      <c r="O31" s="345" t="s">
        <v>98</v>
      </c>
      <c r="P31" s="345"/>
      <c r="Q31" s="345"/>
      <c r="R31" s="345"/>
      <c r="S31" s="127"/>
      <c r="T31" s="348" t="s">
        <v>1083</v>
      </c>
      <c r="U31" s="348"/>
      <c r="V31" s="348" t="s">
        <v>1084</v>
      </c>
      <c r="W31" s="348" t="s">
        <v>1085</v>
      </c>
      <c r="X31" s="348" t="s">
        <v>1086</v>
      </c>
      <c r="Y31" s="348" t="s">
        <v>1087</v>
      </c>
      <c r="Z31" s="348"/>
      <c r="AA31" s="348"/>
      <c r="AB31" s="370"/>
      <c r="AC31" s="371">
        <v>45413</v>
      </c>
      <c r="AD31" s="348"/>
      <c r="AE31" s="348"/>
      <c r="AF31" s="362" t="s">
        <v>1088</v>
      </c>
      <c r="AG31" s="350" t="s">
        <v>1089</v>
      </c>
      <c r="AH31" s="348"/>
      <c r="AI31" s="348" t="s">
        <v>1090</v>
      </c>
      <c r="AJ31" s="128"/>
    </row>
    <row r="32" spans="1:36" s="358" customFormat="1" ht="113.25" customHeight="1" x14ac:dyDescent="0.25">
      <c r="A32" s="915"/>
      <c r="B32" s="300" t="s">
        <v>324</v>
      </c>
      <c r="C32" s="351" t="s">
        <v>779</v>
      </c>
      <c r="D32" s="352" t="s">
        <v>1091</v>
      </c>
      <c r="E32" s="351" t="s">
        <v>327</v>
      </c>
      <c r="F32" s="353">
        <v>43647</v>
      </c>
      <c r="G32" s="353">
        <v>45413</v>
      </c>
      <c r="H32" s="351" t="s">
        <v>122</v>
      </c>
      <c r="I32" s="354">
        <v>10000</v>
      </c>
      <c r="J32" s="362" t="s">
        <v>1092</v>
      </c>
      <c r="K32" s="352" t="s">
        <v>1081</v>
      </c>
      <c r="L32" s="352" t="s">
        <v>1081</v>
      </c>
      <c r="M32" s="352" t="s">
        <v>1093</v>
      </c>
      <c r="N32" s="355"/>
      <c r="O32" s="355"/>
      <c r="P32" s="355"/>
      <c r="Q32" s="355" t="s">
        <v>98</v>
      </c>
      <c r="R32" s="355"/>
      <c r="S32" s="300"/>
      <c r="T32" s="357" t="s">
        <v>1094</v>
      </c>
      <c r="U32" s="357" t="s">
        <v>1095</v>
      </c>
      <c r="V32" s="357"/>
      <c r="W32" s="357" t="s">
        <v>1096</v>
      </c>
      <c r="X32" s="357" t="s">
        <v>1097</v>
      </c>
      <c r="Y32" s="357"/>
      <c r="Z32" s="357"/>
      <c r="AA32" s="357"/>
      <c r="AB32" s="381"/>
      <c r="AC32" s="401"/>
      <c r="AD32" s="357" t="s">
        <v>1098</v>
      </c>
      <c r="AE32" s="357"/>
      <c r="AF32" s="357" t="s">
        <v>1099</v>
      </c>
      <c r="AG32" s="357"/>
      <c r="AH32" s="357"/>
      <c r="AI32" s="357" t="s">
        <v>1100</v>
      </c>
    </row>
    <row r="33" spans="1:36" s="358" customFormat="1" ht="113.25" customHeight="1" x14ac:dyDescent="0.25">
      <c r="A33" s="915"/>
      <c r="B33" s="300" t="s">
        <v>338</v>
      </c>
      <c r="C33" s="360" t="s">
        <v>1101</v>
      </c>
      <c r="D33" s="351" t="s">
        <v>340</v>
      </c>
      <c r="E33" s="351" t="s">
        <v>341</v>
      </c>
      <c r="F33" s="353">
        <v>43647</v>
      </c>
      <c r="G33" s="353">
        <v>45413</v>
      </c>
      <c r="H33" s="352" t="s">
        <v>342</v>
      </c>
      <c r="I33" s="354">
        <v>150000</v>
      </c>
      <c r="J33" s="362" t="s">
        <v>784</v>
      </c>
      <c r="K33" s="352" t="s">
        <v>124</v>
      </c>
      <c r="L33" s="352" t="s">
        <v>344</v>
      </c>
      <c r="M33" s="352" t="s">
        <v>1102</v>
      </c>
      <c r="N33" s="355"/>
      <c r="O33" s="355"/>
      <c r="P33" s="355"/>
      <c r="Q33" s="355" t="s">
        <v>98</v>
      </c>
      <c r="R33" s="355"/>
      <c r="S33" s="300"/>
      <c r="T33" s="357" t="s">
        <v>1103</v>
      </c>
      <c r="U33" s="357" t="s">
        <v>1104</v>
      </c>
      <c r="V33" s="357" t="s">
        <v>1105</v>
      </c>
      <c r="W33" s="357" t="s">
        <v>1027</v>
      </c>
      <c r="X33" s="357" t="s">
        <v>1106</v>
      </c>
      <c r="Y33" s="357"/>
      <c r="Z33" s="357"/>
      <c r="AA33" s="357"/>
      <c r="AB33" s="381"/>
      <c r="AC33" s="401"/>
      <c r="AD33" s="357"/>
      <c r="AE33" s="357"/>
      <c r="AF33" s="357" t="s">
        <v>1107</v>
      </c>
      <c r="AG33" s="357"/>
      <c r="AH33" s="357"/>
      <c r="AI33" s="357"/>
    </row>
    <row r="34" spans="1:36" s="45" customFormat="1" ht="113.25" customHeight="1" x14ac:dyDescent="0.25">
      <c r="A34" s="915"/>
      <c r="B34" s="300" t="s">
        <v>353</v>
      </c>
      <c r="C34" s="349" t="s">
        <v>1108</v>
      </c>
      <c r="D34" s="341" t="s">
        <v>355</v>
      </c>
      <c r="E34" s="332" t="s">
        <v>356</v>
      </c>
      <c r="F34" s="342">
        <v>43647</v>
      </c>
      <c r="G34" s="342">
        <v>44378</v>
      </c>
      <c r="H34" s="341" t="s">
        <v>233</v>
      </c>
      <c r="I34" s="343">
        <v>175000</v>
      </c>
      <c r="J34" s="344" t="s">
        <v>357</v>
      </c>
      <c r="K34" s="341" t="s">
        <v>1109</v>
      </c>
      <c r="L34" s="341" t="s">
        <v>306</v>
      </c>
      <c r="M34" s="341" t="s">
        <v>1110</v>
      </c>
      <c r="N34" s="345"/>
      <c r="O34" s="345" t="s">
        <v>98</v>
      </c>
      <c r="P34" s="345"/>
      <c r="Q34" s="345"/>
      <c r="R34" s="345"/>
      <c r="S34" s="127"/>
      <c r="T34" s="348" t="s">
        <v>1111</v>
      </c>
      <c r="U34" s="348"/>
      <c r="V34" s="348" t="s">
        <v>1112</v>
      </c>
      <c r="W34" s="348" t="s">
        <v>416</v>
      </c>
      <c r="X34" s="348"/>
      <c r="Y34" s="348"/>
      <c r="Z34" s="348"/>
      <c r="AA34" s="348"/>
      <c r="AB34" s="370"/>
      <c r="AC34" s="371">
        <v>45413</v>
      </c>
      <c r="AD34" s="348"/>
      <c r="AE34" s="348"/>
      <c r="AF34" s="348" t="s">
        <v>1113</v>
      </c>
      <c r="AG34" s="348"/>
      <c r="AH34" s="348"/>
      <c r="AI34" s="348" t="s">
        <v>1114</v>
      </c>
      <c r="AJ34" s="128"/>
    </row>
    <row r="35" spans="1:36" s="45" customFormat="1" ht="113.25" customHeight="1" x14ac:dyDescent="0.25">
      <c r="A35" s="915"/>
      <c r="B35" s="300" t="s">
        <v>362</v>
      </c>
      <c r="C35" s="349" t="s">
        <v>1115</v>
      </c>
      <c r="D35" s="350" t="s">
        <v>797</v>
      </c>
      <c r="E35" s="349" t="s">
        <v>798</v>
      </c>
      <c r="F35" s="342">
        <v>43647</v>
      </c>
      <c r="G35" s="342">
        <v>45413</v>
      </c>
      <c r="H35" s="341" t="s">
        <v>1116</v>
      </c>
      <c r="I35" s="343">
        <v>100000</v>
      </c>
      <c r="J35" s="344" t="s">
        <v>1117</v>
      </c>
      <c r="K35" s="341" t="s">
        <v>1118</v>
      </c>
      <c r="L35" s="341" t="s">
        <v>1119</v>
      </c>
      <c r="M35" s="341" t="s">
        <v>1120</v>
      </c>
      <c r="N35" s="345"/>
      <c r="O35" s="345"/>
      <c r="P35" s="345"/>
      <c r="Q35" s="345" t="s">
        <v>98</v>
      </c>
      <c r="R35" s="345"/>
      <c r="S35" s="127"/>
      <c r="T35" s="348" t="s">
        <v>1121</v>
      </c>
      <c r="U35" s="374" t="s">
        <v>1122</v>
      </c>
      <c r="V35" s="348"/>
      <c r="W35" s="348" t="s">
        <v>416</v>
      </c>
      <c r="X35" s="348"/>
      <c r="Y35" s="348"/>
      <c r="Z35" s="348"/>
      <c r="AA35" s="348"/>
      <c r="AB35" s="370"/>
      <c r="AC35" s="399"/>
      <c r="AD35" s="348"/>
      <c r="AE35" s="348"/>
      <c r="AF35" s="348" t="s">
        <v>1123</v>
      </c>
      <c r="AG35" s="341" t="s">
        <v>1124</v>
      </c>
      <c r="AH35" s="341" t="s">
        <v>1125</v>
      </c>
      <c r="AI35" s="348" t="s">
        <v>1126</v>
      </c>
      <c r="AJ35" s="128"/>
    </row>
    <row r="36" spans="1:36" s="45" customFormat="1" ht="113.25" customHeight="1" x14ac:dyDescent="0.25">
      <c r="A36" s="915"/>
      <c r="B36" s="300" t="s">
        <v>371</v>
      </c>
      <c r="C36" s="341" t="s">
        <v>1127</v>
      </c>
      <c r="D36" s="350" t="s">
        <v>801</v>
      </c>
      <c r="E36" s="332" t="s">
        <v>1128</v>
      </c>
      <c r="F36" s="342">
        <v>43678</v>
      </c>
      <c r="G36" s="342">
        <v>45413</v>
      </c>
      <c r="H36" s="350" t="s">
        <v>802</v>
      </c>
      <c r="I36" s="343">
        <v>0</v>
      </c>
      <c r="J36" s="344" t="s">
        <v>803</v>
      </c>
      <c r="K36" s="350" t="s">
        <v>377</v>
      </c>
      <c r="L36" s="350" t="s">
        <v>377</v>
      </c>
      <c r="M36" s="350" t="s">
        <v>1129</v>
      </c>
      <c r="N36" s="345"/>
      <c r="O36" s="345"/>
      <c r="P36" s="345" t="s">
        <v>98</v>
      </c>
      <c r="Q36" s="345"/>
      <c r="R36" s="345"/>
      <c r="S36" s="127"/>
      <c r="T36" s="348" t="s">
        <v>1130</v>
      </c>
      <c r="U36" s="348" t="s">
        <v>1131</v>
      </c>
      <c r="V36" s="348" t="s">
        <v>805</v>
      </c>
      <c r="W36" s="345" t="s">
        <v>1132</v>
      </c>
      <c r="X36" s="348" t="s">
        <v>1133</v>
      </c>
      <c r="Y36" s="350"/>
      <c r="Z36" s="348"/>
      <c r="AA36" s="348"/>
      <c r="AB36" s="370"/>
      <c r="AC36" s="399"/>
      <c r="AD36" s="348"/>
      <c r="AE36" s="348"/>
      <c r="AF36" s="348"/>
      <c r="AG36" s="348"/>
      <c r="AH36" s="348"/>
      <c r="AI36" s="348"/>
      <c r="AJ36" s="128"/>
    </row>
    <row r="37" spans="1:36" s="45" customFormat="1" ht="113.25" customHeight="1" x14ac:dyDescent="0.25">
      <c r="A37" s="915"/>
      <c r="B37" s="300" t="s">
        <v>384</v>
      </c>
      <c r="C37" s="350" t="s">
        <v>1134</v>
      </c>
      <c r="D37" s="350" t="s">
        <v>386</v>
      </c>
      <c r="E37" s="350" t="s">
        <v>387</v>
      </c>
      <c r="F37" s="342">
        <v>43647</v>
      </c>
      <c r="G37" s="342">
        <v>45413</v>
      </c>
      <c r="H37" s="350" t="s">
        <v>388</v>
      </c>
      <c r="I37" s="373">
        <v>120000</v>
      </c>
      <c r="J37" s="344" t="s">
        <v>807</v>
      </c>
      <c r="K37" s="350" t="s">
        <v>390</v>
      </c>
      <c r="L37" s="350" t="s">
        <v>391</v>
      </c>
      <c r="M37" s="350" t="s">
        <v>1135</v>
      </c>
      <c r="N37" s="345"/>
      <c r="O37" s="345"/>
      <c r="P37" s="345" t="s">
        <v>98</v>
      </c>
      <c r="Q37" s="345"/>
      <c r="R37" s="345"/>
      <c r="S37" s="127"/>
      <c r="T37" s="348" t="s">
        <v>1136</v>
      </c>
      <c r="U37" s="348"/>
      <c r="V37" s="348" t="s">
        <v>1137</v>
      </c>
      <c r="W37" s="348" t="s">
        <v>1138</v>
      </c>
      <c r="X37" s="348" t="s">
        <v>1139</v>
      </c>
      <c r="Y37" s="327" t="s">
        <v>1140</v>
      </c>
      <c r="Z37" s="350" t="s">
        <v>386</v>
      </c>
      <c r="AA37" s="350" t="s">
        <v>1141</v>
      </c>
      <c r="AB37" s="370"/>
      <c r="AC37" s="399"/>
      <c r="AD37" s="348" t="s">
        <v>958</v>
      </c>
      <c r="AE37" s="348"/>
      <c r="AF37" s="348" t="s">
        <v>1142</v>
      </c>
      <c r="AG37" s="348"/>
      <c r="AH37" s="348"/>
      <c r="AI37" s="348" t="s">
        <v>1143</v>
      </c>
      <c r="AJ37" s="128"/>
    </row>
    <row r="38" spans="1:36" s="45" customFormat="1" ht="113.25" customHeight="1" x14ac:dyDescent="0.25">
      <c r="A38" s="915"/>
      <c r="B38" s="300" t="s">
        <v>396</v>
      </c>
      <c r="C38" s="341" t="s">
        <v>1144</v>
      </c>
      <c r="D38" s="341" t="s">
        <v>398</v>
      </c>
      <c r="E38" s="341" t="s">
        <v>399</v>
      </c>
      <c r="F38" s="342">
        <v>43647</v>
      </c>
      <c r="G38" s="342">
        <v>44378</v>
      </c>
      <c r="H38" s="341" t="s">
        <v>110</v>
      </c>
      <c r="I38" s="343">
        <v>60000</v>
      </c>
      <c r="J38" s="344" t="s">
        <v>811</v>
      </c>
      <c r="K38" s="341" t="s">
        <v>1145</v>
      </c>
      <c r="L38" s="341" t="s">
        <v>391</v>
      </c>
      <c r="M38" s="341"/>
      <c r="N38" s="345"/>
      <c r="O38" s="345" t="s">
        <v>98</v>
      </c>
      <c r="P38" s="345"/>
      <c r="Q38" s="345"/>
      <c r="R38" s="345"/>
      <c r="S38" s="127"/>
      <c r="T38" s="348" t="s">
        <v>1146</v>
      </c>
      <c r="U38" s="348" t="s">
        <v>1147</v>
      </c>
      <c r="V38" s="348" t="s">
        <v>1148</v>
      </c>
      <c r="W38" s="348" t="s">
        <v>116</v>
      </c>
      <c r="X38" s="348"/>
      <c r="Y38" s="348"/>
      <c r="Z38" s="348"/>
      <c r="AA38" s="348"/>
      <c r="AB38" s="370"/>
      <c r="AC38" s="371">
        <v>44743</v>
      </c>
      <c r="AD38" s="348"/>
      <c r="AE38" s="348"/>
      <c r="AF38" s="348"/>
      <c r="AG38" s="348"/>
      <c r="AH38" s="348"/>
      <c r="AI38" s="348"/>
      <c r="AJ38" s="128"/>
    </row>
    <row r="39" spans="1:36" s="45" customFormat="1" ht="55.5" customHeight="1" x14ac:dyDescent="0.25">
      <c r="A39" s="915"/>
      <c r="B39" s="300" t="s">
        <v>404</v>
      </c>
      <c r="C39" s="341" t="s">
        <v>814</v>
      </c>
      <c r="D39" s="350"/>
      <c r="E39" s="350"/>
      <c r="F39" s="342"/>
      <c r="G39" s="342"/>
      <c r="H39" s="375"/>
      <c r="I39" s="376"/>
      <c r="J39" s="366"/>
      <c r="K39" s="350"/>
      <c r="L39" s="375"/>
      <c r="M39" s="350"/>
      <c r="N39" s="345"/>
      <c r="O39" s="345"/>
      <c r="P39" s="345"/>
      <c r="Q39" s="345"/>
      <c r="R39" s="345"/>
      <c r="S39" s="127"/>
      <c r="T39" s="348"/>
      <c r="U39" s="348"/>
      <c r="V39" s="348"/>
      <c r="W39" s="348"/>
      <c r="X39" s="348"/>
      <c r="Y39" s="348"/>
      <c r="Z39" s="348"/>
      <c r="AA39" s="348"/>
      <c r="AB39" s="370"/>
      <c r="AC39" s="399"/>
      <c r="AD39" s="348"/>
      <c r="AE39" s="348"/>
      <c r="AF39" s="348"/>
      <c r="AG39" s="348"/>
      <c r="AH39" s="348"/>
      <c r="AI39" s="348"/>
      <c r="AJ39" s="128"/>
    </row>
    <row r="40" spans="1:36" s="358" customFormat="1" ht="113.25" customHeight="1" x14ac:dyDescent="0.25">
      <c r="A40" s="915"/>
      <c r="B40" s="300">
        <v>2.16</v>
      </c>
      <c r="C40" s="360" t="s">
        <v>1149</v>
      </c>
      <c r="D40" s="360" t="s">
        <v>340</v>
      </c>
      <c r="E40" s="360" t="s">
        <v>816</v>
      </c>
      <c r="F40" s="353">
        <v>43739</v>
      </c>
      <c r="G40" s="353">
        <v>45413</v>
      </c>
      <c r="H40" s="360" t="s">
        <v>1150</v>
      </c>
      <c r="I40" s="354">
        <v>200000</v>
      </c>
      <c r="J40" s="377" t="s">
        <v>1151</v>
      </c>
      <c r="K40" s="360" t="s">
        <v>628</v>
      </c>
      <c r="L40" s="360" t="s">
        <v>629</v>
      </c>
      <c r="M40" s="360" t="s">
        <v>1152</v>
      </c>
      <c r="N40" s="355"/>
      <c r="O40" s="355"/>
      <c r="P40" s="355"/>
      <c r="Q40" s="355" t="s">
        <v>98</v>
      </c>
      <c r="R40" s="355"/>
      <c r="S40" s="300"/>
      <c r="T40" s="357" t="s">
        <v>1153</v>
      </c>
      <c r="U40" s="357"/>
      <c r="V40" s="357" t="s">
        <v>1154</v>
      </c>
      <c r="W40" s="357" t="s">
        <v>1150</v>
      </c>
      <c r="X40" s="357"/>
      <c r="Y40" s="357" t="s">
        <v>1155</v>
      </c>
      <c r="Z40" s="357"/>
      <c r="AA40" s="357"/>
      <c r="AB40" s="381"/>
      <c r="AC40" s="401"/>
      <c r="AD40" s="357"/>
      <c r="AE40" s="357"/>
      <c r="AF40" s="357"/>
      <c r="AG40" s="357"/>
      <c r="AH40" s="357"/>
      <c r="AI40" s="357"/>
      <c r="AJ40" s="128"/>
    </row>
    <row r="41" spans="1:36" s="45" customFormat="1" ht="113.25" customHeight="1" x14ac:dyDescent="0.25">
      <c r="A41" s="915"/>
      <c r="B41" s="300">
        <v>2.17</v>
      </c>
      <c r="C41" s="349" t="s">
        <v>913</v>
      </c>
      <c r="D41" s="349" t="s">
        <v>914</v>
      </c>
      <c r="E41" s="349" t="s">
        <v>915</v>
      </c>
      <c r="F41" s="342">
        <v>44197</v>
      </c>
      <c r="G41" s="342">
        <v>45413</v>
      </c>
      <c r="H41" s="349" t="s">
        <v>802</v>
      </c>
      <c r="I41" s="343">
        <v>0</v>
      </c>
      <c r="J41" s="349" t="s">
        <v>1156</v>
      </c>
      <c r="K41" s="349" t="s">
        <v>1157</v>
      </c>
      <c r="L41" s="349" t="s">
        <v>1158</v>
      </c>
      <c r="M41" s="366"/>
      <c r="N41" s="345"/>
      <c r="O41" s="345" t="s">
        <v>98</v>
      </c>
      <c r="P41" s="345"/>
      <c r="Q41" s="345"/>
      <c r="R41" s="345"/>
      <c r="S41" s="127"/>
      <c r="T41" s="348" t="s">
        <v>1159</v>
      </c>
      <c r="U41" s="348" t="s">
        <v>1160</v>
      </c>
      <c r="V41" s="348" t="s">
        <v>1161</v>
      </c>
      <c r="W41" s="348" t="s">
        <v>1132</v>
      </c>
      <c r="X41" s="348"/>
      <c r="Y41" s="348"/>
      <c r="Z41" s="348"/>
      <c r="AA41" s="348"/>
      <c r="AB41" s="370"/>
      <c r="AC41" s="399"/>
      <c r="AD41" s="348"/>
      <c r="AE41" s="348"/>
      <c r="AF41" s="348"/>
      <c r="AG41" s="348"/>
      <c r="AH41" s="348"/>
      <c r="AI41" s="348"/>
      <c r="AJ41" s="128"/>
    </row>
    <row r="42" spans="1:36" s="45" customFormat="1" ht="113.25" customHeight="1" x14ac:dyDescent="0.25">
      <c r="A42" s="915" t="s">
        <v>419</v>
      </c>
      <c r="B42" s="300">
        <v>3.1</v>
      </c>
      <c r="C42" s="341" t="s">
        <v>421</v>
      </c>
      <c r="D42" s="341" t="s">
        <v>422</v>
      </c>
      <c r="E42" s="341" t="s">
        <v>423</v>
      </c>
      <c r="F42" s="342">
        <v>43647</v>
      </c>
      <c r="G42" s="342">
        <v>44531</v>
      </c>
      <c r="H42" s="341" t="s">
        <v>285</v>
      </c>
      <c r="I42" s="359">
        <v>3000</v>
      </c>
      <c r="J42" s="366" t="s">
        <v>1162</v>
      </c>
      <c r="K42" s="341" t="s">
        <v>425</v>
      </c>
      <c r="L42" s="341" t="s">
        <v>288</v>
      </c>
      <c r="M42" s="332" t="s">
        <v>1163</v>
      </c>
      <c r="N42" s="345"/>
      <c r="O42" s="345"/>
      <c r="P42" s="345"/>
      <c r="Q42" s="345"/>
      <c r="R42" s="345" t="s">
        <v>98</v>
      </c>
      <c r="S42" s="127"/>
      <c r="T42" s="348" t="s">
        <v>1164</v>
      </c>
      <c r="U42" s="348"/>
      <c r="V42" s="348"/>
      <c r="W42" s="348"/>
      <c r="X42" s="348" t="s">
        <v>1165</v>
      </c>
      <c r="Y42" s="348"/>
      <c r="Z42" s="348"/>
      <c r="AA42" s="348"/>
      <c r="AB42" s="370"/>
      <c r="AC42" s="399"/>
      <c r="AD42" s="348"/>
      <c r="AE42" s="348"/>
      <c r="AF42" s="348"/>
      <c r="AG42" s="348"/>
      <c r="AH42" s="348"/>
      <c r="AI42" s="348"/>
      <c r="AJ42" s="128"/>
    </row>
    <row r="43" spans="1:36" s="45" customFormat="1" ht="113.25" customHeight="1" x14ac:dyDescent="0.25">
      <c r="A43" s="915"/>
      <c r="B43" s="300">
        <v>3.2</v>
      </c>
      <c r="C43" s="341" t="s">
        <v>1166</v>
      </c>
      <c r="D43" s="349" t="s">
        <v>1167</v>
      </c>
      <c r="E43" s="341" t="s">
        <v>435</v>
      </c>
      <c r="F43" s="342">
        <v>43647</v>
      </c>
      <c r="G43" s="342">
        <v>44287</v>
      </c>
      <c r="H43" s="341" t="s">
        <v>285</v>
      </c>
      <c r="I43" s="359">
        <v>100000</v>
      </c>
      <c r="J43" s="344" t="s">
        <v>830</v>
      </c>
      <c r="K43" s="341" t="s">
        <v>437</v>
      </c>
      <c r="L43" s="341" t="s">
        <v>391</v>
      </c>
      <c r="M43" s="378" t="s">
        <v>1168</v>
      </c>
      <c r="N43" s="345"/>
      <c r="O43" s="345" t="s">
        <v>98</v>
      </c>
      <c r="P43" s="345"/>
      <c r="Q43" s="345"/>
      <c r="R43" s="345"/>
      <c r="S43" s="127"/>
      <c r="T43" s="344" t="s">
        <v>1169</v>
      </c>
      <c r="U43" s="348"/>
      <c r="V43" s="348" t="s">
        <v>1170</v>
      </c>
      <c r="W43" s="348" t="s">
        <v>948</v>
      </c>
      <c r="X43" s="348"/>
      <c r="Y43" s="348"/>
      <c r="Z43" s="348"/>
      <c r="AA43" s="348"/>
      <c r="AB43" s="370"/>
      <c r="AC43" s="371">
        <v>44531</v>
      </c>
      <c r="AD43" s="348" t="s">
        <v>948</v>
      </c>
      <c r="AE43" s="348"/>
      <c r="AF43" s="348" t="s">
        <v>1171</v>
      </c>
      <c r="AG43" s="348"/>
      <c r="AH43" s="348"/>
      <c r="AI43" s="348" t="s">
        <v>1172</v>
      </c>
      <c r="AJ43" s="128"/>
    </row>
    <row r="44" spans="1:36" s="45" customFormat="1" ht="113.25" customHeight="1" x14ac:dyDescent="0.25">
      <c r="A44" s="915"/>
      <c r="B44" s="300" t="s">
        <v>442</v>
      </c>
      <c r="C44" s="332" t="s">
        <v>1173</v>
      </c>
      <c r="D44" s="350" t="s">
        <v>1174</v>
      </c>
      <c r="E44" s="341" t="s">
        <v>445</v>
      </c>
      <c r="F44" s="342">
        <v>43647</v>
      </c>
      <c r="G44" s="342">
        <v>45231</v>
      </c>
      <c r="H44" s="341" t="s">
        <v>446</v>
      </c>
      <c r="I44" s="359">
        <v>0</v>
      </c>
      <c r="J44" s="344" t="s">
        <v>1175</v>
      </c>
      <c r="K44" s="341" t="s">
        <v>448</v>
      </c>
      <c r="L44" s="341" t="s">
        <v>377</v>
      </c>
      <c r="M44" s="341" t="s">
        <v>1176</v>
      </c>
      <c r="N44" s="345"/>
      <c r="O44" s="345"/>
      <c r="P44" s="345" t="s">
        <v>98</v>
      </c>
      <c r="Q44" s="345"/>
      <c r="R44" s="345"/>
      <c r="S44" s="127"/>
      <c r="T44" s="348" t="s">
        <v>1177</v>
      </c>
      <c r="U44" s="348"/>
      <c r="V44" s="348" t="s">
        <v>1178</v>
      </c>
      <c r="W44" s="348" t="s">
        <v>314</v>
      </c>
      <c r="X44" s="345"/>
      <c r="Y44" s="348"/>
      <c r="Z44" s="348"/>
      <c r="AA44" s="348"/>
      <c r="AB44" s="370"/>
      <c r="AC44" s="399"/>
      <c r="AD44" s="348" t="s">
        <v>314</v>
      </c>
      <c r="AE44" s="348"/>
      <c r="AF44" s="348" t="s">
        <v>1179</v>
      </c>
      <c r="AG44" s="348"/>
      <c r="AH44" s="348"/>
      <c r="AI44" s="348" t="s">
        <v>1180</v>
      </c>
      <c r="AJ44" s="128"/>
    </row>
    <row r="45" spans="1:36" s="358" customFormat="1" ht="113.25" customHeight="1" x14ac:dyDescent="0.25">
      <c r="A45" s="915"/>
      <c r="B45" s="300" t="s">
        <v>457</v>
      </c>
      <c r="C45" s="351" t="s">
        <v>1181</v>
      </c>
      <c r="D45" s="367" t="s">
        <v>1182</v>
      </c>
      <c r="E45" s="352" t="s">
        <v>445</v>
      </c>
      <c r="F45" s="353">
        <v>43647</v>
      </c>
      <c r="G45" s="353">
        <v>45413</v>
      </c>
      <c r="H45" s="352" t="s">
        <v>460</v>
      </c>
      <c r="I45" s="361">
        <v>0</v>
      </c>
      <c r="J45" s="362" t="s">
        <v>841</v>
      </c>
      <c r="K45" s="352" t="s">
        <v>1183</v>
      </c>
      <c r="L45" s="352" t="s">
        <v>172</v>
      </c>
      <c r="M45" s="352" t="s">
        <v>1184</v>
      </c>
      <c r="N45" s="355"/>
      <c r="O45" s="355"/>
      <c r="P45" s="355"/>
      <c r="Q45" s="355" t="s">
        <v>98</v>
      </c>
      <c r="R45" s="355"/>
      <c r="S45" s="300"/>
      <c r="T45" s="357" t="s">
        <v>1185</v>
      </c>
      <c r="U45" s="357" t="s">
        <v>1186</v>
      </c>
      <c r="V45" s="357"/>
      <c r="W45" s="355" t="s">
        <v>1187</v>
      </c>
      <c r="X45" s="357" t="s">
        <v>1188</v>
      </c>
      <c r="Y45" s="357" t="s">
        <v>1189</v>
      </c>
      <c r="Z45" s="357"/>
      <c r="AA45" s="357"/>
      <c r="AB45" s="381"/>
      <c r="AC45" s="400">
        <v>45413</v>
      </c>
      <c r="AD45" s="357"/>
      <c r="AE45" s="357"/>
      <c r="AF45" s="357" t="s">
        <v>1190</v>
      </c>
      <c r="AG45" s="357"/>
      <c r="AH45" s="357"/>
      <c r="AI45" s="352" t="s">
        <v>1191</v>
      </c>
    </row>
    <row r="46" spans="1:36" s="45" customFormat="1" ht="113.25" customHeight="1" x14ac:dyDescent="0.25">
      <c r="A46" s="915"/>
      <c r="B46" s="300" t="s">
        <v>467</v>
      </c>
      <c r="C46" s="350" t="s">
        <v>1192</v>
      </c>
      <c r="D46" s="350" t="s">
        <v>480</v>
      </c>
      <c r="E46" s="341" t="s">
        <v>1193</v>
      </c>
      <c r="F46" s="342">
        <v>43647</v>
      </c>
      <c r="G46" s="342">
        <v>44531</v>
      </c>
      <c r="H46" s="341" t="s">
        <v>471</v>
      </c>
      <c r="I46" s="359">
        <v>2000</v>
      </c>
      <c r="J46" s="344" t="s">
        <v>1194</v>
      </c>
      <c r="K46" s="341" t="s">
        <v>473</v>
      </c>
      <c r="L46" s="341" t="s">
        <v>474</v>
      </c>
      <c r="M46" s="341" t="s">
        <v>1195</v>
      </c>
      <c r="N46" s="345"/>
      <c r="O46" s="345"/>
      <c r="P46" s="345" t="s">
        <v>98</v>
      </c>
      <c r="Q46" s="345"/>
      <c r="R46" s="345"/>
      <c r="S46" s="127"/>
      <c r="T46" s="348" t="s">
        <v>1196</v>
      </c>
      <c r="U46" s="348" t="s">
        <v>1197</v>
      </c>
      <c r="V46" s="348" t="s">
        <v>1198</v>
      </c>
      <c r="W46" s="348" t="s">
        <v>1199</v>
      </c>
      <c r="X46" s="348" t="s">
        <v>1200</v>
      </c>
      <c r="Y46" s="348"/>
      <c r="Z46" s="348"/>
      <c r="AA46" s="348"/>
      <c r="AB46" s="370"/>
      <c r="AC46" s="371">
        <v>44896</v>
      </c>
      <c r="AD46" s="348"/>
      <c r="AE46" s="348"/>
      <c r="AF46" s="348"/>
      <c r="AG46" s="348"/>
      <c r="AH46" s="348"/>
      <c r="AI46" s="348" t="s">
        <v>1201</v>
      </c>
      <c r="AJ46" s="128"/>
    </row>
    <row r="47" spans="1:36" s="45" customFormat="1" ht="113.25" customHeight="1" x14ac:dyDescent="0.25">
      <c r="A47" s="915"/>
      <c r="B47" s="300" t="s">
        <v>482</v>
      </c>
      <c r="C47" s="332" t="s">
        <v>483</v>
      </c>
      <c r="D47" s="332" t="s">
        <v>1202</v>
      </c>
      <c r="E47" s="341" t="s">
        <v>485</v>
      </c>
      <c r="F47" s="342">
        <v>43647</v>
      </c>
      <c r="G47" s="342">
        <v>45413</v>
      </c>
      <c r="H47" s="332" t="s">
        <v>486</v>
      </c>
      <c r="I47" s="343">
        <v>0</v>
      </c>
      <c r="J47" s="344" t="s">
        <v>487</v>
      </c>
      <c r="K47" s="341" t="s">
        <v>488</v>
      </c>
      <c r="L47" s="341" t="s">
        <v>252</v>
      </c>
      <c r="M47" s="341" t="s">
        <v>1203</v>
      </c>
      <c r="N47" s="345"/>
      <c r="O47" s="345"/>
      <c r="P47" s="345"/>
      <c r="Q47" s="345" t="s">
        <v>98</v>
      </c>
      <c r="R47" s="345"/>
      <c r="S47" s="127"/>
      <c r="T47" s="397" t="s">
        <v>1204</v>
      </c>
      <c r="U47" s="348"/>
      <c r="V47" s="348"/>
      <c r="W47" s="348" t="s">
        <v>1205</v>
      </c>
      <c r="X47" s="348" t="s">
        <v>1206</v>
      </c>
      <c r="Y47" s="348"/>
      <c r="Z47" s="348"/>
      <c r="AA47" s="348"/>
      <c r="AB47" s="370"/>
      <c r="AC47" s="399"/>
      <c r="AD47" s="348"/>
      <c r="AE47" s="348"/>
      <c r="AF47" s="348"/>
      <c r="AG47" s="348"/>
      <c r="AH47" s="348"/>
      <c r="AI47" s="348"/>
      <c r="AJ47" s="128"/>
    </row>
    <row r="48" spans="1:36" s="45" customFormat="1" ht="113.25" customHeight="1" x14ac:dyDescent="0.25">
      <c r="A48" s="915"/>
      <c r="B48" s="300" t="s">
        <v>494</v>
      </c>
      <c r="C48" s="350" t="s">
        <v>495</v>
      </c>
      <c r="D48" s="341" t="s">
        <v>1207</v>
      </c>
      <c r="E48" s="350" t="s">
        <v>1208</v>
      </c>
      <c r="F48" s="342">
        <v>43647</v>
      </c>
      <c r="G48" s="342">
        <v>45413</v>
      </c>
      <c r="H48" s="341" t="s">
        <v>498</v>
      </c>
      <c r="I48" s="343">
        <v>60000</v>
      </c>
      <c r="J48" s="397" t="s">
        <v>1209</v>
      </c>
      <c r="K48" s="350" t="s">
        <v>500</v>
      </c>
      <c r="L48" s="350" t="s">
        <v>1210</v>
      </c>
      <c r="M48" s="350" t="s">
        <v>1211</v>
      </c>
      <c r="N48" s="345"/>
      <c r="O48" s="345"/>
      <c r="P48" s="345"/>
      <c r="Q48" s="345" t="s">
        <v>98</v>
      </c>
      <c r="R48" s="345"/>
      <c r="S48" s="127"/>
      <c r="T48" s="348" t="s">
        <v>1212</v>
      </c>
      <c r="U48" s="348"/>
      <c r="V48" s="348"/>
      <c r="W48" s="348" t="s">
        <v>1213</v>
      </c>
      <c r="X48" s="348"/>
      <c r="Y48" s="348"/>
      <c r="Z48" s="348"/>
      <c r="AA48" s="348"/>
      <c r="AB48" s="370"/>
      <c r="AC48" s="399"/>
      <c r="AD48" s="348"/>
      <c r="AE48" s="348"/>
      <c r="AF48" s="348"/>
      <c r="AG48" s="348"/>
      <c r="AH48" s="348"/>
      <c r="AI48" s="348" t="s">
        <v>1214</v>
      </c>
      <c r="AJ48" s="128"/>
    </row>
    <row r="49" spans="1:36" s="45" customFormat="1" ht="113.25" customHeight="1" x14ac:dyDescent="0.25">
      <c r="A49" s="915"/>
      <c r="B49" s="300" t="s">
        <v>509</v>
      </c>
      <c r="C49" s="332" t="s">
        <v>510</v>
      </c>
      <c r="D49" s="341" t="s">
        <v>422</v>
      </c>
      <c r="E49" s="341" t="s">
        <v>512</v>
      </c>
      <c r="F49" s="342">
        <v>43647</v>
      </c>
      <c r="G49" s="379">
        <v>45231</v>
      </c>
      <c r="H49" s="341" t="s">
        <v>513</v>
      </c>
      <c r="I49" s="343">
        <v>150000</v>
      </c>
      <c r="J49" s="366" t="s">
        <v>860</v>
      </c>
      <c r="K49" s="341" t="s">
        <v>515</v>
      </c>
      <c r="L49" s="341" t="s">
        <v>252</v>
      </c>
      <c r="M49" s="378" t="s">
        <v>516</v>
      </c>
      <c r="N49" s="345"/>
      <c r="O49" s="345"/>
      <c r="P49" s="345" t="s">
        <v>98</v>
      </c>
      <c r="Q49" s="345"/>
      <c r="R49" s="345"/>
      <c r="S49" s="127"/>
      <c r="T49" s="348" t="s">
        <v>1215</v>
      </c>
      <c r="U49" s="348"/>
      <c r="V49" s="348" t="s">
        <v>1216</v>
      </c>
      <c r="W49" s="348" t="s">
        <v>1217</v>
      </c>
      <c r="X49" s="348"/>
      <c r="Y49" s="348"/>
      <c r="Z49" s="348"/>
      <c r="AA49" s="348"/>
      <c r="AB49" s="370"/>
      <c r="AC49" s="399"/>
      <c r="AD49" s="348"/>
      <c r="AE49" s="348"/>
      <c r="AF49" s="348"/>
      <c r="AG49" s="348"/>
      <c r="AH49" s="348"/>
      <c r="AI49" s="348" t="s">
        <v>1218</v>
      </c>
      <c r="AJ49" s="128"/>
    </row>
    <row r="50" spans="1:36" s="358" customFormat="1" ht="113.25" customHeight="1" x14ac:dyDescent="0.25">
      <c r="A50" s="915"/>
      <c r="B50" s="300" t="s">
        <v>519</v>
      </c>
      <c r="C50" s="351" t="s">
        <v>1219</v>
      </c>
      <c r="D50" s="360" t="s">
        <v>521</v>
      </c>
      <c r="E50" s="360" t="s">
        <v>522</v>
      </c>
      <c r="F50" s="353">
        <v>43647</v>
      </c>
      <c r="G50" s="372" t="s">
        <v>864</v>
      </c>
      <c r="H50" s="367" t="s">
        <v>802</v>
      </c>
      <c r="I50" s="380">
        <v>0</v>
      </c>
      <c r="J50" s="377" t="s">
        <v>865</v>
      </c>
      <c r="K50" s="367" t="s">
        <v>525</v>
      </c>
      <c r="L50" s="367" t="s">
        <v>526</v>
      </c>
      <c r="M50" s="362" t="s">
        <v>869</v>
      </c>
      <c r="N50" s="355"/>
      <c r="O50" s="355"/>
      <c r="P50" s="355"/>
      <c r="Q50" s="355"/>
      <c r="R50" s="355" t="s">
        <v>98</v>
      </c>
      <c r="S50" s="300"/>
      <c r="T50" s="357" t="s">
        <v>1220</v>
      </c>
      <c r="U50" s="357" t="s">
        <v>1221</v>
      </c>
      <c r="V50" s="355"/>
      <c r="W50" s="357" t="s">
        <v>1132</v>
      </c>
      <c r="X50" s="357"/>
      <c r="Y50" s="357"/>
      <c r="Z50" s="357"/>
      <c r="AA50" s="357"/>
      <c r="AB50" s="381"/>
      <c r="AC50" s="401"/>
      <c r="AD50" s="357"/>
      <c r="AE50" s="357"/>
      <c r="AF50" s="357"/>
      <c r="AG50" s="357"/>
      <c r="AH50" s="357"/>
      <c r="AI50" s="357"/>
    </row>
    <row r="51" spans="1:36" s="358" customFormat="1" ht="113.25" customHeight="1" x14ac:dyDescent="0.25">
      <c r="A51" s="915"/>
      <c r="B51" s="300" t="s">
        <v>532</v>
      </c>
      <c r="C51" s="360" t="s">
        <v>1222</v>
      </c>
      <c r="D51" s="367" t="s">
        <v>534</v>
      </c>
      <c r="E51" s="367" t="s">
        <v>535</v>
      </c>
      <c r="F51" s="353">
        <v>43647</v>
      </c>
      <c r="G51" s="353">
        <v>45413</v>
      </c>
      <c r="H51" s="367" t="s">
        <v>537</v>
      </c>
      <c r="I51" s="354">
        <v>5000</v>
      </c>
      <c r="J51" s="393" t="s">
        <v>1223</v>
      </c>
      <c r="K51" s="367" t="s">
        <v>1224</v>
      </c>
      <c r="L51" s="367" t="s">
        <v>172</v>
      </c>
      <c r="M51" s="351" t="s">
        <v>1225</v>
      </c>
      <c r="N51" s="355"/>
      <c r="O51" s="355"/>
      <c r="P51" s="355"/>
      <c r="Q51" s="355"/>
      <c r="R51" s="355" t="s">
        <v>98</v>
      </c>
      <c r="S51" s="300"/>
      <c r="T51" s="357" t="s">
        <v>1226</v>
      </c>
      <c r="U51" s="357" t="s">
        <v>1227</v>
      </c>
      <c r="V51" s="357"/>
      <c r="W51" s="355" t="s">
        <v>1228</v>
      </c>
      <c r="X51" s="357" t="s">
        <v>1229</v>
      </c>
      <c r="Y51" s="357" t="s">
        <v>1230</v>
      </c>
      <c r="Z51" s="357"/>
      <c r="AA51" s="357"/>
      <c r="AB51" s="381"/>
      <c r="AC51" s="401"/>
      <c r="AD51" s="357"/>
      <c r="AE51" s="357"/>
      <c r="AF51" s="357"/>
      <c r="AG51" s="357"/>
      <c r="AH51" s="357"/>
      <c r="AI51" s="357"/>
    </row>
    <row r="52" spans="1:36" s="358" customFormat="1" ht="113.25" customHeight="1" x14ac:dyDescent="0.25">
      <c r="A52" s="915"/>
      <c r="B52" s="300" t="s">
        <v>548</v>
      </c>
      <c r="C52" s="352" t="s">
        <v>549</v>
      </c>
      <c r="D52" s="352" t="s">
        <v>550</v>
      </c>
      <c r="E52" s="352" t="s">
        <v>551</v>
      </c>
      <c r="F52" s="353">
        <v>43647</v>
      </c>
      <c r="G52" s="353">
        <v>44409</v>
      </c>
      <c r="H52" s="352" t="s">
        <v>553</v>
      </c>
      <c r="I52" s="354">
        <v>2500</v>
      </c>
      <c r="J52" s="393" t="s">
        <v>1231</v>
      </c>
      <c r="K52" s="352" t="s">
        <v>555</v>
      </c>
      <c r="L52" s="352" t="s">
        <v>125</v>
      </c>
      <c r="M52" s="352" t="s">
        <v>1232</v>
      </c>
      <c r="N52" s="355"/>
      <c r="O52" s="355"/>
      <c r="P52" s="355"/>
      <c r="Q52" s="355"/>
      <c r="R52" s="355" t="s">
        <v>98</v>
      </c>
      <c r="S52" s="300"/>
      <c r="T52" s="357" t="s">
        <v>1233</v>
      </c>
      <c r="U52" s="398" t="s">
        <v>1234</v>
      </c>
      <c r="V52" s="357"/>
      <c r="W52" s="357" t="s">
        <v>975</v>
      </c>
      <c r="X52" s="357"/>
      <c r="Y52" s="357"/>
      <c r="Z52" s="357"/>
      <c r="AA52" s="357"/>
      <c r="AB52" s="381"/>
      <c r="AC52" s="401"/>
      <c r="AD52" s="357"/>
      <c r="AE52" s="357"/>
      <c r="AF52" s="357"/>
      <c r="AG52" s="357"/>
      <c r="AH52" s="357"/>
      <c r="AI52" s="357"/>
    </row>
    <row r="53" spans="1:36" s="45" customFormat="1" ht="113.25" customHeight="1" x14ac:dyDescent="0.25">
      <c r="A53" s="915"/>
      <c r="B53" s="300" t="s">
        <v>562</v>
      </c>
      <c r="C53" s="350" t="s">
        <v>1235</v>
      </c>
      <c r="D53" s="349" t="s">
        <v>564</v>
      </c>
      <c r="E53" s="332" t="s">
        <v>565</v>
      </c>
      <c r="F53" s="342">
        <v>43647</v>
      </c>
      <c r="G53" s="342">
        <v>44531</v>
      </c>
      <c r="H53" s="341" t="s">
        <v>566</v>
      </c>
      <c r="I53" s="359">
        <v>100000</v>
      </c>
      <c r="J53" s="366" t="s">
        <v>1236</v>
      </c>
      <c r="K53" s="341" t="s">
        <v>568</v>
      </c>
      <c r="L53" s="341" t="s">
        <v>568</v>
      </c>
      <c r="M53" s="341" t="s">
        <v>1237</v>
      </c>
      <c r="N53" s="345"/>
      <c r="O53" s="345"/>
      <c r="P53" s="345"/>
      <c r="Q53" s="345" t="s">
        <v>98</v>
      </c>
      <c r="R53" s="345"/>
      <c r="S53" s="127"/>
      <c r="T53" s="348" t="s">
        <v>1238</v>
      </c>
      <c r="U53" s="348" t="s">
        <v>1239</v>
      </c>
      <c r="V53" s="348" t="s">
        <v>1240</v>
      </c>
      <c r="W53" s="370" t="s">
        <v>1241</v>
      </c>
      <c r="X53" s="348" t="s">
        <v>1242</v>
      </c>
      <c r="Y53" s="348"/>
      <c r="Z53" s="348"/>
      <c r="AA53" s="348"/>
      <c r="AB53" s="370"/>
      <c r="AC53" s="371">
        <v>44652</v>
      </c>
      <c r="AD53" s="348"/>
      <c r="AE53" s="348"/>
      <c r="AF53" s="348" t="s">
        <v>1243</v>
      </c>
      <c r="AG53" s="348"/>
      <c r="AH53" s="348"/>
      <c r="AI53" s="348" t="s">
        <v>1244</v>
      </c>
      <c r="AJ53" s="128"/>
    </row>
    <row r="54" spans="1:36" s="45" customFormat="1" ht="113.25" customHeight="1" x14ac:dyDescent="0.25">
      <c r="A54" s="915"/>
      <c r="B54" s="300" t="s">
        <v>576</v>
      </c>
      <c r="C54" s="349" t="s">
        <v>577</v>
      </c>
      <c r="D54" s="349" t="s">
        <v>564</v>
      </c>
      <c r="E54" s="349" t="s">
        <v>578</v>
      </c>
      <c r="F54" s="342">
        <v>43647</v>
      </c>
      <c r="G54" s="342">
        <v>44652</v>
      </c>
      <c r="H54" s="349" t="s">
        <v>579</v>
      </c>
      <c r="I54" s="359">
        <v>30000</v>
      </c>
      <c r="J54" s="344" t="s">
        <v>1245</v>
      </c>
      <c r="K54" s="349" t="s">
        <v>581</v>
      </c>
      <c r="L54" s="364" t="s">
        <v>582</v>
      </c>
      <c r="M54" s="349" t="s">
        <v>1246</v>
      </c>
      <c r="N54" s="345"/>
      <c r="O54" s="345" t="s">
        <v>98</v>
      </c>
      <c r="P54" s="345"/>
      <c r="Q54" s="345"/>
      <c r="R54" s="345"/>
      <c r="S54" s="127"/>
      <c r="T54" s="348" t="s">
        <v>1247</v>
      </c>
      <c r="U54" s="348"/>
      <c r="V54" s="348"/>
      <c r="W54" s="348" t="s">
        <v>1248</v>
      </c>
      <c r="X54" s="348"/>
      <c r="Y54" s="348" t="s">
        <v>1249</v>
      </c>
      <c r="Z54" s="348" t="s">
        <v>1250</v>
      </c>
      <c r="AA54" s="348" t="s">
        <v>1251</v>
      </c>
      <c r="AB54" s="370"/>
      <c r="AC54" s="371">
        <v>44896</v>
      </c>
      <c r="AD54" s="348"/>
      <c r="AE54" s="348"/>
      <c r="AF54" s="348"/>
      <c r="AG54" s="348"/>
      <c r="AH54" s="348"/>
      <c r="AI54" s="348" t="s">
        <v>1252</v>
      </c>
      <c r="AJ54" s="128"/>
    </row>
    <row r="55" spans="1:36" s="45" customFormat="1" ht="113.25" customHeight="1" x14ac:dyDescent="0.25">
      <c r="A55" s="915"/>
      <c r="B55" s="300" t="s">
        <v>586</v>
      </c>
      <c r="C55" s="349" t="s">
        <v>587</v>
      </c>
      <c r="D55" s="349" t="s">
        <v>588</v>
      </c>
      <c r="E55" s="349" t="s">
        <v>1253</v>
      </c>
      <c r="F55" s="342">
        <v>43647</v>
      </c>
      <c r="G55" s="342">
        <v>44652</v>
      </c>
      <c r="H55" s="352" t="s">
        <v>1254</v>
      </c>
      <c r="I55" s="359">
        <v>6000</v>
      </c>
      <c r="J55" s="344" t="s">
        <v>1255</v>
      </c>
      <c r="K55" s="364" t="s">
        <v>592</v>
      </c>
      <c r="L55" s="364" t="s">
        <v>593</v>
      </c>
      <c r="M55" s="332" t="s">
        <v>599</v>
      </c>
      <c r="N55" s="345"/>
      <c r="O55" s="345"/>
      <c r="P55" s="345" t="s">
        <v>98</v>
      </c>
      <c r="Q55" s="345"/>
      <c r="R55" s="345"/>
      <c r="S55" s="127"/>
      <c r="T55" s="348" t="s">
        <v>1256</v>
      </c>
      <c r="U55" s="348"/>
      <c r="V55" s="348" t="s">
        <v>1257</v>
      </c>
      <c r="W55" s="348" t="s">
        <v>1213</v>
      </c>
      <c r="X55" s="348"/>
      <c r="Y55" s="348"/>
      <c r="Z55" s="348"/>
      <c r="AA55" s="348" t="s">
        <v>1258</v>
      </c>
      <c r="AB55" s="370"/>
      <c r="AC55" s="371">
        <v>44896</v>
      </c>
      <c r="AD55" s="348"/>
      <c r="AE55" s="348"/>
      <c r="AF55" s="348"/>
      <c r="AG55" s="348"/>
      <c r="AH55" s="348"/>
      <c r="AI55" s="348" t="s">
        <v>1259</v>
      </c>
      <c r="AJ55" s="128"/>
    </row>
    <row r="56" spans="1:36" s="327" customFormat="1" ht="113.25" customHeight="1" x14ac:dyDescent="0.25">
      <c r="A56" s="915"/>
      <c r="B56" s="381" t="s">
        <v>600</v>
      </c>
      <c r="C56" s="382" t="s">
        <v>910</v>
      </c>
      <c r="D56" s="383" t="s">
        <v>602</v>
      </c>
      <c r="E56" s="383" t="s">
        <v>603</v>
      </c>
      <c r="F56" s="342">
        <v>43647</v>
      </c>
      <c r="G56" s="342">
        <v>44044</v>
      </c>
      <c r="H56" s="383" t="s">
        <v>110</v>
      </c>
      <c r="I56" s="384">
        <v>0</v>
      </c>
      <c r="J56" s="344" t="s">
        <v>906</v>
      </c>
      <c r="K56" s="383" t="s">
        <v>605</v>
      </c>
      <c r="L56" s="383" t="s">
        <v>606</v>
      </c>
      <c r="M56" s="383" t="s">
        <v>1260</v>
      </c>
      <c r="N56" s="348"/>
      <c r="O56" s="348" t="s">
        <v>98</v>
      </c>
      <c r="P56" s="348"/>
      <c r="Q56" s="348"/>
      <c r="R56" s="348"/>
      <c r="S56" s="370"/>
      <c r="T56" s="348" t="s">
        <v>1261</v>
      </c>
      <c r="U56" s="348"/>
      <c r="V56" s="396" t="s">
        <v>1262</v>
      </c>
      <c r="W56" s="370" t="s">
        <v>1263</v>
      </c>
      <c r="X56" s="348"/>
      <c r="Y56" s="348"/>
      <c r="Z56" s="348"/>
      <c r="AA56" s="348"/>
      <c r="AB56" s="370"/>
      <c r="AC56" s="399"/>
      <c r="AD56" s="348" t="s">
        <v>958</v>
      </c>
      <c r="AE56" s="348"/>
      <c r="AF56" s="348"/>
      <c r="AG56" s="348"/>
      <c r="AH56" s="348"/>
      <c r="AI56" s="348" t="s">
        <v>1264</v>
      </c>
      <c r="AJ56" s="385"/>
    </row>
    <row r="57" spans="1:36" x14ac:dyDescent="0.25">
      <c r="AJ57" s="18"/>
    </row>
    <row r="58" spans="1:36" x14ac:dyDescent="0.25">
      <c r="B58" s="302"/>
      <c r="AJ58" s="18"/>
    </row>
    <row r="59" spans="1:36" ht="15.75" thickBot="1" x14ac:dyDescent="0.3">
      <c r="L59" s="74"/>
      <c r="AJ59" s="18"/>
    </row>
    <row r="60" spans="1:36" ht="26.25" customHeight="1" thickBot="1" x14ac:dyDescent="0.3">
      <c r="A60" s="70" t="s">
        <v>612</v>
      </c>
      <c r="B60" s="71"/>
      <c r="C60" s="71"/>
      <c r="D60" s="71"/>
      <c r="E60" s="71"/>
      <c r="F60" s="71"/>
      <c r="G60" s="71"/>
      <c r="H60" s="71"/>
      <c r="I60" s="71"/>
      <c r="J60" s="71"/>
      <c r="K60" s="71"/>
      <c r="L60" s="73"/>
      <c r="M60" s="72"/>
      <c r="AJ60" s="18"/>
    </row>
    <row r="61" spans="1:36" ht="26.25" customHeight="1" thickBot="1" x14ac:dyDescent="0.3">
      <c r="A61" s="50"/>
      <c r="B61" s="303"/>
      <c r="C61" s="51"/>
      <c r="D61" s="52"/>
      <c r="E61" s="52"/>
      <c r="F61" s="52"/>
      <c r="G61" s="52"/>
      <c r="H61" s="52"/>
      <c r="I61" s="52"/>
      <c r="J61" s="52"/>
      <c r="K61" s="52"/>
      <c r="L61" s="52"/>
      <c r="M61" s="52"/>
      <c r="N61" s="52"/>
      <c r="AJ61" s="18"/>
    </row>
    <row r="62" spans="1:36" ht="43.5" customHeight="1" thickBot="1" x14ac:dyDescent="0.3">
      <c r="A62" s="56" t="s">
        <v>613</v>
      </c>
      <c r="B62" s="304"/>
      <c r="C62" s="58">
        <f>COUNTA(C67:C75,C79:C87,C91:C99)</f>
        <v>9</v>
      </c>
      <c r="AJ62" s="18"/>
    </row>
    <row r="63" spans="1:36" x14ac:dyDescent="0.25">
      <c r="AJ63" s="18"/>
    </row>
    <row r="64" spans="1:36" x14ac:dyDescent="0.25">
      <c r="AJ64" s="18"/>
    </row>
    <row r="65" spans="1:36" ht="15.75" x14ac:dyDescent="0.25">
      <c r="A65" s="919" t="s">
        <v>614</v>
      </c>
      <c r="B65" s="918" t="s">
        <v>83</v>
      </c>
      <c r="C65" s="826" t="s">
        <v>1</v>
      </c>
      <c r="D65" s="826" t="s">
        <v>3</v>
      </c>
      <c r="E65" s="914" t="s">
        <v>5</v>
      </c>
      <c r="F65" s="826" t="s">
        <v>7</v>
      </c>
      <c r="G65" s="826"/>
      <c r="H65" s="826" t="s">
        <v>9</v>
      </c>
      <c r="I65" s="826" t="s">
        <v>13</v>
      </c>
      <c r="J65" s="826" t="s">
        <v>11</v>
      </c>
      <c r="K65" s="908" t="s">
        <v>84</v>
      </c>
      <c r="L65" s="908"/>
      <c r="M65" s="826" t="s">
        <v>19</v>
      </c>
      <c r="N65" s="49"/>
      <c r="AJ65" s="18"/>
    </row>
    <row r="66" spans="1:36" ht="15" customHeight="1" x14ac:dyDescent="0.25">
      <c r="A66" s="920"/>
      <c r="B66" s="918"/>
      <c r="C66" s="826"/>
      <c r="D66" s="826"/>
      <c r="E66" s="914"/>
      <c r="F66" s="53" t="s">
        <v>85</v>
      </c>
      <c r="G66" s="53" t="s">
        <v>86</v>
      </c>
      <c r="H66" s="826"/>
      <c r="I66" s="826"/>
      <c r="J66" s="826"/>
      <c r="K66" s="99" t="s">
        <v>87</v>
      </c>
      <c r="L66" s="99" t="s">
        <v>88</v>
      </c>
      <c r="M66" s="826"/>
      <c r="N66" s="2"/>
      <c r="AJ66" s="18"/>
    </row>
    <row r="67" spans="1:36" s="45" customFormat="1" ht="59.25" customHeight="1" x14ac:dyDescent="0.25">
      <c r="A67" s="370" t="s">
        <v>931</v>
      </c>
      <c r="B67" s="300">
        <v>1.1499999999999999</v>
      </c>
      <c r="C67" s="348" t="s">
        <v>1265</v>
      </c>
      <c r="D67" s="348" t="s">
        <v>1017</v>
      </c>
      <c r="E67" s="347" t="s">
        <v>1266</v>
      </c>
      <c r="F67" s="365">
        <v>44501</v>
      </c>
      <c r="G67" s="365">
        <v>45413</v>
      </c>
      <c r="H67" s="348" t="s">
        <v>932</v>
      </c>
      <c r="I67" s="345">
        <v>0</v>
      </c>
      <c r="J67" s="386" t="s">
        <v>1267</v>
      </c>
      <c r="K67" s="387" t="s">
        <v>1268</v>
      </c>
      <c r="L67" s="387" t="s">
        <v>1269</v>
      </c>
      <c r="M67" s="388"/>
      <c r="O67" s="327"/>
      <c r="P67" s="327"/>
      <c r="Q67" s="327"/>
      <c r="R67" s="327"/>
      <c r="S67" s="327"/>
      <c r="AC67" s="389"/>
      <c r="AJ67" s="128"/>
    </row>
    <row r="68" spans="1:36" s="45" customFormat="1" ht="83.25" customHeight="1" x14ac:dyDescent="0.25">
      <c r="A68" s="370" t="s">
        <v>931</v>
      </c>
      <c r="B68" s="300">
        <v>1.1599999999999999</v>
      </c>
      <c r="C68" s="347" t="s">
        <v>1270</v>
      </c>
      <c r="D68" s="387" t="s">
        <v>1271</v>
      </c>
      <c r="E68" s="390" t="s">
        <v>1272</v>
      </c>
      <c r="F68" s="391">
        <v>44501</v>
      </c>
      <c r="G68" s="391">
        <v>44866</v>
      </c>
      <c r="H68" s="345" t="s">
        <v>1273</v>
      </c>
      <c r="I68" s="345">
        <v>0</v>
      </c>
      <c r="J68" s="347" t="s">
        <v>1274</v>
      </c>
      <c r="K68" s="348" t="s">
        <v>1275</v>
      </c>
      <c r="L68" s="348" t="s">
        <v>1276</v>
      </c>
      <c r="M68" s="348" t="s">
        <v>1277</v>
      </c>
      <c r="O68" s="327"/>
      <c r="P68" s="327"/>
      <c r="Q68" s="327"/>
      <c r="R68" s="327"/>
      <c r="S68" s="327"/>
      <c r="AC68" s="389"/>
      <c r="AJ68" s="128"/>
    </row>
    <row r="69" spans="1:36" s="45" customFormat="1" ht="63" x14ac:dyDescent="0.25">
      <c r="A69" s="370" t="s">
        <v>931</v>
      </c>
      <c r="B69" s="300">
        <v>1.17</v>
      </c>
      <c r="C69" s="347" t="s">
        <v>1278</v>
      </c>
      <c r="D69" s="345" t="s">
        <v>1017</v>
      </c>
      <c r="E69" s="348" t="s">
        <v>1279</v>
      </c>
      <c r="F69" s="391">
        <v>44501</v>
      </c>
      <c r="G69" s="391">
        <v>45413</v>
      </c>
      <c r="H69" s="345" t="s">
        <v>975</v>
      </c>
      <c r="I69" s="345">
        <v>0</v>
      </c>
      <c r="J69" s="345" t="s">
        <v>1280</v>
      </c>
      <c r="K69" s="345" t="s">
        <v>1281</v>
      </c>
      <c r="L69" s="345" t="s">
        <v>629</v>
      </c>
      <c r="M69" s="348" t="s">
        <v>1282</v>
      </c>
      <c r="O69" s="327"/>
      <c r="P69" s="327"/>
      <c r="Q69" s="327"/>
      <c r="R69" s="327"/>
      <c r="S69" s="327"/>
      <c r="AC69" s="389"/>
      <c r="AJ69" s="128"/>
    </row>
    <row r="70" spans="1:36" s="45" customFormat="1" ht="60.75" customHeight="1" x14ac:dyDescent="0.25">
      <c r="A70" s="370" t="s">
        <v>419</v>
      </c>
      <c r="B70" s="300">
        <v>2.1800000000000002</v>
      </c>
      <c r="C70" s="348" t="s">
        <v>1283</v>
      </c>
      <c r="D70" s="348" t="s">
        <v>1284</v>
      </c>
      <c r="E70" s="348" t="s">
        <v>1285</v>
      </c>
      <c r="F70" s="391">
        <v>44501</v>
      </c>
      <c r="G70" s="391">
        <v>45413</v>
      </c>
      <c r="H70" s="348" t="s">
        <v>1098</v>
      </c>
      <c r="I70" s="345"/>
      <c r="J70" s="347" t="s">
        <v>1286</v>
      </c>
      <c r="K70" s="345" t="s">
        <v>1089</v>
      </c>
      <c r="L70" s="345" t="s">
        <v>1089</v>
      </c>
      <c r="M70" s="348" t="s">
        <v>1287</v>
      </c>
      <c r="O70" s="327"/>
      <c r="P70" s="327"/>
      <c r="Q70" s="327"/>
      <c r="R70" s="327"/>
      <c r="S70" s="327"/>
      <c r="AC70" s="389"/>
      <c r="AJ70" s="128"/>
    </row>
    <row r="71" spans="1:36" s="45" customFormat="1" ht="57.75" customHeight="1" x14ac:dyDescent="0.25">
      <c r="A71" s="370" t="s">
        <v>419</v>
      </c>
      <c r="B71" s="300">
        <v>2.19</v>
      </c>
      <c r="C71" s="348" t="s">
        <v>1288</v>
      </c>
      <c r="D71" s="347" t="s">
        <v>1289</v>
      </c>
      <c r="E71" s="348" t="s">
        <v>1290</v>
      </c>
      <c r="F71" s="391">
        <v>44501</v>
      </c>
      <c r="G71" s="391">
        <v>45413</v>
      </c>
      <c r="H71" s="345" t="s">
        <v>1291</v>
      </c>
      <c r="I71" s="345">
        <v>30000</v>
      </c>
      <c r="J71" s="347" t="s">
        <v>1292</v>
      </c>
      <c r="K71" s="348" t="s">
        <v>1293</v>
      </c>
      <c r="L71" s="345" t="s">
        <v>474</v>
      </c>
      <c r="M71" s="348" t="s">
        <v>1294</v>
      </c>
      <c r="O71" s="327"/>
      <c r="P71" s="327"/>
      <c r="Q71" s="327"/>
      <c r="R71" s="327"/>
      <c r="S71" s="327"/>
      <c r="AC71" s="389"/>
    </row>
    <row r="72" spans="1:36" s="45" customFormat="1" ht="51.75" customHeight="1" x14ac:dyDescent="0.25">
      <c r="A72" s="370" t="s">
        <v>419</v>
      </c>
      <c r="B72" s="392" t="s">
        <v>1295</v>
      </c>
      <c r="C72" s="348" t="s">
        <v>1296</v>
      </c>
      <c r="D72" s="347" t="s">
        <v>1297</v>
      </c>
      <c r="E72" s="347" t="s">
        <v>1298</v>
      </c>
      <c r="F72" s="391">
        <v>44501</v>
      </c>
      <c r="G72" s="391">
        <v>44866</v>
      </c>
      <c r="H72" s="345" t="s">
        <v>1299</v>
      </c>
      <c r="I72" s="345">
        <v>0</v>
      </c>
      <c r="J72" s="356" t="s">
        <v>1300</v>
      </c>
      <c r="K72" s="345" t="s">
        <v>1089</v>
      </c>
      <c r="L72" s="345" t="s">
        <v>1089</v>
      </c>
      <c r="M72" s="348" t="s">
        <v>1301</v>
      </c>
      <c r="O72" s="327"/>
      <c r="P72" s="327"/>
      <c r="Q72" s="327"/>
      <c r="R72" s="327"/>
      <c r="S72" s="327"/>
      <c r="AC72" s="389"/>
      <c r="AJ72" s="128"/>
    </row>
    <row r="73" spans="1:36" s="45" customFormat="1" ht="85.5" customHeight="1" x14ac:dyDescent="0.25">
      <c r="A73" s="370" t="s">
        <v>419</v>
      </c>
      <c r="B73" s="300">
        <v>2.21</v>
      </c>
      <c r="C73" s="348" t="s">
        <v>1302</v>
      </c>
      <c r="D73" s="348" t="s">
        <v>1303</v>
      </c>
      <c r="E73" s="348" t="s">
        <v>1304</v>
      </c>
      <c r="F73" s="391">
        <v>44501</v>
      </c>
      <c r="G73" s="391">
        <v>45413</v>
      </c>
      <c r="H73" s="345" t="s">
        <v>958</v>
      </c>
      <c r="I73" s="345">
        <v>0</v>
      </c>
      <c r="J73" s="356" t="s">
        <v>1305</v>
      </c>
      <c r="K73" s="345" t="s">
        <v>1089</v>
      </c>
      <c r="L73" s="345" t="s">
        <v>1089</v>
      </c>
      <c r="M73" s="348" t="s">
        <v>1306</v>
      </c>
      <c r="O73" s="327"/>
      <c r="P73" s="327"/>
      <c r="Q73" s="327"/>
      <c r="R73" s="327"/>
      <c r="S73" s="327"/>
      <c r="AC73" s="389"/>
      <c r="AJ73" s="128"/>
    </row>
    <row r="74" spans="1:36" s="45" customFormat="1" ht="72" customHeight="1" x14ac:dyDescent="0.25">
      <c r="A74" s="370" t="s">
        <v>419</v>
      </c>
      <c r="B74" s="300">
        <v>3.16</v>
      </c>
      <c r="C74" s="348" t="s">
        <v>1307</v>
      </c>
      <c r="D74" s="348" t="s">
        <v>1017</v>
      </c>
      <c r="E74" s="348" t="s">
        <v>1308</v>
      </c>
      <c r="F74" s="391">
        <v>44501</v>
      </c>
      <c r="G74" s="391">
        <v>45413</v>
      </c>
      <c r="H74" s="345" t="s">
        <v>958</v>
      </c>
      <c r="I74" s="345">
        <v>0</v>
      </c>
      <c r="J74" s="348" t="s">
        <v>1228</v>
      </c>
      <c r="K74" s="345" t="s">
        <v>1309</v>
      </c>
      <c r="L74" s="345" t="s">
        <v>1310</v>
      </c>
      <c r="M74" s="348" t="s">
        <v>1311</v>
      </c>
      <c r="O74" s="327"/>
      <c r="P74" s="327"/>
      <c r="Q74" s="327"/>
      <c r="R74" s="327"/>
      <c r="S74" s="327"/>
      <c r="AC74" s="389"/>
      <c r="AJ74" s="128"/>
    </row>
    <row r="75" spans="1:36" s="45" customFormat="1" ht="45.75" customHeight="1" x14ac:dyDescent="0.25">
      <c r="A75" s="370" t="s">
        <v>419</v>
      </c>
      <c r="B75" s="300">
        <v>3.17</v>
      </c>
      <c r="C75" s="348" t="s">
        <v>1312</v>
      </c>
      <c r="D75" s="348" t="s">
        <v>1017</v>
      </c>
      <c r="E75" s="348" t="s">
        <v>1313</v>
      </c>
      <c r="F75" s="391">
        <v>44501</v>
      </c>
      <c r="G75" s="391">
        <v>45413</v>
      </c>
      <c r="H75" s="345" t="s">
        <v>932</v>
      </c>
      <c r="I75" s="345">
        <v>0</v>
      </c>
      <c r="J75" s="347" t="s">
        <v>1314</v>
      </c>
      <c r="K75" s="345" t="s">
        <v>1315</v>
      </c>
      <c r="L75" s="345" t="s">
        <v>1316</v>
      </c>
      <c r="M75" s="348" t="s">
        <v>1317</v>
      </c>
      <c r="O75" s="327"/>
      <c r="P75" s="327"/>
      <c r="Q75" s="327"/>
      <c r="R75" s="327"/>
      <c r="S75" s="327"/>
      <c r="AC75" s="389"/>
      <c r="AJ75" s="128"/>
    </row>
    <row r="76" spans="1:36" x14ac:dyDescent="0.25">
      <c r="AJ76" s="18"/>
    </row>
    <row r="77" spans="1:36" ht="15.75" x14ac:dyDescent="0.25">
      <c r="A77" s="919" t="s">
        <v>614</v>
      </c>
      <c r="B77" s="918" t="s">
        <v>83</v>
      </c>
      <c r="C77" s="826" t="s">
        <v>1</v>
      </c>
      <c r="D77" s="826" t="s">
        <v>3</v>
      </c>
      <c r="E77" s="914" t="s">
        <v>5</v>
      </c>
      <c r="F77" s="826" t="s">
        <v>7</v>
      </c>
      <c r="G77" s="826"/>
      <c r="H77" s="826" t="s">
        <v>9</v>
      </c>
      <c r="I77" s="826" t="s">
        <v>13</v>
      </c>
      <c r="J77" s="826" t="s">
        <v>11</v>
      </c>
      <c r="K77" s="908" t="s">
        <v>84</v>
      </c>
      <c r="L77" s="908"/>
      <c r="M77" s="826" t="s">
        <v>19</v>
      </c>
      <c r="N77" s="49"/>
      <c r="AJ77" s="18"/>
    </row>
    <row r="78" spans="1:36" ht="15" customHeight="1" x14ac:dyDescent="0.25">
      <c r="A78" s="920"/>
      <c r="B78" s="918"/>
      <c r="C78" s="826"/>
      <c r="D78" s="826"/>
      <c r="E78" s="914"/>
      <c r="F78" s="53" t="s">
        <v>85</v>
      </c>
      <c r="G78" s="53" t="s">
        <v>86</v>
      </c>
      <c r="H78" s="826"/>
      <c r="I78" s="826"/>
      <c r="J78" s="826"/>
      <c r="K78" s="99" t="s">
        <v>87</v>
      </c>
      <c r="L78" s="99" t="s">
        <v>88</v>
      </c>
      <c r="M78" s="826"/>
      <c r="N78" s="2"/>
      <c r="AJ78" s="18"/>
    </row>
    <row r="79" spans="1:36" x14ac:dyDescent="0.25">
      <c r="A79" s="48"/>
      <c r="B79" s="299"/>
      <c r="C79" s="65"/>
      <c r="D79" s="65"/>
      <c r="E79" s="65"/>
      <c r="F79" s="65"/>
      <c r="G79" s="65"/>
      <c r="H79" s="65"/>
      <c r="I79" s="65"/>
      <c r="J79" s="62"/>
      <c r="K79" s="62"/>
      <c r="L79" s="62"/>
      <c r="M79" s="62"/>
      <c r="N79" s="2"/>
      <c r="AJ79" s="18"/>
    </row>
    <row r="80" spans="1:36" x14ac:dyDescent="0.25">
      <c r="A80" s="48"/>
      <c r="B80" s="299"/>
      <c r="C80" s="65"/>
      <c r="D80" s="65"/>
      <c r="E80" s="65"/>
      <c r="F80" s="65"/>
      <c r="G80" s="65"/>
      <c r="H80" s="65"/>
      <c r="I80" s="65"/>
      <c r="J80" s="65"/>
      <c r="K80" s="65"/>
      <c r="L80" s="65"/>
      <c r="M80" s="65"/>
      <c r="N80" s="2"/>
      <c r="AJ80" s="18"/>
    </row>
    <row r="81" spans="1:36" x14ac:dyDescent="0.25">
      <c r="A81" s="48"/>
      <c r="B81" s="299"/>
      <c r="C81" s="65"/>
      <c r="D81" s="65"/>
      <c r="E81" s="65"/>
      <c r="F81" s="65"/>
      <c r="G81" s="65"/>
      <c r="H81" s="65"/>
      <c r="I81" s="65"/>
      <c r="J81" s="65"/>
      <c r="K81" s="65"/>
      <c r="L81" s="65"/>
      <c r="M81" s="65"/>
      <c r="N81" s="2"/>
      <c r="AJ81" s="18"/>
    </row>
    <row r="82" spans="1:36" x14ac:dyDescent="0.25">
      <c r="A82" s="48"/>
      <c r="B82" s="299"/>
      <c r="C82" s="65"/>
      <c r="D82" s="65"/>
      <c r="E82" s="65"/>
      <c r="F82" s="65"/>
      <c r="G82" s="65"/>
      <c r="H82" s="65"/>
      <c r="I82" s="65"/>
      <c r="J82" s="65"/>
      <c r="K82" s="65"/>
      <c r="L82" s="65"/>
      <c r="M82" s="65"/>
      <c r="N82" s="2"/>
      <c r="AJ82" s="18"/>
    </row>
    <row r="83" spans="1:36" x14ac:dyDescent="0.25">
      <c r="A83" s="48"/>
      <c r="B83" s="299"/>
      <c r="C83" s="65"/>
      <c r="D83" s="65"/>
      <c r="E83" s="65"/>
      <c r="F83" s="65"/>
      <c r="G83" s="65"/>
      <c r="H83" s="65"/>
      <c r="I83" s="65"/>
      <c r="J83" s="65"/>
      <c r="K83" s="65"/>
      <c r="L83" s="65"/>
      <c r="M83" s="65"/>
      <c r="N83" s="2"/>
      <c r="AJ83" s="18"/>
    </row>
    <row r="84" spans="1:36" x14ac:dyDescent="0.25">
      <c r="A84" s="48"/>
      <c r="B84" s="299"/>
      <c r="C84" s="65"/>
      <c r="D84" s="65"/>
      <c r="E84" s="65"/>
      <c r="F84" s="65"/>
      <c r="G84" s="65"/>
      <c r="H84" s="65"/>
      <c r="I84" s="65"/>
      <c r="J84" s="65"/>
      <c r="K84" s="65"/>
      <c r="L84" s="65"/>
      <c r="M84" s="65"/>
      <c r="N84" s="2"/>
      <c r="AJ84" s="18"/>
    </row>
    <row r="85" spans="1:36" x14ac:dyDescent="0.25">
      <c r="A85" s="48"/>
      <c r="B85" s="299"/>
      <c r="C85" s="65"/>
      <c r="D85" s="65"/>
      <c r="E85" s="65"/>
      <c r="F85" s="65"/>
      <c r="G85" s="65"/>
      <c r="H85" s="65"/>
      <c r="I85" s="65"/>
      <c r="J85" s="65"/>
      <c r="K85" s="65"/>
      <c r="L85" s="65"/>
      <c r="M85" s="65"/>
      <c r="N85" s="2"/>
      <c r="AJ85" s="18"/>
    </row>
    <row r="86" spans="1:36" x14ac:dyDescent="0.25">
      <c r="A86" s="48"/>
      <c r="B86" s="299"/>
      <c r="C86" s="65"/>
      <c r="D86" s="65"/>
      <c r="E86" s="65"/>
      <c r="F86" s="65"/>
      <c r="G86" s="65"/>
      <c r="H86" s="65"/>
      <c r="I86" s="65"/>
      <c r="J86" s="65"/>
      <c r="K86" s="65"/>
      <c r="L86" s="65"/>
      <c r="M86" s="65"/>
      <c r="N86" s="2"/>
      <c r="AJ86" s="18"/>
    </row>
    <row r="87" spans="1:36" x14ac:dyDescent="0.25">
      <c r="A87" s="48"/>
      <c r="B87" s="299"/>
      <c r="C87" s="65"/>
      <c r="D87" s="65"/>
      <c r="E87" s="65"/>
      <c r="F87" s="65"/>
      <c r="G87" s="65"/>
      <c r="H87" s="65"/>
      <c r="I87" s="65"/>
      <c r="J87" s="65"/>
      <c r="K87" s="65"/>
      <c r="L87" s="65"/>
      <c r="M87" s="65"/>
      <c r="N87" s="2"/>
      <c r="AJ87" s="18"/>
    </row>
    <row r="88" spans="1:36" x14ac:dyDescent="0.25">
      <c r="AJ88" s="18"/>
    </row>
    <row r="89" spans="1:36" ht="15.75" x14ac:dyDescent="0.25">
      <c r="A89" s="921" t="s">
        <v>928</v>
      </c>
      <c r="B89" s="918" t="s">
        <v>83</v>
      </c>
      <c r="C89" s="826" t="s">
        <v>1</v>
      </c>
      <c r="D89" s="826" t="s">
        <v>3</v>
      </c>
      <c r="E89" s="914" t="s">
        <v>5</v>
      </c>
      <c r="F89" s="826" t="s">
        <v>7</v>
      </c>
      <c r="G89" s="826"/>
      <c r="H89" s="826" t="s">
        <v>9</v>
      </c>
      <c r="I89" s="826" t="s">
        <v>13</v>
      </c>
      <c r="J89" s="826" t="s">
        <v>11</v>
      </c>
      <c r="K89" s="908" t="s">
        <v>84</v>
      </c>
      <c r="L89" s="908"/>
      <c r="M89" s="826" t="s">
        <v>19</v>
      </c>
      <c r="N89" s="49"/>
      <c r="AJ89" s="18"/>
    </row>
    <row r="90" spans="1:36" ht="15.75" x14ac:dyDescent="0.25">
      <c r="A90" s="921"/>
      <c r="B90" s="918"/>
      <c r="C90" s="826"/>
      <c r="D90" s="826"/>
      <c r="E90" s="914"/>
      <c r="F90" s="53" t="s">
        <v>85</v>
      </c>
      <c r="G90" s="53" t="s">
        <v>86</v>
      </c>
      <c r="H90" s="826"/>
      <c r="I90" s="826"/>
      <c r="J90" s="826"/>
      <c r="K90" s="99" t="s">
        <v>87</v>
      </c>
      <c r="L90" s="99" t="s">
        <v>88</v>
      </c>
      <c r="M90" s="826"/>
      <c r="N90" s="2"/>
      <c r="AJ90" s="18"/>
    </row>
    <row r="91" spans="1:36" x14ac:dyDescent="0.25">
      <c r="A91" s="48"/>
      <c r="B91" s="299"/>
      <c r="C91" s="65"/>
      <c r="D91" s="65"/>
      <c r="E91" s="65"/>
      <c r="F91" s="65"/>
      <c r="G91" s="65"/>
      <c r="H91" s="65"/>
      <c r="I91" s="65"/>
      <c r="J91" s="62"/>
      <c r="K91" s="62"/>
      <c r="L91" s="62"/>
      <c r="M91" s="62"/>
      <c r="N91" s="2"/>
      <c r="AJ91" s="18"/>
    </row>
    <row r="92" spans="1:36" x14ac:dyDescent="0.25">
      <c r="A92" s="48"/>
      <c r="B92" s="299"/>
      <c r="C92" s="65"/>
      <c r="D92" s="65"/>
      <c r="E92" s="65"/>
      <c r="F92" s="65"/>
      <c r="G92" s="65"/>
      <c r="H92" s="65"/>
      <c r="I92" s="65"/>
      <c r="J92" s="65"/>
      <c r="K92" s="65"/>
      <c r="L92" s="65"/>
      <c r="M92" s="65"/>
      <c r="N92" s="2"/>
      <c r="AJ92" s="18"/>
    </row>
    <row r="93" spans="1:36" x14ac:dyDescent="0.25">
      <c r="A93" s="48"/>
      <c r="B93" s="299"/>
      <c r="C93" s="65"/>
      <c r="D93" s="65"/>
      <c r="E93" s="65"/>
      <c r="F93" s="65"/>
      <c r="G93" s="65"/>
      <c r="H93" s="65"/>
      <c r="I93" s="65"/>
      <c r="J93" s="65"/>
      <c r="K93" s="65"/>
      <c r="L93" s="65"/>
      <c r="M93" s="65"/>
      <c r="N93" s="2"/>
      <c r="AJ93" s="18"/>
    </row>
    <row r="94" spans="1:36" x14ac:dyDescent="0.25">
      <c r="A94" s="48"/>
      <c r="B94" s="299"/>
      <c r="C94" s="65"/>
      <c r="D94" s="65"/>
      <c r="E94" s="65"/>
      <c r="F94" s="65"/>
      <c r="G94" s="65"/>
      <c r="H94" s="65"/>
      <c r="I94" s="65"/>
      <c r="J94" s="65"/>
      <c r="K94" s="65"/>
      <c r="L94" s="65"/>
      <c r="M94" s="65"/>
      <c r="N94" s="2"/>
      <c r="AJ94" s="18"/>
    </row>
    <row r="95" spans="1:36" x14ac:dyDescent="0.25">
      <c r="A95" s="48"/>
      <c r="B95" s="299"/>
      <c r="C95" s="65"/>
      <c r="D95" s="65"/>
      <c r="E95" s="65"/>
      <c r="F95" s="65"/>
      <c r="G95" s="65"/>
      <c r="H95" s="65"/>
      <c r="I95" s="65"/>
      <c r="J95" s="65"/>
      <c r="K95" s="65"/>
      <c r="L95" s="65"/>
      <c r="M95" s="65"/>
      <c r="N95" s="2"/>
      <c r="AJ95" s="18"/>
    </row>
    <row r="96" spans="1:36" x14ac:dyDescent="0.25">
      <c r="A96" s="48"/>
      <c r="B96" s="299"/>
      <c r="C96" s="65"/>
      <c r="D96" s="65"/>
      <c r="E96" s="65"/>
      <c r="F96" s="65"/>
      <c r="G96" s="65"/>
      <c r="H96" s="65"/>
      <c r="I96" s="65"/>
      <c r="J96" s="65"/>
      <c r="K96" s="65"/>
      <c r="L96" s="65"/>
      <c r="M96" s="65"/>
      <c r="N96" s="2"/>
      <c r="AJ96" s="18"/>
    </row>
    <row r="97" spans="1:36" x14ac:dyDescent="0.25">
      <c r="A97" s="48"/>
      <c r="B97" s="299"/>
      <c r="C97" s="65"/>
      <c r="D97" s="65"/>
      <c r="E97" s="65"/>
      <c r="F97" s="65"/>
      <c r="G97" s="65"/>
      <c r="H97" s="65"/>
      <c r="I97" s="65"/>
      <c r="J97" s="65"/>
      <c r="K97" s="65"/>
      <c r="L97" s="65"/>
      <c r="M97" s="65"/>
      <c r="N97" s="2"/>
      <c r="AJ97" s="18"/>
    </row>
    <row r="98" spans="1:36" x14ac:dyDescent="0.25">
      <c r="A98" s="48"/>
      <c r="B98" s="299"/>
      <c r="C98" s="65"/>
      <c r="D98" s="65"/>
      <c r="E98" s="65"/>
      <c r="F98" s="65"/>
      <c r="G98" s="65"/>
      <c r="H98" s="65"/>
      <c r="I98" s="65"/>
      <c r="J98" s="65"/>
      <c r="K98" s="65"/>
      <c r="L98" s="65"/>
      <c r="M98" s="65"/>
      <c r="N98" s="2"/>
      <c r="AJ98" s="18"/>
    </row>
    <row r="99" spans="1:36" x14ac:dyDescent="0.25">
      <c r="A99" s="48"/>
      <c r="B99" s="299"/>
      <c r="C99" s="65"/>
      <c r="D99" s="65"/>
      <c r="E99" s="65"/>
      <c r="F99" s="65"/>
      <c r="G99" s="65"/>
      <c r="H99" s="65"/>
      <c r="I99" s="65"/>
      <c r="J99" s="65"/>
      <c r="K99" s="65"/>
      <c r="L99" s="65"/>
      <c r="M99" s="65"/>
      <c r="N99" s="2"/>
      <c r="AJ99" s="18"/>
    </row>
    <row r="100" spans="1:36" x14ac:dyDescent="0.25">
      <c r="A100" s="18"/>
      <c r="C100" s="18"/>
      <c r="D100" s="18"/>
      <c r="E100" s="18"/>
      <c r="F100" s="18"/>
      <c r="G100" s="18"/>
      <c r="H100" s="18"/>
      <c r="I100" s="18"/>
      <c r="J100" s="18"/>
      <c r="K100" s="18"/>
      <c r="L100" s="18"/>
      <c r="M100" s="18"/>
      <c r="N100" s="59"/>
      <c r="O100" s="59"/>
      <c r="P100" s="59"/>
      <c r="Q100" s="59"/>
      <c r="R100" s="59"/>
      <c r="S100" s="59"/>
      <c r="T100" s="59"/>
      <c r="U100" s="59"/>
      <c r="V100" s="59"/>
      <c r="W100" s="59"/>
      <c r="X100" s="59"/>
      <c r="Y100" s="59"/>
      <c r="Z100" s="59"/>
      <c r="AA100" s="59"/>
      <c r="AB100" s="59"/>
      <c r="AC100" s="298"/>
      <c r="AD100" s="59"/>
      <c r="AE100" s="59"/>
      <c r="AF100" s="59"/>
      <c r="AG100" s="59"/>
      <c r="AH100" s="59"/>
      <c r="AI100" s="59"/>
      <c r="AJ100" s="18"/>
    </row>
    <row r="101" spans="1:36" x14ac:dyDescent="0.25">
      <c r="A101" s="18"/>
      <c r="C101" s="18"/>
      <c r="D101" s="18"/>
      <c r="E101" s="18"/>
      <c r="F101" s="18"/>
      <c r="G101" s="18"/>
      <c r="H101" s="18"/>
      <c r="I101" s="18"/>
      <c r="J101" s="18"/>
      <c r="K101" s="18"/>
      <c r="L101" s="18"/>
      <c r="M101" s="18"/>
      <c r="N101" s="59"/>
      <c r="O101" s="59"/>
      <c r="P101" s="59"/>
      <c r="Q101" s="59"/>
      <c r="R101" s="59"/>
      <c r="S101" s="59"/>
      <c r="T101" s="59"/>
      <c r="U101" s="59"/>
      <c r="V101" s="59"/>
      <c r="W101" s="59"/>
      <c r="X101" s="59"/>
      <c r="Y101" s="59"/>
      <c r="Z101" s="59"/>
      <c r="AA101" s="59"/>
      <c r="AB101" s="59"/>
      <c r="AC101" s="298"/>
      <c r="AD101" s="59"/>
      <c r="AE101" s="59"/>
      <c r="AF101" s="59"/>
      <c r="AG101" s="59"/>
      <c r="AH101" s="59"/>
      <c r="AI101" s="59"/>
      <c r="AJ101" s="18"/>
    </row>
  </sheetData>
  <mergeCells count="76">
    <mergeCell ref="K89:L89"/>
    <mergeCell ref="M89:M90"/>
    <mergeCell ref="A89:A90"/>
    <mergeCell ref="B89:B90"/>
    <mergeCell ref="C89:C90"/>
    <mergeCell ref="D89:D90"/>
    <mergeCell ref="E89:E90"/>
    <mergeCell ref="F89:G89"/>
    <mergeCell ref="F77:G77"/>
    <mergeCell ref="H77:H78"/>
    <mergeCell ref="I77:I78"/>
    <mergeCell ref="J77:J78"/>
    <mergeCell ref="H89:H90"/>
    <mergeCell ref="I89:I90"/>
    <mergeCell ref="J89:J90"/>
    <mergeCell ref="K77:L77"/>
    <mergeCell ref="M77:M78"/>
    <mergeCell ref="H65:H66"/>
    <mergeCell ref="I65:I66"/>
    <mergeCell ref="J65:J66"/>
    <mergeCell ref="K65:L65"/>
    <mergeCell ref="M65:M66"/>
    <mergeCell ref="A77:A78"/>
    <mergeCell ref="B77:B78"/>
    <mergeCell ref="C77:C78"/>
    <mergeCell ref="D77:D78"/>
    <mergeCell ref="E77:E78"/>
    <mergeCell ref="F65:G65"/>
    <mergeCell ref="A65:A66"/>
    <mergeCell ref="B65:B66"/>
    <mergeCell ref="C65:C66"/>
    <mergeCell ref="D65:D66"/>
    <mergeCell ref="E65:E66"/>
    <mergeCell ref="A42:A56"/>
    <mergeCell ref="AA9:AA10"/>
    <mergeCell ref="AB9:AB10"/>
    <mergeCell ref="AC9:AC10"/>
    <mergeCell ref="AD9:AD10"/>
    <mergeCell ref="U9:U10"/>
    <mergeCell ref="V9:V10"/>
    <mergeCell ref="W9:W10"/>
    <mergeCell ref="Y9:Y10"/>
    <mergeCell ref="Z9:Z10"/>
    <mergeCell ref="H9:H10"/>
    <mergeCell ref="X9:X10"/>
    <mergeCell ref="A25:A41"/>
    <mergeCell ref="N9:N10"/>
    <mergeCell ref="A9:A10"/>
    <mergeCell ref="B9:B10"/>
    <mergeCell ref="A11:A24"/>
    <mergeCell ref="AE9:AE10"/>
    <mergeCell ref="AF9:AF10"/>
    <mergeCell ref="T9:T10"/>
    <mergeCell ref="I9:I10"/>
    <mergeCell ref="J9:J10"/>
    <mergeCell ref="K9:L9"/>
    <mergeCell ref="M9:M10"/>
    <mergeCell ref="O9:O10"/>
    <mergeCell ref="P9:P10"/>
    <mergeCell ref="Q9:Q10"/>
    <mergeCell ref="R9:R10"/>
    <mergeCell ref="S9:S10"/>
    <mergeCell ref="C9:C10"/>
    <mergeCell ref="D9:D10"/>
    <mergeCell ref="E9:E10"/>
    <mergeCell ref="F9:G9"/>
    <mergeCell ref="A1:AI1"/>
    <mergeCell ref="A2:AI2"/>
    <mergeCell ref="B4:G4"/>
    <mergeCell ref="B6:C6"/>
    <mergeCell ref="A8:M8"/>
    <mergeCell ref="N8:X8"/>
    <mergeCell ref="Y8:AI8"/>
    <mergeCell ref="AG9:AG10"/>
    <mergeCell ref="AH9:AH10"/>
    <mergeCell ref="AI9:AI10"/>
  </mergeCells>
  <conditionalFormatting sqref="G11:G14">
    <cfRule type="timePeriod" dxfId="28" priority="2" timePeriod="lastMonth">
      <formula>AND(MONTH(G11)=MONTH(EDATE(TODAY(),0-1)),YEAR(G11)=YEAR(EDATE(TODAY(),0-1)))</formula>
    </cfRule>
  </conditionalFormatting>
  <conditionalFormatting sqref="G16">
    <cfRule type="timePeriod" dxfId="27" priority="1" timePeriod="lastMonth">
      <formula>AND(MONTH(G16)=MONTH(EDATE(TODAY(),0-1)),YEAR(G16)=YEAR(EDATE(TODAY(),0-1)))</formula>
    </cfRule>
  </conditionalFormatting>
  <conditionalFormatting sqref="N11:N56">
    <cfRule type="cellIs" dxfId="26" priority="10" stopIfTrue="1" operator="equal">
      <formula>"x"</formula>
    </cfRule>
  </conditionalFormatting>
  <conditionalFormatting sqref="O11:O56">
    <cfRule type="cellIs" dxfId="25" priority="9" operator="equal">
      <formula>"x"</formula>
    </cfRule>
  </conditionalFormatting>
  <conditionalFormatting sqref="P11:P56">
    <cfRule type="cellIs" dxfId="24" priority="8" operator="equal">
      <formula>"x"</formula>
    </cfRule>
  </conditionalFormatting>
  <conditionalFormatting sqref="Q11:Q56">
    <cfRule type="cellIs" dxfId="23" priority="7" stopIfTrue="1" operator="equal">
      <formula>"x"</formula>
    </cfRule>
  </conditionalFormatting>
  <conditionalFormatting sqref="R11:R56">
    <cfRule type="cellIs" dxfId="22" priority="6" operator="equal">
      <formula>"x"</formula>
    </cfRule>
  </conditionalFormatting>
  <conditionalFormatting sqref="S11:S56">
    <cfRule type="cellIs" dxfId="21" priority="3" stopIfTrue="1" operator="equal">
      <formula>$AN$7</formula>
    </cfRule>
    <cfRule type="cellIs" dxfId="20" priority="4" stopIfTrue="1" operator="equal">
      <formula>$AN$6</formula>
    </cfRule>
  </conditionalFormatting>
  <conditionalFormatting sqref="AN6:AN7">
    <cfRule type="cellIs" dxfId="19" priority="11" stopIfTrue="1" operator="equal">
      <formula>$AN$6</formula>
    </cfRule>
  </conditionalFormatting>
  <dataValidations count="1">
    <dataValidation type="list" allowBlank="1" showInputMessage="1" showErrorMessage="1" sqref="S11:S56" xr:uid="{00000000-0002-0000-0400-000000000000}">
      <formula1>$AN$6:$AN$7</formula1>
    </dataValidation>
  </dataValidations>
  <pageMargins left="0.511811024" right="0.511811024" top="0.78740157499999996" bottom="0.78740157499999996" header="0.31496062000000002" footer="0.31496062000000002"/>
  <pageSetup orientation="portrait" r:id="rId1"/>
  <rowBreaks count="2" manualBreakCount="2">
    <brk id="25" max="16383" man="1"/>
    <brk id="27" max="16383" man="1"/>
  </rowBreaks>
  <colBreaks count="2" manualBreakCount="2">
    <brk id="19" max="1048575" man="1"/>
    <brk id="34" max="1048575" man="1"/>
  </col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36"/>
  <sheetViews>
    <sheetView showGridLines="0" topLeftCell="B3" zoomScaleNormal="100" zoomScalePageLayoutView="70" workbookViewId="0">
      <selection activeCell="B3" sqref="B3"/>
    </sheetView>
  </sheetViews>
  <sheetFormatPr defaultRowHeight="15" x14ac:dyDescent="0.25"/>
  <cols>
    <col min="1" max="1" width="2.85546875" customWidth="1"/>
    <col min="2" max="2" width="3.85546875" customWidth="1"/>
    <col min="3" max="3" width="53" bestFit="1" customWidth="1"/>
    <col min="4" max="4" width="12" bestFit="1" customWidth="1"/>
    <col min="5" max="5" width="7.42578125" customWidth="1"/>
    <col min="6" max="6" width="12" bestFit="1" customWidth="1"/>
    <col min="7" max="7" width="8.140625" customWidth="1"/>
    <col min="8" max="8" width="9.140625" customWidth="1"/>
    <col min="24" max="24" width="2.85546875" customWidth="1"/>
    <col min="26" max="26" width="0" hidden="1" customWidth="1"/>
    <col min="27" max="28" width="4.140625" hidden="1" customWidth="1"/>
    <col min="29" max="29" width="4.140625" customWidth="1"/>
  </cols>
  <sheetData>
    <row r="1" spans="1:28" x14ac:dyDescent="0.25">
      <c r="A1" s="11"/>
      <c r="B1" s="754" t="s">
        <v>71</v>
      </c>
      <c r="C1" s="754"/>
      <c r="D1" s="754"/>
      <c r="E1" s="754"/>
      <c r="F1" s="754"/>
      <c r="G1" s="754"/>
      <c r="H1" s="754"/>
      <c r="I1" s="754"/>
      <c r="J1" s="754"/>
      <c r="K1" s="754"/>
      <c r="L1" s="754"/>
      <c r="M1" s="754"/>
      <c r="N1" s="754"/>
      <c r="O1" s="754"/>
      <c r="P1" s="754"/>
      <c r="Q1" s="754"/>
      <c r="R1" s="754"/>
      <c r="S1" s="754"/>
      <c r="T1" s="754"/>
      <c r="U1" s="754"/>
      <c r="V1" s="754"/>
      <c r="W1" s="754"/>
      <c r="X1" s="11"/>
    </row>
    <row r="2" spans="1:28" s="15" customFormat="1" ht="21" customHeight="1" x14ac:dyDescent="0.25">
      <c r="A2" s="16"/>
      <c r="B2" s="754"/>
      <c r="C2" s="754"/>
      <c r="D2" s="754"/>
      <c r="E2" s="754"/>
      <c r="F2" s="754"/>
      <c r="G2" s="754"/>
      <c r="H2" s="754"/>
      <c r="I2" s="754"/>
      <c r="J2" s="754"/>
      <c r="K2" s="754"/>
      <c r="L2" s="754"/>
      <c r="M2" s="754"/>
      <c r="N2" s="754"/>
      <c r="O2" s="754"/>
      <c r="P2" s="754"/>
      <c r="Q2" s="754"/>
      <c r="R2" s="754"/>
      <c r="S2" s="754"/>
      <c r="T2" s="754"/>
      <c r="U2" s="754"/>
      <c r="V2" s="754"/>
      <c r="W2" s="754"/>
      <c r="X2" s="16"/>
    </row>
    <row r="3" spans="1:28" ht="33.75" customHeight="1" x14ac:dyDescent="0.35">
      <c r="A3" s="11"/>
      <c r="B3" s="760" t="str">
        <f>'Monitoria Anual - 3'!A2</f>
        <v>Plano de Ação Nacional para a Conservação de répteis e anfíbios ameaçados de extinção da região Sul do Brasil - PAN Herpetofauna do Sul</v>
      </c>
      <c r="C3" s="760"/>
      <c r="D3" s="760"/>
      <c r="E3" s="760"/>
      <c r="F3" s="760"/>
      <c r="G3" s="760"/>
      <c r="H3" s="760"/>
      <c r="I3" s="760"/>
      <c r="J3" s="760"/>
      <c r="K3" s="760"/>
      <c r="L3" s="760"/>
      <c r="M3" s="760"/>
      <c r="N3" s="760"/>
      <c r="O3" s="760"/>
      <c r="P3" s="760"/>
      <c r="Q3" s="760"/>
      <c r="R3" s="760"/>
      <c r="S3" s="760"/>
      <c r="T3" s="760"/>
      <c r="U3" s="760"/>
      <c r="V3" s="760"/>
      <c r="W3" s="760"/>
      <c r="X3" s="11"/>
    </row>
    <row r="4" spans="1:28" x14ac:dyDescent="0.25">
      <c r="A4" s="11"/>
      <c r="J4" s="12"/>
      <c r="K4" s="12"/>
      <c r="L4" s="12"/>
      <c r="M4" s="12"/>
      <c r="N4" s="12"/>
      <c r="O4" s="12"/>
      <c r="X4" s="11"/>
    </row>
    <row r="5" spans="1:28" s="2" customFormat="1" ht="45" customHeight="1" x14ac:dyDescent="0.25">
      <c r="A5" s="18"/>
      <c r="B5" s="761" t="s">
        <v>631</v>
      </c>
      <c r="C5" s="761"/>
      <c r="D5" s="762" t="str">
        <f>'Monitoria Anual - 3'!B4</f>
        <v>Promover a redução de ameaças sobre os anfíbios e répteis contemplados pelo PAN e seus habitat</v>
      </c>
      <c r="E5" s="762"/>
      <c r="F5" s="762"/>
      <c r="G5" s="762"/>
      <c r="H5" s="762"/>
      <c r="I5" s="762"/>
      <c r="J5" s="762"/>
      <c r="K5" s="762"/>
      <c r="L5" s="762"/>
      <c r="M5" s="763"/>
      <c r="N5" s="13"/>
      <c r="O5" s="13"/>
      <c r="P5" s="13"/>
      <c r="Q5" s="13"/>
      <c r="R5" s="13"/>
      <c r="X5" s="18"/>
    </row>
    <row r="6" spans="1:28" x14ac:dyDescent="0.25">
      <c r="A6" s="11"/>
      <c r="J6" s="12"/>
      <c r="K6" s="12"/>
      <c r="L6" s="12"/>
      <c r="M6" s="12"/>
      <c r="N6" s="12"/>
      <c r="O6" s="12"/>
      <c r="X6" s="11"/>
    </row>
    <row r="7" spans="1:28" ht="26.25" customHeight="1" x14ac:dyDescent="0.25">
      <c r="A7" s="11"/>
      <c r="B7" s="761" t="s">
        <v>75</v>
      </c>
      <c r="C7" s="761"/>
      <c r="D7" s="755" t="str">
        <f>'Monitoria Anual - 3'!B6</f>
        <v>24 a 26 de novembro de 2021</v>
      </c>
      <c r="E7" s="755"/>
      <c r="F7" s="755"/>
      <c r="G7" s="756"/>
      <c r="H7" s="2"/>
      <c r="I7" s="14"/>
      <c r="J7" s="12"/>
      <c r="K7" s="12"/>
      <c r="L7" s="12"/>
      <c r="M7" s="12"/>
      <c r="N7" s="12"/>
      <c r="O7" s="12"/>
      <c r="X7" s="11"/>
    </row>
    <row r="8" spans="1:28" x14ac:dyDescent="0.25">
      <c r="A8" s="11"/>
      <c r="X8" s="11"/>
    </row>
    <row r="9" spans="1:28" ht="31.5" customHeight="1" x14ac:dyDescent="0.25">
      <c r="A9" s="11"/>
      <c r="B9" s="754" t="s">
        <v>632</v>
      </c>
      <c r="C9" s="754"/>
      <c r="D9" s="754"/>
      <c r="E9" s="754"/>
      <c r="F9" s="754"/>
      <c r="G9" s="754"/>
      <c r="H9" s="754"/>
      <c r="I9" s="754"/>
      <c r="J9" s="754"/>
      <c r="K9" s="754"/>
      <c r="L9" s="754"/>
      <c r="M9" s="754"/>
      <c r="N9" s="754"/>
      <c r="O9" s="754"/>
      <c r="P9" s="754"/>
      <c r="Q9" s="754"/>
      <c r="R9" s="754"/>
      <c r="S9" s="754"/>
      <c r="T9" s="754"/>
      <c r="U9" s="754"/>
      <c r="V9" s="754"/>
      <c r="W9" s="754"/>
      <c r="X9" s="11"/>
    </row>
    <row r="10" spans="1:28" x14ac:dyDescent="0.25">
      <c r="A10" s="11"/>
      <c r="G10" s="10"/>
      <c r="H10" s="10"/>
      <c r="I10" s="10"/>
      <c r="X10" s="11"/>
    </row>
    <row r="11" spans="1:28" ht="15.75" x14ac:dyDescent="0.25">
      <c r="A11" s="11"/>
      <c r="B11" s="755" t="s">
        <v>633</v>
      </c>
      <c r="C11" s="756"/>
      <c r="D11" s="45"/>
      <c r="E11" s="45"/>
      <c r="F11" s="45"/>
      <c r="G11" s="45"/>
      <c r="H11" s="45"/>
      <c r="I11" s="45"/>
      <c r="J11" s="45"/>
      <c r="K11" s="45"/>
      <c r="L11" s="45"/>
      <c r="M11" s="45"/>
      <c r="N11" s="45"/>
      <c r="O11" s="45"/>
      <c r="P11" s="45"/>
      <c r="Q11" s="45"/>
      <c r="R11" s="45"/>
      <c r="S11" s="45"/>
      <c r="T11" s="45"/>
      <c r="U11" s="45"/>
      <c r="V11" s="45"/>
      <c r="W11" s="45"/>
      <c r="X11" s="11"/>
    </row>
    <row r="12" spans="1:28" ht="15.75" thickBot="1" x14ac:dyDescent="0.3">
      <c r="A12" s="11"/>
      <c r="F12" s="831"/>
      <c r="G12" s="831"/>
      <c r="H12" s="291"/>
      <c r="X12" s="11"/>
    </row>
    <row r="13" spans="1:28" ht="33.75" customHeight="1" thickBot="1" x14ac:dyDescent="0.3">
      <c r="A13" s="11"/>
      <c r="C13" s="757" t="s">
        <v>1318</v>
      </c>
      <c r="D13" s="758"/>
      <c r="E13" s="758"/>
      <c r="F13" s="758"/>
      <c r="G13" s="759"/>
      <c r="H13" s="3"/>
      <c r="X13" s="11"/>
    </row>
    <row r="14" spans="1:28" s="2" customFormat="1" ht="34.5" customHeight="1" thickBot="1" x14ac:dyDescent="0.3">
      <c r="A14" s="18"/>
      <c r="C14" s="26" t="s">
        <v>635</v>
      </c>
      <c r="D14" s="7" t="s">
        <v>636</v>
      </c>
      <c r="E14" s="8" t="s">
        <v>637</v>
      </c>
      <c r="F14" s="7" t="s">
        <v>638</v>
      </c>
      <c r="G14" s="9" t="s">
        <v>637</v>
      </c>
      <c r="H14" s="6"/>
      <c r="X14" s="18"/>
    </row>
    <row r="15" spans="1:28" ht="15.75" x14ac:dyDescent="0.25">
      <c r="A15" s="11"/>
      <c r="C15" s="81" t="s">
        <v>639</v>
      </c>
      <c r="D15" s="91"/>
      <c r="E15" s="92"/>
      <c r="F15" s="88">
        <f>COUNTA('Monitoria Anual - 3'!S11:S884)</f>
        <v>2</v>
      </c>
      <c r="G15" s="27">
        <f t="shared" ref="G15:G21" si="0">F15/$F$22</f>
        <v>3.9215686274509803E-2</v>
      </c>
      <c r="H15" s="4"/>
      <c r="X15" s="11"/>
    </row>
    <row r="16" spans="1:28" ht="15.75" x14ac:dyDescent="0.25">
      <c r="A16" s="11"/>
      <c r="C16" s="82" t="s">
        <v>640</v>
      </c>
      <c r="D16" s="93">
        <f>COUNTA('Monitoria Anual - 3'!N11:N884)</f>
        <v>0</v>
      </c>
      <c r="E16" s="29">
        <f>D16/$D$22</f>
        <v>0</v>
      </c>
      <c r="F16" s="89">
        <f>D16-AB16</f>
        <v>0</v>
      </c>
      <c r="G16" s="29">
        <f t="shared" si="0"/>
        <v>0</v>
      </c>
      <c r="H16" s="4"/>
      <c r="X16" s="11"/>
      <c r="Z16">
        <f>COUNTIFS('Monitoria Anual - 3'!N:N,"x",'Monitoria Anual - 3'!S:S,"Excluída")</f>
        <v>0</v>
      </c>
      <c r="AA16">
        <f>COUNTIFS('Monitoria Anual - 3'!N:N,"x",'Monitoria Anual - 3'!S:S,"Agrupada")</f>
        <v>0</v>
      </c>
      <c r="AB16">
        <f>Z16+AA16</f>
        <v>0</v>
      </c>
    </row>
    <row r="17" spans="1:28" ht="15.75" x14ac:dyDescent="0.25">
      <c r="A17" s="11"/>
      <c r="C17" s="83" t="s">
        <v>641</v>
      </c>
      <c r="D17" s="93">
        <f>COUNTA('Monitoria Anual - 3'!O11:O884)</f>
        <v>7</v>
      </c>
      <c r="E17" s="29">
        <f>D17/$D$22</f>
        <v>0.15909090909090909</v>
      </c>
      <c r="F17" s="89">
        <f>D17-AB17</f>
        <v>7</v>
      </c>
      <c r="G17" s="29">
        <f t="shared" si="0"/>
        <v>0.13725490196078433</v>
      </c>
      <c r="H17" s="4"/>
      <c r="X17" s="11"/>
      <c r="Z17">
        <f t="array" ref="Z17">COUNTIFS('Monitoria Anual - 3'!O:O,"x",'Monitoria Anual - 3'!S:S,"Excluída")</f>
        <v>0</v>
      </c>
      <c r="AA17">
        <f t="array" ref="AA17">COUNTIFS('Monitoria Anual - 3'!O:O,"x",'Monitoria Anual - 3'!S:S,"Agrupada")</f>
        <v>0</v>
      </c>
      <c r="AB17">
        <f>Z17+AA17</f>
        <v>0</v>
      </c>
    </row>
    <row r="18" spans="1:28" ht="15.75" x14ac:dyDescent="0.25">
      <c r="A18" s="11"/>
      <c r="C18" s="84" t="s">
        <v>642</v>
      </c>
      <c r="D18" s="93">
        <f>COUNTA('Monitoria Anual - 3'!P11:P884)</f>
        <v>12</v>
      </c>
      <c r="E18" s="29">
        <f>D18/$D$22</f>
        <v>0.27272727272727271</v>
      </c>
      <c r="F18" s="89">
        <f>D18-AB18</f>
        <v>11</v>
      </c>
      <c r="G18" s="29">
        <f t="shared" si="0"/>
        <v>0.21568627450980393</v>
      </c>
      <c r="H18" s="4"/>
      <c r="X18" s="11"/>
      <c r="Z18">
        <f t="array" ref="Z18">COUNTIFS('Monitoria Anual - 3'!P:P,"x",'Monitoria Anual - 3'!S:S,"Excluída")</f>
        <v>0</v>
      </c>
      <c r="AA18">
        <f t="array" ref="AA18">COUNTIFS('Monitoria Anual - 3'!P:P,"x",'Monitoria Anual - 3'!S:S,"Agrupada")</f>
        <v>1</v>
      </c>
      <c r="AB18">
        <f>Z18+AA18</f>
        <v>1</v>
      </c>
    </row>
    <row r="19" spans="1:28" ht="15.75" x14ac:dyDescent="0.25">
      <c r="A19" s="11"/>
      <c r="C19" s="85" t="s">
        <v>643</v>
      </c>
      <c r="D19" s="93">
        <f>COUNTA('Monitoria Anual - 3'!Q11:Q884)</f>
        <v>17</v>
      </c>
      <c r="E19" s="29">
        <f>D19/$D$22</f>
        <v>0.38636363636363635</v>
      </c>
      <c r="F19" s="89">
        <f>D19-AB19</f>
        <v>16</v>
      </c>
      <c r="G19" s="29">
        <f t="shared" si="0"/>
        <v>0.31372549019607843</v>
      </c>
      <c r="H19" s="4"/>
      <c r="X19" s="11"/>
      <c r="Z19">
        <f t="array" ref="Z19">COUNTIFS('Monitoria Anual - 3'!Q:Q,"x",'Monitoria Anual - 3'!S:S,"Excluída")</f>
        <v>1</v>
      </c>
      <c r="AA19">
        <f t="array" ref="AA19">COUNTIFS('Monitoria Anual - 3'!Q:Q,"x",'Monitoria Anual - 3'!S:S,"Agrupada")</f>
        <v>0</v>
      </c>
      <c r="AB19">
        <f>Z19+AA19</f>
        <v>1</v>
      </c>
    </row>
    <row r="20" spans="1:28" ht="15.75" x14ac:dyDescent="0.25">
      <c r="A20" s="11"/>
      <c r="C20" s="86" t="s">
        <v>644</v>
      </c>
      <c r="D20" s="93">
        <f>COUNTA('Monitoria Anual - 3'!R11:R884)</f>
        <v>8</v>
      </c>
      <c r="E20" s="29">
        <f>D20/$D$22</f>
        <v>0.18181818181818182</v>
      </c>
      <c r="F20" s="89">
        <f>D20-AB20</f>
        <v>8</v>
      </c>
      <c r="G20" s="29">
        <f t="shared" si="0"/>
        <v>0.15686274509803921</v>
      </c>
      <c r="H20" s="4"/>
      <c r="X20" s="11"/>
      <c r="Z20">
        <f t="array" ref="Z20">COUNTIFS('Monitoria Anual - 3'!R:R,"x",'Monitoria Anual - 3'!S:S,"Excluída")</f>
        <v>0</v>
      </c>
      <c r="AA20">
        <f t="array" ref="AA20">COUNTIFS('Monitoria Anual - 3'!R:R,"x",'Monitoria Anual - 3'!S:S,"Agrupada")</f>
        <v>0</v>
      </c>
      <c r="AB20">
        <f>Z20+AA20</f>
        <v>0</v>
      </c>
    </row>
    <row r="21" spans="1:28" ht="16.5" thickBot="1" x14ac:dyDescent="0.3">
      <c r="A21" s="11"/>
      <c r="C21" s="87" t="s">
        <v>645</v>
      </c>
      <c r="D21" s="94"/>
      <c r="E21" s="95"/>
      <c r="F21" s="90">
        <f>'Monitoria Anual - 3'!C62</f>
        <v>9</v>
      </c>
      <c r="G21" s="30">
        <f t="shared" si="0"/>
        <v>0.17647058823529413</v>
      </c>
      <c r="H21" s="4"/>
      <c r="X21" s="11"/>
    </row>
    <row r="22" spans="1:28" ht="16.5" thickBot="1" x14ac:dyDescent="0.3">
      <c r="A22" s="11"/>
      <c r="C22" s="96" t="s">
        <v>646</v>
      </c>
      <c r="D22" s="98">
        <f>SUM(D16:D20)</f>
        <v>44</v>
      </c>
      <c r="E22" s="32">
        <f>SUM(E15:E21)</f>
        <v>1</v>
      </c>
      <c r="F22" s="97">
        <f>SUM(F16:F21)</f>
        <v>51</v>
      </c>
      <c r="G22" s="32">
        <f>SUM(G16:G21)</f>
        <v>1</v>
      </c>
      <c r="H22" s="4"/>
      <c r="X22" s="11"/>
    </row>
    <row r="23" spans="1:28" ht="15.75" thickBot="1" x14ac:dyDescent="0.3">
      <c r="A23" s="11"/>
      <c r="C23" s="76" t="s">
        <v>647</v>
      </c>
      <c r="D23" s="828">
        <f>COUNTIF('Monitoria Anual - 3'!S11:S884,"Agrupada")</f>
        <v>1</v>
      </c>
      <c r="E23" s="829"/>
      <c r="F23" s="829"/>
      <c r="G23" s="830"/>
      <c r="H23" s="5"/>
      <c r="X23" s="11"/>
    </row>
    <row r="24" spans="1:28" ht="15.75" thickBot="1" x14ac:dyDescent="0.3">
      <c r="A24" s="11"/>
      <c r="C24" s="75" t="s">
        <v>648</v>
      </c>
      <c r="D24" s="828">
        <f>COUNTIF('Monitoria Anual - 3'!S11:S57,"Excluída")</f>
        <v>1</v>
      </c>
      <c r="E24" s="829"/>
      <c r="F24" s="829"/>
      <c r="G24" s="830"/>
      <c r="X24" s="11"/>
    </row>
    <row r="25" spans="1:28" x14ac:dyDescent="0.25">
      <c r="A25" s="11"/>
      <c r="X25" s="11"/>
    </row>
    <row r="26" spans="1:28" x14ac:dyDescent="0.25">
      <c r="A26" s="11"/>
      <c r="X26" s="11"/>
    </row>
    <row r="27" spans="1:28" ht="15.75" x14ac:dyDescent="0.25">
      <c r="A27" s="11"/>
      <c r="B27" s="755" t="s">
        <v>649</v>
      </c>
      <c r="C27" s="756"/>
      <c r="D27" s="45"/>
      <c r="E27" s="45"/>
      <c r="F27" s="45"/>
      <c r="G27" s="45"/>
      <c r="X27" s="11"/>
    </row>
    <row r="28" spans="1:28" ht="16.5" thickBot="1" x14ac:dyDescent="0.3">
      <c r="A28" s="11"/>
      <c r="B28" s="45"/>
      <c r="C28" s="17"/>
      <c r="D28" s="17"/>
      <c r="E28" s="17"/>
      <c r="F28" s="17"/>
      <c r="G28" s="17"/>
      <c r="H28" s="45"/>
      <c r="I28" s="45"/>
      <c r="J28" s="45"/>
      <c r="K28" s="45"/>
      <c r="L28" s="45"/>
      <c r="M28" s="45"/>
      <c r="N28" s="45"/>
      <c r="O28" s="45"/>
      <c r="P28" s="45"/>
      <c r="Q28" s="45"/>
      <c r="R28" s="45"/>
      <c r="S28" s="45"/>
      <c r="T28" s="45"/>
      <c r="U28" s="45"/>
      <c r="V28" s="45"/>
      <c r="W28" s="45"/>
      <c r="X28" s="11"/>
    </row>
    <row r="29" spans="1:28" ht="16.5" thickBot="1" x14ac:dyDescent="0.3">
      <c r="A29" s="11"/>
      <c r="B29" s="17"/>
      <c r="C29" s="33" t="s">
        <v>650</v>
      </c>
      <c r="D29" s="69">
        <f>COUNTA('Monitoria Anual - 3'!A11:A56)</f>
        <v>3</v>
      </c>
      <c r="H29" s="17"/>
      <c r="I29" s="17"/>
      <c r="J29" s="17"/>
      <c r="K29" s="17"/>
      <c r="L29" s="17"/>
      <c r="M29" s="17"/>
      <c r="N29" s="17"/>
      <c r="O29" s="17"/>
      <c r="P29" s="17"/>
      <c r="Q29" s="17"/>
      <c r="R29" s="17"/>
      <c r="S29" s="17"/>
      <c r="T29" s="17"/>
      <c r="U29" s="17"/>
      <c r="V29" s="17"/>
      <c r="W29" s="17"/>
      <c r="X29" s="11"/>
    </row>
    <row r="30" spans="1:28" ht="15.75" thickBot="1" x14ac:dyDescent="0.3">
      <c r="A30" s="11"/>
      <c r="X30" s="11"/>
    </row>
    <row r="31" spans="1:28" ht="15.75" thickBot="1" x14ac:dyDescent="0.3">
      <c r="A31" s="11"/>
      <c r="C31" s="80" t="s">
        <v>651</v>
      </c>
      <c r="D31" s="80" t="s">
        <v>652</v>
      </c>
      <c r="E31" s="19"/>
      <c r="F31" s="20"/>
      <c r="G31" s="21"/>
      <c r="H31" s="23"/>
      <c r="I31" s="24"/>
      <c r="J31" s="25"/>
      <c r="W31" s="1"/>
      <c r="X31" s="11"/>
    </row>
    <row r="32" spans="1:28" x14ac:dyDescent="0.25">
      <c r="A32" s="11"/>
      <c r="C32" s="77" t="s">
        <v>653</v>
      </c>
      <c r="D32" s="101">
        <f>SUM(F32:J32)</f>
        <v>13</v>
      </c>
      <c r="E32" s="34">
        <f>COUNTA('Monitoria Anual - 3'!S11:S24)</f>
        <v>2</v>
      </c>
      <c r="F32" s="67">
        <f>COUNTA('Monitoria Anual - 3'!N11:N24)</f>
        <v>0</v>
      </c>
      <c r="G32" s="67">
        <f>COUNTA('Monitoria Anual - 3'!O11:O24)</f>
        <v>0</v>
      </c>
      <c r="H32" s="67">
        <f>COUNTA('Monitoria Anual - 3'!P11:P24)</f>
        <v>5</v>
      </c>
      <c r="I32" s="67">
        <f>COUNTA('Monitoria Anual - 3'!Q11:Q24)</f>
        <v>5</v>
      </c>
      <c r="J32" s="68">
        <f>COUNTA('Monitoria Anual - 3'!R11:R24)</f>
        <v>3</v>
      </c>
      <c r="W32" s="1"/>
      <c r="X32" s="11"/>
    </row>
    <row r="33" spans="1:24" x14ac:dyDescent="0.25">
      <c r="A33" s="11"/>
      <c r="C33" s="78" t="s">
        <v>654</v>
      </c>
      <c r="D33" s="77">
        <f>SUM(F33:J33)</f>
        <v>14</v>
      </c>
      <c r="E33" s="35">
        <f>COUNTA('Monitoria Anual - 3'!S25:S39)</f>
        <v>0</v>
      </c>
      <c r="F33" s="36">
        <f>COUNTA('Monitoria Anual - 3'!N25:N39)</f>
        <v>0</v>
      </c>
      <c r="G33" s="36">
        <f>COUNTA('Monitoria Anual - 3'!O25:O39)</f>
        <v>3</v>
      </c>
      <c r="H33" s="36">
        <f>COUNTA('Monitoria Anual - 3'!P25:P39)</f>
        <v>3</v>
      </c>
      <c r="I33" s="36">
        <f>COUNTA('Monitoria Anual - 3'!Q25:Q39)</f>
        <v>7</v>
      </c>
      <c r="J33" s="37">
        <f>COUNTA('Monitoria Anual - 3'!R25:R39)</f>
        <v>1</v>
      </c>
      <c r="W33" s="1"/>
      <c r="X33" s="11"/>
    </row>
    <row r="34" spans="1:24" x14ac:dyDescent="0.25">
      <c r="A34" s="11"/>
      <c r="C34" s="78" t="s">
        <v>655</v>
      </c>
      <c r="D34" s="77">
        <f t="shared" ref="D34" si="1">SUM(F34:J34)</f>
        <v>15</v>
      </c>
      <c r="E34" s="35">
        <f>COUNTA('Monitoria Anual - 3'!S42:S56)</f>
        <v>0</v>
      </c>
      <c r="F34" s="36">
        <f>COUNTA('Monitoria Anual - 3'!N42:N56)</f>
        <v>0</v>
      </c>
      <c r="G34" s="36">
        <f>COUNTA('Monitoria Anual - 3'!O42:O56)</f>
        <v>3</v>
      </c>
      <c r="H34" s="36">
        <f>COUNTA('Monitoria Anual - 3'!P42:P56)</f>
        <v>4</v>
      </c>
      <c r="I34" s="36">
        <f>COUNTA('Monitoria Anual - 3'!Q42:Q56)</f>
        <v>4</v>
      </c>
      <c r="J34" s="37">
        <f>COUNTA('Monitoria Anual - 3'!R42:R56)</f>
        <v>4</v>
      </c>
      <c r="W34" s="1"/>
      <c r="X34" s="11"/>
    </row>
    <row r="35" spans="1:24" x14ac:dyDescent="0.25">
      <c r="A35" s="11"/>
      <c r="X35" s="11"/>
    </row>
    <row r="36" spans="1:24" x14ac:dyDescent="0.25">
      <c r="A36" s="11"/>
      <c r="B36" s="11"/>
      <c r="C36" s="11"/>
      <c r="D36" s="11"/>
      <c r="E36" s="11"/>
      <c r="F36" s="11"/>
      <c r="G36" s="11"/>
      <c r="H36" s="11"/>
      <c r="I36" s="11"/>
      <c r="J36" s="11"/>
      <c r="K36" s="11"/>
      <c r="L36" s="11"/>
      <c r="M36" s="11"/>
      <c r="N36" s="11"/>
      <c r="O36" s="11"/>
      <c r="P36" s="11"/>
      <c r="Q36" s="11"/>
      <c r="R36" s="11"/>
      <c r="S36" s="11"/>
      <c r="T36" s="11"/>
      <c r="U36" s="11"/>
      <c r="V36" s="11"/>
      <c r="W36" s="11"/>
      <c r="X36" s="11"/>
    </row>
  </sheetData>
  <mergeCells count="13">
    <mergeCell ref="B27:C27"/>
    <mergeCell ref="B9:W9"/>
    <mergeCell ref="B11:C11"/>
    <mergeCell ref="F12:G12"/>
    <mergeCell ref="C13:G13"/>
    <mergeCell ref="D23:G23"/>
    <mergeCell ref="D24:G24"/>
    <mergeCell ref="B1:W2"/>
    <mergeCell ref="B3:W3"/>
    <mergeCell ref="B5:C5"/>
    <mergeCell ref="D5:M5"/>
    <mergeCell ref="B7:C7"/>
    <mergeCell ref="D7:G7"/>
  </mergeCells>
  <conditionalFormatting sqref="E32:F32 G32:J34 F33:F34">
    <cfRule type="cellIs" dxfId="18" priority="1" stopIfTrue="1" operator="equal">
      <formula>0</formula>
    </cfRule>
  </conditionalFormatting>
  <pageMargins left="0.25" right="0.25" top="0.75" bottom="0.75" header="0.3" footer="0.3"/>
  <pageSetup paperSize="9" scale="52" fitToHeight="0" orientation="landscape" r:id="rId1"/>
  <colBreaks count="1" manualBreakCount="1">
    <brk id="11"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86"/>
  <sheetViews>
    <sheetView showGridLines="0" topLeftCell="A36" zoomScale="60" zoomScaleNormal="60" workbookViewId="0">
      <selection activeCell="N9" sqref="N9:S10"/>
    </sheetView>
  </sheetViews>
  <sheetFormatPr defaultColWidth="8.85546875" defaultRowHeight="15" x14ac:dyDescent="0.25"/>
  <cols>
    <col min="1" max="1" width="16.28515625" style="2" customWidth="1"/>
    <col min="2" max="2" width="7.28515625" style="2" customWidth="1"/>
    <col min="3" max="3" width="65" style="2" customWidth="1"/>
    <col min="4" max="4" width="18.7109375" style="2" customWidth="1"/>
    <col min="5" max="5" width="19.42578125" style="2" customWidth="1"/>
    <col min="6" max="6" width="14.42578125" style="2" customWidth="1"/>
    <col min="7" max="7" width="14.7109375" style="2" customWidth="1"/>
    <col min="8" max="12" width="25.140625" style="2" customWidth="1"/>
    <col min="13" max="13" width="27.7109375" style="2" bestFit="1" customWidth="1"/>
    <col min="14" max="19" width="26.7109375" style="60" customWidth="1"/>
    <col min="20" max="20" width="38.85546875" style="2" customWidth="1"/>
    <col min="21" max="21" width="28.7109375" style="2" customWidth="1"/>
    <col min="22" max="22" width="40" style="2" customWidth="1"/>
    <col min="23" max="24" width="26.7109375" style="2" customWidth="1"/>
    <col min="25" max="27" width="28.85546875" style="2" customWidth="1"/>
    <col min="28" max="32" width="18.7109375" style="2" customWidth="1"/>
    <col min="33" max="33" width="23" style="2" bestFit="1" customWidth="1"/>
    <col min="34" max="34" width="18.7109375" style="2" customWidth="1"/>
    <col min="35" max="35" width="22.7109375" style="2" customWidth="1"/>
    <col min="36" max="36" width="7" style="2" customWidth="1"/>
    <col min="37" max="39" width="8.85546875" style="2"/>
    <col min="40" max="40" width="8.85546875" style="2" hidden="1" customWidth="1"/>
    <col min="41" max="16384" width="8.85546875" style="2"/>
  </cols>
  <sheetData>
    <row r="1" spans="1:40" ht="33.75" customHeight="1" x14ac:dyDescent="0.25">
      <c r="A1" s="892" t="s">
        <v>71</v>
      </c>
      <c r="B1" s="892"/>
      <c r="C1" s="892"/>
      <c r="D1" s="892"/>
      <c r="E1" s="892"/>
      <c r="F1" s="892"/>
      <c r="G1" s="892"/>
      <c r="H1" s="892"/>
      <c r="I1" s="892"/>
      <c r="J1" s="892"/>
      <c r="K1" s="892"/>
      <c r="L1" s="892"/>
      <c r="M1" s="892"/>
      <c r="N1" s="892"/>
      <c r="O1" s="892"/>
      <c r="P1" s="892"/>
      <c r="Q1" s="892"/>
      <c r="R1" s="892"/>
      <c r="S1" s="892"/>
      <c r="T1" s="892"/>
      <c r="U1" s="892"/>
      <c r="V1" s="892"/>
      <c r="W1" s="892"/>
      <c r="X1" s="892"/>
      <c r="Y1" s="892"/>
      <c r="Z1" s="892"/>
      <c r="AA1" s="892"/>
      <c r="AB1" s="892"/>
      <c r="AC1" s="892"/>
      <c r="AD1" s="892"/>
      <c r="AE1" s="892"/>
      <c r="AF1" s="892"/>
      <c r="AG1" s="892"/>
      <c r="AH1" s="892"/>
      <c r="AI1" s="892"/>
      <c r="AJ1" s="18"/>
    </row>
    <row r="2" spans="1:40" ht="33.75" customHeight="1" thickBot="1" x14ac:dyDescent="0.3">
      <c r="A2" s="923" t="s">
        <v>72</v>
      </c>
      <c r="B2" s="893"/>
      <c r="C2" s="893"/>
      <c r="D2" s="893"/>
      <c r="E2" s="893"/>
      <c r="F2" s="893"/>
      <c r="G2" s="893"/>
      <c r="H2" s="893"/>
      <c r="I2" s="893"/>
      <c r="J2" s="893"/>
      <c r="K2" s="893"/>
      <c r="L2" s="893"/>
      <c r="M2" s="893"/>
      <c r="N2" s="893"/>
      <c r="O2" s="893"/>
      <c r="P2" s="893"/>
      <c r="Q2" s="893"/>
      <c r="R2" s="893"/>
      <c r="S2" s="893"/>
      <c r="T2" s="893"/>
      <c r="U2" s="893"/>
      <c r="V2" s="893"/>
      <c r="W2" s="893"/>
      <c r="X2" s="893"/>
      <c r="Y2" s="893"/>
      <c r="Z2" s="893"/>
      <c r="AA2" s="893"/>
      <c r="AB2" s="893"/>
      <c r="AC2" s="893"/>
      <c r="AD2" s="893"/>
      <c r="AE2" s="893"/>
      <c r="AF2" s="893"/>
      <c r="AG2" s="893"/>
      <c r="AH2" s="893"/>
      <c r="AI2" s="893"/>
      <c r="AJ2" s="18"/>
    </row>
    <row r="3" spans="1:40" ht="15.75" thickTop="1" x14ac:dyDescent="0.25">
      <c r="AJ3" s="18"/>
    </row>
    <row r="4" spans="1:40" ht="45" customHeight="1" x14ac:dyDescent="0.25">
      <c r="A4" s="55" t="s">
        <v>73</v>
      </c>
      <c r="B4" s="894" t="s">
        <v>74</v>
      </c>
      <c r="C4" s="894"/>
      <c r="D4" s="894"/>
      <c r="E4" s="894"/>
      <c r="F4" s="894"/>
      <c r="G4" s="895"/>
      <c r="H4" s="13"/>
      <c r="I4" s="13"/>
      <c r="J4" s="13"/>
      <c r="K4" s="13"/>
      <c r="L4" s="13"/>
      <c r="M4" s="13"/>
      <c r="N4" s="13"/>
      <c r="O4" s="13"/>
      <c r="P4" s="13"/>
      <c r="Q4" s="13"/>
      <c r="R4" s="13"/>
      <c r="S4" s="2"/>
      <c r="AJ4" s="18"/>
    </row>
    <row r="5" spans="1:40" x14ac:dyDescent="0.25">
      <c r="AJ5" s="18"/>
    </row>
    <row r="6" spans="1:40" ht="27" customHeight="1" x14ac:dyDescent="0.25">
      <c r="A6" s="55" t="s">
        <v>75</v>
      </c>
      <c r="B6" s="896" t="s">
        <v>1319</v>
      </c>
      <c r="C6" s="897"/>
      <c r="M6" s="60"/>
      <c r="AJ6" s="18"/>
      <c r="AN6" s="2" t="s">
        <v>77</v>
      </c>
    </row>
    <row r="7" spans="1:40" ht="15.75" thickBot="1" x14ac:dyDescent="0.3">
      <c r="AJ7" s="18"/>
      <c r="AN7" s="61" t="s">
        <v>78</v>
      </c>
    </row>
    <row r="8" spans="1:40" ht="27" customHeight="1" thickBot="1" x14ac:dyDescent="0.3">
      <c r="A8" s="847" t="s">
        <v>79</v>
      </c>
      <c r="B8" s="848"/>
      <c r="C8" s="848"/>
      <c r="D8" s="848"/>
      <c r="E8" s="848"/>
      <c r="F8" s="848"/>
      <c r="G8" s="848"/>
      <c r="H8" s="848"/>
      <c r="I8" s="848"/>
      <c r="J8" s="848"/>
      <c r="K8" s="848"/>
      <c r="L8" s="848"/>
      <c r="M8" s="849"/>
      <c r="N8" s="850" t="s">
        <v>80</v>
      </c>
      <c r="O8" s="851"/>
      <c r="P8" s="851"/>
      <c r="Q8" s="851"/>
      <c r="R8" s="851"/>
      <c r="S8" s="851"/>
      <c r="T8" s="851"/>
      <c r="U8" s="851"/>
      <c r="V8" s="851"/>
      <c r="W8" s="851"/>
      <c r="X8" s="852"/>
      <c r="Y8" s="853" t="s">
        <v>81</v>
      </c>
      <c r="Z8" s="854"/>
      <c r="AA8" s="854"/>
      <c r="AB8" s="854"/>
      <c r="AC8" s="854"/>
      <c r="AD8" s="854"/>
      <c r="AE8" s="854"/>
      <c r="AF8" s="854"/>
      <c r="AG8" s="854"/>
      <c r="AH8" s="854"/>
      <c r="AI8" s="855"/>
      <c r="AJ8" s="18"/>
    </row>
    <row r="9" spans="1:40" ht="18" customHeight="1" x14ac:dyDescent="0.25">
      <c r="A9" s="959" t="s">
        <v>82</v>
      </c>
      <c r="B9" s="922" t="s">
        <v>83</v>
      </c>
      <c r="C9" s="922" t="s">
        <v>1</v>
      </c>
      <c r="D9" s="922" t="s">
        <v>3</v>
      </c>
      <c r="E9" s="947" t="s">
        <v>5</v>
      </c>
      <c r="F9" s="922" t="s">
        <v>7</v>
      </c>
      <c r="G9" s="922"/>
      <c r="H9" s="922" t="s">
        <v>9</v>
      </c>
      <c r="I9" s="922" t="s">
        <v>13</v>
      </c>
      <c r="J9" s="922" t="s">
        <v>11</v>
      </c>
      <c r="K9" s="935" t="s">
        <v>84</v>
      </c>
      <c r="L9" s="936"/>
      <c r="M9" s="922" t="s">
        <v>19</v>
      </c>
      <c r="N9" s="957" t="s">
        <v>22</v>
      </c>
      <c r="O9" s="937" t="s">
        <v>24</v>
      </c>
      <c r="P9" s="939" t="s">
        <v>26</v>
      </c>
      <c r="Q9" s="941" t="s">
        <v>28</v>
      </c>
      <c r="R9" s="943" t="s">
        <v>30</v>
      </c>
      <c r="S9" s="945" t="s">
        <v>32</v>
      </c>
      <c r="T9" s="932" t="s">
        <v>38</v>
      </c>
      <c r="U9" s="932" t="s">
        <v>40</v>
      </c>
      <c r="V9" s="932" t="s">
        <v>42</v>
      </c>
      <c r="W9" s="932" t="s">
        <v>44</v>
      </c>
      <c r="X9" s="954" t="s">
        <v>46</v>
      </c>
      <c r="Y9" s="952" t="s">
        <v>49</v>
      </c>
      <c r="Z9" s="924" t="s">
        <v>51</v>
      </c>
      <c r="AA9" s="950" t="s">
        <v>53</v>
      </c>
      <c r="AB9" s="924" t="s">
        <v>55</v>
      </c>
      <c r="AC9" s="924" t="s">
        <v>57</v>
      </c>
      <c r="AD9" s="924" t="s">
        <v>59</v>
      </c>
      <c r="AE9" s="924" t="s">
        <v>61</v>
      </c>
      <c r="AF9" s="930" t="s">
        <v>63</v>
      </c>
      <c r="AG9" s="924" t="s">
        <v>65</v>
      </c>
      <c r="AH9" s="924" t="s">
        <v>67</v>
      </c>
      <c r="AI9" s="926" t="s">
        <v>69</v>
      </c>
      <c r="AJ9" s="18"/>
    </row>
    <row r="10" spans="1:40" ht="17.25" customHeight="1" thickBot="1" x14ac:dyDescent="0.3">
      <c r="A10" s="960"/>
      <c r="B10" s="934"/>
      <c r="C10" s="934"/>
      <c r="D10" s="934"/>
      <c r="E10" s="948"/>
      <c r="F10" s="54" t="s">
        <v>85</v>
      </c>
      <c r="G10" s="54" t="s">
        <v>86</v>
      </c>
      <c r="H10" s="934"/>
      <c r="I10" s="934"/>
      <c r="J10" s="934"/>
      <c r="K10" s="100" t="s">
        <v>87</v>
      </c>
      <c r="L10" s="100" t="s">
        <v>88</v>
      </c>
      <c r="M10" s="934"/>
      <c r="N10" s="958"/>
      <c r="O10" s="938"/>
      <c r="P10" s="940"/>
      <c r="Q10" s="942"/>
      <c r="R10" s="944"/>
      <c r="S10" s="946"/>
      <c r="T10" s="933"/>
      <c r="U10" s="933"/>
      <c r="V10" s="933"/>
      <c r="W10" s="933"/>
      <c r="X10" s="955"/>
      <c r="Y10" s="953"/>
      <c r="Z10" s="925"/>
      <c r="AA10" s="951"/>
      <c r="AB10" s="925"/>
      <c r="AC10" s="925"/>
      <c r="AD10" s="925"/>
      <c r="AE10" s="925"/>
      <c r="AF10" s="931"/>
      <c r="AG10" s="925"/>
      <c r="AH10" s="925"/>
      <c r="AI10" s="927"/>
      <c r="AJ10" s="18"/>
    </row>
    <row r="11" spans="1:40" ht="75" customHeight="1" x14ac:dyDescent="0.25">
      <c r="A11" s="956" t="s">
        <v>931</v>
      </c>
      <c r="B11" s="421" t="s">
        <v>90</v>
      </c>
      <c r="C11" s="402" t="s">
        <v>91</v>
      </c>
      <c r="D11" s="390" t="s">
        <v>92</v>
      </c>
      <c r="E11" s="387" t="s">
        <v>93</v>
      </c>
      <c r="F11" s="342">
        <v>43647</v>
      </c>
      <c r="G11" s="342">
        <v>45413</v>
      </c>
      <c r="H11" s="387" t="s">
        <v>932</v>
      </c>
      <c r="I11" s="403">
        <v>0</v>
      </c>
      <c r="J11" s="325" t="s">
        <v>933</v>
      </c>
      <c r="K11" s="387" t="s">
        <v>96</v>
      </c>
      <c r="L11" s="387" t="s">
        <v>275</v>
      </c>
      <c r="M11" s="390" t="s">
        <v>1320</v>
      </c>
      <c r="N11" s="62"/>
      <c r="O11" s="63"/>
      <c r="P11" s="62"/>
      <c r="Q11" s="62"/>
      <c r="R11" s="62" t="s">
        <v>98</v>
      </c>
      <c r="S11" s="64"/>
      <c r="T11" s="62" t="s">
        <v>1321</v>
      </c>
      <c r="U11" s="62"/>
      <c r="V11" s="62"/>
      <c r="W11" s="62"/>
      <c r="X11" s="62"/>
      <c r="Y11" s="62"/>
      <c r="Z11" s="62"/>
      <c r="AA11" s="62"/>
      <c r="AB11" s="62"/>
      <c r="AC11" s="62"/>
      <c r="AD11" s="62"/>
      <c r="AE11" s="62"/>
      <c r="AF11" s="62"/>
      <c r="AG11" s="62"/>
      <c r="AH11" s="62"/>
      <c r="AI11" s="62"/>
      <c r="AJ11" s="18"/>
    </row>
    <row r="12" spans="1:40" ht="87.75" customHeight="1" x14ac:dyDescent="0.25">
      <c r="A12" s="929"/>
      <c r="B12" s="422" t="s">
        <v>106</v>
      </c>
      <c r="C12" s="472" t="s">
        <v>1322</v>
      </c>
      <c r="D12" s="404" t="s">
        <v>942</v>
      </c>
      <c r="E12" s="404" t="s">
        <v>109</v>
      </c>
      <c r="F12" s="342">
        <v>43647</v>
      </c>
      <c r="G12" s="342">
        <v>45413</v>
      </c>
      <c r="H12" s="405" t="s">
        <v>110</v>
      </c>
      <c r="I12" s="403">
        <v>0</v>
      </c>
      <c r="J12" s="344" t="s">
        <v>943</v>
      </c>
      <c r="K12" s="405" t="s">
        <v>112</v>
      </c>
      <c r="L12" s="405" t="s">
        <v>951</v>
      </c>
      <c r="M12" s="405" t="s">
        <v>952</v>
      </c>
      <c r="N12" s="62"/>
      <c r="O12" s="62"/>
      <c r="P12" s="62"/>
      <c r="Q12" s="62" t="s">
        <v>98</v>
      </c>
      <c r="R12" s="62"/>
      <c r="S12" s="64"/>
      <c r="T12" s="473" t="s">
        <v>1323</v>
      </c>
      <c r="U12" s="65"/>
      <c r="V12" s="65"/>
      <c r="W12" s="473" t="s">
        <v>1324</v>
      </c>
      <c r="X12" s="65"/>
      <c r="Y12" s="65"/>
      <c r="Z12" s="65"/>
      <c r="AA12" s="65"/>
      <c r="AB12" s="65"/>
      <c r="AC12" s="65"/>
      <c r="AD12" s="65"/>
      <c r="AE12" s="65"/>
      <c r="AF12" s="65"/>
      <c r="AG12" s="65"/>
      <c r="AH12" s="65"/>
      <c r="AI12" s="65"/>
      <c r="AJ12" s="18"/>
    </row>
    <row r="13" spans="1:40" ht="30" customHeight="1" x14ac:dyDescent="0.25">
      <c r="A13" s="929"/>
      <c r="B13" s="423" t="s">
        <v>118</v>
      </c>
      <c r="C13" s="404" t="s">
        <v>953</v>
      </c>
      <c r="D13" s="404"/>
      <c r="E13" s="404"/>
      <c r="F13" s="342"/>
      <c r="G13" s="342"/>
      <c r="H13" s="404"/>
      <c r="I13" s="403"/>
      <c r="J13" s="344"/>
      <c r="K13" s="405"/>
      <c r="L13" s="405"/>
      <c r="M13" s="405"/>
      <c r="N13" s="62"/>
      <c r="O13" s="62"/>
      <c r="P13" s="62"/>
      <c r="Q13" s="62"/>
      <c r="R13" s="62"/>
      <c r="S13" s="64"/>
      <c r="T13" s="65"/>
      <c r="U13" s="65"/>
      <c r="V13" s="65"/>
      <c r="W13" s="65"/>
      <c r="X13" s="65"/>
      <c r="Y13" s="65"/>
      <c r="Z13" s="65"/>
      <c r="AA13" s="65"/>
      <c r="AB13" s="65"/>
      <c r="AC13" s="65"/>
      <c r="AD13" s="65"/>
      <c r="AE13" s="65"/>
      <c r="AF13" s="65"/>
      <c r="AG13" s="65"/>
      <c r="AH13" s="65"/>
      <c r="AI13" s="65"/>
      <c r="AJ13" s="18"/>
    </row>
    <row r="14" spans="1:40" ht="54.75" customHeight="1" x14ac:dyDescent="0.25">
      <c r="A14" s="929"/>
      <c r="B14" s="422" t="s">
        <v>133</v>
      </c>
      <c r="C14" s="402" t="s">
        <v>134</v>
      </c>
      <c r="D14" s="387" t="s">
        <v>135</v>
      </c>
      <c r="E14" s="387" t="s">
        <v>136</v>
      </c>
      <c r="F14" s="342">
        <v>43647</v>
      </c>
      <c r="G14" s="342">
        <v>45413</v>
      </c>
      <c r="H14" s="402" t="s">
        <v>486</v>
      </c>
      <c r="I14" s="403">
        <v>0</v>
      </c>
      <c r="J14" s="344" t="s">
        <v>954</v>
      </c>
      <c r="K14" s="387" t="s">
        <v>138</v>
      </c>
      <c r="L14" s="387" t="s">
        <v>138</v>
      </c>
      <c r="M14" s="387" t="s">
        <v>955</v>
      </c>
      <c r="N14" s="62"/>
      <c r="O14" s="62"/>
      <c r="P14" s="62" t="s">
        <v>98</v>
      </c>
      <c r="Q14" s="62"/>
      <c r="R14" s="62"/>
      <c r="S14" s="64"/>
      <c r="T14" s="474" t="s">
        <v>1325</v>
      </c>
      <c r="U14" s="480" t="s">
        <v>1326</v>
      </c>
      <c r="V14" s="473" t="s">
        <v>1327</v>
      </c>
      <c r="W14" s="65" t="s">
        <v>162</v>
      </c>
      <c r="X14" s="473" t="s">
        <v>1328</v>
      </c>
      <c r="Y14" s="65"/>
      <c r="Z14" s="65"/>
      <c r="AA14" s="65"/>
      <c r="AB14" s="65"/>
      <c r="AC14" s="65"/>
      <c r="AD14" s="65"/>
      <c r="AE14" s="65"/>
      <c r="AF14" s="65"/>
      <c r="AG14" s="65"/>
      <c r="AH14" s="65"/>
      <c r="AI14" s="473" t="s">
        <v>1329</v>
      </c>
      <c r="AJ14" s="18"/>
    </row>
    <row r="15" spans="1:40" ht="77.25" customHeight="1" x14ac:dyDescent="0.25">
      <c r="A15" s="929"/>
      <c r="B15" s="422" t="s">
        <v>143</v>
      </c>
      <c r="C15" s="406" t="s">
        <v>1330</v>
      </c>
      <c r="D15" s="475" t="s">
        <v>687</v>
      </c>
      <c r="E15" s="390" t="s">
        <v>691</v>
      </c>
      <c r="F15" s="342">
        <v>43647</v>
      </c>
      <c r="G15" s="342">
        <v>45413</v>
      </c>
      <c r="H15" s="387" t="s">
        <v>147</v>
      </c>
      <c r="I15" s="403">
        <v>200000</v>
      </c>
      <c r="J15" s="394" t="s">
        <v>965</v>
      </c>
      <c r="K15" s="387" t="s">
        <v>138</v>
      </c>
      <c r="L15" s="387" t="s">
        <v>138</v>
      </c>
      <c r="M15" s="387"/>
      <c r="N15" s="62"/>
      <c r="O15" s="62"/>
      <c r="P15" s="62"/>
      <c r="Q15" s="62" t="s">
        <v>98</v>
      </c>
      <c r="R15" s="62"/>
      <c r="S15" s="64"/>
      <c r="T15" s="478" t="s">
        <v>1331</v>
      </c>
      <c r="U15" s="477" t="s">
        <v>1332</v>
      </c>
      <c r="V15" s="479"/>
      <c r="W15" s="65" t="s">
        <v>1333</v>
      </c>
      <c r="X15" s="476" t="s">
        <v>1334</v>
      </c>
      <c r="Y15" s="65"/>
      <c r="Z15" s="65"/>
      <c r="AA15" s="65"/>
      <c r="AB15" s="65"/>
      <c r="AC15" s="65"/>
      <c r="AD15" s="473" t="s">
        <v>1335</v>
      </c>
      <c r="AE15" s="65"/>
      <c r="AF15" s="476" t="s">
        <v>1336</v>
      </c>
      <c r="AG15" s="65"/>
      <c r="AH15" s="65"/>
      <c r="AI15" s="65"/>
      <c r="AJ15" s="18"/>
    </row>
    <row r="16" spans="1:40" ht="30" customHeight="1" x14ac:dyDescent="0.25">
      <c r="A16" s="929"/>
      <c r="B16" s="423" t="s">
        <v>154</v>
      </c>
      <c r="C16" s="404" t="s">
        <v>1337</v>
      </c>
      <c r="D16" s="404"/>
      <c r="E16" s="404"/>
      <c r="F16" s="342"/>
      <c r="G16" s="342"/>
      <c r="H16" s="404"/>
      <c r="I16" s="403"/>
      <c r="J16" s="344"/>
      <c r="K16" s="404"/>
      <c r="L16" s="404"/>
      <c r="M16" s="407"/>
      <c r="N16" s="62"/>
      <c r="O16" s="62"/>
      <c r="P16" s="62"/>
      <c r="Q16" s="62"/>
      <c r="R16" s="62"/>
      <c r="S16" s="64"/>
      <c r="T16" s="65"/>
      <c r="U16" s="476"/>
      <c r="V16" s="65"/>
      <c r="W16" s="65"/>
      <c r="X16" s="65"/>
      <c r="Y16" s="65"/>
      <c r="Z16" s="65"/>
      <c r="AA16" s="65"/>
      <c r="AB16" s="65"/>
      <c r="AC16" s="65"/>
      <c r="AD16" s="65"/>
      <c r="AE16" s="65"/>
      <c r="AF16" s="65"/>
      <c r="AG16" s="65"/>
      <c r="AH16" s="65"/>
      <c r="AI16" s="65"/>
      <c r="AJ16" s="18"/>
    </row>
    <row r="17" spans="1:36" ht="72" customHeight="1" x14ac:dyDescent="0.25">
      <c r="A17" s="929"/>
      <c r="B17" s="421" t="s">
        <v>165</v>
      </c>
      <c r="C17" s="390" t="s">
        <v>1338</v>
      </c>
      <c r="D17" s="409" t="s">
        <v>970</v>
      </c>
      <c r="E17" s="387" t="s">
        <v>168</v>
      </c>
      <c r="F17" s="342">
        <v>43647</v>
      </c>
      <c r="G17" s="342">
        <v>43922</v>
      </c>
      <c r="H17" s="387" t="s">
        <v>971</v>
      </c>
      <c r="I17" s="403">
        <v>0</v>
      </c>
      <c r="J17" s="344" t="s">
        <v>170</v>
      </c>
      <c r="K17" s="387" t="s">
        <v>171</v>
      </c>
      <c r="L17" s="387" t="s">
        <v>172</v>
      </c>
      <c r="M17" s="387" t="s">
        <v>1339</v>
      </c>
      <c r="N17" s="62"/>
      <c r="O17" s="62"/>
      <c r="P17" s="62"/>
      <c r="Q17" s="62"/>
      <c r="R17" s="62" t="s">
        <v>98</v>
      </c>
      <c r="S17" s="64"/>
      <c r="T17" s="62" t="s">
        <v>1321</v>
      </c>
      <c r="U17" s="65"/>
      <c r="V17" s="65"/>
      <c r="W17" s="65"/>
      <c r="X17" s="65"/>
      <c r="Y17" s="65"/>
      <c r="Z17" s="65"/>
      <c r="AA17" s="65"/>
      <c r="AB17" s="65"/>
      <c r="AC17" s="65"/>
      <c r="AD17" s="65"/>
      <c r="AE17" s="65"/>
      <c r="AF17" s="65"/>
      <c r="AG17" s="65"/>
      <c r="AH17" s="65"/>
      <c r="AI17" s="65"/>
      <c r="AJ17" s="18"/>
    </row>
    <row r="18" spans="1:36" ht="40.5" customHeight="1" x14ac:dyDescent="0.25">
      <c r="A18" s="929"/>
      <c r="B18" s="421" t="s">
        <v>178</v>
      </c>
      <c r="C18" s="390" t="s">
        <v>977</v>
      </c>
      <c r="D18" s="387" t="s">
        <v>180</v>
      </c>
      <c r="E18" s="387" t="s">
        <v>181</v>
      </c>
      <c r="F18" s="342">
        <v>43647</v>
      </c>
      <c r="G18" s="342">
        <v>45231</v>
      </c>
      <c r="H18" s="387" t="s">
        <v>971</v>
      </c>
      <c r="I18" s="403">
        <v>0</v>
      </c>
      <c r="J18" s="344" t="s">
        <v>182</v>
      </c>
      <c r="K18" s="387" t="s">
        <v>183</v>
      </c>
      <c r="L18" s="387" t="s">
        <v>172</v>
      </c>
      <c r="M18" s="390" t="s">
        <v>1340</v>
      </c>
      <c r="N18" s="62"/>
      <c r="O18" s="62"/>
      <c r="P18" s="62"/>
      <c r="Q18" s="62"/>
      <c r="R18" s="62" t="s">
        <v>98</v>
      </c>
      <c r="S18" s="64"/>
      <c r="T18" s="62" t="s">
        <v>1321</v>
      </c>
      <c r="U18" s="65"/>
      <c r="V18" s="65"/>
      <c r="W18" s="65"/>
      <c r="X18" s="65"/>
      <c r="Y18" s="65"/>
      <c r="Z18" s="65"/>
      <c r="AA18" s="65"/>
      <c r="AB18" s="65"/>
      <c r="AC18" s="65"/>
      <c r="AD18" s="65"/>
      <c r="AE18" s="65"/>
      <c r="AF18" s="65"/>
      <c r="AG18" s="65"/>
      <c r="AH18" s="65"/>
      <c r="AI18" s="65"/>
      <c r="AJ18" s="18"/>
    </row>
    <row r="19" spans="1:36" ht="63.75" customHeight="1" x14ac:dyDescent="0.25">
      <c r="A19" s="929"/>
      <c r="B19" s="422" t="s">
        <v>188</v>
      </c>
      <c r="C19" s="404" t="s">
        <v>986</v>
      </c>
      <c r="D19" s="404" t="s">
        <v>987</v>
      </c>
      <c r="E19" s="404" t="s">
        <v>191</v>
      </c>
      <c r="F19" s="342">
        <v>43647</v>
      </c>
      <c r="G19" s="342">
        <v>45413</v>
      </c>
      <c r="H19" s="404" t="s">
        <v>486</v>
      </c>
      <c r="I19" s="467">
        <v>15000</v>
      </c>
      <c r="J19" s="323" t="s">
        <v>988</v>
      </c>
      <c r="K19" s="408" t="s">
        <v>989</v>
      </c>
      <c r="L19" s="408" t="s">
        <v>990</v>
      </c>
      <c r="M19" s="409" t="s">
        <v>991</v>
      </c>
      <c r="N19" s="62"/>
      <c r="O19" s="62"/>
      <c r="P19" s="62"/>
      <c r="Q19" s="62" t="s">
        <v>98</v>
      </c>
      <c r="R19" s="62"/>
      <c r="S19" s="64"/>
      <c r="T19" s="505" t="s">
        <v>1341</v>
      </c>
      <c r="U19" s="474" t="s">
        <v>1342</v>
      </c>
      <c r="V19" s="473" t="s">
        <v>1343</v>
      </c>
      <c r="W19" s="65" t="s">
        <v>162</v>
      </c>
      <c r="X19" s="473" t="s">
        <v>1328</v>
      </c>
      <c r="Y19" s="65"/>
      <c r="Z19" s="65"/>
      <c r="AA19" s="65"/>
      <c r="AB19" s="65"/>
      <c r="AC19" s="65"/>
      <c r="AD19" s="65"/>
      <c r="AE19" s="65"/>
      <c r="AF19" s="65"/>
      <c r="AG19" s="408" t="s">
        <v>1344</v>
      </c>
      <c r="AH19" s="408" t="s">
        <v>1345</v>
      </c>
      <c r="AI19" s="473" t="s">
        <v>1328</v>
      </c>
      <c r="AJ19" s="18"/>
    </row>
    <row r="20" spans="1:36" ht="30" customHeight="1" x14ac:dyDescent="0.25">
      <c r="A20" s="929"/>
      <c r="B20" s="423" t="s">
        <v>198</v>
      </c>
      <c r="C20" s="402" t="s">
        <v>1346</v>
      </c>
      <c r="D20" s="405"/>
      <c r="E20" s="387"/>
      <c r="F20" s="353"/>
      <c r="G20" s="353"/>
      <c r="H20" s="387"/>
      <c r="I20" s="429"/>
      <c r="J20" s="362"/>
      <c r="K20" s="387"/>
      <c r="L20" s="387"/>
      <c r="M20" s="410"/>
      <c r="N20" s="62"/>
      <c r="O20" s="62"/>
      <c r="P20" s="62"/>
      <c r="Q20" s="62"/>
      <c r="R20" s="62"/>
      <c r="S20" s="64"/>
      <c r="T20" s="65"/>
      <c r="U20" s="65"/>
      <c r="V20" s="65"/>
      <c r="W20" s="65"/>
      <c r="X20" s="65"/>
      <c r="Y20" s="65"/>
      <c r="Z20" s="65"/>
      <c r="AA20" s="65"/>
      <c r="AB20" s="65"/>
      <c r="AC20" s="65"/>
      <c r="AD20" s="65"/>
      <c r="AE20" s="65"/>
      <c r="AF20" s="65"/>
      <c r="AG20" s="65"/>
      <c r="AH20" s="65"/>
      <c r="AI20" s="65"/>
      <c r="AJ20" s="18"/>
    </row>
    <row r="21" spans="1:36" s="575" customFormat="1" ht="60" customHeight="1" x14ac:dyDescent="0.25">
      <c r="A21" s="929"/>
      <c r="B21" s="614" t="s">
        <v>210</v>
      </c>
      <c r="C21" s="561" t="s">
        <v>211</v>
      </c>
      <c r="D21" s="562" t="s">
        <v>212</v>
      </c>
      <c r="E21" s="563" t="s">
        <v>213</v>
      </c>
      <c r="F21" s="551">
        <v>43647</v>
      </c>
      <c r="G21" s="551">
        <v>44652</v>
      </c>
      <c r="H21" s="564" t="s">
        <v>486</v>
      </c>
      <c r="I21" s="565">
        <v>20000</v>
      </c>
      <c r="J21" s="566" t="s">
        <v>1003</v>
      </c>
      <c r="K21" s="562" t="s">
        <v>215</v>
      </c>
      <c r="L21" s="567" t="s">
        <v>216</v>
      </c>
      <c r="M21" s="562" t="s">
        <v>1004</v>
      </c>
      <c r="N21" s="568"/>
      <c r="O21" s="568" t="s">
        <v>98</v>
      </c>
      <c r="P21" s="568"/>
      <c r="Q21" s="568"/>
      <c r="R21" s="568"/>
      <c r="S21" s="556"/>
      <c r="T21" s="569" t="s">
        <v>1347</v>
      </c>
      <c r="U21" s="570"/>
      <c r="V21" s="571" t="s">
        <v>1348</v>
      </c>
      <c r="W21" s="572" t="s">
        <v>162</v>
      </c>
      <c r="X21" s="571" t="s">
        <v>1349</v>
      </c>
      <c r="Y21" s="572"/>
      <c r="Z21" s="572"/>
      <c r="AA21" s="572"/>
      <c r="AB21" s="572"/>
      <c r="AC21" s="573">
        <v>45231</v>
      </c>
      <c r="AD21" s="572"/>
      <c r="AE21" s="572"/>
      <c r="AF21" s="572"/>
      <c r="AG21" s="572"/>
      <c r="AH21" s="572"/>
      <c r="AI21" s="574" t="s">
        <v>1350</v>
      </c>
      <c r="AJ21" s="18"/>
    </row>
    <row r="22" spans="1:36" s="575" customFormat="1" ht="68.25" customHeight="1" x14ac:dyDescent="0.25">
      <c r="A22" s="929"/>
      <c r="B22" s="615" t="s">
        <v>220</v>
      </c>
      <c r="C22" s="562" t="s">
        <v>1005</v>
      </c>
      <c r="D22" s="562" t="s">
        <v>222</v>
      </c>
      <c r="E22" s="574" t="s">
        <v>223</v>
      </c>
      <c r="F22" s="551">
        <v>43647</v>
      </c>
      <c r="G22" s="551">
        <v>44896</v>
      </c>
      <c r="H22" s="576" t="s">
        <v>932</v>
      </c>
      <c r="I22" s="577">
        <v>0</v>
      </c>
      <c r="J22" s="578" t="s">
        <v>1011</v>
      </c>
      <c r="K22" s="562" t="s">
        <v>215</v>
      </c>
      <c r="L22" s="562" t="s">
        <v>216</v>
      </c>
      <c r="M22" s="562" t="s">
        <v>722</v>
      </c>
      <c r="N22" s="568"/>
      <c r="O22" s="568" t="s">
        <v>98</v>
      </c>
      <c r="P22" s="568"/>
      <c r="Q22" s="568"/>
      <c r="R22" s="568"/>
      <c r="S22" s="579"/>
      <c r="T22" s="580" t="s">
        <v>1351</v>
      </c>
      <c r="U22" s="581" t="s">
        <v>1352</v>
      </c>
      <c r="V22" s="570" t="s">
        <v>1353</v>
      </c>
      <c r="W22" s="572" t="s">
        <v>1354</v>
      </c>
      <c r="X22" s="611" t="s">
        <v>1355</v>
      </c>
      <c r="Y22" s="570"/>
      <c r="Z22" s="572"/>
      <c r="AA22" s="572"/>
      <c r="AB22" s="572"/>
      <c r="AC22" s="573">
        <v>45413</v>
      </c>
      <c r="AD22" s="572"/>
      <c r="AE22" s="572"/>
      <c r="AF22" s="570" t="s">
        <v>1356</v>
      </c>
      <c r="AG22" s="572"/>
      <c r="AH22" s="572"/>
      <c r="AI22" s="570" t="s">
        <v>1357</v>
      </c>
      <c r="AJ22" s="18"/>
    </row>
    <row r="23" spans="1:36" ht="54.75" customHeight="1" x14ac:dyDescent="0.25">
      <c r="A23" s="929"/>
      <c r="B23" s="424" t="s">
        <v>615</v>
      </c>
      <c r="C23" s="349" t="s">
        <v>1016</v>
      </c>
      <c r="D23" s="366" t="s">
        <v>1017</v>
      </c>
      <c r="E23" s="366" t="s">
        <v>181</v>
      </c>
      <c r="F23" s="342">
        <v>43709</v>
      </c>
      <c r="G23" s="342">
        <v>45413</v>
      </c>
      <c r="H23" s="349" t="s">
        <v>1013</v>
      </c>
      <c r="I23" s="403">
        <v>0</v>
      </c>
      <c r="J23" s="413" t="s">
        <v>1018</v>
      </c>
      <c r="K23" s="349" t="s">
        <v>183</v>
      </c>
      <c r="L23" s="349" t="s">
        <v>183</v>
      </c>
      <c r="M23" s="349" t="s">
        <v>1019</v>
      </c>
      <c r="N23" s="62"/>
      <c r="O23" s="62"/>
      <c r="P23" s="62"/>
      <c r="Q23" s="62" t="s">
        <v>98</v>
      </c>
      <c r="R23" s="62"/>
      <c r="S23" s="484"/>
      <c r="T23" s="524" t="s">
        <v>1358</v>
      </c>
      <c r="U23" s="479"/>
      <c r="V23" s="481" t="s">
        <v>1359</v>
      </c>
      <c r="W23" s="474" t="s">
        <v>1360</v>
      </c>
      <c r="X23" s="476" t="s">
        <v>1361</v>
      </c>
      <c r="Y23" s="65"/>
      <c r="Z23" s="65"/>
      <c r="AA23" s="65"/>
      <c r="AB23" s="65"/>
      <c r="AC23" s="65"/>
      <c r="AD23" s="65"/>
      <c r="AE23" s="65"/>
      <c r="AF23" s="65"/>
      <c r="AG23" s="65"/>
      <c r="AH23" s="65"/>
      <c r="AI23" s="476" t="s">
        <v>1361</v>
      </c>
      <c r="AJ23" s="18"/>
    </row>
    <row r="24" spans="1:36" ht="54.75" customHeight="1" x14ac:dyDescent="0.25">
      <c r="A24" s="929"/>
      <c r="B24" s="424" t="s">
        <v>920</v>
      </c>
      <c r="C24" s="366" t="s">
        <v>921</v>
      </c>
      <c r="D24" s="366" t="s">
        <v>1029</v>
      </c>
      <c r="E24" s="366" t="s">
        <v>1020</v>
      </c>
      <c r="F24" s="342">
        <v>44197</v>
      </c>
      <c r="G24" s="342">
        <v>45413</v>
      </c>
      <c r="H24" s="349" t="s">
        <v>1021</v>
      </c>
      <c r="I24" s="403">
        <v>0</v>
      </c>
      <c r="J24" s="414" t="s">
        <v>1030</v>
      </c>
      <c r="K24" s="349" t="s">
        <v>926</v>
      </c>
      <c r="L24" s="349" t="s">
        <v>926</v>
      </c>
      <c r="M24" s="349" t="s">
        <v>1031</v>
      </c>
      <c r="N24" s="62"/>
      <c r="O24" s="62"/>
      <c r="P24" s="62" t="s">
        <v>98</v>
      </c>
      <c r="Q24" s="62"/>
      <c r="R24" s="62"/>
      <c r="S24" s="484"/>
      <c r="T24" s="477" t="s">
        <v>1362</v>
      </c>
      <c r="U24" s="476" t="s">
        <v>1363</v>
      </c>
      <c r="V24" s="476" t="s">
        <v>1364</v>
      </c>
      <c r="W24" s="65" t="s">
        <v>1365</v>
      </c>
      <c r="X24" s="481" t="s">
        <v>1366</v>
      </c>
      <c r="Y24" s="65"/>
      <c r="Z24" s="65"/>
      <c r="AA24" s="65"/>
      <c r="AB24" s="65"/>
      <c r="AC24" s="65"/>
      <c r="AD24" s="65"/>
      <c r="AE24" s="65"/>
      <c r="AF24" s="65"/>
      <c r="AG24" s="65"/>
      <c r="AH24" s="65"/>
      <c r="AI24" s="481" t="s">
        <v>1366</v>
      </c>
      <c r="AJ24" s="18"/>
    </row>
    <row r="25" spans="1:36" ht="66.75" customHeight="1" x14ac:dyDescent="0.25">
      <c r="A25" s="929"/>
      <c r="B25" s="425">
        <v>1.1499999999999999</v>
      </c>
      <c r="C25" s="411" t="s">
        <v>1265</v>
      </c>
      <c r="D25" s="396" t="s">
        <v>1017</v>
      </c>
      <c r="E25" s="411" t="s">
        <v>1266</v>
      </c>
      <c r="F25" s="462">
        <v>44501</v>
      </c>
      <c r="G25" s="462">
        <v>45413</v>
      </c>
      <c r="H25" s="420" t="s">
        <v>932</v>
      </c>
      <c r="I25" s="403">
        <v>0</v>
      </c>
      <c r="J25" s="415" t="s">
        <v>1267</v>
      </c>
      <c r="K25" s="416" t="s">
        <v>1268</v>
      </c>
      <c r="L25" s="416" t="s">
        <v>1269</v>
      </c>
      <c r="M25" s="417"/>
      <c r="N25" s="62"/>
      <c r="O25" s="62" t="s">
        <v>98</v>
      </c>
      <c r="P25" s="62"/>
      <c r="Q25" s="62"/>
      <c r="R25" s="62"/>
      <c r="S25" s="484"/>
      <c r="T25" s="529" t="s">
        <v>1367</v>
      </c>
      <c r="U25" s="479" t="s">
        <v>414</v>
      </c>
      <c r="V25" s="485" t="s">
        <v>1353</v>
      </c>
      <c r="W25" s="65" t="s">
        <v>1354</v>
      </c>
      <c r="X25" s="507" t="s">
        <v>1368</v>
      </c>
      <c r="Y25" s="473" t="s">
        <v>1369</v>
      </c>
      <c r="Z25" s="65"/>
      <c r="AA25" s="65"/>
      <c r="AB25" s="65"/>
      <c r="AC25" s="65"/>
      <c r="AD25" s="65"/>
      <c r="AE25" s="65"/>
      <c r="AF25" s="65"/>
      <c r="AG25" s="65"/>
      <c r="AH25" s="65"/>
      <c r="AI25" s="527"/>
      <c r="AJ25" s="18"/>
    </row>
    <row r="26" spans="1:36" ht="75.75" customHeight="1" x14ac:dyDescent="0.25">
      <c r="A26" s="929"/>
      <c r="B26" s="425">
        <v>1.1599999999999999</v>
      </c>
      <c r="C26" s="411" t="s">
        <v>1270</v>
      </c>
      <c r="D26" s="416" t="s">
        <v>1271</v>
      </c>
      <c r="E26" s="418" t="s">
        <v>1272</v>
      </c>
      <c r="F26" s="463">
        <v>44501</v>
      </c>
      <c r="G26" s="463">
        <v>44866</v>
      </c>
      <c r="H26" s="471" t="s">
        <v>1273</v>
      </c>
      <c r="I26" s="403">
        <v>0</v>
      </c>
      <c r="J26" s="411" t="s">
        <v>1274</v>
      </c>
      <c r="K26" s="396" t="s">
        <v>1275</v>
      </c>
      <c r="L26" s="396" t="s">
        <v>1276</v>
      </c>
      <c r="M26" s="420" t="s">
        <v>1277</v>
      </c>
      <c r="N26" s="62"/>
      <c r="O26" s="62" t="s">
        <v>98</v>
      </c>
      <c r="P26" s="62"/>
      <c r="Q26" s="62"/>
      <c r="R26" s="62"/>
      <c r="S26" s="484"/>
      <c r="T26" s="530" t="s">
        <v>1370</v>
      </c>
      <c r="U26" s="528" t="s">
        <v>1371</v>
      </c>
      <c r="V26" s="525" t="s">
        <v>1372</v>
      </c>
      <c r="W26" s="479" t="s">
        <v>1373</v>
      </c>
      <c r="X26" s="65"/>
      <c r="Y26" s="473" t="s">
        <v>1374</v>
      </c>
      <c r="Z26" s="473" t="s">
        <v>1375</v>
      </c>
      <c r="AA26" s="65"/>
      <c r="AB26" s="65"/>
      <c r="AC26" s="482">
        <v>45231</v>
      </c>
      <c r="AD26" s="65"/>
      <c r="AE26" s="65"/>
      <c r="AF26" s="486" t="s">
        <v>1376</v>
      </c>
      <c r="AG26" s="65"/>
      <c r="AH26" s="526"/>
      <c r="AI26" s="483" t="s">
        <v>1377</v>
      </c>
      <c r="AJ26" s="18"/>
    </row>
    <row r="27" spans="1:36" ht="54.75" customHeight="1" x14ac:dyDescent="0.25">
      <c r="A27" s="949"/>
      <c r="B27" s="425">
        <v>1.17</v>
      </c>
      <c r="C27" s="411" t="s">
        <v>1278</v>
      </c>
      <c r="D27" s="419" t="s">
        <v>1017</v>
      </c>
      <c r="E27" s="396" t="s">
        <v>1279</v>
      </c>
      <c r="F27" s="463">
        <v>44501</v>
      </c>
      <c r="G27" s="463">
        <v>45413</v>
      </c>
      <c r="H27" s="420" t="s">
        <v>975</v>
      </c>
      <c r="I27" s="403">
        <v>0</v>
      </c>
      <c r="J27" s="419" t="s">
        <v>1280</v>
      </c>
      <c r="K27" s="419" t="s">
        <v>1281</v>
      </c>
      <c r="L27" s="419" t="s">
        <v>629</v>
      </c>
      <c r="M27" s="420" t="s">
        <v>1282</v>
      </c>
      <c r="N27" s="62"/>
      <c r="O27" s="62"/>
      <c r="P27" s="62" t="s">
        <v>98</v>
      </c>
      <c r="Q27" s="62"/>
      <c r="R27" s="62"/>
      <c r="S27" s="484"/>
      <c r="T27" s="477" t="s">
        <v>1378</v>
      </c>
      <c r="U27" s="479"/>
      <c r="V27" s="476" t="s">
        <v>1379</v>
      </c>
      <c r="W27" s="65" t="s">
        <v>1380</v>
      </c>
      <c r="X27" s="65"/>
      <c r="Y27" s="65"/>
      <c r="Z27" s="65"/>
      <c r="AA27" s="65"/>
      <c r="AB27" s="65"/>
      <c r="AC27" s="65"/>
      <c r="AD27" s="65"/>
      <c r="AE27" s="65"/>
      <c r="AF27" s="473" t="s">
        <v>1381</v>
      </c>
      <c r="AG27" s="65"/>
      <c r="AH27" s="65"/>
      <c r="AI27" s="476" t="s">
        <v>1382</v>
      </c>
      <c r="AJ27" s="18"/>
    </row>
    <row r="28" spans="1:36" ht="77.25" customHeight="1" x14ac:dyDescent="0.25">
      <c r="A28" s="928" t="s">
        <v>228</v>
      </c>
      <c r="B28" s="444">
        <v>2.1</v>
      </c>
      <c r="C28" s="508" t="s">
        <v>1383</v>
      </c>
      <c r="D28" s="402" t="s">
        <v>1033</v>
      </c>
      <c r="E28" s="402" t="s">
        <v>232</v>
      </c>
      <c r="F28" s="342">
        <v>43647</v>
      </c>
      <c r="G28" s="342">
        <v>45413</v>
      </c>
      <c r="H28" s="405" t="s">
        <v>233</v>
      </c>
      <c r="I28" s="403">
        <v>50000</v>
      </c>
      <c r="J28" s="416" t="s">
        <v>1034</v>
      </c>
      <c r="K28" s="405" t="s">
        <v>1041</v>
      </c>
      <c r="L28" s="405" t="s">
        <v>236</v>
      </c>
      <c r="M28" s="405" t="s">
        <v>1384</v>
      </c>
      <c r="N28" s="62"/>
      <c r="O28" s="62"/>
      <c r="P28" s="62"/>
      <c r="Q28" s="62" t="s">
        <v>98</v>
      </c>
      <c r="R28" s="62"/>
      <c r="S28" s="64"/>
      <c r="T28" s="476" t="s">
        <v>1385</v>
      </c>
      <c r="U28" s="474" t="s">
        <v>1386</v>
      </c>
      <c r="V28" s="65"/>
      <c r="W28" s="65" t="s">
        <v>416</v>
      </c>
      <c r="X28" s="509" t="s">
        <v>1387</v>
      </c>
      <c r="Y28" s="65"/>
      <c r="Z28" s="65"/>
      <c r="AA28" s="65"/>
      <c r="AB28" s="65"/>
      <c r="AC28" s="65"/>
      <c r="AD28" s="65"/>
      <c r="AE28" s="65"/>
      <c r="AF28" s="65"/>
      <c r="AG28" s="65"/>
      <c r="AH28" s="65"/>
      <c r="AI28" s="509" t="s">
        <v>1387</v>
      </c>
      <c r="AJ28" s="18"/>
    </row>
    <row r="29" spans="1:36" ht="61.5" customHeight="1" x14ac:dyDescent="0.25">
      <c r="A29" s="929"/>
      <c r="B29" s="444" t="s">
        <v>245</v>
      </c>
      <c r="C29" s="402" t="s">
        <v>246</v>
      </c>
      <c r="D29" s="402" t="s">
        <v>247</v>
      </c>
      <c r="E29" s="402" t="s">
        <v>248</v>
      </c>
      <c r="F29" s="342">
        <v>43647</v>
      </c>
      <c r="G29" s="342">
        <v>45413</v>
      </c>
      <c r="H29" s="387" t="s">
        <v>249</v>
      </c>
      <c r="I29" s="403">
        <v>100000</v>
      </c>
      <c r="J29" s="416" t="s">
        <v>1043</v>
      </c>
      <c r="K29" s="387" t="s">
        <v>251</v>
      </c>
      <c r="L29" s="387" t="s">
        <v>252</v>
      </c>
      <c r="M29" s="387" t="s">
        <v>1050</v>
      </c>
      <c r="N29" s="62"/>
      <c r="O29" s="62"/>
      <c r="P29" s="62"/>
      <c r="Q29" s="62" t="s">
        <v>98</v>
      </c>
      <c r="R29" s="62"/>
      <c r="S29" s="64"/>
      <c r="T29" s="474" t="s">
        <v>1388</v>
      </c>
      <c r="U29" s="474" t="s">
        <v>1389</v>
      </c>
      <c r="V29" s="473" t="s">
        <v>1390</v>
      </c>
      <c r="W29" s="473" t="s">
        <v>1391</v>
      </c>
      <c r="X29" s="474"/>
      <c r="Y29" s="65"/>
      <c r="Z29" s="65"/>
      <c r="AA29" s="65"/>
      <c r="AB29" s="65"/>
      <c r="AC29" s="65"/>
      <c r="AD29" s="65"/>
      <c r="AE29" s="65"/>
      <c r="AF29" s="65"/>
      <c r="AG29" s="65"/>
      <c r="AH29" s="65"/>
      <c r="AI29" s="509" t="s">
        <v>1392</v>
      </c>
      <c r="AJ29" s="18"/>
    </row>
    <row r="30" spans="1:36" ht="44.25" customHeight="1" x14ac:dyDescent="0.25">
      <c r="A30" s="929"/>
      <c r="B30" s="421" t="s">
        <v>256</v>
      </c>
      <c r="C30" s="387" t="s">
        <v>257</v>
      </c>
      <c r="D30" s="387" t="s">
        <v>258</v>
      </c>
      <c r="E30" s="387" t="s">
        <v>259</v>
      </c>
      <c r="F30" s="342">
        <v>43647</v>
      </c>
      <c r="G30" s="459">
        <v>45413</v>
      </c>
      <c r="H30" s="387" t="s">
        <v>1051</v>
      </c>
      <c r="I30" s="403">
        <v>100000</v>
      </c>
      <c r="J30" s="418" t="s">
        <v>749</v>
      </c>
      <c r="K30" s="387" t="s">
        <v>138</v>
      </c>
      <c r="L30" s="387" t="s">
        <v>138</v>
      </c>
      <c r="M30" s="387" t="s">
        <v>1393</v>
      </c>
      <c r="N30" s="62"/>
      <c r="O30" s="62"/>
      <c r="P30" s="62"/>
      <c r="Q30" s="62"/>
      <c r="R30" s="62" t="s">
        <v>98</v>
      </c>
      <c r="S30" s="64"/>
      <c r="T30" s="487" t="s">
        <v>1394</v>
      </c>
      <c r="U30" s="62"/>
      <c r="V30" s="62"/>
      <c r="W30" s="62"/>
      <c r="X30" s="62"/>
      <c r="Y30" s="62"/>
      <c r="Z30" s="62"/>
      <c r="AA30" s="62"/>
      <c r="AB30" s="62"/>
      <c r="AC30" s="62"/>
      <c r="AD30" s="62"/>
      <c r="AE30" s="62"/>
      <c r="AF30" s="62"/>
      <c r="AG30" s="62"/>
      <c r="AH30" s="62"/>
      <c r="AI30" s="62"/>
      <c r="AJ30" s="18"/>
    </row>
    <row r="31" spans="1:36" ht="57.75" customHeight="1" x14ac:dyDescent="0.25">
      <c r="A31" s="929"/>
      <c r="B31" s="422" t="s">
        <v>267</v>
      </c>
      <c r="C31" s="402" t="s">
        <v>1054</v>
      </c>
      <c r="D31" s="402" t="s">
        <v>269</v>
      </c>
      <c r="E31" s="402" t="s">
        <v>270</v>
      </c>
      <c r="F31" s="342">
        <v>43647</v>
      </c>
      <c r="G31" s="464" t="s">
        <v>1395</v>
      </c>
      <c r="H31" s="387" t="s">
        <v>273</v>
      </c>
      <c r="I31" s="403">
        <v>50000</v>
      </c>
      <c r="J31" s="543" t="s">
        <v>755</v>
      </c>
      <c r="K31" s="387" t="s">
        <v>275</v>
      </c>
      <c r="L31" s="387" t="s">
        <v>275</v>
      </c>
      <c r="M31" s="402" t="s">
        <v>1061</v>
      </c>
      <c r="N31" s="62"/>
      <c r="O31" s="62"/>
      <c r="P31" s="62" t="s">
        <v>98</v>
      </c>
      <c r="Q31" s="62"/>
      <c r="R31" s="62"/>
      <c r="S31" s="484"/>
      <c r="T31" s="490" t="s">
        <v>1396</v>
      </c>
      <c r="U31" s="476" t="s">
        <v>1397</v>
      </c>
      <c r="V31" s="476" t="s">
        <v>1398</v>
      </c>
      <c r="W31" s="62" t="s">
        <v>279</v>
      </c>
      <c r="X31" s="487"/>
      <c r="Y31" s="62"/>
      <c r="Z31" s="62"/>
      <c r="AA31" s="62"/>
      <c r="AB31" s="62"/>
      <c r="AC31" s="489">
        <v>45413</v>
      </c>
      <c r="AD31" s="62"/>
      <c r="AE31" s="62"/>
      <c r="AF31" s="498" t="s">
        <v>1399</v>
      </c>
      <c r="AG31" s="62"/>
      <c r="AH31" s="62"/>
      <c r="AI31" s="62"/>
      <c r="AJ31" s="18"/>
    </row>
    <row r="32" spans="1:36" ht="58.5" customHeight="1" x14ac:dyDescent="0.25">
      <c r="A32" s="929"/>
      <c r="B32" s="445">
        <v>2.5</v>
      </c>
      <c r="C32" s="402" t="s">
        <v>1062</v>
      </c>
      <c r="D32" s="387" t="s">
        <v>1063</v>
      </c>
      <c r="E32" s="402" t="s">
        <v>284</v>
      </c>
      <c r="F32" s="342">
        <v>43647</v>
      </c>
      <c r="G32" s="506">
        <v>45413</v>
      </c>
      <c r="H32" s="427" t="s">
        <v>1068</v>
      </c>
      <c r="I32" s="403">
        <v>200000</v>
      </c>
      <c r="J32" s="544" t="s">
        <v>1069</v>
      </c>
      <c r="K32" s="387" t="s">
        <v>287</v>
      </c>
      <c r="L32" s="387" t="s">
        <v>288</v>
      </c>
      <c r="M32" s="428" t="s">
        <v>1070</v>
      </c>
      <c r="N32" s="62"/>
      <c r="O32" s="62"/>
      <c r="P32" s="62"/>
      <c r="Q32" s="62" t="s">
        <v>98</v>
      </c>
      <c r="R32" s="62"/>
      <c r="S32" s="484"/>
      <c r="T32" s="494" t="s">
        <v>1400</v>
      </c>
      <c r="U32" s="491" t="s">
        <v>1401</v>
      </c>
      <c r="V32" s="477" t="s">
        <v>1402</v>
      </c>
      <c r="W32" s="492" t="s">
        <v>1403</v>
      </c>
      <c r="X32" s="477" t="s">
        <v>1404</v>
      </c>
      <c r="Y32" s="488"/>
      <c r="Z32" s="62"/>
      <c r="AA32" s="498" t="s">
        <v>1405</v>
      </c>
      <c r="AB32" s="62"/>
      <c r="AC32" s="62"/>
      <c r="AD32" s="62"/>
      <c r="AE32" s="62"/>
      <c r="AF32" s="498" t="s">
        <v>1406</v>
      </c>
      <c r="AG32" s="62"/>
      <c r="AH32" s="62"/>
      <c r="AI32" s="513" t="s">
        <v>1407</v>
      </c>
      <c r="AJ32" s="18"/>
    </row>
    <row r="33" spans="1:36" ht="54" customHeight="1" x14ac:dyDescent="0.25">
      <c r="A33" s="929"/>
      <c r="B33" s="445" t="s">
        <v>298</v>
      </c>
      <c r="C33" s="437" t="s">
        <v>1408</v>
      </c>
      <c r="D33" s="412" t="s">
        <v>300</v>
      </c>
      <c r="E33" s="412" t="s">
        <v>301</v>
      </c>
      <c r="F33" s="465">
        <v>43647</v>
      </c>
      <c r="G33" s="506">
        <v>45413</v>
      </c>
      <c r="H33" s="410" t="s">
        <v>303</v>
      </c>
      <c r="I33" s="429">
        <v>125000</v>
      </c>
      <c r="J33" s="545" t="s">
        <v>1072</v>
      </c>
      <c r="K33" s="410" t="s">
        <v>305</v>
      </c>
      <c r="L33" s="410" t="s">
        <v>306</v>
      </c>
      <c r="M33" s="397" t="s">
        <v>1077</v>
      </c>
      <c r="N33" s="62"/>
      <c r="O33" s="62"/>
      <c r="P33" s="62"/>
      <c r="Q33" s="62" t="s">
        <v>98</v>
      </c>
      <c r="R33" s="62"/>
      <c r="S33" s="484"/>
      <c r="T33" s="477" t="s">
        <v>1409</v>
      </c>
      <c r="U33" s="493" t="s">
        <v>1410</v>
      </c>
      <c r="V33" s="488"/>
      <c r="W33" s="62" t="s">
        <v>279</v>
      </c>
      <c r="X33" s="62"/>
      <c r="Y33" s="62"/>
      <c r="Z33" s="62"/>
      <c r="AA33" s="62"/>
      <c r="AB33" s="62"/>
      <c r="AC33" s="62"/>
      <c r="AD33" s="62"/>
      <c r="AE33" s="62"/>
      <c r="AF33" s="512"/>
      <c r="AG33" s="62"/>
      <c r="AH33" s="62"/>
      <c r="AI33" s="62"/>
      <c r="AJ33" s="18"/>
    </row>
    <row r="34" spans="1:36" ht="54.75" customHeight="1" x14ac:dyDescent="0.25">
      <c r="A34" s="929"/>
      <c r="B34" s="446" t="s">
        <v>310</v>
      </c>
      <c r="C34" s="420" t="s">
        <v>1087</v>
      </c>
      <c r="D34" s="430" t="s">
        <v>312</v>
      </c>
      <c r="E34" s="430" t="s">
        <v>1079</v>
      </c>
      <c r="F34" s="342">
        <v>43647</v>
      </c>
      <c r="G34" s="506">
        <v>45413</v>
      </c>
      <c r="H34" s="430" t="s">
        <v>314</v>
      </c>
      <c r="I34" s="431">
        <v>50000</v>
      </c>
      <c r="J34" s="546" t="s">
        <v>1088</v>
      </c>
      <c r="K34" s="350" t="s">
        <v>1089</v>
      </c>
      <c r="L34" s="432" t="s">
        <v>1081</v>
      </c>
      <c r="M34" s="397" t="s">
        <v>1090</v>
      </c>
      <c r="N34" s="62"/>
      <c r="O34" s="62" t="s">
        <v>1411</v>
      </c>
      <c r="P34" s="62"/>
      <c r="Q34" s="62"/>
      <c r="R34" s="62"/>
      <c r="S34" s="64"/>
      <c r="T34" s="511" t="s">
        <v>1412</v>
      </c>
      <c r="U34" s="487"/>
      <c r="V34" s="498" t="s">
        <v>1413</v>
      </c>
      <c r="W34" s="511" t="s">
        <v>1414</v>
      </c>
      <c r="X34" s="62"/>
      <c r="Y34" s="62"/>
      <c r="Z34" s="62"/>
      <c r="AA34" s="62"/>
      <c r="AB34" s="62"/>
      <c r="AC34" s="62"/>
      <c r="AD34" s="487"/>
      <c r="AE34" s="62"/>
      <c r="AF34" s="62"/>
      <c r="AG34" s="62"/>
      <c r="AH34" s="62"/>
      <c r="AI34" s="498" t="s">
        <v>1415</v>
      </c>
      <c r="AJ34" s="18"/>
    </row>
    <row r="35" spans="1:36" ht="50.25" customHeight="1" x14ac:dyDescent="0.25">
      <c r="A35" s="929"/>
      <c r="B35" s="445" t="s">
        <v>324</v>
      </c>
      <c r="C35" s="433" t="s">
        <v>779</v>
      </c>
      <c r="D35" s="434" t="s">
        <v>1091</v>
      </c>
      <c r="E35" s="433" t="s">
        <v>327</v>
      </c>
      <c r="F35" s="342">
        <v>43647</v>
      </c>
      <c r="G35" s="459">
        <v>45413</v>
      </c>
      <c r="H35" s="427" t="s">
        <v>1098</v>
      </c>
      <c r="I35" s="435">
        <v>10000</v>
      </c>
      <c r="J35" s="544" t="s">
        <v>1099</v>
      </c>
      <c r="K35" s="434" t="s">
        <v>1081</v>
      </c>
      <c r="L35" s="434" t="s">
        <v>1081</v>
      </c>
      <c r="M35" s="428" t="s">
        <v>1100</v>
      </c>
      <c r="N35" s="62"/>
      <c r="O35" s="62"/>
      <c r="P35" s="62"/>
      <c r="Q35" s="62" t="s">
        <v>98</v>
      </c>
      <c r="R35" s="62"/>
      <c r="S35" s="484"/>
      <c r="T35" s="514" t="s">
        <v>1416</v>
      </c>
      <c r="U35" s="515" t="s">
        <v>1417</v>
      </c>
      <c r="V35" s="492"/>
      <c r="W35" s="522" t="s">
        <v>1418</v>
      </c>
      <c r="X35" s="488"/>
      <c r="Y35" s="62"/>
      <c r="Z35" s="62"/>
      <c r="AA35" s="62"/>
      <c r="AB35" s="62"/>
      <c r="AC35" s="500"/>
      <c r="AD35" s="477" t="s">
        <v>1419</v>
      </c>
      <c r="AE35" s="488"/>
      <c r="AF35" s="62"/>
      <c r="AG35" s="62"/>
      <c r="AH35" s="62"/>
      <c r="AI35" s="476" t="s">
        <v>1420</v>
      </c>
      <c r="AJ35" s="18"/>
    </row>
    <row r="36" spans="1:36" ht="58.5" customHeight="1" x14ac:dyDescent="0.25">
      <c r="A36" s="929"/>
      <c r="B36" s="444" t="s">
        <v>338</v>
      </c>
      <c r="C36" s="404" t="s">
        <v>1421</v>
      </c>
      <c r="D36" s="402" t="s">
        <v>340</v>
      </c>
      <c r="E36" s="402" t="s">
        <v>341</v>
      </c>
      <c r="F36" s="342">
        <v>43647</v>
      </c>
      <c r="G36" s="459">
        <v>45413</v>
      </c>
      <c r="H36" s="416" t="s">
        <v>342</v>
      </c>
      <c r="I36" s="403">
        <v>150000</v>
      </c>
      <c r="J36" s="544" t="s">
        <v>1107</v>
      </c>
      <c r="K36" s="387" t="s">
        <v>124</v>
      </c>
      <c r="L36" s="387" t="s">
        <v>344</v>
      </c>
      <c r="M36" s="387" t="s">
        <v>1102</v>
      </c>
      <c r="N36" s="62"/>
      <c r="O36" s="62"/>
      <c r="P36" s="62"/>
      <c r="Q36" s="62" t="s">
        <v>98</v>
      </c>
      <c r="R36" s="62"/>
      <c r="S36" s="484"/>
      <c r="T36" s="516" t="s">
        <v>1422</v>
      </c>
      <c r="U36" s="517" t="s">
        <v>1423</v>
      </c>
      <c r="V36" s="502"/>
      <c r="W36" s="62" t="s">
        <v>1365</v>
      </c>
      <c r="X36" s="62"/>
      <c r="Y36" s="62"/>
      <c r="Z36" s="62"/>
      <c r="AA36" s="62"/>
      <c r="AB36" s="62"/>
      <c r="AC36" s="62"/>
      <c r="AD36" s="62"/>
      <c r="AE36" s="62"/>
      <c r="AF36" s="62"/>
      <c r="AG36" s="62"/>
      <c r="AH36" s="62"/>
      <c r="AI36" s="62"/>
      <c r="AJ36" s="18"/>
    </row>
    <row r="37" spans="1:36" ht="62.25" customHeight="1" x14ac:dyDescent="0.25">
      <c r="A37" s="929"/>
      <c r="B37" s="447" t="s">
        <v>353</v>
      </c>
      <c r="C37" s="405" t="s">
        <v>1424</v>
      </c>
      <c r="D37" s="387" t="s">
        <v>355</v>
      </c>
      <c r="E37" s="475" t="s">
        <v>356</v>
      </c>
      <c r="F37" s="342">
        <v>43647</v>
      </c>
      <c r="G37" s="459">
        <v>45413</v>
      </c>
      <c r="H37" s="416" t="s">
        <v>233</v>
      </c>
      <c r="I37" s="403">
        <v>175000</v>
      </c>
      <c r="J37" s="420" t="s">
        <v>1425</v>
      </c>
      <c r="K37" s="387" t="s">
        <v>1109</v>
      </c>
      <c r="L37" s="387" t="s">
        <v>306</v>
      </c>
      <c r="M37" s="387" t="s">
        <v>1114</v>
      </c>
      <c r="N37" s="62"/>
      <c r="O37" s="62"/>
      <c r="P37" s="62" t="s">
        <v>98</v>
      </c>
      <c r="Q37" s="62"/>
      <c r="R37" s="62"/>
      <c r="S37" s="64"/>
      <c r="T37" s="499" t="s">
        <v>1426</v>
      </c>
      <c r="U37" s="501" t="s">
        <v>1427</v>
      </c>
      <c r="V37" s="518" t="s">
        <v>1428</v>
      </c>
      <c r="W37" s="488" t="s">
        <v>162</v>
      </c>
      <c r="X37" s="62" t="s">
        <v>1429</v>
      </c>
      <c r="Y37" s="62"/>
      <c r="Z37" s="62"/>
      <c r="AA37" s="62"/>
      <c r="AB37" s="62"/>
      <c r="AC37" s="62"/>
      <c r="AD37" s="62" t="s">
        <v>162</v>
      </c>
      <c r="AE37" s="62"/>
      <c r="AF37" s="499" t="s">
        <v>1430</v>
      </c>
      <c r="AG37" s="387" t="s">
        <v>1431</v>
      </c>
      <c r="AH37" s="387" t="s">
        <v>1432</v>
      </c>
      <c r="AI37" s="62"/>
      <c r="AJ37" s="18"/>
    </row>
    <row r="38" spans="1:36" ht="45.75" customHeight="1" x14ac:dyDescent="0.25">
      <c r="A38" s="929"/>
      <c r="B38" s="448" t="s">
        <v>362</v>
      </c>
      <c r="C38" s="519" t="s">
        <v>1433</v>
      </c>
      <c r="D38" s="495" t="s">
        <v>797</v>
      </c>
      <c r="E38" s="404" t="s">
        <v>798</v>
      </c>
      <c r="F38" s="342">
        <v>43647</v>
      </c>
      <c r="G38" s="459">
        <v>45413</v>
      </c>
      <c r="H38" s="416" t="s">
        <v>1116</v>
      </c>
      <c r="I38" s="403">
        <v>100000</v>
      </c>
      <c r="J38" s="503" t="s">
        <v>1123</v>
      </c>
      <c r="K38" s="504" t="s">
        <v>1124</v>
      </c>
      <c r="L38" s="341" t="s">
        <v>1125</v>
      </c>
      <c r="M38" s="387" t="s">
        <v>1434</v>
      </c>
      <c r="N38" s="62"/>
      <c r="O38" s="62"/>
      <c r="P38" s="62"/>
      <c r="Q38" s="62" t="s">
        <v>98</v>
      </c>
      <c r="R38" s="62"/>
      <c r="S38" s="64"/>
      <c r="T38" s="499" t="s">
        <v>1435</v>
      </c>
      <c r="U38" s="498"/>
      <c r="V38" s="62"/>
      <c r="W38" s="62" t="s">
        <v>416</v>
      </c>
      <c r="X38" s="62"/>
      <c r="Y38" s="62"/>
      <c r="Z38" s="62"/>
      <c r="AA38" s="62"/>
      <c r="AB38" s="62"/>
      <c r="AC38" s="62"/>
      <c r="AD38" s="62"/>
      <c r="AE38" s="62"/>
      <c r="AF38" s="62"/>
      <c r="AG38" s="62"/>
      <c r="AH38" s="62"/>
      <c r="AI38" s="62"/>
      <c r="AJ38" s="18"/>
    </row>
    <row r="39" spans="1:36" ht="48" customHeight="1" x14ac:dyDescent="0.25">
      <c r="A39" s="929"/>
      <c r="B39" s="449" t="s">
        <v>371</v>
      </c>
      <c r="C39" s="387" t="s">
        <v>1436</v>
      </c>
      <c r="D39" s="405" t="s">
        <v>801</v>
      </c>
      <c r="E39" s="402" t="s">
        <v>1128</v>
      </c>
      <c r="F39" s="342">
        <v>43678</v>
      </c>
      <c r="G39" s="459">
        <v>45413</v>
      </c>
      <c r="H39" s="510" t="s">
        <v>802</v>
      </c>
      <c r="I39" s="403">
        <v>0</v>
      </c>
      <c r="J39" s="125" t="s">
        <v>803</v>
      </c>
      <c r="K39" s="405" t="s">
        <v>377</v>
      </c>
      <c r="L39" s="405" t="s">
        <v>377</v>
      </c>
      <c r="M39" s="405" t="s">
        <v>1129</v>
      </c>
      <c r="N39" s="62"/>
      <c r="O39" s="62"/>
      <c r="P39" s="62"/>
      <c r="Q39" s="62" t="s">
        <v>98</v>
      </c>
      <c r="R39" s="62"/>
      <c r="S39" s="64"/>
      <c r="T39" s="499" t="s">
        <v>1437</v>
      </c>
      <c r="U39" s="62"/>
      <c r="V39" s="62"/>
      <c r="W39" s="62"/>
      <c r="X39" s="62"/>
      <c r="Y39" s="487"/>
      <c r="Z39" s="62"/>
      <c r="AA39" s="62"/>
      <c r="AB39" s="62"/>
      <c r="AC39" s="62"/>
      <c r="AD39" s="498" t="s">
        <v>1438</v>
      </c>
      <c r="AE39" s="62"/>
      <c r="AF39" s="498" t="s">
        <v>1439</v>
      </c>
      <c r="AG39" s="62"/>
      <c r="AH39" s="62"/>
      <c r="AI39" s="62"/>
      <c r="AJ39" s="18"/>
    </row>
    <row r="40" spans="1:36" ht="52.5" customHeight="1" x14ac:dyDescent="0.25">
      <c r="A40" s="929"/>
      <c r="B40" s="449" t="s">
        <v>384</v>
      </c>
      <c r="C40" s="520" t="s">
        <v>1140</v>
      </c>
      <c r="D40" s="350" t="s">
        <v>386</v>
      </c>
      <c r="E40" s="456" t="s">
        <v>1141</v>
      </c>
      <c r="F40" s="342">
        <v>43647</v>
      </c>
      <c r="G40" s="459">
        <v>45413</v>
      </c>
      <c r="H40" s="420" t="s">
        <v>958</v>
      </c>
      <c r="I40" s="403">
        <v>120000</v>
      </c>
      <c r="J40" s="503" t="s">
        <v>1142</v>
      </c>
      <c r="K40" s="387" t="s">
        <v>390</v>
      </c>
      <c r="L40" s="387" t="s">
        <v>391</v>
      </c>
      <c r="M40" s="420" t="s">
        <v>1143</v>
      </c>
      <c r="N40" s="62"/>
      <c r="O40" s="62"/>
      <c r="P40" s="62"/>
      <c r="Q40" s="62" t="s">
        <v>98</v>
      </c>
      <c r="R40" s="62"/>
      <c r="S40" s="64"/>
      <c r="T40" s="499" t="s">
        <v>1440</v>
      </c>
      <c r="U40" s="62"/>
      <c r="V40" s="498" t="s">
        <v>1441</v>
      </c>
      <c r="W40" s="62" t="s">
        <v>162</v>
      </c>
      <c r="X40" s="501" t="s">
        <v>1442</v>
      </c>
      <c r="Y40" s="521" t="s">
        <v>1443</v>
      </c>
      <c r="Z40" s="488"/>
      <c r="AA40" s="62"/>
      <c r="AB40" s="62"/>
      <c r="AC40" s="62"/>
      <c r="AD40" s="498"/>
      <c r="AE40" s="62"/>
      <c r="AF40" s="498" t="s">
        <v>1444</v>
      </c>
      <c r="AG40" s="62"/>
      <c r="AH40" s="62"/>
      <c r="AI40" s="62"/>
      <c r="AJ40" s="18"/>
    </row>
    <row r="41" spans="1:36" ht="54" customHeight="1" x14ac:dyDescent="0.25">
      <c r="A41" s="929"/>
      <c r="B41" s="450" t="s">
        <v>396</v>
      </c>
      <c r="C41" s="436" t="s">
        <v>1445</v>
      </c>
      <c r="D41" s="410" t="s">
        <v>398</v>
      </c>
      <c r="E41" s="410" t="s">
        <v>399</v>
      </c>
      <c r="F41" s="465">
        <v>43647</v>
      </c>
      <c r="G41" s="462">
        <v>44743</v>
      </c>
      <c r="H41" s="410" t="s">
        <v>110</v>
      </c>
      <c r="I41" s="429">
        <v>60000</v>
      </c>
      <c r="J41" s="547" t="s">
        <v>811</v>
      </c>
      <c r="K41" s="410" t="s">
        <v>1145</v>
      </c>
      <c r="L41" s="410" t="s">
        <v>391</v>
      </c>
      <c r="M41" s="410"/>
      <c r="N41" s="62"/>
      <c r="O41" s="62" t="s">
        <v>98</v>
      </c>
      <c r="P41" s="62"/>
      <c r="Q41" s="62"/>
      <c r="R41" s="62"/>
      <c r="S41" s="64"/>
      <c r="T41" s="498" t="s">
        <v>1446</v>
      </c>
      <c r="U41" s="62"/>
      <c r="V41" s="498" t="s">
        <v>1447</v>
      </c>
      <c r="W41" s="62" t="s">
        <v>948</v>
      </c>
      <c r="X41" s="62"/>
      <c r="Y41" s="62"/>
      <c r="Z41" s="62"/>
      <c r="AA41" s="62"/>
      <c r="AB41" s="62"/>
      <c r="AC41" s="489">
        <v>45231</v>
      </c>
      <c r="AD41" s="62"/>
      <c r="AE41" s="62"/>
      <c r="AF41" s="62"/>
      <c r="AG41" s="62"/>
      <c r="AH41" s="62"/>
      <c r="AI41" s="62"/>
      <c r="AJ41" s="18"/>
    </row>
    <row r="42" spans="1:36" ht="30" customHeight="1" x14ac:dyDescent="0.25">
      <c r="A42" s="929"/>
      <c r="B42" s="451" t="s">
        <v>404</v>
      </c>
      <c r="C42" s="410" t="s">
        <v>814</v>
      </c>
      <c r="D42" s="437"/>
      <c r="E42" s="437"/>
      <c r="F42" s="342"/>
      <c r="G42" s="342"/>
      <c r="H42" s="438"/>
      <c r="I42" s="468"/>
      <c r="J42" s="439"/>
      <c r="K42" s="350"/>
      <c r="L42" s="440"/>
      <c r="M42" s="437"/>
      <c r="N42" s="62"/>
      <c r="O42" s="62"/>
      <c r="P42" s="62"/>
      <c r="Q42" s="62"/>
      <c r="R42" s="62"/>
      <c r="S42" s="64"/>
      <c r="T42" s="62"/>
      <c r="U42" s="62"/>
      <c r="V42" s="62"/>
      <c r="W42" s="62"/>
      <c r="X42" s="62"/>
      <c r="Y42" s="62"/>
      <c r="Z42" s="62"/>
      <c r="AA42" s="62"/>
      <c r="AB42" s="62"/>
      <c r="AC42" s="62"/>
      <c r="AD42" s="62"/>
      <c r="AE42" s="62"/>
      <c r="AF42" s="62"/>
      <c r="AG42" s="62"/>
      <c r="AH42" s="62"/>
      <c r="AI42" s="62"/>
      <c r="AJ42" s="18"/>
    </row>
    <row r="43" spans="1:36" ht="68.25" customHeight="1" x14ac:dyDescent="0.25">
      <c r="A43" s="929"/>
      <c r="B43" s="452" t="s">
        <v>623</v>
      </c>
      <c r="C43" s="496" t="s">
        <v>1155</v>
      </c>
      <c r="D43" s="441" t="s">
        <v>340</v>
      </c>
      <c r="E43" s="441" t="s">
        <v>816</v>
      </c>
      <c r="F43" s="342">
        <v>43739</v>
      </c>
      <c r="G43" s="342">
        <v>45413</v>
      </c>
      <c r="H43" s="441" t="s">
        <v>1150</v>
      </c>
      <c r="I43" s="429">
        <v>200000</v>
      </c>
      <c r="J43" s="548" t="s">
        <v>1151</v>
      </c>
      <c r="K43" s="441" t="s">
        <v>628</v>
      </c>
      <c r="L43" s="441" t="s">
        <v>629</v>
      </c>
      <c r="M43" s="441" t="s">
        <v>1152</v>
      </c>
      <c r="N43" s="62"/>
      <c r="O43" s="62"/>
      <c r="P43" s="62"/>
      <c r="Q43" s="62" t="s">
        <v>98</v>
      </c>
      <c r="R43" s="62"/>
      <c r="S43" s="64"/>
      <c r="T43" s="499" t="s">
        <v>1448</v>
      </c>
      <c r="U43" s="62"/>
      <c r="V43" s="62"/>
      <c r="W43" s="62" t="s">
        <v>1449</v>
      </c>
      <c r="X43" s="498" t="s">
        <v>1450</v>
      </c>
      <c r="Y43" s="62"/>
      <c r="Z43" s="62"/>
      <c r="AA43" s="62"/>
      <c r="AB43" s="62"/>
      <c r="AC43" s="62"/>
      <c r="AD43" s="62"/>
      <c r="AE43" s="62"/>
      <c r="AF43" s="62"/>
      <c r="AG43" s="498" t="s">
        <v>1451</v>
      </c>
      <c r="AH43" s="62"/>
      <c r="AI43" s="62" t="s">
        <v>1452</v>
      </c>
      <c r="AJ43" s="18"/>
    </row>
    <row r="44" spans="1:36" ht="84" customHeight="1" x14ac:dyDescent="0.25">
      <c r="A44" s="929"/>
      <c r="B44" s="453" t="s">
        <v>912</v>
      </c>
      <c r="C44" s="349" t="s">
        <v>913</v>
      </c>
      <c r="D44" s="349" t="s">
        <v>914</v>
      </c>
      <c r="E44" s="349" t="s">
        <v>915</v>
      </c>
      <c r="F44" s="342">
        <v>44197</v>
      </c>
      <c r="G44" s="342">
        <v>45413</v>
      </c>
      <c r="H44" s="349" t="s">
        <v>802</v>
      </c>
      <c r="I44" s="403">
        <v>0</v>
      </c>
      <c r="J44" s="126" t="s">
        <v>1156</v>
      </c>
      <c r="K44" s="349" t="s">
        <v>1157</v>
      </c>
      <c r="L44" s="349" t="s">
        <v>1158</v>
      </c>
      <c r="M44" s="366"/>
      <c r="N44" s="62"/>
      <c r="O44" s="62" t="s">
        <v>98</v>
      </c>
      <c r="P44" s="62"/>
      <c r="Q44" s="62"/>
      <c r="R44" s="62"/>
      <c r="S44" s="64"/>
      <c r="T44" s="62" t="s">
        <v>1453</v>
      </c>
      <c r="U44" s="62"/>
      <c r="V44" s="498" t="s">
        <v>1454</v>
      </c>
      <c r="W44" s="62" t="s">
        <v>1132</v>
      </c>
      <c r="X44" s="62"/>
      <c r="Y44" s="62"/>
      <c r="Z44" s="62"/>
      <c r="AA44" s="62"/>
      <c r="AB44" s="62"/>
      <c r="AC44" s="62"/>
      <c r="AD44" s="62"/>
      <c r="AE44" s="62"/>
      <c r="AF44" s="62"/>
      <c r="AG44" s="62"/>
      <c r="AH44" s="62"/>
      <c r="AI44" s="62"/>
      <c r="AJ44" s="18"/>
    </row>
    <row r="45" spans="1:36" ht="64.5" customHeight="1" x14ac:dyDescent="0.25">
      <c r="A45" s="929"/>
      <c r="B45" s="454" t="s">
        <v>1455</v>
      </c>
      <c r="C45" s="397" t="s">
        <v>1283</v>
      </c>
      <c r="D45" s="397" t="s">
        <v>1284</v>
      </c>
      <c r="E45" s="397" t="s">
        <v>1285</v>
      </c>
      <c r="F45" s="466">
        <v>44501</v>
      </c>
      <c r="G45" s="466">
        <v>45413</v>
      </c>
      <c r="H45" s="350" t="s">
        <v>1098</v>
      </c>
      <c r="I45" s="469"/>
      <c r="J45" s="503" t="s">
        <v>1286</v>
      </c>
      <c r="K45" s="443" t="s">
        <v>1089</v>
      </c>
      <c r="L45" s="443" t="s">
        <v>1089</v>
      </c>
      <c r="M45" s="397" t="s">
        <v>1287</v>
      </c>
      <c r="N45" s="62"/>
      <c r="O45" s="62" t="s">
        <v>98</v>
      </c>
      <c r="P45" s="62"/>
      <c r="Q45" s="62"/>
      <c r="R45" s="62"/>
      <c r="S45" s="64"/>
      <c r="T45" s="62" t="s">
        <v>1453</v>
      </c>
      <c r="U45" s="62"/>
      <c r="V45" s="498" t="s">
        <v>1454</v>
      </c>
      <c r="W45" s="62" t="s">
        <v>1456</v>
      </c>
      <c r="X45" s="62"/>
      <c r="Y45" s="62"/>
      <c r="Z45" s="62"/>
      <c r="AA45" s="62"/>
      <c r="AB45" s="489"/>
      <c r="AC45" s="62"/>
      <c r="AD45" s="477" t="s">
        <v>1419</v>
      </c>
      <c r="AE45" s="62"/>
      <c r="AF45" s="498" t="s">
        <v>1457</v>
      </c>
      <c r="AG45" s="62"/>
      <c r="AH45" s="62"/>
      <c r="AI45" s="62"/>
      <c r="AJ45" s="18"/>
    </row>
    <row r="46" spans="1:36" ht="47.25" customHeight="1" x14ac:dyDescent="0.25">
      <c r="A46" s="929"/>
      <c r="B46" s="454" t="s">
        <v>1458</v>
      </c>
      <c r="C46" s="397" t="s">
        <v>1459</v>
      </c>
      <c r="D46" s="497" t="s">
        <v>1289</v>
      </c>
      <c r="E46" s="397" t="s">
        <v>1460</v>
      </c>
      <c r="F46" s="466">
        <v>44501</v>
      </c>
      <c r="G46" s="466">
        <v>45413</v>
      </c>
      <c r="H46" s="460" t="s">
        <v>1291</v>
      </c>
      <c r="I46" s="469">
        <v>30000</v>
      </c>
      <c r="J46" s="503" t="s">
        <v>1292</v>
      </c>
      <c r="K46" s="397" t="s">
        <v>1293</v>
      </c>
      <c r="L46" s="443" t="s">
        <v>474</v>
      </c>
      <c r="M46" s="397" t="s">
        <v>1294</v>
      </c>
      <c r="N46" s="62"/>
      <c r="O46" s="62"/>
      <c r="P46" s="62"/>
      <c r="Q46" s="62" t="s">
        <v>98</v>
      </c>
      <c r="R46" s="62"/>
      <c r="S46" s="64"/>
      <c r="T46" s="499" t="s">
        <v>1461</v>
      </c>
      <c r="U46" s="498" t="s">
        <v>1462</v>
      </c>
      <c r="V46" s="62"/>
      <c r="W46" s="62" t="s">
        <v>1027</v>
      </c>
      <c r="X46" s="62"/>
      <c r="Y46" s="62"/>
      <c r="Z46" s="498" t="s">
        <v>1463</v>
      </c>
      <c r="AA46" s="62"/>
      <c r="AB46" s="62"/>
      <c r="AC46" s="62"/>
      <c r="AD46" s="62"/>
      <c r="AE46" s="62"/>
      <c r="AF46" s="62"/>
      <c r="AG46" s="62"/>
      <c r="AH46" s="62"/>
      <c r="AI46" s="62"/>
      <c r="AJ46" s="18"/>
    </row>
    <row r="47" spans="1:36" ht="50.25" customHeight="1" x14ac:dyDescent="0.25">
      <c r="A47" s="929"/>
      <c r="B47" s="455" t="s">
        <v>1295</v>
      </c>
      <c r="C47" s="397" t="s">
        <v>1296</v>
      </c>
      <c r="D47" s="397" t="s">
        <v>1297</v>
      </c>
      <c r="E47" s="397" t="s">
        <v>1298</v>
      </c>
      <c r="F47" s="466">
        <v>44501</v>
      </c>
      <c r="G47" s="466">
        <v>44866</v>
      </c>
      <c r="H47" s="460" t="s">
        <v>1299</v>
      </c>
      <c r="I47" s="469">
        <v>0</v>
      </c>
      <c r="J47" s="544" t="s">
        <v>1464</v>
      </c>
      <c r="K47" s="443" t="s">
        <v>1089</v>
      </c>
      <c r="L47" s="443" t="s">
        <v>1089</v>
      </c>
      <c r="M47" s="397" t="s">
        <v>1301</v>
      </c>
      <c r="N47" s="62"/>
      <c r="O47" s="62" t="s">
        <v>98</v>
      </c>
      <c r="P47" s="62"/>
      <c r="Q47" s="62"/>
      <c r="R47" s="62"/>
      <c r="S47" s="64"/>
      <c r="T47" s="498" t="s">
        <v>1465</v>
      </c>
      <c r="U47" s="62"/>
      <c r="V47" s="498" t="s">
        <v>1466</v>
      </c>
      <c r="W47" s="62" t="s">
        <v>1048</v>
      </c>
      <c r="X47" s="62"/>
      <c r="Y47" s="62"/>
      <c r="Z47" s="62"/>
      <c r="AA47" s="62"/>
      <c r="AB47" s="62"/>
      <c r="AC47" s="489">
        <v>45413</v>
      </c>
      <c r="AD47" s="62"/>
      <c r="AE47" s="62"/>
      <c r="AF47" s="498" t="s">
        <v>1467</v>
      </c>
      <c r="AG47" s="62"/>
      <c r="AH47" s="62"/>
      <c r="AI47" s="62"/>
      <c r="AJ47" s="18"/>
    </row>
    <row r="48" spans="1:36" ht="49.5" customHeight="1" x14ac:dyDescent="0.25">
      <c r="A48" s="929"/>
      <c r="B48" s="425" t="s">
        <v>1468</v>
      </c>
      <c r="C48" s="396" t="s">
        <v>1302</v>
      </c>
      <c r="D48" s="396" t="s">
        <v>1303</v>
      </c>
      <c r="E48" s="396" t="s">
        <v>1304</v>
      </c>
      <c r="F48" s="463">
        <v>44501</v>
      </c>
      <c r="G48" s="463">
        <v>45413</v>
      </c>
      <c r="H48" s="471" t="s">
        <v>958</v>
      </c>
      <c r="I48" s="470">
        <v>0</v>
      </c>
      <c r="J48" s="544" t="s">
        <v>1305</v>
      </c>
      <c r="K48" s="419" t="s">
        <v>1089</v>
      </c>
      <c r="L48" s="419" t="s">
        <v>1089</v>
      </c>
      <c r="M48" s="396" t="s">
        <v>1306</v>
      </c>
      <c r="N48" s="62"/>
      <c r="O48" s="62"/>
      <c r="P48" s="62"/>
      <c r="Q48" s="62" t="s">
        <v>98</v>
      </c>
      <c r="R48" s="62"/>
      <c r="S48" s="64"/>
      <c r="T48" s="498" t="s">
        <v>1469</v>
      </c>
      <c r="U48" s="62"/>
      <c r="V48" s="62"/>
      <c r="W48" s="62" t="s">
        <v>1470</v>
      </c>
      <c r="X48" s="498" t="s">
        <v>1471</v>
      </c>
      <c r="Y48" s="62"/>
      <c r="Z48" s="62"/>
      <c r="AA48" s="62"/>
      <c r="AB48" s="62"/>
      <c r="AC48" s="62"/>
      <c r="AD48" s="62"/>
      <c r="AE48" s="62"/>
      <c r="AF48" s="523" t="s">
        <v>1472</v>
      </c>
      <c r="AG48" s="62"/>
      <c r="AH48" s="62"/>
      <c r="AI48" s="498" t="s">
        <v>1473</v>
      </c>
      <c r="AJ48" s="18"/>
    </row>
    <row r="49" spans="1:36" s="575" customFormat="1" ht="49.5" customHeight="1" x14ac:dyDescent="0.25">
      <c r="A49" s="928" t="s">
        <v>419</v>
      </c>
      <c r="B49" s="613" t="s">
        <v>420</v>
      </c>
      <c r="C49" s="582" t="s">
        <v>421</v>
      </c>
      <c r="D49" s="583" t="s">
        <v>422</v>
      </c>
      <c r="E49" s="582" t="s">
        <v>423</v>
      </c>
      <c r="F49" s="551">
        <v>43647</v>
      </c>
      <c r="G49" s="551">
        <v>44531</v>
      </c>
      <c r="H49" s="582" t="s">
        <v>285</v>
      </c>
      <c r="I49" s="584">
        <v>3000</v>
      </c>
      <c r="J49" s="618" t="s">
        <v>1474</v>
      </c>
      <c r="K49" s="583" t="s">
        <v>425</v>
      </c>
      <c r="L49" s="583" t="s">
        <v>288</v>
      </c>
      <c r="M49" s="585" t="s">
        <v>1163</v>
      </c>
      <c r="N49" s="568"/>
      <c r="O49" s="568"/>
      <c r="P49" s="568"/>
      <c r="Q49" s="568"/>
      <c r="R49" s="568" t="s">
        <v>98</v>
      </c>
      <c r="S49" s="556"/>
      <c r="T49" s="568" t="s">
        <v>1321</v>
      </c>
      <c r="U49" s="572"/>
      <c r="V49" s="572"/>
      <c r="W49" s="572"/>
      <c r="X49" s="572"/>
      <c r="Y49" s="572"/>
      <c r="Z49" s="572"/>
      <c r="AA49" s="572"/>
      <c r="AB49" s="572"/>
      <c r="AC49" s="572"/>
      <c r="AD49" s="572"/>
      <c r="AE49" s="572"/>
      <c r="AF49" s="572"/>
      <c r="AG49" s="572"/>
      <c r="AH49" s="572"/>
      <c r="AI49" s="572"/>
      <c r="AJ49" s="18"/>
    </row>
    <row r="50" spans="1:36" ht="62.25" customHeight="1" x14ac:dyDescent="0.25">
      <c r="A50" s="929"/>
      <c r="B50" s="461" t="s">
        <v>432</v>
      </c>
      <c r="C50" s="387" t="s">
        <v>1475</v>
      </c>
      <c r="D50" s="404" t="s">
        <v>1167</v>
      </c>
      <c r="E50" s="387" t="s">
        <v>435</v>
      </c>
      <c r="F50" s="342">
        <v>43647</v>
      </c>
      <c r="G50" s="462">
        <v>44531</v>
      </c>
      <c r="H50" s="350" t="s">
        <v>948</v>
      </c>
      <c r="I50" s="403">
        <v>100000</v>
      </c>
      <c r="J50" s="456" t="s">
        <v>1171</v>
      </c>
      <c r="K50" s="387" t="s">
        <v>437</v>
      </c>
      <c r="L50" s="387" t="s">
        <v>391</v>
      </c>
      <c r="M50" s="350" t="s">
        <v>1172</v>
      </c>
      <c r="N50" s="62"/>
      <c r="O50" s="62" t="s">
        <v>98</v>
      </c>
      <c r="P50" s="62"/>
      <c r="Q50" s="62"/>
      <c r="R50" s="62"/>
      <c r="S50" s="64"/>
      <c r="T50" s="473" t="s">
        <v>1476</v>
      </c>
      <c r="U50" s="65"/>
      <c r="V50" s="473" t="s">
        <v>1477</v>
      </c>
      <c r="W50" s="65" t="s">
        <v>1478</v>
      </c>
      <c r="X50" s="65"/>
      <c r="Y50" s="65"/>
      <c r="Z50" s="65"/>
      <c r="AA50" s="65"/>
      <c r="AB50" s="65"/>
      <c r="AC50" s="482">
        <v>45413</v>
      </c>
      <c r="AD50" s="65"/>
      <c r="AE50" s="65"/>
      <c r="AF50" s="65"/>
      <c r="AG50" s="65"/>
      <c r="AH50" s="65"/>
      <c r="AI50" s="65"/>
      <c r="AJ50" s="18"/>
    </row>
    <row r="51" spans="1:36" ht="51.75" customHeight="1" x14ac:dyDescent="0.25">
      <c r="A51" s="929"/>
      <c r="B51" s="449" t="s">
        <v>1479</v>
      </c>
      <c r="C51" s="387" t="s">
        <v>1480</v>
      </c>
      <c r="D51" s="405" t="s">
        <v>1174</v>
      </c>
      <c r="E51" s="387" t="s">
        <v>445</v>
      </c>
      <c r="F51" s="342">
        <v>43647</v>
      </c>
      <c r="G51" s="342">
        <v>45231</v>
      </c>
      <c r="H51" s="350" t="s">
        <v>314</v>
      </c>
      <c r="I51" s="403">
        <v>0</v>
      </c>
      <c r="J51" s="456" t="s">
        <v>1179</v>
      </c>
      <c r="K51" s="387" t="s">
        <v>448</v>
      </c>
      <c r="L51" s="387" t="s">
        <v>377</v>
      </c>
      <c r="M51" s="456" t="s">
        <v>1180</v>
      </c>
      <c r="N51" s="62"/>
      <c r="O51" s="62"/>
      <c r="P51" s="62"/>
      <c r="Q51" s="62" t="s">
        <v>98</v>
      </c>
      <c r="R51" s="62"/>
      <c r="S51" s="64"/>
      <c r="T51" s="473" t="s">
        <v>1481</v>
      </c>
      <c r="U51" s="65"/>
      <c r="V51" s="65"/>
      <c r="W51" s="65" t="s">
        <v>1482</v>
      </c>
      <c r="X51" s="473" t="s">
        <v>1483</v>
      </c>
      <c r="Y51" s="473" t="s">
        <v>1484</v>
      </c>
      <c r="Z51" s="65"/>
      <c r="AA51" s="65"/>
      <c r="AB51" s="65"/>
      <c r="AC51" s="65"/>
      <c r="AD51" s="65"/>
      <c r="AE51" s="65"/>
      <c r="AF51" s="350" t="s">
        <v>1485</v>
      </c>
      <c r="AG51" s="65"/>
      <c r="AH51" s="65"/>
      <c r="AI51" s="473" t="s">
        <v>1486</v>
      </c>
      <c r="AJ51" s="18"/>
    </row>
    <row r="52" spans="1:36" ht="58.5" customHeight="1" x14ac:dyDescent="0.25">
      <c r="A52" s="929"/>
      <c r="B52" s="452" t="s">
        <v>457</v>
      </c>
      <c r="C52" s="496" t="s">
        <v>1189</v>
      </c>
      <c r="D52" s="405" t="s">
        <v>1182</v>
      </c>
      <c r="E52" s="387" t="s">
        <v>445</v>
      </c>
      <c r="F52" s="342">
        <v>43647</v>
      </c>
      <c r="G52" s="506">
        <v>45413</v>
      </c>
      <c r="H52" s="387" t="s">
        <v>460</v>
      </c>
      <c r="I52" s="403">
        <v>0</v>
      </c>
      <c r="J52" s="367" t="s">
        <v>1190</v>
      </c>
      <c r="K52" s="387" t="s">
        <v>1183</v>
      </c>
      <c r="L52" s="387" t="s">
        <v>172</v>
      </c>
      <c r="M52" s="352" t="s">
        <v>1191</v>
      </c>
      <c r="N52" s="62"/>
      <c r="O52" s="62"/>
      <c r="P52" s="62"/>
      <c r="Q52" s="62" t="s">
        <v>98</v>
      </c>
      <c r="R52" s="62"/>
      <c r="S52" s="64"/>
      <c r="T52" s="498" t="s">
        <v>1487</v>
      </c>
      <c r="U52" s="62"/>
      <c r="V52" s="62"/>
      <c r="W52" s="62" t="s">
        <v>1488</v>
      </c>
      <c r="X52" s="62"/>
      <c r="Y52" s="62"/>
      <c r="Z52" s="62"/>
      <c r="AA52" s="62"/>
      <c r="AB52" s="62"/>
      <c r="AC52" s="62"/>
      <c r="AD52" s="62"/>
      <c r="AE52" s="62"/>
      <c r="AF52" s="498" t="s">
        <v>1489</v>
      </c>
      <c r="AG52" s="62"/>
      <c r="AH52" s="62"/>
      <c r="AI52" s="62"/>
      <c r="AJ52" s="18"/>
    </row>
    <row r="53" spans="1:36" ht="54.75" customHeight="1" x14ac:dyDescent="0.25">
      <c r="A53" s="929"/>
      <c r="B53" s="449" t="s">
        <v>467</v>
      </c>
      <c r="C53" s="405" t="s">
        <v>1192</v>
      </c>
      <c r="D53" s="405" t="s">
        <v>480</v>
      </c>
      <c r="E53" s="387" t="s">
        <v>1193</v>
      </c>
      <c r="F53" s="342">
        <v>43647</v>
      </c>
      <c r="G53" s="457">
        <v>44896</v>
      </c>
      <c r="H53" s="387" t="s">
        <v>471</v>
      </c>
      <c r="I53" s="403">
        <v>2000</v>
      </c>
      <c r="J53" s="126" t="s">
        <v>1194</v>
      </c>
      <c r="K53" s="387" t="s">
        <v>473</v>
      </c>
      <c r="L53" s="387" t="s">
        <v>474</v>
      </c>
      <c r="M53" s="350" t="s">
        <v>1201</v>
      </c>
      <c r="N53" s="62"/>
      <c r="O53" s="62"/>
      <c r="P53" s="62" t="s">
        <v>98</v>
      </c>
      <c r="Q53" s="62"/>
      <c r="R53" s="62"/>
      <c r="S53" s="64"/>
      <c r="T53" s="498" t="s">
        <v>1490</v>
      </c>
      <c r="U53" s="62"/>
      <c r="V53" s="498" t="s">
        <v>1491</v>
      </c>
      <c r="W53" s="62" t="s">
        <v>1492</v>
      </c>
      <c r="X53" s="62"/>
      <c r="Y53" s="62"/>
      <c r="Z53" s="62"/>
      <c r="AA53" s="62"/>
      <c r="AB53" s="62"/>
      <c r="AC53" s="489">
        <v>45413</v>
      </c>
      <c r="AD53" s="62" t="s">
        <v>1492</v>
      </c>
      <c r="AE53" s="62">
        <v>10000</v>
      </c>
      <c r="AF53" s="62"/>
      <c r="AG53" s="62"/>
      <c r="AH53" s="62"/>
      <c r="AI53" s="498" t="s">
        <v>1493</v>
      </c>
      <c r="AJ53" s="18"/>
    </row>
    <row r="54" spans="1:36" ht="60.75" customHeight="1" x14ac:dyDescent="0.25">
      <c r="A54" s="929"/>
      <c r="B54" s="452" t="s">
        <v>482</v>
      </c>
      <c r="C54" s="402" t="s">
        <v>483</v>
      </c>
      <c r="D54" s="402" t="s">
        <v>1202</v>
      </c>
      <c r="E54" s="387" t="s">
        <v>485</v>
      </c>
      <c r="F54" s="342">
        <v>43647</v>
      </c>
      <c r="G54" s="342">
        <v>45413</v>
      </c>
      <c r="H54" s="402" t="s">
        <v>486</v>
      </c>
      <c r="I54" s="403">
        <v>0</v>
      </c>
      <c r="J54" s="439" t="s">
        <v>487</v>
      </c>
      <c r="K54" s="387" t="s">
        <v>488</v>
      </c>
      <c r="L54" s="387" t="s">
        <v>252</v>
      </c>
      <c r="M54" s="387" t="s">
        <v>1203</v>
      </c>
      <c r="N54" s="62"/>
      <c r="O54" s="62"/>
      <c r="P54" s="62"/>
      <c r="Q54" s="62" t="s">
        <v>98</v>
      </c>
      <c r="R54" s="62"/>
      <c r="S54" s="64"/>
      <c r="T54" s="499" t="s">
        <v>1494</v>
      </c>
      <c r="U54" s="62"/>
      <c r="V54" s="62"/>
      <c r="W54" s="62" t="s">
        <v>1066</v>
      </c>
      <c r="X54" s="62"/>
      <c r="Y54" s="62"/>
      <c r="Z54" s="62"/>
      <c r="AA54" s="62"/>
      <c r="AB54" s="62"/>
      <c r="AC54" s="62"/>
      <c r="AD54" s="62"/>
      <c r="AE54" s="62"/>
      <c r="AF54" s="439" t="s">
        <v>1495</v>
      </c>
      <c r="AG54" s="62"/>
      <c r="AH54" s="62"/>
      <c r="AI54" s="62"/>
      <c r="AJ54" s="18"/>
    </row>
    <row r="55" spans="1:36" s="559" customFormat="1" ht="82.5" customHeight="1" x14ac:dyDescent="0.25">
      <c r="A55" s="929"/>
      <c r="B55" s="549" t="s">
        <v>494</v>
      </c>
      <c r="C55" s="550" t="s">
        <v>1496</v>
      </c>
      <c r="D55" s="550" t="s">
        <v>1207</v>
      </c>
      <c r="E55" s="550" t="s">
        <v>1208</v>
      </c>
      <c r="F55" s="551">
        <v>43647</v>
      </c>
      <c r="G55" s="551">
        <v>45413</v>
      </c>
      <c r="H55" s="550" t="s">
        <v>498</v>
      </c>
      <c r="I55" s="552">
        <v>60000</v>
      </c>
      <c r="J55" s="553" t="s">
        <v>1497</v>
      </c>
      <c r="K55" s="550" t="s">
        <v>500</v>
      </c>
      <c r="L55" s="550" t="s">
        <v>1210</v>
      </c>
      <c r="M55" s="554" t="s">
        <v>1498</v>
      </c>
      <c r="N55" s="555"/>
      <c r="O55" s="555"/>
      <c r="P55" s="555"/>
      <c r="Q55" s="555"/>
      <c r="R55" s="555"/>
      <c r="S55" s="556"/>
      <c r="T55" s="557" t="s">
        <v>1499</v>
      </c>
      <c r="U55" s="555"/>
      <c r="V55" s="555"/>
      <c r="W55" s="555"/>
      <c r="X55" s="555"/>
      <c r="Y55" s="555"/>
      <c r="Z55" s="555"/>
      <c r="AA55" s="555"/>
      <c r="AB55" s="555"/>
      <c r="AC55" s="555"/>
      <c r="AD55" s="555"/>
      <c r="AE55" s="555"/>
      <c r="AF55" s="555"/>
      <c r="AG55" s="555"/>
      <c r="AH55" s="555"/>
      <c r="AI55" s="558"/>
      <c r="AJ55" s="18"/>
    </row>
    <row r="56" spans="1:36" s="559" customFormat="1" ht="65.25" customHeight="1" x14ac:dyDescent="0.25">
      <c r="A56" s="929"/>
      <c r="B56" s="549" t="s">
        <v>509</v>
      </c>
      <c r="C56" s="560" t="s">
        <v>510</v>
      </c>
      <c r="D56" s="554" t="s">
        <v>422</v>
      </c>
      <c r="E56" s="550" t="s">
        <v>512</v>
      </c>
      <c r="F56" s="551">
        <v>43647</v>
      </c>
      <c r="G56" s="551">
        <v>45231</v>
      </c>
      <c r="H56" s="550" t="s">
        <v>513</v>
      </c>
      <c r="I56" s="552">
        <v>150000</v>
      </c>
      <c r="J56" s="553" t="s">
        <v>1500</v>
      </c>
      <c r="K56" s="550" t="s">
        <v>515</v>
      </c>
      <c r="L56" s="550" t="s">
        <v>252</v>
      </c>
      <c r="M56" s="550" t="s">
        <v>1501</v>
      </c>
      <c r="N56" s="555"/>
      <c r="O56" s="555"/>
      <c r="P56" s="555"/>
      <c r="Q56" s="555"/>
      <c r="R56" s="555"/>
      <c r="S56" s="556"/>
      <c r="T56" s="557" t="s">
        <v>1499</v>
      </c>
      <c r="U56" s="555"/>
      <c r="V56" s="555"/>
      <c r="W56" s="555"/>
      <c r="X56" s="555"/>
      <c r="Y56" s="555"/>
      <c r="Z56" s="555"/>
      <c r="AA56" s="555"/>
      <c r="AB56" s="555"/>
      <c r="AC56" s="555"/>
      <c r="AD56" s="555"/>
      <c r="AE56" s="555"/>
      <c r="AF56" s="555"/>
      <c r="AG56" s="555"/>
      <c r="AH56" s="555"/>
      <c r="AI56" s="558"/>
      <c r="AJ56" s="18"/>
    </row>
    <row r="57" spans="1:36" s="45" customFormat="1" ht="60.75" customHeight="1" x14ac:dyDescent="0.25">
      <c r="A57" s="929"/>
      <c r="B57" s="539" t="s">
        <v>519</v>
      </c>
      <c r="C57" s="426" t="s">
        <v>1502</v>
      </c>
      <c r="D57" s="532" t="s">
        <v>521</v>
      </c>
      <c r="E57" s="532" t="s">
        <v>522</v>
      </c>
      <c r="F57" s="342">
        <v>43647</v>
      </c>
      <c r="G57" s="533" t="s">
        <v>864</v>
      </c>
      <c r="H57" s="510" t="s">
        <v>802</v>
      </c>
      <c r="I57" s="534">
        <v>0</v>
      </c>
      <c r="J57" s="442" t="s">
        <v>865</v>
      </c>
      <c r="K57" s="510" t="s">
        <v>525</v>
      </c>
      <c r="L57" s="510" t="s">
        <v>526</v>
      </c>
      <c r="M57" s="439" t="s">
        <v>869</v>
      </c>
      <c r="N57" s="388"/>
      <c r="O57" s="388"/>
      <c r="P57" s="388"/>
      <c r="Q57" s="388"/>
      <c r="R57" s="388" t="s">
        <v>98</v>
      </c>
      <c r="S57" s="64"/>
      <c r="T57" s="388" t="s">
        <v>1394</v>
      </c>
      <c r="U57" s="388"/>
      <c r="V57" s="388"/>
      <c r="W57" s="388"/>
      <c r="X57" s="388"/>
      <c r="Y57" s="388"/>
      <c r="Z57" s="388"/>
      <c r="AA57" s="388"/>
      <c r="AB57" s="388"/>
      <c r="AC57" s="388"/>
      <c r="AD57" s="388"/>
      <c r="AE57" s="388"/>
      <c r="AF57" s="388"/>
      <c r="AG57" s="388"/>
      <c r="AH57" s="388"/>
      <c r="AI57" s="388"/>
      <c r="AJ57" s="18"/>
    </row>
    <row r="58" spans="1:36" s="45" customFormat="1" ht="59.25" customHeight="1" x14ac:dyDescent="0.25">
      <c r="A58" s="929"/>
      <c r="B58" s="539" t="s">
        <v>532</v>
      </c>
      <c r="C58" s="394" t="s">
        <v>1230</v>
      </c>
      <c r="D58" s="510" t="s">
        <v>534</v>
      </c>
      <c r="E58" s="510" t="s">
        <v>535</v>
      </c>
      <c r="F58" s="342">
        <v>43647</v>
      </c>
      <c r="G58" s="342">
        <v>45413</v>
      </c>
      <c r="H58" s="510" t="s">
        <v>537</v>
      </c>
      <c r="I58" s="535">
        <v>5000</v>
      </c>
      <c r="J58" s="536" t="s">
        <v>1223</v>
      </c>
      <c r="K58" s="510" t="s">
        <v>1503</v>
      </c>
      <c r="L58" s="510" t="s">
        <v>172</v>
      </c>
      <c r="M58" s="426" t="s">
        <v>1504</v>
      </c>
      <c r="N58" s="388"/>
      <c r="O58" s="388"/>
      <c r="P58" s="388"/>
      <c r="Q58" s="388"/>
      <c r="R58" s="388" t="s">
        <v>98</v>
      </c>
      <c r="S58" s="64"/>
      <c r="T58" s="388" t="s">
        <v>1321</v>
      </c>
      <c r="U58" s="388"/>
      <c r="V58" s="388"/>
      <c r="W58" s="388"/>
      <c r="X58" s="388"/>
      <c r="Y58" s="388"/>
      <c r="Z58" s="388"/>
      <c r="AA58" s="388"/>
      <c r="AB58" s="388"/>
      <c r="AC58" s="388"/>
      <c r="AD58" s="388"/>
      <c r="AE58" s="388"/>
      <c r="AF58" s="388"/>
      <c r="AG58" s="388"/>
      <c r="AH58" s="388"/>
      <c r="AI58" s="388"/>
      <c r="AJ58" s="18"/>
    </row>
    <row r="59" spans="1:36" s="45" customFormat="1" ht="54" customHeight="1" x14ac:dyDescent="0.25">
      <c r="A59" s="929"/>
      <c r="B59" s="540" t="s">
        <v>548</v>
      </c>
      <c r="C59" s="416" t="s">
        <v>549</v>
      </c>
      <c r="D59" s="416" t="s">
        <v>550</v>
      </c>
      <c r="E59" s="416" t="s">
        <v>551</v>
      </c>
      <c r="F59" s="353">
        <v>43647</v>
      </c>
      <c r="G59" s="458">
        <v>44409</v>
      </c>
      <c r="H59" s="416" t="s">
        <v>553</v>
      </c>
      <c r="I59" s="535">
        <v>2500</v>
      </c>
      <c r="J59" s="537" t="s">
        <v>1505</v>
      </c>
      <c r="K59" s="416" t="s">
        <v>555</v>
      </c>
      <c r="L59" s="416" t="s">
        <v>125</v>
      </c>
      <c r="M59" s="416" t="s">
        <v>1232</v>
      </c>
      <c r="N59" s="388"/>
      <c r="O59" s="388"/>
      <c r="P59" s="388"/>
      <c r="Q59" s="388"/>
      <c r="R59" s="388" t="s">
        <v>98</v>
      </c>
      <c r="S59" s="64"/>
      <c r="T59" s="388" t="s">
        <v>1321</v>
      </c>
      <c r="U59" s="388"/>
      <c r="V59" s="388"/>
      <c r="W59" s="388"/>
      <c r="X59" s="388"/>
      <c r="Y59" s="388"/>
      <c r="Z59" s="388"/>
      <c r="AA59" s="388"/>
      <c r="AB59" s="388"/>
      <c r="AC59" s="388"/>
      <c r="AD59" s="388"/>
      <c r="AE59" s="388"/>
      <c r="AF59" s="388"/>
      <c r="AG59" s="388"/>
      <c r="AH59" s="388"/>
      <c r="AI59" s="388"/>
      <c r="AJ59" s="18"/>
    </row>
    <row r="60" spans="1:36" s="559" customFormat="1" ht="66.75" customHeight="1" x14ac:dyDescent="0.25">
      <c r="A60" s="929"/>
      <c r="B60" s="606" t="s">
        <v>562</v>
      </c>
      <c r="C60" s="586" t="s">
        <v>563</v>
      </c>
      <c r="D60" s="587" t="s">
        <v>564</v>
      </c>
      <c r="E60" s="587" t="s">
        <v>565</v>
      </c>
      <c r="F60" s="551">
        <v>43647</v>
      </c>
      <c r="G60" s="588">
        <v>44652</v>
      </c>
      <c r="H60" s="586" t="s">
        <v>566</v>
      </c>
      <c r="I60" s="589">
        <v>100000</v>
      </c>
      <c r="J60" s="590" t="s">
        <v>1243</v>
      </c>
      <c r="K60" s="586" t="s">
        <v>568</v>
      </c>
      <c r="L60" s="586" t="s">
        <v>568</v>
      </c>
      <c r="M60" s="590" t="s">
        <v>1244</v>
      </c>
      <c r="N60" s="555"/>
      <c r="O60" s="555"/>
      <c r="P60" s="555" t="s">
        <v>98</v>
      </c>
      <c r="Q60" s="555"/>
      <c r="R60" s="555"/>
      <c r="S60" s="556"/>
      <c r="T60" s="619" t="s">
        <v>1506</v>
      </c>
      <c r="U60" s="555"/>
      <c r="V60" s="557" t="s">
        <v>1507</v>
      </c>
      <c r="W60" s="555" t="s">
        <v>1508</v>
      </c>
      <c r="X60" s="555"/>
      <c r="Y60" s="555"/>
      <c r="Z60" s="558" t="s">
        <v>1509</v>
      </c>
      <c r="AA60" s="555"/>
      <c r="AB60" s="555"/>
      <c r="AC60" s="591">
        <v>45413</v>
      </c>
      <c r="AD60" s="555"/>
      <c r="AE60" s="555"/>
      <c r="AF60" s="555"/>
      <c r="AG60" s="555"/>
      <c r="AH60" s="555"/>
      <c r="AI60" s="558" t="s">
        <v>1510</v>
      </c>
      <c r="AJ60" s="18"/>
    </row>
    <row r="61" spans="1:36" s="559" customFormat="1" ht="63.75" customHeight="1" x14ac:dyDescent="0.25">
      <c r="A61" s="929"/>
      <c r="B61" s="607" t="s">
        <v>576</v>
      </c>
      <c r="C61" s="592" t="s">
        <v>1249</v>
      </c>
      <c r="D61" s="566" t="s">
        <v>1250</v>
      </c>
      <c r="E61" s="592" t="s">
        <v>1251</v>
      </c>
      <c r="F61" s="551">
        <v>43647</v>
      </c>
      <c r="G61" s="588">
        <v>44896</v>
      </c>
      <c r="H61" s="560" t="s">
        <v>579</v>
      </c>
      <c r="I61" s="589">
        <v>30000</v>
      </c>
      <c r="J61" s="593" t="s">
        <v>1245</v>
      </c>
      <c r="K61" s="560" t="s">
        <v>581</v>
      </c>
      <c r="L61" s="594" t="s">
        <v>582</v>
      </c>
      <c r="M61" s="590" t="s">
        <v>1252</v>
      </c>
      <c r="N61" s="555"/>
      <c r="O61" s="555" t="s">
        <v>98</v>
      </c>
      <c r="P61" s="555"/>
      <c r="Q61" s="555"/>
      <c r="R61" s="555"/>
      <c r="S61" s="556"/>
      <c r="T61" s="558" t="s">
        <v>1511</v>
      </c>
      <c r="U61" s="555"/>
      <c r="V61" s="558" t="s">
        <v>1512</v>
      </c>
      <c r="W61" s="555" t="s">
        <v>1048</v>
      </c>
      <c r="X61" s="558" t="s">
        <v>1513</v>
      </c>
      <c r="Y61" s="555"/>
      <c r="Z61" s="558" t="s">
        <v>1514</v>
      </c>
      <c r="AA61" s="555"/>
      <c r="AB61" s="555"/>
      <c r="AC61" s="591">
        <v>45413</v>
      </c>
      <c r="AD61" s="555"/>
      <c r="AE61" s="555"/>
      <c r="AF61" s="616" t="s">
        <v>1515</v>
      </c>
      <c r="AG61" s="555"/>
      <c r="AH61" s="555"/>
      <c r="AI61" s="555"/>
      <c r="AJ61" s="18"/>
    </row>
    <row r="62" spans="1:36" s="559" customFormat="1" ht="88.5" customHeight="1" x14ac:dyDescent="0.25">
      <c r="A62" s="929"/>
      <c r="B62" s="608" t="s">
        <v>586</v>
      </c>
      <c r="C62" s="595" t="s">
        <v>587</v>
      </c>
      <c r="D62" s="587" t="s">
        <v>588</v>
      </c>
      <c r="E62" s="587" t="s">
        <v>1253</v>
      </c>
      <c r="F62" s="551">
        <v>43647</v>
      </c>
      <c r="G62" s="588">
        <v>44896</v>
      </c>
      <c r="H62" s="586" t="s">
        <v>1516</v>
      </c>
      <c r="I62" s="589">
        <v>6000</v>
      </c>
      <c r="J62" s="596" t="s">
        <v>1255</v>
      </c>
      <c r="K62" s="597" t="s">
        <v>592</v>
      </c>
      <c r="L62" s="598" t="s">
        <v>593</v>
      </c>
      <c r="M62" s="590" t="s">
        <v>1259</v>
      </c>
      <c r="N62" s="555"/>
      <c r="O62" s="555" t="s">
        <v>1411</v>
      </c>
      <c r="P62" s="555"/>
      <c r="Q62" s="555"/>
      <c r="R62" s="555"/>
      <c r="S62" s="556"/>
      <c r="T62" s="557" t="s">
        <v>1517</v>
      </c>
      <c r="U62" s="555"/>
      <c r="V62" s="555"/>
      <c r="W62" s="555"/>
      <c r="X62" s="555"/>
      <c r="Y62" s="555"/>
      <c r="Z62" s="555"/>
      <c r="AA62" s="555"/>
      <c r="AB62" s="555"/>
      <c r="AC62" s="617">
        <v>45413</v>
      </c>
      <c r="AD62" s="555"/>
      <c r="AE62" s="555"/>
      <c r="AF62" s="557" t="s">
        <v>1518</v>
      </c>
      <c r="AG62" s="555"/>
      <c r="AH62" s="555"/>
      <c r="AI62" s="555"/>
      <c r="AJ62" s="18"/>
    </row>
    <row r="63" spans="1:36" s="559" customFormat="1" ht="73.5" customHeight="1" x14ac:dyDescent="0.25">
      <c r="A63" s="929"/>
      <c r="B63" s="609" t="s">
        <v>600</v>
      </c>
      <c r="C63" s="590" t="s">
        <v>910</v>
      </c>
      <c r="D63" s="590" t="s">
        <v>602</v>
      </c>
      <c r="E63" s="590" t="s">
        <v>603</v>
      </c>
      <c r="F63" s="551">
        <v>43647</v>
      </c>
      <c r="G63" s="599">
        <v>44044</v>
      </c>
      <c r="H63" s="590" t="s">
        <v>958</v>
      </c>
      <c r="I63" s="600">
        <v>0</v>
      </c>
      <c r="J63" s="593" t="s">
        <v>906</v>
      </c>
      <c r="K63" s="590" t="s">
        <v>605</v>
      </c>
      <c r="L63" s="590" t="s">
        <v>606</v>
      </c>
      <c r="M63" s="601" t="s">
        <v>1264</v>
      </c>
      <c r="N63" s="555"/>
      <c r="O63" s="555" t="s">
        <v>98</v>
      </c>
      <c r="P63" s="555"/>
      <c r="Q63" s="555"/>
      <c r="R63" s="555"/>
      <c r="S63" s="556"/>
      <c r="T63" s="557" t="s">
        <v>1519</v>
      </c>
      <c r="U63" s="555"/>
      <c r="V63" s="555"/>
      <c r="W63" s="557" t="s">
        <v>1520</v>
      </c>
      <c r="X63" s="557"/>
      <c r="Y63" s="555"/>
      <c r="Z63" s="555"/>
      <c r="AA63" s="555"/>
      <c r="AB63" s="555"/>
      <c r="AC63" s="591">
        <v>45413</v>
      </c>
      <c r="AD63" s="555"/>
      <c r="AE63" s="555"/>
      <c r="AF63" s="555"/>
      <c r="AG63" s="555"/>
      <c r="AH63" s="555"/>
      <c r="AI63" s="558" t="s">
        <v>1521</v>
      </c>
      <c r="AJ63" s="18"/>
    </row>
    <row r="64" spans="1:36" s="45" customFormat="1" ht="67.5" customHeight="1" x14ac:dyDescent="0.25">
      <c r="A64" s="929"/>
      <c r="B64" s="610" t="s">
        <v>1522</v>
      </c>
      <c r="C64" s="538" t="s">
        <v>1307</v>
      </c>
      <c r="D64" s="396" t="s">
        <v>1017</v>
      </c>
      <c r="E64" s="396" t="s">
        <v>1308</v>
      </c>
      <c r="F64" s="463">
        <v>44501</v>
      </c>
      <c r="G64" s="463">
        <v>45413</v>
      </c>
      <c r="H64" s="420" t="s">
        <v>958</v>
      </c>
      <c r="I64" s="470">
        <v>0</v>
      </c>
      <c r="J64" s="420" t="s">
        <v>1228</v>
      </c>
      <c r="K64" s="471" t="s">
        <v>1309</v>
      </c>
      <c r="L64" s="471" t="s">
        <v>1310</v>
      </c>
      <c r="M64" s="420" t="s">
        <v>1311</v>
      </c>
      <c r="N64" s="388"/>
      <c r="O64" s="388"/>
      <c r="P64" s="388" t="s">
        <v>98</v>
      </c>
      <c r="Q64" s="388"/>
      <c r="R64" s="388"/>
      <c r="S64" s="64"/>
      <c r="T64" s="386" t="s">
        <v>1523</v>
      </c>
      <c r="U64" s="388"/>
      <c r="V64" s="531" t="s">
        <v>1524</v>
      </c>
      <c r="W64" s="388" t="s">
        <v>1066</v>
      </c>
      <c r="X64" s="388"/>
      <c r="Y64" s="388"/>
      <c r="Z64" s="388"/>
      <c r="AA64" s="388"/>
      <c r="AB64" s="388"/>
      <c r="AC64" s="388"/>
      <c r="AD64" s="388"/>
      <c r="AE64" s="388"/>
      <c r="AF64" s="531" t="s">
        <v>1525</v>
      </c>
      <c r="AG64" s="388"/>
      <c r="AH64" s="388"/>
      <c r="AI64" s="388"/>
      <c r="AJ64" s="18"/>
    </row>
    <row r="65" spans="1:36" s="559" customFormat="1" ht="45.75" customHeight="1" x14ac:dyDescent="0.25">
      <c r="A65" s="949"/>
      <c r="B65" s="612" t="s">
        <v>1526</v>
      </c>
      <c r="C65" s="602" t="s">
        <v>1312</v>
      </c>
      <c r="D65" s="592" t="s">
        <v>1017</v>
      </c>
      <c r="E65" s="592" t="s">
        <v>1313</v>
      </c>
      <c r="F65" s="603">
        <v>44501</v>
      </c>
      <c r="G65" s="603">
        <v>45413</v>
      </c>
      <c r="H65" s="590" t="s">
        <v>932</v>
      </c>
      <c r="I65" s="604">
        <v>0</v>
      </c>
      <c r="J65" s="601" t="s">
        <v>1314</v>
      </c>
      <c r="K65" s="605" t="s">
        <v>1315</v>
      </c>
      <c r="L65" s="605" t="s">
        <v>1316</v>
      </c>
      <c r="M65" s="601" t="s">
        <v>1317</v>
      </c>
      <c r="N65" s="555"/>
      <c r="O65" s="555"/>
      <c r="P65" s="555"/>
      <c r="Q65" s="555" t="s">
        <v>98</v>
      </c>
      <c r="R65" s="555"/>
      <c r="S65" s="556"/>
      <c r="T65" s="557" t="s">
        <v>1527</v>
      </c>
      <c r="U65" s="555"/>
      <c r="V65" s="555"/>
      <c r="W65" s="555"/>
      <c r="X65" s="555"/>
      <c r="Y65" s="555"/>
      <c r="Z65" s="555"/>
      <c r="AA65" s="555"/>
      <c r="AB65" s="555"/>
      <c r="AC65" s="555"/>
      <c r="AD65" s="555"/>
      <c r="AE65" s="555"/>
      <c r="AF65" s="555"/>
      <c r="AG65" s="555"/>
      <c r="AH65" s="555"/>
      <c r="AI65" s="557" t="s">
        <v>1528</v>
      </c>
      <c r="AJ65" s="18"/>
    </row>
    <row r="66" spans="1:36" x14ac:dyDescent="0.25">
      <c r="AJ66" s="18"/>
    </row>
    <row r="67" spans="1:36" x14ac:dyDescent="0.25">
      <c r="B67" s="66"/>
      <c r="AJ67" s="18"/>
    </row>
    <row r="68" spans="1:36" ht="15.75" thickBot="1" x14ac:dyDescent="0.3">
      <c r="L68" s="74"/>
      <c r="AJ68" s="18"/>
    </row>
    <row r="69" spans="1:36" ht="26.25" customHeight="1" thickBot="1" x14ac:dyDescent="0.3">
      <c r="A69" s="70" t="s">
        <v>612</v>
      </c>
      <c r="B69" s="71"/>
      <c r="C69" s="71"/>
      <c r="D69" s="71"/>
      <c r="E69" s="71"/>
      <c r="F69" s="71"/>
      <c r="G69" s="71"/>
      <c r="H69" s="71"/>
      <c r="I69" s="71"/>
      <c r="J69" s="71"/>
      <c r="K69" s="71"/>
      <c r="L69" s="73"/>
      <c r="M69" s="72"/>
      <c r="AJ69" s="18"/>
    </row>
    <row r="70" spans="1:36" ht="26.25" customHeight="1" thickBot="1" x14ac:dyDescent="0.3">
      <c r="A70" s="50"/>
      <c r="B70" s="51"/>
      <c r="C70" s="51"/>
      <c r="D70" s="52"/>
      <c r="E70" s="52"/>
      <c r="F70" s="52"/>
      <c r="G70" s="52"/>
      <c r="H70" s="52"/>
      <c r="I70" s="52"/>
      <c r="J70" s="52"/>
      <c r="K70" s="52"/>
      <c r="L70" s="52"/>
      <c r="M70" s="52"/>
      <c r="N70" s="52"/>
      <c r="AJ70" s="18"/>
    </row>
    <row r="71" spans="1:36" ht="43.5" customHeight="1" thickBot="1" x14ac:dyDescent="0.3">
      <c r="A71" s="56" t="s">
        <v>613</v>
      </c>
      <c r="B71" s="57"/>
      <c r="C71" s="58">
        <f>COUNTA(C75:C83)</f>
        <v>2</v>
      </c>
      <c r="AJ71" s="18"/>
    </row>
    <row r="72" spans="1:36" x14ac:dyDescent="0.25">
      <c r="AJ72" s="18"/>
    </row>
    <row r="73" spans="1:36" ht="15.75" x14ac:dyDescent="0.25">
      <c r="A73" s="919" t="s">
        <v>614</v>
      </c>
      <c r="B73" s="826" t="s">
        <v>83</v>
      </c>
      <c r="C73" s="826" t="s">
        <v>1</v>
      </c>
      <c r="D73" s="826" t="s">
        <v>3</v>
      </c>
      <c r="E73" s="914" t="s">
        <v>5</v>
      </c>
      <c r="F73" s="826" t="s">
        <v>7</v>
      </c>
      <c r="G73" s="826"/>
      <c r="H73" s="826" t="s">
        <v>9</v>
      </c>
      <c r="I73" s="826" t="s">
        <v>13</v>
      </c>
      <c r="J73" s="908" t="s">
        <v>11</v>
      </c>
      <c r="K73" s="908" t="s">
        <v>84</v>
      </c>
      <c r="L73" s="908"/>
      <c r="M73" s="908" t="s">
        <v>19</v>
      </c>
      <c r="N73" s="49"/>
      <c r="AJ73" s="18"/>
    </row>
    <row r="74" spans="1:36" ht="15.75" x14ac:dyDescent="0.25">
      <c r="A74" s="920"/>
      <c r="B74" s="826"/>
      <c r="C74" s="826"/>
      <c r="D74" s="826"/>
      <c r="E74" s="914"/>
      <c r="F74" s="53" t="s">
        <v>85</v>
      </c>
      <c r="G74" s="53" t="s">
        <v>86</v>
      </c>
      <c r="H74" s="826"/>
      <c r="I74" s="826"/>
      <c r="J74" s="908"/>
      <c r="K74" s="99" t="s">
        <v>87</v>
      </c>
      <c r="L74" s="99" t="s">
        <v>88</v>
      </c>
      <c r="M74" s="908"/>
      <c r="N74" s="2"/>
      <c r="AJ74" s="18"/>
    </row>
    <row r="75" spans="1:36" ht="135" x14ac:dyDescent="0.25">
      <c r="A75" s="48">
        <v>3</v>
      </c>
      <c r="B75" s="48" t="s">
        <v>1529</v>
      </c>
      <c r="C75" s="473" t="s">
        <v>1530</v>
      </c>
      <c r="D75" s="473" t="s">
        <v>1531</v>
      </c>
      <c r="E75" s="473" t="s">
        <v>1532</v>
      </c>
      <c r="F75" s="482">
        <v>44896</v>
      </c>
      <c r="G75" s="482">
        <v>45413</v>
      </c>
      <c r="H75" s="65" t="s">
        <v>1533</v>
      </c>
      <c r="I75" s="65">
        <v>0</v>
      </c>
      <c r="J75" s="498" t="s">
        <v>1534</v>
      </c>
      <c r="K75" s="541" t="s">
        <v>1535</v>
      </c>
      <c r="L75" s="498" t="s">
        <v>629</v>
      </c>
      <c r="M75" s="498" t="s">
        <v>1536</v>
      </c>
      <c r="N75" s="2"/>
      <c r="AJ75" s="18"/>
    </row>
    <row r="76" spans="1:36" ht="270" x14ac:dyDescent="0.25">
      <c r="A76" s="48">
        <v>1</v>
      </c>
      <c r="B76" s="48" t="s">
        <v>1537</v>
      </c>
      <c r="C76" s="473" t="s">
        <v>1538</v>
      </c>
      <c r="D76" s="473" t="s">
        <v>1539</v>
      </c>
      <c r="E76" s="473" t="s">
        <v>1540</v>
      </c>
      <c r="F76" s="482">
        <v>44896</v>
      </c>
      <c r="G76" s="482">
        <v>45413</v>
      </c>
      <c r="H76" s="65" t="s">
        <v>147</v>
      </c>
      <c r="I76" s="542">
        <v>0</v>
      </c>
      <c r="J76" s="473" t="s">
        <v>1541</v>
      </c>
      <c r="K76" s="65" t="s">
        <v>1089</v>
      </c>
      <c r="L76" s="65" t="s">
        <v>1089</v>
      </c>
      <c r="M76" s="473" t="s">
        <v>1542</v>
      </c>
      <c r="N76" s="2"/>
      <c r="AJ76" s="18"/>
    </row>
    <row r="77" spans="1:36" x14ac:dyDescent="0.25">
      <c r="A77" s="48"/>
      <c r="B77" s="48"/>
      <c r="C77" s="65"/>
      <c r="D77" s="65"/>
      <c r="E77" s="65"/>
      <c r="F77" s="65"/>
      <c r="G77" s="65"/>
      <c r="H77" s="65"/>
      <c r="I77" s="65"/>
      <c r="J77" s="65"/>
      <c r="K77" s="65"/>
      <c r="L77" s="65"/>
      <c r="M77" s="65"/>
      <c r="N77" s="2"/>
      <c r="AJ77" s="18"/>
    </row>
    <row r="78" spans="1:36" x14ac:dyDescent="0.25">
      <c r="A78" s="48"/>
      <c r="B78" s="48"/>
      <c r="C78" s="65"/>
      <c r="D78" s="65"/>
      <c r="E78" s="65"/>
      <c r="F78" s="65"/>
      <c r="G78" s="65"/>
      <c r="H78" s="65"/>
      <c r="I78" s="65"/>
      <c r="J78" s="65"/>
      <c r="K78" s="65"/>
      <c r="L78" s="65"/>
      <c r="M78" s="65"/>
      <c r="N78" s="2"/>
      <c r="AJ78" s="18"/>
    </row>
    <row r="79" spans="1:36" x14ac:dyDescent="0.25">
      <c r="A79" s="48"/>
      <c r="B79" s="48"/>
      <c r="C79" s="65"/>
      <c r="D79" s="65"/>
      <c r="E79" s="65"/>
      <c r="F79" s="65"/>
      <c r="G79" s="65"/>
      <c r="H79" s="65"/>
      <c r="I79" s="65"/>
      <c r="J79" s="65"/>
      <c r="K79" s="65"/>
      <c r="L79" s="65"/>
      <c r="M79" s="65"/>
      <c r="N79" s="2"/>
      <c r="AJ79" s="18"/>
    </row>
    <row r="80" spans="1:36" x14ac:dyDescent="0.25">
      <c r="A80" s="48"/>
      <c r="B80" s="48"/>
      <c r="C80" s="65"/>
      <c r="D80" s="65"/>
      <c r="E80" s="65"/>
      <c r="F80" s="65"/>
      <c r="G80" s="65"/>
      <c r="H80" s="65"/>
      <c r="I80" s="65"/>
      <c r="J80" s="65"/>
      <c r="K80" s="65"/>
      <c r="L80" s="65"/>
      <c r="M80" s="65"/>
      <c r="N80" s="2"/>
      <c r="AJ80" s="18"/>
    </row>
    <row r="81" spans="1:36" x14ac:dyDescent="0.25">
      <c r="A81" s="48"/>
      <c r="B81" s="48"/>
      <c r="C81" s="65"/>
      <c r="D81" s="65"/>
      <c r="E81" s="65"/>
      <c r="F81" s="65"/>
      <c r="G81" s="65"/>
      <c r="H81" s="65"/>
      <c r="I81" s="65"/>
      <c r="J81" s="65"/>
      <c r="K81" s="65"/>
      <c r="L81" s="65"/>
      <c r="M81" s="65"/>
      <c r="N81" s="2"/>
      <c r="AJ81" s="18"/>
    </row>
    <row r="82" spans="1:36" x14ac:dyDescent="0.25">
      <c r="A82" s="48"/>
      <c r="B82" s="48"/>
      <c r="C82" s="65"/>
      <c r="D82" s="65"/>
      <c r="E82" s="65"/>
      <c r="F82" s="65"/>
      <c r="G82" s="65"/>
      <c r="H82" s="65"/>
      <c r="I82" s="65"/>
      <c r="J82" s="65"/>
      <c r="K82" s="65"/>
      <c r="L82" s="65"/>
      <c r="M82" s="65"/>
      <c r="N82" s="2"/>
      <c r="AJ82" s="18"/>
    </row>
    <row r="83" spans="1:36" x14ac:dyDescent="0.25">
      <c r="A83" s="48"/>
      <c r="B83" s="48"/>
      <c r="C83" s="65"/>
      <c r="D83" s="65"/>
      <c r="E83" s="65"/>
      <c r="F83" s="65"/>
      <c r="G83" s="65"/>
      <c r="H83" s="65"/>
      <c r="I83" s="65"/>
      <c r="J83" s="65"/>
      <c r="K83" s="65"/>
      <c r="L83" s="65"/>
      <c r="M83" s="65"/>
      <c r="N83" s="2"/>
      <c r="AJ83" s="18"/>
    </row>
    <row r="84" spans="1:36" x14ac:dyDescent="0.25">
      <c r="AJ84" s="18"/>
    </row>
    <row r="85" spans="1:36" x14ac:dyDescent="0.25">
      <c r="A85" s="18"/>
      <c r="B85" s="18"/>
      <c r="C85" s="18"/>
      <c r="D85" s="18"/>
      <c r="E85" s="18"/>
      <c r="F85" s="18"/>
      <c r="G85" s="18"/>
      <c r="H85" s="18"/>
      <c r="I85" s="18"/>
      <c r="J85" s="18"/>
      <c r="K85" s="18"/>
      <c r="L85" s="18"/>
      <c r="M85" s="18"/>
      <c r="N85" s="59"/>
      <c r="O85" s="59"/>
      <c r="P85" s="59"/>
      <c r="Q85" s="59"/>
      <c r="R85" s="59"/>
      <c r="S85" s="59"/>
      <c r="T85" s="59"/>
      <c r="U85" s="59"/>
      <c r="V85" s="59"/>
      <c r="W85" s="59"/>
      <c r="X85" s="59"/>
      <c r="Y85" s="59"/>
      <c r="Z85" s="59"/>
      <c r="AA85" s="59"/>
      <c r="AB85" s="59"/>
      <c r="AC85" s="59"/>
      <c r="AD85" s="59"/>
      <c r="AE85" s="59"/>
      <c r="AF85" s="59"/>
      <c r="AG85" s="59"/>
      <c r="AH85" s="59"/>
      <c r="AI85" s="59"/>
      <c r="AJ85" s="18"/>
    </row>
    <row r="86" spans="1:36" x14ac:dyDescent="0.25">
      <c r="A86" s="18"/>
      <c r="B86" s="18"/>
      <c r="C86" s="18"/>
      <c r="D86" s="18"/>
      <c r="E86" s="18"/>
      <c r="F86" s="18"/>
      <c r="G86" s="18"/>
      <c r="H86" s="18"/>
      <c r="I86" s="18"/>
      <c r="J86" s="18"/>
      <c r="K86" s="18"/>
      <c r="L86" s="18"/>
      <c r="M86" s="18"/>
      <c r="N86" s="59"/>
      <c r="O86" s="59"/>
      <c r="P86" s="59"/>
      <c r="Q86" s="59"/>
      <c r="R86" s="59"/>
      <c r="S86" s="59"/>
      <c r="T86" s="59"/>
      <c r="U86" s="59"/>
      <c r="V86" s="59"/>
      <c r="W86" s="59"/>
      <c r="X86" s="59"/>
      <c r="Y86" s="59"/>
      <c r="Z86" s="59"/>
      <c r="AA86" s="59"/>
      <c r="AB86" s="59"/>
      <c r="AC86" s="59"/>
      <c r="AD86" s="59"/>
      <c r="AE86" s="59"/>
      <c r="AF86" s="59"/>
      <c r="AG86" s="59"/>
      <c r="AH86" s="59"/>
      <c r="AI86" s="59"/>
      <c r="AJ86" s="18"/>
    </row>
  </sheetData>
  <sheetProtection algorithmName="SHA-512" hashValue="A8Q9CvuaUiTCzjR1zBsbakm2GYBH+MkC0t+fsyyg5sLbP/tTr4r0D+8kGnGD1/FgNGh70Yr7EsO0b1o0GaobTg==" saltValue="H4PLUSxfGrbQ4/74Obyv2A==" spinCount="100000" sheet="1" objects="1" scenarios="1"/>
  <mergeCells count="54">
    <mergeCell ref="K73:L73"/>
    <mergeCell ref="M73:M74"/>
    <mergeCell ref="A73:A74"/>
    <mergeCell ref="B73:B74"/>
    <mergeCell ref="C73:C74"/>
    <mergeCell ref="D73:D74"/>
    <mergeCell ref="E73:E74"/>
    <mergeCell ref="F73:G73"/>
    <mergeCell ref="H73:H74"/>
    <mergeCell ref="I73:I74"/>
    <mergeCell ref="J73:J74"/>
    <mergeCell ref="A49:A65"/>
    <mergeCell ref="AA9:AA10"/>
    <mergeCell ref="AB9:AB10"/>
    <mergeCell ref="AC9:AC10"/>
    <mergeCell ref="AD9:AD10"/>
    <mergeCell ref="U9:U10"/>
    <mergeCell ref="V9:V10"/>
    <mergeCell ref="W9:W10"/>
    <mergeCell ref="Y9:Y10"/>
    <mergeCell ref="Z9:Z10"/>
    <mergeCell ref="H9:H10"/>
    <mergeCell ref="X9:X10"/>
    <mergeCell ref="A11:A27"/>
    <mergeCell ref="N9:N10"/>
    <mergeCell ref="A9:A10"/>
    <mergeCell ref="B9:B10"/>
    <mergeCell ref="A28:A48"/>
    <mergeCell ref="AE9:AE10"/>
    <mergeCell ref="AF9:AF10"/>
    <mergeCell ref="T9:T10"/>
    <mergeCell ref="I9:I10"/>
    <mergeCell ref="J9:J10"/>
    <mergeCell ref="K9:L9"/>
    <mergeCell ref="M9:M10"/>
    <mergeCell ref="O9:O10"/>
    <mergeCell ref="P9:P10"/>
    <mergeCell ref="Q9:Q10"/>
    <mergeCell ref="R9:R10"/>
    <mergeCell ref="S9:S10"/>
    <mergeCell ref="C9:C10"/>
    <mergeCell ref="D9:D10"/>
    <mergeCell ref="E9:E10"/>
    <mergeCell ref="F9:G9"/>
    <mergeCell ref="A1:AI1"/>
    <mergeCell ref="A2:AI2"/>
    <mergeCell ref="B4:G4"/>
    <mergeCell ref="B6:C6"/>
    <mergeCell ref="A8:M8"/>
    <mergeCell ref="N8:X8"/>
    <mergeCell ref="Y8:AI8"/>
    <mergeCell ref="AG9:AG10"/>
    <mergeCell ref="AH9:AH10"/>
    <mergeCell ref="AI9:AI10"/>
  </mergeCells>
  <conditionalFormatting sqref="G11:G14">
    <cfRule type="timePeriod" dxfId="17" priority="2" timePeriod="lastMonth">
      <formula>AND(MONTH(G11)=MONTH(EDATE(TODAY(),0-1)),YEAR(G11)=YEAR(EDATE(TODAY(),0-1)))</formula>
    </cfRule>
  </conditionalFormatting>
  <conditionalFormatting sqref="G16">
    <cfRule type="timePeriod" dxfId="16" priority="1" timePeriod="lastMonth">
      <formula>AND(MONTH(G16)=MONTH(EDATE(TODAY(),0-1)),YEAR(G16)=YEAR(EDATE(TODAY(),0-1)))</formula>
    </cfRule>
  </conditionalFormatting>
  <conditionalFormatting sqref="N11:N65">
    <cfRule type="cellIs" dxfId="15" priority="10" stopIfTrue="1" operator="equal">
      <formula>"x"</formula>
    </cfRule>
  </conditionalFormatting>
  <conditionalFormatting sqref="O11:O65">
    <cfRule type="cellIs" dxfId="14" priority="9" operator="equal">
      <formula>"x"</formula>
    </cfRule>
  </conditionalFormatting>
  <conditionalFormatting sqref="P11:P65">
    <cfRule type="cellIs" dxfId="13" priority="8" operator="equal">
      <formula>"x"</formula>
    </cfRule>
  </conditionalFormatting>
  <conditionalFormatting sqref="Q11:Q65">
    <cfRule type="cellIs" dxfId="12" priority="7" stopIfTrue="1" operator="equal">
      <formula>"x"</formula>
    </cfRule>
  </conditionalFormatting>
  <conditionalFormatting sqref="R11:R65">
    <cfRule type="cellIs" dxfId="11" priority="6" operator="equal">
      <formula>"x"</formula>
    </cfRule>
  </conditionalFormatting>
  <conditionalFormatting sqref="S11:S65">
    <cfRule type="cellIs" dxfId="10" priority="3" stopIfTrue="1" operator="equal">
      <formula>$AN$7</formula>
    </cfRule>
    <cfRule type="cellIs" dxfId="9" priority="4" stopIfTrue="1" operator="equal">
      <formula>$AN$6</formula>
    </cfRule>
  </conditionalFormatting>
  <conditionalFormatting sqref="AN6:AN7">
    <cfRule type="cellIs" dxfId="8" priority="11" stopIfTrue="1" operator="equal">
      <formula>$AN$6</formula>
    </cfRule>
  </conditionalFormatting>
  <dataValidations count="1">
    <dataValidation type="list" allowBlank="1" showInputMessage="1" showErrorMessage="1" sqref="S11:S65" xr:uid="{00000000-0002-0000-0600-000000000000}">
      <formula1>$AN$6:$AN$7</formula1>
    </dataValidation>
  </dataValidations>
  <pageMargins left="0.511811024" right="0.511811024" top="0.78740157499999996" bottom="0.78740157499999996" header="0.31496062000000002" footer="0.31496062000000002"/>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B36"/>
  <sheetViews>
    <sheetView showGridLines="0" topLeftCell="A7" zoomScale="80" zoomScaleNormal="80" zoomScalePageLayoutView="70" workbookViewId="0">
      <selection activeCell="D7" sqref="D7:G7"/>
    </sheetView>
  </sheetViews>
  <sheetFormatPr defaultRowHeight="15" x14ac:dyDescent="0.25"/>
  <cols>
    <col min="1" max="1" width="2.85546875" customWidth="1"/>
    <col min="2" max="2" width="3.85546875" customWidth="1"/>
    <col min="3" max="3" width="53" bestFit="1" customWidth="1"/>
    <col min="4" max="4" width="12" bestFit="1" customWidth="1"/>
    <col min="5" max="5" width="7.42578125" customWidth="1"/>
    <col min="6" max="6" width="12" bestFit="1" customWidth="1"/>
    <col min="7" max="7" width="8.140625" customWidth="1"/>
    <col min="8" max="8" width="9.140625" customWidth="1"/>
    <col min="24" max="24" width="2.85546875" customWidth="1"/>
    <col min="26" max="26" width="0" hidden="1" customWidth="1"/>
    <col min="27" max="28" width="4.140625" hidden="1" customWidth="1"/>
    <col min="29" max="29" width="4.140625" customWidth="1"/>
  </cols>
  <sheetData>
    <row r="1" spans="1:28" x14ac:dyDescent="0.25">
      <c r="A1" s="11"/>
      <c r="B1" s="754" t="s">
        <v>71</v>
      </c>
      <c r="C1" s="754"/>
      <c r="D1" s="754"/>
      <c r="E1" s="754"/>
      <c r="F1" s="754"/>
      <c r="G1" s="754"/>
      <c r="H1" s="754"/>
      <c r="I1" s="754"/>
      <c r="J1" s="754"/>
      <c r="K1" s="754"/>
      <c r="L1" s="754"/>
      <c r="M1" s="754"/>
      <c r="N1" s="754"/>
      <c r="O1" s="754"/>
      <c r="P1" s="754"/>
      <c r="Q1" s="754"/>
      <c r="R1" s="754"/>
      <c r="S1" s="754"/>
      <c r="T1" s="754"/>
      <c r="U1" s="754"/>
      <c r="V1" s="754"/>
      <c r="W1" s="754"/>
      <c r="X1" s="11"/>
    </row>
    <row r="2" spans="1:28" s="15" customFormat="1" ht="21" customHeight="1" x14ac:dyDescent="0.25">
      <c r="A2" s="16"/>
      <c r="B2" s="754"/>
      <c r="C2" s="754"/>
      <c r="D2" s="754"/>
      <c r="E2" s="754"/>
      <c r="F2" s="754"/>
      <c r="G2" s="754"/>
      <c r="H2" s="754"/>
      <c r="I2" s="754"/>
      <c r="J2" s="754"/>
      <c r="K2" s="754"/>
      <c r="L2" s="754"/>
      <c r="M2" s="754"/>
      <c r="N2" s="754"/>
      <c r="O2" s="754"/>
      <c r="P2" s="754"/>
      <c r="Q2" s="754"/>
      <c r="R2" s="754"/>
      <c r="S2" s="754"/>
      <c r="T2" s="754"/>
      <c r="U2" s="754"/>
      <c r="V2" s="754"/>
      <c r="W2" s="754"/>
      <c r="X2" s="16"/>
    </row>
    <row r="3" spans="1:28" ht="33.75" customHeight="1" x14ac:dyDescent="0.35">
      <c r="A3" s="11"/>
      <c r="B3" s="760" t="str">
        <f>'Monitoria Anual - 4'!A2</f>
        <v>Plano de Ação Nacional para a Conservação de répteis e anfíbios ameaçados de extinção da região Sul do Brasil - PAN Herpetofauna do Sul</v>
      </c>
      <c r="C3" s="760"/>
      <c r="D3" s="760"/>
      <c r="E3" s="760"/>
      <c r="F3" s="760"/>
      <c r="G3" s="760"/>
      <c r="H3" s="760"/>
      <c r="I3" s="760"/>
      <c r="J3" s="760"/>
      <c r="K3" s="760"/>
      <c r="L3" s="760"/>
      <c r="M3" s="760"/>
      <c r="N3" s="760"/>
      <c r="O3" s="760"/>
      <c r="P3" s="760"/>
      <c r="Q3" s="760"/>
      <c r="R3" s="760"/>
      <c r="S3" s="760"/>
      <c r="T3" s="760"/>
      <c r="U3" s="760"/>
      <c r="V3" s="760"/>
      <c r="W3" s="760"/>
      <c r="X3" s="11"/>
    </row>
    <row r="4" spans="1:28" x14ac:dyDescent="0.25">
      <c r="A4" s="11"/>
      <c r="J4" s="12"/>
      <c r="K4" s="12"/>
      <c r="L4" s="12"/>
      <c r="M4" s="12"/>
      <c r="N4" s="12"/>
      <c r="O4" s="12"/>
      <c r="X4" s="11"/>
    </row>
    <row r="5" spans="1:28" s="2" customFormat="1" ht="45" customHeight="1" x14ac:dyDescent="0.25">
      <c r="A5" s="18"/>
      <c r="B5" s="761" t="s">
        <v>631</v>
      </c>
      <c r="C5" s="761"/>
      <c r="D5" s="762" t="str">
        <f>'Monitoria Anual - 4'!B4</f>
        <v>Promover a redução de ameaças sobre os anfíbios e répteis contemplados pelo PAN e seus habitat</v>
      </c>
      <c r="E5" s="762"/>
      <c r="F5" s="762"/>
      <c r="G5" s="762"/>
      <c r="H5" s="762"/>
      <c r="I5" s="762"/>
      <c r="J5" s="762"/>
      <c r="K5" s="762"/>
      <c r="L5" s="762"/>
      <c r="M5" s="763"/>
      <c r="N5" s="13"/>
      <c r="O5" s="13"/>
      <c r="P5" s="13"/>
      <c r="Q5" s="13"/>
      <c r="R5" s="13"/>
      <c r="X5" s="18"/>
    </row>
    <row r="6" spans="1:28" x14ac:dyDescent="0.25">
      <c r="A6" s="11"/>
      <c r="J6" s="12"/>
      <c r="K6" s="12"/>
      <c r="L6" s="12"/>
      <c r="M6" s="12"/>
      <c r="N6" s="12"/>
      <c r="O6" s="12"/>
      <c r="X6" s="11"/>
    </row>
    <row r="7" spans="1:28" ht="26.25" customHeight="1" x14ac:dyDescent="0.25">
      <c r="A7" s="11"/>
      <c r="B7" s="761" t="s">
        <v>75</v>
      </c>
      <c r="C7" s="761"/>
      <c r="D7" s="755" t="str">
        <f>'Monitoria Anual - 4'!B6</f>
        <v>29 de novembro a 01 de dezembro de 2022</v>
      </c>
      <c r="E7" s="755"/>
      <c r="F7" s="755"/>
      <c r="G7" s="756"/>
      <c r="H7" s="2"/>
      <c r="I7" s="14"/>
      <c r="J7" s="12"/>
      <c r="K7" s="12"/>
      <c r="L7" s="12"/>
      <c r="M7" s="12"/>
      <c r="N7" s="12"/>
      <c r="O7" s="12"/>
      <c r="X7" s="11"/>
    </row>
    <row r="8" spans="1:28" x14ac:dyDescent="0.25">
      <c r="A8" s="11"/>
      <c r="X8" s="11"/>
    </row>
    <row r="9" spans="1:28" ht="31.5" customHeight="1" x14ac:dyDescent="0.25">
      <c r="A9" s="11"/>
      <c r="B9" s="754" t="s">
        <v>632</v>
      </c>
      <c r="C9" s="754"/>
      <c r="D9" s="754"/>
      <c r="E9" s="754"/>
      <c r="F9" s="754"/>
      <c r="G9" s="754"/>
      <c r="H9" s="754"/>
      <c r="I9" s="754"/>
      <c r="J9" s="754"/>
      <c r="K9" s="754"/>
      <c r="L9" s="754"/>
      <c r="M9" s="754"/>
      <c r="N9" s="754"/>
      <c r="O9" s="754"/>
      <c r="P9" s="754"/>
      <c r="Q9" s="754"/>
      <c r="R9" s="754"/>
      <c r="S9" s="754"/>
      <c r="T9" s="754"/>
      <c r="U9" s="754"/>
      <c r="V9" s="754"/>
      <c r="W9" s="754"/>
      <c r="X9" s="11"/>
    </row>
    <row r="10" spans="1:28" x14ac:dyDescent="0.25">
      <c r="A10" s="11"/>
      <c r="G10" s="10"/>
      <c r="H10" s="10"/>
      <c r="I10" s="10"/>
      <c r="X10" s="11"/>
    </row>
    <row r="11" spans="1:28" ht="15.75" x14ac:dyDescent="0.25">
      <c r="A11" s="11"/>
      <c r="B11" s="755" t="s">
        <v>633</v>
      </c>
      <c r="C11" s="756"/>
      <c r="D11" s="45"/>
      <c r="E11" s="45"/>
      <c r="F11" s="45"/>
      <c r="G11" s="45"/>
      <c r="H11" s="45"/>
      <c r="I11" s="45"/>
      <c r="J11" s="45"/>
      <c r="K11" s="45"/>
      <c r="L11" s="45"/>
      <c r="M11" s="45"/>
      <c r="N11" s="45"/>
      <c r="O11" s="45"/>
      <c r="P11" s="45"/>
      <c r="Q11" s="45"/>
      <c r="R11" s="45"/>
      <c r="S11" s="45"/>
      <c r="T11" s="45"/>
      <c r="U11" s="45"/>
      <c r="V11" s="45"/>
      <c r="W11" s="45"/>
      <c r="X11" s="11"/>
    </row>
    <row r="12" spans="1:28" ht="15.75" thickBot="1" x14ac:dyDescent="0.3">
      <c r="A12" s="11"/>
      <c r="F12" s="831"/>
      <c r="G12" s="831"/>
      <c r="H12" s="291"/>
      <c r="X12" s="11"/>
    </row>
    <row r="13" spans="1:28" ht="33.75" customHeight="1" thickBot="1" x14ac:dyDescent="0.3">
      <c r="A13" s="11"/>
      <c r="C13" s="757" t="s">
        <v>1318</v>
      </c>
      <c r="D13" s="758"/>
      <c r="E13" s="758"/>
      <c r="F13" s="758"/>
      <c r="G13" s="759"/>
      <c r="H13" s="3"/>
      <c r="X13" s="11"/>
    </row>
    <row r="14" spans="1:28" s="2" customFormat="1" ht="34.5" customHeight="1" thickBot="1" x14ac:dyDescent="0.3">
      <c r="A14" s="18"/>
      <c r="C14" s="26" t="s">
        <v>635</v>
      </c>
      <c r="D14" s="7" t="s">
        <v>636</v>
      </c>
      <c r="E14" s="8" t="s">
        <v>637</v>
      </c>
      <c r="F14" s="7" t="s">
        <v>638</v>
      </c>
      <c r="G14" s="9" t="s">
        <v>637</v>
      </c>
      <c r="H14" s="6"/>
      <c r="X14" s="18"/>
    </row>
    <row r="15" spans="1:28" ht="15.75" x14ac:dyDescent="0.25">
      <c r="A15" s="11"/>
      <c r="C15" s="81" t="s">
        <v>639</v>
      </c>
      <c r="D15" s="91"/>
      <c r="E15" s="92"/>
      <c r="F15" s="88">
        <f>COUNTA('Monitoria Anual - 4'!S11:S869)</f>
        <v>0</v>
      </c>
      <c r="G15" s="27">
        <f t="shared" ref="G15:G21" si="0">F15/$F$22</f>
        <v>0</v>
      </c>
      <c r="H15" s="4"/>
      <c r="X15" s="11"/>
    </row>
    <row r="16" spans="1:28" ht="15.75" x14ac:dyDescent="0.25">
      <c r="A16" s="11"/>
      <c r="C16" s="82" t="s">
        <v>640</v>
      </c>
      <c r="D16" s="93">
        <f>COUNTA('Monitoria Anual - 4'!N11:N869)</f>
        <v>0</v>
      </c>
      <c r="E16" s="29">
        <f>D16/$D$22</f>
        <v>0</v>
      </c>
      <c r="F16" s="89">
        <f>D16-AB16</f>
        <v>0</v>
      </c>
      <c r="G16" s="29">
        <f t="shared" si="0"/>
        <v>0</v>
      </c>
      <c r="H16" s="4"/>
      <c r="X16" s="11"/>
      <c r="Z16">
        <f>COUNTIFS('Monitoria Anual - 4'!N:N,"x",'Monitoria Anual - 4'!S:S,"Excluída")</f>
        <v>0</v>
      </c>
      <c r="AA16">
        <f>COUNTIFS('Monitoria Anual - 4'!N:N,"x",'Monitoria Anual - 4'!S:S,"Agrupada")</f>
        <v>0</v>
      </c>
      <c r="AB16">
        <f>Z16+AA16</f>
        <v>0</v>
      </c>
    </row>
    <row r="17" spans="1:28" ht="15.75" x14ac:dyDescent="0.25">
      <c r="A17" s="11"/>
      <c r="C17" s="83" t="s">
        <v>641</v>
      </c>
      <c r="D17" s="93">
        <f>COUNTA('Monitoria Anual - 4'!O11:O869)</f>
        <v>13</v>
      </c>
      <c r="E17" s="29">
        <f>D17/$D$22</f>
        <v>0.26530612244897961</v>
      </c>
      <c r="F17" s="89">
        <f>D17-AB17</f>
        <v>13</v>
      </c>
      <c r="G17" s="29">
        <f t="shared" si="0"/>
        <v>0.25490196078431371</v>
      </c>
      <c r="H17" s="4"/>
      <c r="X17" s="11"/>
      <c r="Z17">
        <f t="array" ref="Z17">COUNTIFS('Monitoria Anual - 4'!O:O,"x",'Monitoria Anual - 4'!S:S,"Excluída")</f>
        <v>0</v>
      </c>
      <c r="AA17">
        <f t="array" ref="AA17">COUNTIFS('Monitoria Anual - 4'!O:O,"x",'Monitoria Anual - 4'!S:S,"Agrupada")</f>
        <v>0</v>
      </c>
      <c r="AB17">
        <f>Z17+AA17</f>
        <v>0</v>
      </c>
    </row>
    <row r="18" spans="1:28" ht="15.75" x14ac:dyDescent="0.25">
      <c r="A18" s="11"/>
      <c r="C18" s="84" t="s">
        <v>642</v>
      </c>
      <c r="D18" s="93">
        <f>COUNTA('Monitoria Anual - 4'!P11:P869)</f>
        <v>8</v>
      </c>
      <c r="E18" s="29">
        <f>D18/$D$22</f>
        <v>0.16326530612244897</v>
      </c>
      <c r="F18" s="89">
        <f>D18-AB18</f>
        <v>8</v>
      </c>
      <c r="G18" s="29">
        <f t="shared" si="0"/>
        <v>0.15686274509803921</v>
      </c>
      <c r="H18" s="4"/>
      <c r="X18" s="11"/>
      <c r="Z18">
        <f t="array" ref="Z18">COUNTIFS('Monitoria Anual - 4'!P:P,"x",'Monitoria Anual - 4'!S:S,"Excluída")</f>
        <v>0</v>
      </c>
      <c r="AA18">
        <f t="array" ref="AA18">COUNTIFS('Monitoria Anual - 4'!P:P,"x",'Monitoria Anual - 4'!S:S,"Agrupada")</f>
        <v>0</v>
      </c>
      <c r="AB18">
        <f>Z18+AA18</f>
        <v>0</v>
      </c>
    </row>
    <row r="19" spans="1:28" ht="15.75" x14ac:dyDescent="0.25">
      <c r="A19" s="11"/>
      <c r="C19" s="85" t="s">
        <v>643</v>
      </c>
      <c r="D19" s="93">
        <f>COUNTA('Monitoria Anual - 4'!Q11:Q869)</f>
        <v>20</v>
      </c>
      <c r="E19" s="29">
        <f>D19/$D$22</f>
        <v>0.40816326530612246</v>
      </c>
      <c r="F19" s="89">
        <f>D19-AB19</f>
        <v>20</v>
      </c>
      <c r="G19" s="29">
        <f t="shared" si="0"/>
        <v>0.39215686274509803</v>
      </c>
      <c r="H19" s="4"/>
      <c r="X19" s="11"/>
      <c r="Z19">
        <f t="array" ref="Z19">COUNTIFS('Monitoria Anual - 4'!Q:Q,"x",'Monitoria Anual - 4'!S:S,"Excluída")</f>
        <v>0</v>
      </c>
      <c r="AA19">
        <f t="array" ref="AA19">COUNTIFS('Monitoria Anual - 4'!Q:Q,"x",'Monitoria Anual - 4'!S:S,"Agrupada")</f>
        <v>0</v>
      </c>
      <c r="AB19">
        <f>Z19+AA19</f>
        <v>0</v>
      </c>
    </row>
    <row r="20" spans="1:28" ht="15.75" x14ac:dyDescent="0.25">
      <c r="A20" s="11"/>
      <c r="C20" s="86" t="s">
        <v>644</v>
      </c>
      <c r="D20" s="93">
        <f>COUNTA('Monitoria Anual - 4'!R11:R869)</f>
        <v>8</v>
      </c>
      <c r="E20" s="29">
        <f>D20/$D$22</f>
        <v>0.16326530612244897</v>
      </c>
      <c r="F20" s="89">
        <f>D20-AB20</f>
        <v>8</v>
      </c>
      <c r="G20" s="29">
        <f t="shared" si="0"/>
        <v>0.15686274509803921</v>
      </c>
      <c r="H20" s="4"/>
      <c r="X20" s="11"/>
      <c r="Z20">
        <f t="array" ref="Z20">COUNTIFS('Monitoria Anual - 4'!R:R,"x",'Monitoria Anual - 4'!S:S,"Excluída")</f>
        <v>0</v>
      </c>
      <c r="AA20">
        <f t="array" ref="AA20">COUNTIFS('Monitoria Anual - 4'!R:R,"x",'Monitoria Anual - 4'!S:S,"Agrupada")</f>
        <v>0</v>
      </c>
      <c r="AB20">
        <f>Z20+AA20</f>
        <v>0</v>
      </c>
    </row>
    <row r="21" spans="1:28" ht="16.5" thickBot="1" x14ac:dyDescent="0.3">
      <c r="A21" s="11"/>
      <c r="C21" s="87" t="s">
        <v>645</v>
      </c>
      <c r="D21" s="94"/>
      <c r="E21" s="95"/>
      <c r="F21" s="90">
        <f>'Monitoria Anual - 4'!C71</f>
        <v>2</v>
      </c>
      <c r="G21" s="30">
        <f t="shared" si="0"/>
        <v>3.9215686274509803E-2</v>
      </c>
      <c r="H21" s="4"/>
      <c r="X21" s="11"/>
    </row>
    <row r="22" spans="1:28" ht="16.5" thickBot="1" x14ac:dyDescent="0.3">
      <c r="A22" s="11"/>
      <c r="C22" s="96" t="s">
        <v>646</v>
      </c>
      <c r="D22" s="98">
        <f>SUM(D16:D20)</f>
        <v>49</v>
      </c>
      <c r="E22" s="32">
        <f>SUM(E15:E21)</f>
        <v>1</v>
      </c>
      <c r="F22" s="97">
        <f>SUM(F16:F21)</f>
        <v>51</v>
      </c>
      <c r="G22" s="32">
        <f>SUM(G16:G21)</f>
        <v>1</v>
      </c>
      <c r="H22" s="4"/>
      <c r="X22" s="11"/>
    </row>
    <row r="23" spans="1:28" ht="15.75" thickBot="1" x14ac:dyDescent="0.3">
      <c r="A23" s="11"/>
      <c r="C23" s="76" t="s">
        <v>647</v>
      </c>
      <c r="D23" s="828">
        <f>COUNTIF('Monitoria Anual - 4'!S11:S869,"Agrupada")</f>
        <v>0</v>
      </c>
      <c r="E23" s="829"/>
      <c r="F23" s="829"/>
      <c r="G23" s="830"/>
      <c r="H23" s="5"/>
      <c r="X23" s="11"/>
    </row>
    <row r="24" spans="1:28" ht="15.75" thickBot="1" x14ac:dyDescent="0.3">
      <c r="A24" s="11"/>
      <c r="C24" s="75" t="s">
        <v>648</v>
      </c>
      <c r="D24" s="828">
        <f>COUNTIF('Monitoria Anual - 4'!S11:S66,"Excluída")</f>
        <v>0</v>
      </c>
      <c r="E24" s="829"/>
      <c r="F24" s="829"/>
      <c r="G24" s="830"/>
      <c r="X24" s="11"/>
    </row>
    <row r="25" spans="1:28" x14ac:dyDescent="0.25">
      <c r="A25" s="11"/>
      <c r="X25" s="11"/>
    </row>
    <row r="26" spans="1:28" x14ac:dyDescent="0.25">
      <c r="A26" s="11"/>
      <c r="X26" s="11"/>
    </row>
    <row r="27" spans="1:28" ht="15.75" x14ac:dyDescent="0.25">
      <c r="A27" s="11"/>
      <c r="B27" s="755" t="s">
        <v>649</v>
      </c>
      <c r="C27" s="756"/>
      <c r="D27" s="45"/>
      <c r="E27" s="45"/>
      <c r="F27" s="45"/>
      <c r="G27" s="45"/>
      <c r="X27" s="11"/>
    </row>
    <row r="28" spans="1:28" ht="16.5" thickBot="1" x14ac:dyDescent="0.3">
      <c r="A28" s="11"/>
      <c r="B28" s="45"/>
      <c r="C28" s="17"/>
      <c r="D28" s="17"/>
      <c r="E28" s="17"/>
      <c r="F28" s="17"/>
      <c r="G28" s="17"/>
      <c r="H28" s="45"/>
      <c r="I28" s="45"/>
      <c r="J28" s="45"/>
      <c r="K28" s="45"/>
      <c r="L28" s="45"/>
      <c r="M28" s="45"/>
      <c r="N28" s="45"/>
      <c r="O28" s="45"/>
      <c r="P28" s="45"/>
      <c r="Q28" s="45"/>
      <c r="R28" s="45"/>
      <c r="S28" s="45"/>
      <c r="T28" s="45"/>
      <c r="U28" s="45"/>
      <c r="V28" s="45"/>
      <c r="W28" s="45"/>
      <c r="X28" s="11"/>
    </row>
    <row r="29" spans="1:28" ht="16.5" thickBot="1" x14ac:dyDescent="0.3">
      <c r="A29" s="11"/>
      <c r="B29" s="17"/>
      <c r="C29" s="33" t="s">
        <v>650</v>
      </c>
      <c r="D29" s="69">
        <f>COUNTA('Monitoria Anual - 4'!A11:A65)</f>
        <v>3</v>
      </c>
      <c r="H29" s="17"/>
      <c r="I29" s="17"/>
      <c r="J29" s="17"/>
      <c r="K29" s="17"/>
      <c r="L29" s="17"/>
      <c r="M29" s="17"/>
      <c r="N29" s="17"/>
      <c r="O29" s="17"/>
      <c r="P29" s="17"/>
      <c r="Q29" s="17"/>
      <c r="R29" s="17"/>
      <c r="S29" s="17"/>
      <c r="T29" s="17"/>
      <c r="U29" s="17"/>
      <c r="V29" s="17"/>
      <c r="W29" s="17"/>
      <c r="X29" s="11"/>
    </row>
    <row r="30" spans="1:28" ht="15.75" thickBot="1" x14ac:dyDescent="0.3">
      <c r="A30" s="11"/>
      <c r="X30" s="11"/>
    </row>
    <row r="31" spans="1:28" ht="15.75" thickBot="1" x14ac:dyDescent="0.3">
      <c r="A31" s="11"/>
      <c r="C31" s="80" t="s">
        <v>651</v>
      </c>
      <c r="D31" s="80" t="s">
        <v>652</v>
      </c>
      <c r="E31" s="19"/>
      <c r="F31" s="20"/>
      <c r="G31" s="21"/>
      <c r="H31" s="23"/>
      <c r="I31" s="24"/>
      <c r="J31" s="25"/>
      <c r="W31" s="1"/>
      <c r="X31" s="11"/>
    </row>
    <row r="32" spans="1:28" x14ac:dyDescent="0.25">
      <c r="A32" s="11"/>
      <c r="C32" s="77" t="s">
        <v>653</v>
      </c>
      <c r="D32" s="101">
        <f>SUM(F32:J32)</f>
        <v>12</v>
      </c>
      <c r="E32" s="34">
        <f>COUNTA('Monitoria Anual - 4'!S11:S25)</f>
        <v>0</v>
      </c>
      <c r="F32" s="67">
        <f>COUNTA('Monitoria Anual - 4'!N11:N25)</f>
        <v>0</v>
      </c>
      <c r="G32" s="67">
        <f>COUNTA('Monitoria Anual - 4'!O11:O25)</f>
        <v>3</v>
      </c>
      <c r="H32" s="67">
        <f>COUNTA('Monitoria Anual - 4'!P11:P25)</f>
        <v>2</v>
      </c>
      <c r="I32" s="67">
        <f>COUNTA('Monitoria Anual - 4'!Q11:Q25)</f>
        <v>4</v>
      </c>
      <c r="J32" s="68">
        <f>COUNTA('Monitoria Anual - 4'!R11:R25)</f>
        <v>3</v>
      </c>
      <c r="W32" s="1"/>
      <c r="X32" s="11"/>
    </row>
    <row r="33" spans="1:24" x14ac:dyDescent="0.25">
      <c r="A33" s="11"/>
      <c r="C33" s="78" t="s">
        <v>654</v>
      </c>
      <c r="D33" s="77">
        <f>SUM(F33:J33)</f>
        <v>20</v>
      </c>
      <c r="E33" s="35">
        <f>COUNTA('Monitoria Anual - 4'!S28:S48)</f>
        <v>0</v>
      </c>
      <c r="F33" s="36">
        <f>COUNTA('Monitoria Anual - 4'!N28:N48)</f>
        <v>0</v>
      </c>
      <c r="G33" s="36">
        <f>COUNTA('Monitoria Anual - 4'!O28:O48)</f>
        <v>5</v>
      </c>
      <c r="H33" s="36">
        <f>COUNTA('Monitoria Anual - 4'!P28:P48)</f>
        <v>2</v>
      </c>
      <c r="I33" s="36">
        <f>COUNTA('Monitoria Anual - 4'!Q28:Q48)</f>
        <v>12</v>
      </c>
      <c r="J33" s="37">
        <f>COUNTA('Monitoria Anual - 4'!R28:R48)</f>
        <v>1</v>
      </c>
      <c r="W33" s="1"/>
      <c r="X33" s="11"/>
    </row>
    <row r="34" spans="1:24" x14ac:dyDescent="0.25">
      <c r="A34" s="11"/>
      <c r="C34" s="78" t="s">
        <v>655</v>
      </c>
      <c r="D34" s="77">
        <f t="shared" ref="D34" si="1">SUM(F34:J34)</f>
        <v>15</v>
      </c>
      <c r="E34" s="35">
        <f>COUNTA('Monitoria Anual - 4'!S49:S65)</f>
        <v>0</v>
      </c>
      <c r="F34" s="36">
        <f>COUNTA('Monitoria Anual - 4'!N49:N65)</f>
        <v>0</v>
      </c>
      <c r="G34" s="36">
        <f>COUNTA('Monitoria Anual - 4'!O49:O65)</f>
        <v>4</v>
      </c>
      <c r="H34" s="36">
        <f>COUNTA('Monitoria Anual - 4'!P49:P65)</f>
        <v>3</v>
      </c>
      <c r="I34" s="36">
        <f>COUNTA('Monitoria Anual - 4'!Q49:Q65)</f>
        <v>4</v>
      </c>
      <c r="J34" s="37">
        <f>COUNTA('Monitoria Anual - 4'!R49:R65)</f>
        <v>4</v>
      </c>
      <c r="W34" s="1"/>
      <c r="X34" s="11"/>
    </row>
    <row r="35" spans="1:24" x14ac:dyDescent="0.25">
      <c r="A35" s="11"/>
      <c r="X35" s="11"/>
    </row>
    <row r="36" spans="1:24" x14ac:dyDescent="0.25">
      <c r="A36" s="11"/>
      <c r="B36" s="11"/>
      <c r="C36" s="11"/>
      <c r="D36" s="11"/>
      <c r="E36" s="11"/>
      <c r="F36" s="11"/>
      <c r="G36" s="11"/>
      <c r="H36" s="11"/>
      <c r="I36" s="11"/>
      <c r="J36" s="11"/>
      <c r="K36" s="11"/>
      <c r="L36" s="11"/>
      <c r="M36" s="11"/>
      <c r="N36" s="11"/>
      <c r="O36" s="11"/>
      <c r="P36" s="11"/>
      <c r="Q36" s="11"/>
      <c r="R36" s="11"/>
      <c r="S36" s="11"/>
      <c r="T36" s="11"/>
      <c r="U36" s="11"/>
      <c r="V36" s="11"/>
      <c r="W36" s="11"/>
      <c r="X36" s="11"/>
    </row>
  </sheetData>
  <mergeCells count="13">
    <mergeCell ref="B27:C27"/>
    <mergeCell ref="B9:W9"/>
    <mergeCell ref="B11:C11"/>
    <mergeCell ref="F12:G12"/>
    <mergeCell ref="C13:G13"/>
    <mergeCell ref="D23:G23"/>
    <mergeCell ref="D24:G24"/>
    <mergeCell ref="B1:W2"/>
    <mergeCell ref="B3:W3"/>
    <mergeCell ref="B5:C5"/>
    <mergeCell ref="D5:M5"/>
    <mergeCell ref="B7:C7"/>
    <mergeCell ref="D7:G7"/>
  </mergeCells>
  <conditionalFormatting sqref="E32:F32 G32:J34 F33:F34">
    <cfRule type="cellIs" dxfId="7" priority="1" stopIfTrue="1" operator="equal">
      <formula>0</formula>
    </cfRule>
  </conditionalFormatting>
  <pageMargins left="0.25" right="0.25" top="0.75" bottom="0.75" header="0.3" footer="0.3"/>
  <pageSetup paperSize="9" scale="52" fitToHeight="0" orientation="landscape" r:id="rId1"/>
  <colBreaks count="1" manualBreakCount="1">
    <brk id="11"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D0F5F97CF19F141AAF675EC48D2F445" ma:contentTypeVersion="2" ma:contentTypeDescription="Crie um novo documento." ma:contentTypeScope="" ma:versionID="45269de54eb9452e266956b40f24fd6e">
  <xsd:schema xmlns:xsd="http://www.w3.org/2001/XMLSchema" xmlns:xs="http://www.w3.org/2001/XMLSchema" xmlns:p="http://schemas.microsoft.com/office/2006/metadata/properties" xmlns:ns2="de18ee0c-803d-4b73-8512-9fd7dee91864" targetNamespace="http://schemas.microsoft.com/office/2006/metadata/properties" ma:root="true" ma:fieldsID="29729b4a68a60676da5b1d0a42e8f8d4" ns2:_="">
    <xsd:import namespace="de18ee0c-803d-4b73-8512-9fd7dee91864"/>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18ee0c-803d-4b73-8512-9fd7dee918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090F5D0-F6B1-4CE3-93D1-CB9CBD4C3C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18ee0c-803d-4b73-8512-9fd7dee918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C51AF3-DF84-4827-B17B-24037AC4E33C}">
  <ds:schemaRefs>
    <ds:schemaRef ds:uri="http://schemas.microsoft.com/sharepoint/v3/contenttype/forms"/>
  </ds:schemaRefs>
</ds:datastoreItem>
</file>

<file path=customXml/itemProps3.xml><?xml version="1.0" encoding="utf-8"?>
<ds:datastoreItem xmlns:ds="http://schemas.openxmlformats.org/officeDocument/2006/customXml" ds:itemID="{A024F704-8315-46BC-B1CB-36C5FF58BEE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LEGENDA</vt:lpstr>
      <vt:lpstr>Monitoria Anual - 1</vt:lpstr>
      <vt:lpstr>Painel de Gestão - 1</vt:lpstr>
      <vt:lpstr>Monitoria Anual - 2</vt:lpstr>
      <vt:lpstr>Painel de Gestão - 2</vt:lpstr>
      <vt:lpstr>Monitoria Anual - 3</vt:lpstr>
      <vt:lpstr>Painel de Gestão - 3</vt:lpstr>
      <vt:lpstr>Monitoria Anual - 4</vt:lpstr>
      <vt:lpstr>Painel de Gestão - 4</vt:lpstr>
      <vt:lpstr>Monitoria Anual - 5</vt:lpstr>
      <vt:lpstr>Painel de Gestão Final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Renata Navega</dc:creator>
  <cp:keywords/>
  <dc:description/>
  <cp:lastModifiedBy>Bárbara Carvalho</cp:lastModifiedBy>
  <cp:revision/>
  <dcterms:created xsi:type="dcterms:W3CDTF">2012-07-30T00:05:19Z</dcterms:created>
  <dcterms:modified xsi:type="dcterms:W3CDTF">2026-07-21T13:27:31Z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0x0101008D0F5F97CF19F141AAF675EC48D2F445</vt:lpwstr>
  </property>
</Properties>
</file>