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drawings/drawing6.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9.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D:\1_Backup Cintia 29JAN2024\CLG\COPAN\Trabalho remoto\Site PANs\PAN Herpeto do Espinhaço\"/>
    </mc:Choice>
  </mc:AlternateContent>
  <xr:revisionPtr revIDLastSave="0" documentId="13_ncr:1_{10EFF397-777B-4D44-A6F3-4AA75786D16D}" xr6:coauthVersionLast="47" xr6:coauthVersionMax="47" xr10:uidLastSave="{00000000-0000-0000-0000-000000000000}"/>
  <bookViews>
    <workbookView xWindow="-120" yWindow="-120" windowWidth="20730" windowHeight="11160" tabRatio="793" firstSheet="5" activeTab="8" xr2:uid="{00000000-000D-0000-FFFF-FFFF00000000}"/>
  </bookViews>
  <sheets>
    <sheet name="Monitoria Anual - 1" sheetId="1" r:id="rId1"/>
    <sheet name="Painel de Gestão - 1" sheetId="2" r:id="rId2"/>
    <sheet name="Monitoria Anual - 2" sheetId="44" r:id="rId3"/>
    <sheet name="Painel de Gestão - 2" sheetId="45" r:id="rId4"/>
    <sheet name="Monitoria Anual - 3" sheetId="46" r:id="rId5"/>
    <sheet name="Painel de Gestão - 3" sheetId="47" r:id="rId6"/>
    <sheet name="Monitoria Anual - 4" sheetId="48" r:id="rId7"/>
    <sheet name="Painel de Gestão - 4" sheetId="49" r:id="rId8"/>
    <sheet name="Monitoria Final" sheetId="35" r:id="rId9"/>
    <sheet name="Painel de Gestão Final" sheetId="36" r:id="rId10"/>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 i="49" l="1"/>
  <c r="C47" i="48"/>
  <c r="D23" i="47"/>
  <c r="F37" i="47"/>
  <c r="C46" i="46"/>
  <c r="B4" i="48" l="1"/>
  <c r="B4" i="46" l="1"/>
  <c r="D5" i="2"/>
  <c r="J32" i="2"/>
  <c r="F15" i="2" l="1"/>
  <c r="J37" i="49" l="1"/>
  <c r="I37" i="49"/>
  <c r="H37" i="49"/>
  <c r="G37" i="49"/>
  <c r="F37" i="49"/>
  <c r="E37" i="49"/>
  <c r="J36" i="49"/>
  <c r="I36" i="49"/>
  <c r="H36" i="49"/>
  <c r="G36" i="49"/>
  <c r="F36" i="49"/>
  <c r="E36" i="49"/>
  <c r="J35" i="49"/>
  <c r="I35" i="49"/>
  <c r="H35" i="49"/>
  <c r="G35" i="49"/>
  <c r="F35" i="49"/>
  <c r="E35" i="49"/>
  <c r="J34" i="49"/>
  <c r="I34" i="49"/>
  <c r="H34" i="49"/>
  <c r="G34" i="49"/>
  <c r="F34" i="49"/>
  <c r="E34" i="49"/>
  <c r="J33" i="49"/>
  <c r="I33" i="49"/>
  <c r="H33" i="49"/>
  <c r="G33" i="49"/>
  <c r="F33" i="49"/>
  <c r="E33" i="49"/>
  <c r="J32" i="49"/>
  <c r="I32" i="49"/>
  <c r="H32" i="49"/>
  <c r="G32" i="49"/>
  <c r="F32" i="49"/>
  <c r="E32" i="49"/>
  <c r="D29" i="49"/>
  <c r="D24" i="49"/>
  <c r="D23" i="49"/>
  <c r="AA20" i="49" a="1"/>
  <c r="AA20" i="49" s="1"/>
  <c r="Z20" i="49" a="1"/>
  <c r="Z20" i="49" s="1"/>
  <c r="D20" i="49"/>
  <c r="AA19" i="49" a="1"/>
  <c r="AA19" i="49" s="1"/>
  <c r="Z19" i="49" a="1"/>
  <c r="Z19" i="49" s="1"/>
  <c r="D19" i="49"/>
  <c r="AA18" i="49" a="1"/>
  <c r="AA18" i="49" s="1"/>
  <c r="Z18" i="49" a="1"/>
  <c r="Z18" i="49" s="1"/>
  <c r="D18" i="49"/>
  <c r="AA17" i="49" a="1"/>
  <c r="AA17" i="49" s="1"/>
  <c r="Z17" i="49" a="1"/>
  <c r="Z17" i="49" s="1"/>
  <c r="D17" i="49"/>
  <c r="AA16" i="49"/>
  <c r="Z16" i="49"/>
  <c r="D16" i="49"/>
  <c r="F15" i="49"/>
  <c r="D7" i="49"/>
  <c r="B3" i="49"/>
  <c r="F21" i="49"/>
  <c r="J37" i="47"/>
  <c r="I37" i="47"/>
  <c r="H37" i="47"/>
  <c r="G37" i="47"/>
  <c r="E37" i="47"/>
  <c r="J36" i="47"/>
  <c r="I36" i="47"/>
  <c r="H36" i="47"/>
  <c r="G36" i="47"/>
  <c r="F36" i="47"/>
  <c r="E36" i="47"/>
  <c r="J35" i="47"/>
  <c r="I35" i="47"/>
  <c r="H35" i="47"/>
  <c r="G35" i="47"/>
  <c r="F35" i="47"/>
  <c r="E35" i="47"/>
  <c r="J34" i="47"/>
  <c r="I34" i="47"/>
  <c r="H34" i="47"/>
  <c r="G34" i="47"/>
  <c r="F34" i="47"/>
  <c r="E34" i="47"/>
  <c r="J33" i="47"/>
  <c r="I33" i="47"/>
  <c r="H33" i="47"/>
  <c r="G33" i="47"/>
  <c r="F33" i="47"/>
  <c r="E33" i="47"/>
  <c r="J32" i="47"/>
  <c r="I32" i="47"/>
  <c r="H32" i="47"/>
  <c r="G32" i="47"/>
  <c r="F32" i="47"/>
  <c r="E32" i="47"/>
  <c r="D29" i="47"/>
  <c r="D24" i="47"/>
  <c r="AA20" i="47" a="1"/>
  <c r="AA20" i="47" s="1"/>
  <c r="Z20" i="47" a="1"/>
  <c r="Z20" i="47" s="1"/>
  <c r="D20" i="47"/>
  <c r="AA19" i="47" a="1"/>
  <c r="AA19" i="47" s="1"/>
  <c r="Z19" i="47" a="1"/>
  <c r="Z19" i="47" s="1"/>
  <c r="D19" i="47"/>
  <c r="AA18" i="47" a="1"/>
  <c r="AA18" i="47" s="1"/>
  <c r="Z18" i="47" a="1"/>
  <c r="Z18" i="47" s="1"/>
  <c r="D18" i="47"/>
  <c r="AA17" i="47" a="1"/>
  <c r="AA17" i="47" s="1"/>
  <c r="Z17" i="47" a="1"/>
  <c r="Z17" i="47" s="1"/>
  <c r="D17" i="47"/>
  <c r="AA16" i="47"/>
  <c r="Z16" i="47"/>
  <c r="D16" i="47"/>
  <c r="F15" i="47"/>
  <c r="D7" i="47"/>
  <c r="D5" i="47"/>
  <c r="B3" i="47"/>
  <c r="F21" i="47"/>
  <c r="J37" i="45"/>
  <c r="I37" i="45"/>
  <c r="H37" i="45"/>
  <c r="G37" i="45"/>
  <c r="F37" i="45"/>
  <c r="E37" i="45"/>
  <c r="J36" i="45"/>
  <c r="I36" i="45"/>
  <c r="H36" i="45"/>
  <c r="G36" i="45"/>
  <c r="F36" i="45"/>
  <c r="E36" i="45"/>
  <c r="J35" i="45"/>
  <c r="I35" i="45"/>
  <c r="H35" i="45"/>
  <c r="G35" i="45"/>
  <c r="F35" i="45"/>
  <c r="E35" i="45"/>
  <c r="J34" i="45"/>
  <c r="I34" i="45"/>
  <c r="H34" i="45"/>
  <c r="G34" i="45"/>
  <c r="F34" i="45"/>
  <c r="E34" i="45"/>
  <c r="J33" i="45"/>
  <c r="I33" i="45"/>
  <c r="H33" i="45"/>
  <c r="G33" i="45"/>
  <c r="F33" i="45"/>
  <c r="E33" i="45"/>
  <c r="J32" i="45"/>
  <c r="I32" i="45"/>
  <c r="H32" i="45"/>
  <c r="G32" i="45"/>
  <c r="F32" i="45"/>
  <c r="E32" i="45"/>
  <c r="D29" i="45"/>
  <c r="D24" i="45"/>
  <c r="D23" i="45"/>
  <c r="D20" i="45"/>
  <c r="D19" i="45"/>
  <c r="D18" i="45"/>
  <c r="D17" i="45"/>
  <c r="D16" i="45"/>
  <c r="F15" i="45"/>
  <c r="D7" i="45"/>
  <c r="D5" i="45"/>
  <c r="B3" i="45"/>
  <c r="F21" i="45"/>
  <c r="F33" i="2"/>
  <c r="G33" i="2"/>
  <c r="H33" i="2"/>
  <c r="I33" i="2"/>
  <c r="J33" i="2"/>
  <c r="AA16" i="2"/>
  <c r="Z16" i="2"/>
  <c r="Z17" i="2" a="1"/>
  <c r="Z17" i="2" s="1"/>
  <c r="G30" i="36"/>
  <c r="F30" i="36"/>
  <c r="E30" i="36"/>
  <c r="G29" i="36"/>
  <c r="F29" i="36"/>
  <c r="E29" i="36"/>
  <c r="G28" i="36"/>
  <c r="F28" i="36"/>
  <c r="E28" i="36"/>
  <c r="G27" i="36"/>
  <c r="F27" i="36"/>
  <c r="E27" i="36"/>
  <c r="G26" i="36"/>
  <c r="F26" i="36"/>
  <c r="E26" i="36"/>
  <c r="G25" i="36"/>
  <c r="F25" i="36"/>
  <c r="E25" i="36"/>
  <c r="D17" i="36"/>
  <c r="D16" i="36"/>
  <c r="D15" i="36"/>
  <c r="D5" i="36"/>
  <c r="B3" i="36"/>
  <c r="J37" i="2"/>
  <c r="I37" i="2"/>
  <c r="H37" i="2"/>
  <c r="G37" i="2"/>
  <c r="F37" i="2"/>
  <c r="E37" i="2"/>
  <c r="J36" i="2"/>
  <c r="I36" i="2"/>
  <c r="H36" i="2"/>
  <c r="G36" i="2"/>
  <c r="F36" i="2"/>
  <c r="E36" i="2"/>
  <c r="J35" i="2"/>
  <c r="I35" i="2"/>
  <c r="H35" i="2"/>
  <c r="G35" i="2"/>
  <c r="F35" i="2"/>
  <c r="E35" i="2"/>
  <c r="J34" i="2"/>
  <c r="I34" i="2"/>
  <c r="H34" i="2"/>
  <c r="G34" i="2"/>
  <c r="F34" i="2"/>
  <c r="E34" i="2"/>
  <c r="E33" i="2"/>
  <c r="I32" i="2"/>
  <c r="H32" i="2"/>
  <c r="G32" i="2"/>
  <c r="F32" i="2"/>
  <c r="E32" i="2"/>
  <c r="D29" i="2"/>
  <c r="D24" i="2"/>
  <c r="D23" i="2"/>
  <c r="AA20" i="2" a="1"/>
  <c r="AA20" i="2" s="1"/>
  <c r="Z20" i="2" a="1"/>
  <c r="Z20" i="2" s="1"/>
  <c r="D20" i="2"/>
  <c r="AA19" i="2" a="1"/>
  <c r="AA19" i="2" s="1"/>
  <c r="Z19" i="2" a="1"/>
  <c r="Z19" i="2" s="1"/>
  <c r="D19" i="2"/>
  <c r="AA18" i="2" a="1"/>
  <c r="AA18" i="2" s="1"/>
  <c r="Z18" i="2" a="1"/>
  <c r="Z18" i="2" s="1"/>
  <c r="D18" i="2"/>
  <c r="AA17" i="2" a="1"/>
  <c r="AA17" i="2" s="1"/>
  <c r="D17" i="2"/>
  <c r="D16" i="2"/>
  <c r="D7" i="2"/>
  <c r="B3" i="2"/>
  <c r="D32" i="49" l="1"/>
  <c r="D33" i="49"/>
  <c r="D35" i="49"/>
  <c r="AB17" i="49"/>
  <c r="AB18" i="49"/>
  <c r="F18" i="49" s="1"/>
  <c r="D22" i="49"/>
  <c r="E17" i="49" s="1"/>
  <c r="D36" i="49"/>
  <c r="AB20" i="49"/>
  <c r="F20" i="49" s="1"/>
  <c r="D22" i="47"/>
  <c r="E19" i="47" s="1"/>
  <c r="D33" i="45"/>
  <c r="AB18" i="47"/>
  <c r="F18" i="47" s="1"/>
  <c r="AB20" i="47"/>
  <c r="F20" i="47" s="1"/>
  <c r="D33" i="47"/>
  <c r="D26" i="36"/>
  <c r="F20" i="45"/>
  <c r="D28" i="36"/>
  <c r="D30" i="36"/>
  <c r="D32" i="45"/>
  <c r="D34" i="45"/>
  <c r="D35" i="45"/>
  <c r="D36" i="45"/>
  <c r="D37" i="45"/>
  <c r="D25" i="36"/>
  <c r="AB19" i="49"/>
  <c r="F19" i="49" s="1"/>
  <c r="D32" i="2"/>
  <c r="D34" i="2"/>
  <c r="D36" i="2"/>
  <c r="D37" i="2"/>
  <c r="AB16" i="2"/>
  <c r="F16" i="2" s="1"/>
  <c r="AB18" i="2"/>
  <c r="F18" i="2" s="1"/>
  <c r="AB20" i="2"/>
  <c r="F20" i="2" s="1"/>
  <c r="F19" i="45"/>
  <c r="D32" i="47"/>
  <c r="D37" i="47"/>
  <c r="AB16" i="49"/>
  <c r="F16" i="49" s="1"/>
  <c r="D34" i="49"/>
  <c r="D37" i="49"/>
  <c r="D22" i="45"/>
  <c r="E20" i="45" s="1"/>
  <c r="D18" i="36"/>
  <c r="E17" i="36" s="1"/>
  <c r="D29" i="36"/>
  <c r="AB16" i="47"/>
  <c r="F16" i="47" s="1"/>
  <c r="AB19" i="2"/>
  <c r="F19" i="2" s="1"/>
  <c r="D27" i="36"/>
  <c r="D34" i="47"/>
  <c r="D35" i="47"/>
  <c r="D36" i="47"/>
  <c r="D33" i="2"/>
  <c r="AB17" i="47"/>
  <c r="F17" i="47" s="1"/>
  <c r="F18" i="45"/>
  <c r="F17" i="45"/>
  <c r="D35" i="2"/>
  <c r="F16" i="45"/>
  <c r="AB19" i="47"/>
  <c r="F19" i="47" s="1"/>
  <c r="AB17" i="2"/>
  <c r="F17" i="2" s="1"/>
  <c r="D22" i="2"/>
  <c r="E18" i="2" s="1"/>
  <c r="E20" i="49" l="1"/>
  <c r="E16" i="49"/>
  <c r="E18" i="49"/>
  <c r="E19" i="49"/>
  <c r="G19" i="49"/>
  <c r="E17" i="47"/>
  <c r="E16" i="47"/>
  <c r="E18" i="47"/>
  <c r="E20" i="47"/>
  <c r="F22" i="47"/>
  <c r="G15" i="47" s="1"/>
  <c r="E16" i="45"/>
  <c r="E19" i="45"/>
  <c r="E17" i="45"/>
  <c r="E18" i="45"/>
  <c r="E15" i="36"/>
  <c r="E16" i="36"/>
  <c r="F22" i="45"/>
  <c r="G16" i="45" s="1"/>
  <c r="E17" i="2"/>
  <c r="E19" i="2"/>
  <c r="E16" i="2"/>
  <c r="E20" i="2"/>
  <c r="F22" i="2"/>
  <c r="E18" i="36" l="1"/>
  <c r="E22" i="49"/>
  <c r="G15" i="49"/>
  <c r="G18" i="49"/>
  <c r="G20" i="49"/>
  <c r="G21" i="49"/>
  <c r="G17" i="49"/>
  <c r="G16" i="49"/>
  <c r="G16" i="47"/>
  <c r="E22" i="47"/>
  <c r="G21" i="47"/>
  <c r="G17" i="47"/>
  <c r="G19" i="47"/>
  <c r="G20" i="47"/>
  <c r="G18" i="47"/>
  <c r="E22" i="45"/>
  <c r="E22" i="2"/>
  <c r="G15" i="45"/>
  <c r="G20" i="45"/>
  <c r="G21" i="45"/>
  <c r="G19" i="45"/>
  <c r="G18" i="45"/>
  <c r="G17" i="45"/>
  <c r="G20" i="2"/>
  <c r="G18" i="2"/>
  <c r="G16" i="2"/>
  <c r="G15" i="2"/>
  <c r="G21" i="2"/>
  <c r="G17" i="2"/>
  <c r="G19" i="2"/>
  <c r="G22" i="49" l="1"/>
  <c r="G22" i="47"/>
  <c r="G22" i="45"/>
  <c r="G22" i="2"/>
  <c r="D22" i="36" l="1"/>
</calcChain>
</file>

<file path=xl/sharedStrings.xml><?xml version="1.0" encoding="utf-8"?>
<sst xmlns="http://schemas.openxmlformats.org/spreadsheetml/2006/main" count="2704" uniqueCount="1008">
  <si>
    <t>PLANO DE AÇÃO NACIONAL PARA CONSERVAÇÃO DE ESPÉCIES AMEAÇADAS DE EXTINÇÃO - PAN</t>
  </si>
  <si>
    <t>PLANO DE AÇÃO NACIONAL PARA CONSERVAÇÃO DA HERPETOFAUNA AMEAÇADA DA SERRA DO ESPINHAÇO EM MINAS GERAIS - PAN HERPETOFAUNA DO ESPINHAÇO MINEIRO</t>
  </si>
  <si>
    <t>Objetivo geral do PAN</t>
  </si>
  <si>
    <t xml:space="preserve">Implementar medidas que favoreçam a conservação das espécies do PAN e de seus habitat, em cinco anos. </t>
  </si>
  <si>
    <t>Data da monitoria</t>
  </si>
  <si>
    <t>02/09/2019 - 04/09/2019</t>
  </si>
  <si>
    <t>Agrupada</t>
  </si>
  <si>
    <t xml:space="preserve"> </t>
  </si>
  <si>
    <t>Excluída</t>
  </si>
  <si>
    <t>PLANEJAMENTO DO PAN</t>
  </si>
  <si>
    <t xml:space="preserve">SITUAÇÃO ATUAL </t>
  </si>
  <si>
    <t>REPROGRAMAÇÃO DO PAN</t>
  </si>
  <si>
    <t>OBJETIVOS ESPECÍFICOS</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</si>
  <si>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</si>
  <si>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</si>
  <si>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</si>
  <si>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</si>
  <si>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</si>
  <si>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</si>
  <si>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</si>
  <si>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</si>
  <si>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</si>
  <si>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</si>
  <si>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</si>
  <si>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ou não concluída</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</si>
  <si>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</si>
  <si>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</si>
  <si>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</si>
  <si>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</si>
  <si>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</si>
  <si>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</si>
  <si>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</si>
  <si>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</si>
  <si>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</si>
  <si>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</si>
  <si>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</si>
  <si>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</si>
  <si>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</si>
  <si>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</si>
  <si>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</si>
  <si>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</si>
  <si>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</si>
  <si>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</si>
  <si>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</si>
  <si>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</si>
  <si>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</si>
  <si>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</si>
  <si>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</si>
  <si>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</si>
  <si>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OE1: Ampliação de pesquisas que gerem conhecimentos sobre as espécies contempladas no PAN, em cinco anos.</t>
  </si>
  <si>
    <t>1.1</t>
  </si>
  <si>
    <t>Compilar, mapear e atualizar as informações existentes sobre as espécies contempladas no PAN.</t>
  </si>
  <si>
    <t>Planilha e mapas atualizados no Banco de Produtos</t>
  </si>
  <si>
    <t>Henrique C. Costa (UFMG)</t>
  </si>
  <si>
    <t xml:space="preserve">Adriano L. Silveira (AMPLO), Conrado A. B. Galdino (PUC-Minas), Felipe S. F. Leite (UFV), Henrique C. Costa (UFMG), Hugo B. A. Pinto (ICMBio/RAN), Luciana B. Nascimento (PUC-Minas), Maria Rita S. Pires (UFOP), Paulo C. A. Garcia (UFMG), Rodrigo G. Tinoco (Herpeto.org), Sônia H. S. T. Mendonça (ICMBio/BAV/RAN-MG), Vívian M. Uhlig (ICMBio/CR10)
</t>
  </si>
  <si>
    <t>x</t>
  </si>
  <si>
    <t>Henrique C. Costa (UFJF) disse não ter conseguido articular nada relativo a esta ação desde a última monitoria – atualizar os dados, contatar os colaboradores, etc. Adriano L. Silveira (Biótica Estudos Ambientais), colaborador da ação, informou que foram realizadas amostragens em áreas protegidas no Quadrilátero Ferrífero e foram obtidas algumas localidades de registro de Bokermannohyla martinsi (Silveira et al., 2019) e poucas de Hydromedusa maximiliani (A. L. Silveira; L. S. V. B. Ribeiro; T. N. Fernandes e T. T. Dornas, com. pess., 2019). Bokermannohyla martinsi foi registrada na RPPN Capivary I inserida no Parque Nacional da Serra do Gandarela (Santa Bárbara), Floresta Estadual do Uaimii (Ouro Preto), Reserva de Cata Branca (Itabirito), Sítio Arqueológico de Cata Branca (Itabirito), Reserva de Capitão do Mato (Nova Lima) e Fazenda Capanema (Ouro Preto e Santa Bárbara) (Silveira et al., 2019). Hydromedusa maximiliani foi encontrada na Floresta Estadual do Uaimii (Ouro Preto), RPPN Horto Alegria (Mariana), RPPN Mata São José (Itabira), Fazenda Itacolomi (Mariana) e Fazenda Patrimônio (Mariana).</t>
  </si>
  <si>
    <t>Já existem mapas relativos ao ciclo anterior, que não foram atualizados. Apesar disso, dada a raridade das espécies do PAN, provavelmente há pouco a ser acrescentado (se houver). Livro: SILVEIRA, A. L.; RIBEIRO, L. S. V. B.; FERNANDES, T. N.; DORNAS, T. T. 2019. Anfíbios do Quadrilátero Ferrífero (Minas Gerais): atualização do conhecimento, lista comentada e guia fotográfico. Belo Horizonte, Editora Rupestre. ISBN: 978-65-80945-00-9.</t>
  </si>
  <si>
    <t>Após a última reunião o articulador (Henrique) entrou em fase final do doutorado, passando na sequência por um período de seleção e início de pós-doutorado e processos seletivos de concursos públicos, que acabaram fazendo com que as articulações relativas ao PAN ficassem de lado, infelizmente.</t>
  </si>
  <si>
    <t>Henrique C. Costa (UFJF)</t>
  </si>
  <si>
    <t>Mapas interativos de registros das espécies</t>
  </si>
  <si>
    <t>Facilitar o acesso à informação sobre a distribuição das espécies do PAN para o público em geral</t>
  </si>
  <si>
    <r>
      <t>Adriano L. Silveira (Biótica Estudos Ambientais),</t>
    </r>
    <r>
      <rPr>
        <sz val="11"/>
        <color rgb="FFFF0000"/>
        <rFont val="Calibri"/>
        <family val="2"/>
      </rPr>
      <t xml:space="preserve"> </t>
    </r>
    <r>
      <rPr>
        <sz val="11"/>
        <rFont val="Calibri"/>
        <family val="2"/>
      </rPr>
      <t xml:space="preserve">Conrado A. B. Galdino (PUC Minas), Felipe S. F. Leite (UFV), Hugo B. A. Pinto (ICMBio/RAN), Luciana B. Nascimento (PUC Minas), Maria Rita S. Pires (UFOP), Paulo C. A. Garcia (UFMG), Rodrigo G. Tinoco (Herpeto.org), Sônia H. S. T. Mendonça (ICMBio/BAV/RAN-MG
</t>
    </r>
  </si>
  <si>
    <t>Área de ocorrência das espécies</t>
  </si>
  <si>
    <t>Área de abrangência do PAN</t>
  </si>
  <si>
    <t>1.2</t>
  </si>
  <si>
    <t>Inventariar áreas não amostradas, com potencial para ocorrência das espécies contempladas no PAN.</t>
  </si>
  <si>
    <t>Lista de espécies no Banco de Produtos</t>
  </si>
  <si>
    <t>Luciana B. Nascimento (PUC Minas)</t>
  </si>
  <si>
    <t>Adriano L. Silveira (AMPLO), Conrado A. B. Galdino (PUC-Minas), Felipe S. F. Leite (UFV), Henrique C. Costa (UFMG), Hugo B. A. Pinto (ICMBio/RAN), Luciana B. Nascimento (PUC-Minas), Maria Rita S. Pires (UFOP), Paulo C. A. Garcia (UFMG), Rodrigo G. Tinoco (Herpeto.org), Sônia H. S. T. Mendonça (ICMBio/BAV/RAN-MG)</t>
  </si>
  <si>
    <t>Luciana B. Nascimento (PUC-Minas) informou por e-mail que contatou todos os colaboradores listados e os três que me responderam (Henrique Costa, Conrado Galdino e Hugo B. A. Pinto)  não estão inventariando áreas novas. Lucian informou ainda que está preparando dois projetos para duas áreas novas ainda não inventariadas (Fazenda Bocaina, com área de Proteção Ambiental – RPPN , no município de Santa Bárbara, e  RPPN Fazenda Nascer, em São Bartolomeu, no município de Ouro Preto. Adriano L. Silveira  (Biótica Estudos Ambientais), colaborador da ação, informou que foram conduzidas amostragens em diversas áreas protegidas no Quadrilátero Ferrífero, incluindo Unidades de Conservação e reservas que poderão ser destinadas à criação de Unidade de Conservação e os dados foram disponibilizados  na publicação de Silveira et al. (2019). Essas áreas e coordenadas geográficas de referência foram as seguintes: Parque Nacional da Serra do Gandarela (Rio Acima, Santa Bárbara, Itabirito - 20,0938° S; 43,6582° O); RPPN Fazenda do Capivary I inserida no Parque Nacional da Serra do Gandarela (Santa Bárbara - 20,1449° S; 43,5914° O); Reserva de Capivary II inserida no Parque Nacional da Serra do Gandarela (Itabirito - 20,1591° S; 43,6604° O); Floresta Estadual do Uaimii (Ouro Preto - 20,3001° S; 43,5403° O); RPPN Santuário do Caraça (Catas Altas e Santa Bárbara - 20,1092° S; 43,4905° O); RPPN Horto Alegria (Mariana - 20,1549° S; 43,4687° O); RPPN Mata do Jambreiro (Nova Lima - 19,9753° S; 43,8841° O); RPPN Tumbá (Nova Lima - 20,0294° S; 43,9342° O); RPPN Itabiruçu (Itabira - 19,6518° S; 43,3251° O); RPPN Mata São José (Itabira - 19,5930° S; 43,2518° O); Reserva de Cata Branca e Sítio Arqueológico Cata Branca (Itabirito - 20,2325° S; 43,8362° O); Reserva de Córrego Seco (Itabirito - 20,2663° S; 43,8577° O); Reserva de Capitão do Mato (Nova Lima - 20,1479° S; 43,9089° O); Fazenda Itacolomi (Mariana - 20,4120° S; 43,3932° O); Fazenda Patrimônio e Fazenda Fábrica Nova Leste (Mariana - 20,2348° S; 43,3923° O); Fazenda Capanema (Santa Bárbara e Ouro Preto - 20,2075° S; 43,5944° O).</t>
  </si>
  <si>
    <t>Produto 1: SILVEIRA, A. L.; RIBEIRO, L. S. V. B.; FERNANDES, T. N.; DORNAS, T. T. 2019. Anfíbios do Quadrilátero Ferrífero (Minas Gerais): atualização do conhecimento, lista comentada e guia fotográfico. Belo Horizonte, Editora Rupestre. ISBN: 978-65-80945-00-9.</t>
  </si>
  <si>
    <t>Não obtivemos respostas e, provavelmente, disponibilidade de recursos humanos e financeiros para desenvolver esta ação.</t>
  </si>
  <si>
    <t>Luciana B. Nascimento (PUC-Minas)</t>
  </si>
  <si>
    <t>Aumentar o conhecimento sobre a distribuição das espécies</t>
  </si>
  <si>
    <t>Adriano L. Silveira (Biótica Estudos Ambientais), Conrado A. B. Galdino (PUC Minas), Felipe S. F. Leite (UFV), Henrique C. Costa (UFJF), Hugo B. A. Pinto (ICMBio/RAN), Maria Rita S. Pires (UFOP), Paulo C. A. Garcia (UFMG), Rodrigo G. Tinoco (Herpeto.org), Sônia H. S. T. Mendonça (ICMBio/BAV/RAN-MG)</t>
  </si>
  <si>
    <t>1.3</t>
  </si>
  <si>
    <t xml:space="preserve">Efetuar estudos sobre a história natural, ecologia e monitoramento populacional das espécies contempladas no PAN e que beneficiem a sua conservação. </t>
  </si>
  <si>
    <t>Dissertações, teses e artigos</t>
  </si>
  <si>
    <t xml:space="preserve">Adriano L. Silveira (AMPLO), Conrado A. B. Galdino (PUC Minas), Felipe S. F. Leite (UFV), Henrique C. Costa (UFMG), Hugo B. A. Pinto (ICMBio/RAN), Luciana B. Nascimento (PUC Minas), Maria Rita S. Pires (UFOP), Paulo C. A. Garcia (UFMG), Rodrigo G. Tinoco (Herpeto.org), Sônia H. S. T. Mendonça (ICMBio/BAV/RAN-MG)
</t>
  </si>
  <si>
    <t>Luciana B. Nascimento (PUC-Minas) informou por e-mail que contatou os colaboradores e os três que responderam indicaram que não estão realizando atividades de pesquisa envolvendo as espécies-alvo para atingir os objetivos da ação.</t>
  </si>
  <si>
    <t>Ainda não temos produtos</t>
  </si>
  <si>
    <t xml:space="preserve">Ampliar o conhecimento sobre a história natural e ecologia das espécies contempladas no PAN </t>
  </si>
  <si>
    <t xml:space="preserve">Adriano L. Silveira (Biótica Estudos Ambientais),  Conrado A. B. Galdino (PUC Minas), Felipe S. F. Leite (UFV), Henrique C. Costa (UFJF), Hugo B. A. Pinto (ICMBio/RAN), Maria Rita S. Pires (UFOP), Paulo C. A. Garcia (UFMG), Rodrigo G. Tinoco (Herpeto.org), Sônia H. S. T. Mendonça (ICMBio/BAV/RAN-MG)
</t>
  </si>
  <si>
    <t>1.4</t>
  </si>
  <si>
    <t>Realizar estudos taxonômicos para espécies potencialmente novas e ameaçadas de extinção com ocorrência na área de abrangência do PAN.</t>
  </si>
  <si>
    <t>Artigos</t>
  </si>
  <si>
    <t>Felipe S. F. Leite (UFV)</t>
  </si>
  <si>
    <t>Luciana B. Nascimento (PUC-Minas), Paulo C. A. Garcia (UFMG), Henrique C. Costa (UFMG), Fernando Leal (UFMG), Adriano L. Silveira (AMPLO)</t>
  </si>
  <si>
    <t xml:space="preserve">Felipe S. F. Leite (UFV) informou que: No que diz respeito à taxonomia de espécies endêmicas da Serra do Espinhaço, no momento, estão em processo de descrição uma espécie de Physalaemus da Serra do Cipó (Leal et al.), duas de Bokermannohyla aff. saxicola (Leal et al.), uma de Aplastodiscus (Pinheiro et al.), uma de Crossodactylodes (Santos et al.,) e uma de Ololygon (Calijorne et al.) e uma de Psychosaura (Caldeira et al.). Ainda, a taxonomia de Bokermannohyla nanuzae está sendo revisada (Taucce et al.). Existem outras espécies potencialmente novas que estão em processo de descrição e que ocorrem na área do PAN, mas por não serem endêmicas não foram aqui consideradas. </t>
  </si>
  <si>
    <t>Até o momento não há produtos obtidos já que os produtos são artigos publicados e os referidos trabalhos ainda estão em processo de redação/publicação</t>
  </si>
  <si>
    <t>Felipe F. S. Leite (UFV)</t>
  </si>
  <si>
    <t xml:space="preserve">Descrição de novas espécies </t>
  </si>
  <si>
    <t>Luciana B. Nascimento (PUC Minas), Paulo C. A. Garcia (UFMG), Henrique C. Costa (UFJF), Fernando Leal (UFMG), Adriano L. Silveira (Biótica Estudos Ambientais)</t>
  </si>
  <si>
    <t>1.5</t>
  </si>
  <si>
    <t>Realizar estudos genéticos de espécies contempladas no PAN.</t>
  </si>
  <si>
    <t>Taís N. Fernandes (VALE S.A)</t>
  </si>
  <si>
    <t xml:space="preserve">Felipe S. F. Leite (UFV), Guilherme Oliveira (Instituto Tecnológico VALE), Luciana B. Nascimento (PUC-Minas), Paulo C. A. Garcia (UFMG), Maria Rita S. Pires (UFOP)  </t>
  </si>
  <si>
    <t>Taís N. Fernandes (VALE S.A) informou que relação às espécies contempladas no PAN ainda não foi iniciado. Entretanto, houve a realização de 5 estudos sobre a filogeografia das seguintes espécies/complexo de espécies endêmicas: Ololygon machadoi, Scinax curicica, Physalaemus do grupo deimaticus, Bokermannohyla alvarengai e Bokermannohyla nanuzae</t>
  </si>
  <si>
    <t>Dissertações de mestrado defendidas para a Ololygon machadoi, Scinax curicica e Bokermannohyla nanuzae, e de doutorado para Physalaemus do grupo deimaticus e Bokermannohyla alvarengai. Os artigos encontram-se em fase de preparação/publicação.</t>
  </si>
  <si>
    <t>Os problemas relacionados a essas ações estão sempre relacionados a falta de recursos para realização das análises. E também, na obtenção de tecidos para realização das análises.</t>
  </si>
  <si>
    <t>Caracterização da estrutura genética das populações das espécies contempladas</t>
  </si>
  <si>
    <t>1.6</t>
  </si>
  <si>
    <t>Investigar a contaminação por agrotóxicos, metais pesados e patógenos nas espécies contempladas no PAN ou espécies sintópicas taxonomicamente próximas.</t>
  </si>
  <si>
    <t>Maria Rita S. Pires (UFOP)</t>
  </si>
  <si>
    <t xml:space="preserve">Flora A. Juncá (UEFS), Luciana B. Nascimento (PUC-Minas), Tiago Q. Vieira (ICMBio/RAN) </t>
  </si>
  <si>
    <t xml:space="preserve">Maria Rita S. Pires (UFOP) informou que a ação está em andamento, havendo ainda outros estudos em andamento. Dissertação UEFS "Bioacumilação de metais pesados em girinos de diferentes ecomorfotipos" (Juliana C. Ramos, orientadora Flora A. Juncá - UEFS) </t>
  </si>
  <si>
    <t xml:space="preserve">Dissertação de mestrado da Universidade Estadual de Feira de Santana, ainda não foi publicado como artigo científico. 
Título: Bioacumulação de metais pesados em girinos de diferentes ecomofortipos. Autora: Juliana Conceição Ramos; orientadora: Fora A. Juncá; co-orientadora: Taíse Bomfim de Jesus. O trabalho foi desenvolvido em lagoas e poças ao longo das áreas afetadas pelo rompimento da barragem de Fundão, em Mariana. 
</t>
  </si>
  <si>
    <t>Qualificação de bioindicadores para avaliação de contaminação ambiental</t>
  </si>
  <si>
    <t xml:space="preserve">Áreas contaminadas por rejeitos da barragem de Fundão (Mariana) </t>
  </si>
  <si>
    <t>Quadrilátero Ferrífero</t>
  </si>
  <si>
    <t>1.7</t>
  </si>
  <si>
    <t xml:space="preserve">Levantar conhecimento popular e nomenclatura local das espécies contempladas no PAN. </t>
  </si>
  <si>
    <t>Fichas das espécies</t>
  </si>
  <si>
    <t xml:space="preserve">Adriano L. Silveira (AMPLO), António Jorge do Rosário Cruz (UFMG), Henrique C. Costa (UFMG), Luciana B. Nascimento (PUC Minas) </t>
  </si>
  <si>
    <t xml:space="preserve">A articuladora, Maria Rita S. Pires (UFOP), vai continuar levantando informações relativos a essa ação. Foram colhidos relatos sobre Hydromedusa maximiliani no sul da Serra do Espinhaço e Quadrilátero Ferrífero em propriedades rurais. Nesses locais, a espécie é registrada em áreas de mata. A maioria dos moradores sabe da existência da espécie e conhece o seu habitat. H. maximiliani é denominada popularmente como cágado. Entretanto, as pessoas que já viram outros cágados, não sabem distinguir essa de outras espécies. Algumas pessoas acreditam que a H. maximiliani é venenosa e que pode morder e inocular veneno. Alguns pescadores artesanais disseram que o cágado pode ser “pescado” ou capturado com anzol e sempre que podem, matam o animal para evitar que ele coma os peixes. No distrito de São Bartolomeu, em Ouro Preto, foi relatado que, quando as pessoas encontram um desses cágados em um córrego, o animal é retirado da água e apedrejado até a morte, mas esse comportamento não chegou a ser flagrado. A espécie não foi mencionada quanto a ser utilizada como recurso alimentar entre os moradores da região, provavelmente em decorrência da crença de ser animal venoso. Não houve relatos considerando a espécie benéfica e nem sobre sua importância ecológica. </t>
  </si>
  <si>
    <t xml:space="preserve">Relato de entrevistas sobre Hydromedusa maximiliani  </t>
  </si>
  <si>
    <t>Caracterização da relação entre a sociedade e as espécies contempladas no PAN</t>
  </si>
  <si>
    <r>
      <t>Adriano L. Silveira (Biótica Estudos Ambientais),</t>
    </r>
    <r>
      <rPr>
        <sz val="11"/>
        <color rgb="FFFF0000"/>
        <rFont val="Calibri"/>
        <family val="2"/>
      </rPr>
      <t xml:space="preserve"> </t>
    </r>
    <r>
      <rPr>
        <sz val="11"/>
        <rFont val="Calibri"/>
        <family val="2"/>
      </rPr>
      <t xml:space="preserve">Henrique C. Costa (UFJF), Luciana B. Nascimento (PUC- Minas) </t>
    </r>
  </si>
  <si>
    <t>Região de São Bartolomeu, distrito de Ouro Preto, entorno da Floresta Estadual do Uaimií</t>
  </si>
  <si>
    <t>Maria Rita irá propor um trabalho de pesquisa etnozoológica e educação ambiental em São Bartolomeu para o ano de 2020.</t>
  </si>
  <si>
    <t>OE2: Contribuição para o alcance dos objetivos das Unidades de Conservação (UC) na área de abrangência do PAN, ampliando e fortalecendo a atuação destas na conservação das espécies contempladas, em cinco anos.</t>
  </si>
  <si>
    <t>2.1</t>
  </si>
  <si>
    <t>Fornecer informações aos gestores das UCs sobre a ocorrência de espécies do PAN a fim de incluir medidas para sua conservação na elaboração e atualização dos planos de manejo.</t>
  </si>
  <si>
    <t>Nota Técnica encaminhada para cada UC com ocorrência de espécies do PAN</t>
  </si>
  <si>
    <t>Sônia H. S. T. Mendonça (ICMBio/BAV/RAN/MG)</t>
  </si>
  <si>
    <t>Adriano L. Silveira (AMPLO), Felipe S. F. Leite (UFV), Henrique C. Costa (UFMG), Hugo B. A. Pinto (ICMBio/RAN), Luciana B. Nascimento (PUC-Minas)</t>
  </si>
  <si>
    <t xml:space="preserve">A articuladora, Sônia H. S. T. Mendonça ICMBio/RAN/Base Lagoa Santa-MG) disse que já foi realizado o levantamento das UCs utilizando o Sistema Salve do ICMBio, sistema utilizado para o processo de avaliação das espécies. No entanto, verificou-se ser necessário confrontar as informações com o Banco de Dados do PAN, que está sob responsabilidade de Henrique C. Costa (UFJF). A minuta para da Nota Técnica para ser encaminhada para os gestores das UCs também já foi iniciada, aguardando apenas a confirmação das UCs com ocorrência para sua finalização. </t>
  </si>
  <si>
    <t>Elaborar o Sumário para ser entregue junto com a Nota Técnica. Sugestão de entregar pessoalmente esses documentos.</t>
  </si>
  <si>
    <t>Medidas de conservação das espécies do PAN contempladas nos planos de manejos das UC</t>
  </si>
  <si>
    <r>
      <t>Adriano L. Silveira (Biótica Estudos Ambientais),</t>
    </r>
    <r>
      <rPr>
        <sz val="11"/>
        <color rgb="FFFF0000"/>
        <rFont val="Calibri"/>
        <family val="2"/>
      </rPr>
      <t xml:space="preserve"> </t>
    </r>
    <r>
      <rPr>
        <sz val="11"/>
        <rFont val="Calibri"/>
        <family val="2"/>
      </rPr>
      <t>Felipe S. F. Leite (UFV), Henrique C. Costa (UFJF), Hugo B. A. Pinto (ICMBio/RAN), Luciana B. Nascimento (PUC-Minas)</t>
    </r>
  </si>
  <si>
    <t>Todas as UC com ocorrência das espécies do PAN</t>
  </si>
  <si>
    <t>Recomendado que a Nota Técnica seja encaminhada com o Sumário Executivo do PAN e com o link de acesso para o Portal de Informações do PAN.</t>
  </si>
  <si>
    <t>2.2</t>
  </si>
  <si>
    <t>Efetuar estudos de criação de mosaicos e corredores na Cadeia do Espinhaço.</t>
  </si>
  <si>
    <t xml:space="preserve">Documento encaminhado para o MMA  </t>
  </si>
  <si>
    <t>Paulo F. Scheid (IEF)</t>
  </si>
  <si>
    <t xml:space="preserve">Celso, L. Paiva (ICMBio/PARNA Serra do Cipó), Mariana R. U. Jorge (IEF/PE Serra do Intendente), Miguel A. Andrade (PUC-Minas)  </t>
  </si>
  <si>
    <t>Paulo F. Scheid (IEF-MG) informou que foram elaborados 02 estudos visando o reconhecimento de novos Mosaicos na cadeia do Espinhaço, o Mosaico da Serra do Cipó e Mosaico Quadrilátero Ferrífero.</t>
  </si>
  <si>
    <t>Documentos encaminhados ao MMA com as propostas de reconhecimento dos mosaicos efetivadas com a publicação das portarias de reconhecimento de ambos Mosaicos (Portaria MMA 473/18 e Portaria MMA 368/18).</t>
  </si>
  <si>
    <t>Não houveram problemas significativos na execução desta ação.</t>
  </si>
  <si>
    <t>Paulo F. Scheid (IEF-MG)</t>
  </si>
  <si>
    <t>Considerando que esta ação foi concluída e encerrada, talvez seja interessante pensar em outra ação para substituí-la.</t>
  </si>
  <si>
    <t>Mosaicos reconhecidos</t>
  </si>
  <si>
    <t>Quadrilátero Ferrífero e Espinhaço Meridional</t>
  </si>
  <si>
    <t>2.3</t>
  </si>
  <si>
    <t>Divulgar os objetivos do PAN junto aos conselhos consultivos/deliberativos das UC com ocorrência das espécies do PAN.</t>
  </si>
  <si>
    <t>ATA da reunião</t>
  </si>
  <si>
    <t>Ana Luísa Frois da Cunha (ONG Save the Frogs/MG)</t>
  </si>
  <si>
    <t>Sônia H. S. T. Mendonça (ICMBio/BAV/RAN-MG)</t>
  </si>
  <si>
    <t>Ana Luísa Frois da Cunha (Projeto Habitat História Natural - PUC Minas) informou que até o momento, foi realizado um levantamento bibliográfico, levantamento das UCs com ocorrência das espécies do PAN e a apresentação em Power Point está sendo elaborada. Estamos começando a entrar em contato com alguns gestores das UCs.</t>
  </si>
  <si>
    <t xml:space="preserve">Contato das UCs com ocorrências das espécies do PAN e apresentação em desenvolvimento. </t>
  </si>
  <si>
    <t>Os fatores que levaram a execução parcial da ação foram: o fim do projeto SAVE THE FROGs! Minas Gerais e a falta de financiamento.</t>
  </si>
  <si>
    <t>Ana Luísa Frois da Cunha (Projeto Habitat História Natural - PUC Minas)</t>
  </si>
  <si>
    <t xml:space="preserve">Observação: recentemente o projeto Habitat História Natural, do qual faço parte, entrou no lugar do SAVE THE FROGs! Minas Gerais para apoiar a execução da ação 2.3. A professora Luciana Nascimento concordou com a troca de projetos.
(http://habitathistorianatural.com/)
</t>
  </si>
  <si>
    <t>Conselhos das UC informados sobre os objetivos do PAN</t>
  </si>
  <si>
    <r>
      <t>Ana Luísa Frois Cunha (Projeto</t>
    </r>
    <r>
      <rPr>
        <sz val="11"/>
        <color rgb="FFFF0000"/>
        <rFont val="Calibri"/>
        <family val="2"/>
      </rPr>
      <t xml:space="preserve"> </t>
    </r>
    <r>
      <rPr>
        <sz val="11"/>
        <rFont val="Calibri"/>
        <family val="2"/>
      </rPr>
      <t>Habitat História Natural - HHN)</t>
    </r>
  </si>
  <si>
    <t>Sônia H. S. T. Mendonça (ICMBio/BAV/RAN-MG) e Artur Fagundes Pereira, Camille Aleixo Hoffmaster, Lucas Pousa Faria de Mello Mendes, Ravel Tiburcio Moreira Trindade (todos membros do Projeto Habitat História Natural-PUC Minas)</t>
  </si>
  <si>
    <t>Essa ação será trabalhada de forma integrada com a ação 2.1</t>
  </si>
  <si>
    <t>OE3: Capacitação e mobilização da comunidade local e agentes multiplicadores sobre a importância da proteção das espécies contempladas pelo PAN e seus habitat,em cinco anos.</t>
  </si>
  <si>
    <t>3.1</t>
  </si>
  <si>
    <t>Capacitar comunidades da área de abrangência do PAN em permacultura, SAFs e tecnologias sociais.</t>
  </si>
  <si>
    <t>Fotos e relatórios das oficinas realizadas</t>
  </si>
  <si>
    <t xml:space="preserve">Comunidades sensibilizadas </t>
  </si>
  <si>
    <t>Mariana M. Araújo (Instituto Ecovida-MG)</t>
  </si>
  <si>
    <t>Fabiana L. Mendes (ONG Raízes do Tabuleiro/Associação Mulheres do Espinhaço), Ana Luísa Frois (ONG Save the Frogs-MG), Sílvia J. Duarte (IEF/PE Pico do Itambé)</t>
  </si>
  <si>
    <t>Reavaliar a meta após a 1ª monitoria</t>
  </si>
  <si>
    <t>Sílvia J. Duarte (IEF/PE Pico do Itambé) informou que na região do Topo do Pico do Itambé estão sendo construídos banheiros secos e tratamento de água cinza. No Manejo Integrado do Fogo (MIF) estão sendo construídos aceiros negros no entorno. Implantação de SAFs nas propriedades do entorno, nas regiões noroeste (Comunidade Serra da Bicha). Feiras de Ciências são realizadas anualmente onde são realizadas atividades de campo com alunos da Escola Estadual Alcebíades Nunes, de Santo Antônio do Itambé. Mariana M. Araújo (Instituto Ecovida-MG) informou por e-mail que o Instituto de Permacultura Ecovida São Miguel trabalha nas regiões dos municípios de Santana do Riacho e Serro. Neste último ano, foram realizadas atividades pontuais de mutirões de manejos de agroflorestas já existentes e também atividades de Permacultura. Tem acontecido um projeto  em São Gonçalo do Rio das Pedras (Serro) que se chama Fundo Ciranda, promovido pelo Instituto de Permacultura Ecovida São Miguel, através do qual se construíram cisternas de água de chuva e fogões foguetes, promovendo importante mobilização social.</t>
  </si>
  <si>
    <t>Sílvia vai enviar Lista de presença, fotos, outros</t>
  </si>
  <si>
    <t>Mariana informou que não está no momento diretamente ligada as atividades da Ecovida. Por não haver recursos, está trabalhando em outras atividades e sente que nesse momento será um desafio executar as funções do PAN.Mariana disse ainda que abre este espaço para que outra pessoa com maior disponibilidade, e talvez maior acesso a fundos, possa assumir a Ação 3.1</t>
  </si>
  <si>
    <t>Sílvia J. Duarte (IEF/PE Pico do Itambé) e Mariana M. Araújo (Instituto Ecovida-MG)</t>
  </si>
  <si>
    <t>Relatórios das oficinas realizadas</t>
  </si>
  <si>
    <t>Comunidades sensibilizadas quanto à adoção de boas práticas ambientais</t>
  </si>
  <si>
    <t>Fabiana L. Mendes (Associação Mulheres do Espinhaço), Ana Luísa Frois da Cunha (Projeto Habitat História Natural-PUC Minas), Sílvia J. Duarte (IEF/PE Pico do Itambé)</t>
  </si>
  <si>
    <t>Municípios de Serro, Santo Antônio do Itambé, Santana do Riacho, São Gonçalo do Rio das Pedras.</t>
  </si>
  <si>
    <t xml:space="preserve">Espinhaço central na porção mineira. </t>
  </si>
  <si>
    <t>Sílvia vai enviar para Sônia material dos produtos obtidos conforme descrição do andamento da ação. Ade Mariana, na 2a Monitoria verficar se com Sílvia se ela pode ser a articuladora da ação e Mariana seria colaboradora.</t>
  </si>
  <si>
    <t>3.2</t>
  </si>
  <si>
    <t xml:space="preserve">Criar programas de educação ambiental de acordo com a realidade das localidades. </t>
  </si>
  <si>
    <t xml:space="preserve">Programas de educação ambiental </t>
  </si>
  <si>
    <t>Fabiana L. Mendes (ONG Raízes do Tabuleiro/Associação Mulheres do Espinhaço)</t>
  </si>
  <si>
    <t>Ana Luisa Frois (Save the Frogs-MG), Mariana R. U. Jorge (IEF/PE Serra do Intendente), Sílvia J. Duarte (IEF/PE Pico do Itambé)</t>
  </si>
  <si>
    <t>Municípios: Serro, Conceição do Mato Dentro</t>
  </si>
  <si>
    <t>Criar um grupo de trabalho para elaborar o programa</t>
  </si>
  <si>
    <t>A articuladora da ação, Fabiana L. Mendes (Associação Mulheres do Espinhaço), informou que foi realizado um contato prévio com Ana Luisa Frois ( Save The Frogs) , para a formalização do Projeto de Educação Ambiental com alvo nas espécies foco para atender escolas municipais e estaduais no município de Conceição do Mato Dentro via Associação de Mulheres, mas por falta de recursos ainda não teve andamento nas ações, mas estão elaborando um projeto que pretendem apresentar para o município via plano de trabalho pela Secretaria de Meio Ambiente e Educação. Disse ainda que vai realizar uma reunião com Mariana Reis do PE do Intendente para desenhar um plano de ação e apresentar para a prefeitura de Conceição pra ver se consegue atuar nas áreas do entorno da Serra do Intendente e que seria interessante articular com a Sílvia J. Duarte (IEF/PE Pico do Itambé) também. Sobre o projeto de educação ambiental em São Bartolomeu considerando a problemática diagnosticada por Maria Rita S. (UFOP) sobre Hydromedusa, ela achou uma ótima ideia e disse ter interesse em fazer e que está com uma equipe de alunos animados vai propor esse projeto e manter a equipe do PAN informada.</t>
  </si>
  <si>
    <t xml:space="preserve">Falta de recursos, tempo vigente da Associação Mulheres do Espinhaço que completa em Fevereiro de 2020. </t>
  </si>
  <si>
    <t>Fabiana L. Mendes (Associação Mulheres do Espinhaço)</t>
  </si>
  <si>
    <t xml:space="preserve">Elaborar projetos de educação ambiental de acordo com a realidade das localidades. </t>
  </si>
  <si>
    <t xml:space="preserve">Projetos de educação ambiental </t>
  </si>
  <si>
    <t>Projetos elaborados</t>
  </si>
  <si>
    <t>Ana Luísa Frois da Cunha (Projeto Habitat História Natural-PUC Minas), Mariana R. U. Jorge (IEF/PE Serra do Intendente), Sílvia J. Duarte (IEF/PE Pico do Itambé), Maria Rita S. Pires (UFOP)</t>
  </si>
  <si>
    <t xml:space="preserve">Município de Conceição do Mato Dentro. São Bartolomeu (distrito de Ouro Preto) </t>
  </si>
  <si>
    <t>Foi incluído o distrito de São Barrtolomeu, município de Ouro Preto, com aval da profa Maria Rita S. Pires da UFOP que atua na região.</t>
  </si>
  <si>
    <t>3.3</t>
  </si>
  <si>
    <t>Implementar ações de educação ambiental dos programas criados na ação 3.2.</t>
  </si>
  <si>
    <t xml:space="preserve">Palestras, eventos, oficinas didáticas </t>
  </si>
  <si>
    <t xml:space="preserve"> Ana Luisa Frois (Save the Frogs-MG), Mariana R. U. Jorge (IEF/PE Serra do Intendente), Sílvia J. Duarte (IEF/PE Pico do Itambé)</t>
  </si>
  <si>
    <t xml:space="preserve">A articuladora da ação, Fabiana L. Mendes (Associação Mulheres do Espinhaço), informou que foi realizado um contato prévio com Ana Luisa Frois ( Save The Frogs) , para a formalização do Projeto de Educação Ambiental com alvo nas espécies foco para atender escolas municipais e estaduais no município de Conceição do Mato Dentro via Associação de Mulheres, mas por falta de recursos ainda não demos andamento nas ações, mas estamos elaborando um projeto que pretendemos apresentar para o município via plano de trabalho pela Secretaria de Meio Ambiente e Educação. </t>
  </si>
  <si>
    <t xml:space="preserve">Envolver mais o terceiro setor da Cadeia do Espinhaço </t>
  </si>
  <si>
    <t>Implementar ações de educação ambiental dos projetos elaborados na ação 3.2.</t>
  </si>
  <si>
    <t>Ações implementadas</t>
  </si>
  <si>
    <t xml:space="preserve"> Ana Luísa Frois Cunha (Projeto Habitat História Natural-PUC Minas), Mariana R. U. Jorge (IEF/PE Serra do Intendente), Sílvia J. Duarte (IEF/PE Pico do Itambé), Maria Rita S. Pires (UFOP)</t>
  </si>
  <si>
    <t>3.4</t>
  </si>
  <si>
    <t xml:space="preserve">Sensibilizar e capacitar agentes, funcionários das UCs e comunidade local para registro da herpetofauna ameaçada.  </t>
  </si>
  <si>
    <t>Banco de registros</t>
  </si>
  <si>
    <t>Registros geo-temporais das espécies ameaçadas realizados pela comunidade local</t>
  </si>
  <si>
    <t>Rodrigo G. Tinoco (Herpeto.org)</t>
  </si>
  <si>
    <t>Ana Luísa Frois (Save the Frogs-MG), Henrique C. Costa (UFMG)</t>
  </si>
  <si>
    <t>Rodrigo G. Tinoco (Herpeto.org) informou que ainda não iniciada.</t>
  </si>
  <si>
    <t>Ana Luísa Frois Cunha (Projeto Habitat História Natural-PUC Minas), Henrique C. Costa (UFJF)</t>
  </si>
  <si>
    <t>3.5</t>
  </si>
  <si>
    <t>Produzir material informativo sobre técnicas agropecuárias como alternativas ao uso do fogo e divulgar para comunidade nas áreas do PAN</t>
  </si>
  <si>
    <t xml:space="preserve">Material impresso e entregue </t>
  </si>
  <si>
    <t>Distribuição para proprietários rurais no entorno do Parque nacional da ICMBio/PARNA Serra do Cipó</t>
  </si>
  <si>
    <t>Celso L. Paiva (ICMBio/PARNA Serra do Cipó)</t>
  </si>
  <si>
    <t>Celso L. Paiva (ICMBio/PARNA Serra do Cipó) informou que o “material informativo sobre técnicas agropecuárias como alternativas ao uso do fogo” está em fase final de redação, sendo atualmente sujeito a revisão e pequenas alterações de forma e conteúdo, na forma do produto (folheto) denominado “Nova agricultura: como o agricultor moderno transforma o mundo pela Agroecologia”.</t>
  </si>
  <si>
    <t>Folheto “Nova agricultura: como o agricultor moderno transforma o mundo pela Agroecologia”, com oito páginas ilustradas, que visa estimular o pequeno agricultor, o agricultor ecológico e familiar para implantar projetos simples de produção agrícola e agroindustrial, de base cooperativa, especialmente de produção de frutas, verduras, especiarias, plantas fibrosas, madeira e plantas medicinais e produtos manufaturados, sem a utilização de fogo, sem emprego de produtos agrotóxicos, sem esgotar ou contaminar os recursos hídricos, empregando mão-de-obra familiar e ou local e conservando as paisagens, os ecossistemas e a biodiversidade regionais, com fixação do homem no campo e promoção econômico-social.</t>
  </si>
  <si>
    <t>A grande demanda de trabalho no âmbito das unidades de conservação da Serra do Cipó (Parque Nacional ad Serra do Cipó e APA Morro da Pedreira) atrasaram o andamento da redação.</t>
  </si>
  <si>
    <t>Adoção de medidas alternativas ao uso do fogo pelas comunidades nas áreas de ocorrência das espécies do PAN</t>
  </si>
  <si>
    <t>Mariana M. Araújo (Instituto Ecovida-MG), Sílvia Jussara Duarte (PE Pico do Itambé/IEF)</t>
  </si>
  <si>
    <t>Unidades de Conservação e entorno nas áreas de ocorrência das espécies do PAN</t>
  </si>
  <si>
    <t xml:space="preserve">Referencial teórico:
1. LAGO-PAIVA, Celso; 2015. Velhas plantas, novos usos: a Botânica Econômica nos assentamentos de agricultura orgânica e familiar. P. 13-21 in: Associação de Agricultores Biológicos do Estado do Rio de Janeiro - ABIO. Encontro dos 30 anos da ABIO. III Encontro do SPG-ABIO. Anais. Teresópolis, 30 p., il. Disponível:
https://www.researchgate.net/publication/309901948_Velhas_plantas_novos_usos_a_Botanica_Economica_nos_assentamentos_de_agricultura_organica_e_familiar
2. LAGO-PAIVA, Celso, 2015b. Interações de fauna silvestre com culturas orgânicas. P. 22-30 in: Associação de Agricultores Biológicos do Estado do Rio de Janeiro - ABIO. Encontro dos 30 anos da ABIO. III Encontro do SPG-ABIO. Anais. Teresópolis, 30 p., il. Disponível:
https://www.researchgate.net/publication/315113734_Interacoes_de_fauna_silvestre_com_culturas_organicas
</t>
  </si>
  <si>
    <t>3.6</t>
  </si>
  <si>
    <t xml:space="preserve">Desenvolver pesquisa de perfil de visitante em áreas de ocorrência das espécies do PAN, para subsidiar ações de educação ambiental. 
</t>
  </si>
  <si>
    <t>Relatórios gerados e artigo publicado</t>
  </si>
  <si>
    <t>Divulgação nos conselhos</t>
  </si>
  <si>
    <t>Ricardo E. Fonseca Filho (UFOP)</t>
  </si>
  <si>
    <t>Maria Rita S. Pires (UFOP), 
Guilherme Fortes Drummond ChicarinoVarajão (Universidade Federal dos Vales do Jequitinhonha e Mucuri - UFVJM), Simone Fernandes (Secretaria Municipal de Meio Ambiente de Ouro Preto - SEMMA/OP), 
Douglas Calazanas (UFOP),
Nayan Fuentes (UFOP)</t>
  </si>
  <si>
    <t>Ricardo E. Fonseca Filho (UFOP), informou que o projeto de iniciação científica que pretendia levantar parte dos aspectos do perfil do turista foi interrompido sem levantamento de dados primários devido à desistência dos orientandos de iniciação científica (Douglas Calazans e Nayan Fuentes) na Pró-reitoria de Pesquisa e Pós-Graduação da UFOP e inviabilidade de nova seleção – conforme e-mail enviado pelo articulador à coordenação do PAN Espinhaço à época. Houve contato com os colaboradores Prof. Guilherme Varajão (UFVJM), Cecília Fernandes (IEF) e Simone Fernandes (SEMMA-OP), com aceite de participação, no entanto não houve andamento das ações previstas. Houve elaboração de perguntas relacionadas à educação ambiental no questionário a partir de parecer da Professora Maria Rita Pires (UFOP). Atualmente não há previsão de retomada das ações pretendidas devido a articulador assumir cargo de chefe de departamento. Talvez em 2021.</t>
  </si>
  <si>
    <t>Falta de interesse de parte da equipe; falta de recursos para parcerias interinstitucionais (reuniões, trabalhos de campo, aquisição de tablets e outros); falta de tempo do articulador por cargo administrativo.  Sugeriu exclusão ou agrupamento da ação.</t>
  </si>
  <si>
    <t xml:space="preserve">Captação de recursos humanos;  constituição de equipe interdisciplinar de IES ao longo do Espinhaço Meridional (UFOP, UFMG, UFVJM, PUC-MG, UNI-BH e outras) e cursos (Turismo, Ciências Biológicas, Engenharia Florestal, Gestão Ambiental, Engenharia Ambiental e afins) para pesquisa de perfil do turista;
Captação de recursos financeiros (editais de fomento ICMBIO, IEF e afins).
</t>
  </si>
  <si>
    <t xml:space="preserve">Diagnóstico do perfil dos visitantes </t>
  </si>
  <si>
    <t>Se alguém se habilitar posso fornecer parte dos dados, como questionário de entrevista do perfil do turista.</t>
  </si>
  <si>
    <t>Maria Rita S. Pires (UFOP), 
Guilherme Fortes Drummond Chicarino Varajão (Universidade Federal dos Vales do Jequitinhonha e Mucuri - UFVJM), Simone Fernandes (Secretaria Municipal de Meio Ambiente de Ouro Preto - SEMMA/OP)</t>
  </si>
  <si>
    <t>Áreas protegidas com ocorrência das espécies do PAN</t>
  </si>
  <si>
    <t>Ricardo aceitou continuar como articulador. Também disponibilizou os questionários e orientará os gestores de UC para aplicação dos mesmos e auxiliará na tabulação/interpretação dos dados.</t>
  </si>
  <si>
    <t>3.7</t>
  </si>
  <si>
    <t>Integrar as espécies contempladas no PAN aos produtos sustentáveis que divulguem a proteção das espécies.</t>
  </si>
  <si>
    <t>Identidade visual com logomarca do PAN e informações das espécies integradas aos produtos</t>
  </si>
  <si>
    <t>Mariana R. U. Jorge (IEF/PE Serra do Intendente) Mariana M. Araújo (Instituto Ecovida-MG)</t>
  </si>
  <si>
    <t xml:space="preserve">Fabiana L. Mendes (Associação Mulheres do Espinhaço), articuladora da ação, informou que não houve articulação institucional para essa ação. O grupo Raízes do Tabuleiro passou por uma reformulação e no momento estão paralisados com a produção de alguns produtos. Em fevereiro de 2019 foi regularizado o coletivo, que agora denomina-se Associação de Mulheres da Serra do Espinhaço, então o foco na produção diminuiu, mas há possibilidade de mobilizar alguns coletivos e ampliar a divulgação das espécies-alvo do PAN Herpetofauna da Serra do Espinhaço. </t>
  </si>
  <si>
    <t xml:space="preserve">A ONG passou por reformulações e regularização, que fez com que o foco para o PAN diminuísse. </t>
  </si>
  <si>
    <t>Consolidar as ações interligando os principais agentes que possam contribuir com esta ação. Ex: terceiro setor da Cadeia do Espinhaço.</t>
  </si>
  <si>
    <t>Identidade visual do PAN reconhecida</t>
  </si>
  <si>
    <t>Município de Conceição do Mato Dentro</t>
  </si>
  <si>
    <t>OE4: Ampliação e intensificação da divulgação para a sociedade de informações sobre as espécies contempladas e das atividades do PAN, em cinco anos.</t>
  </si>
  <si>
    <t>4.1</t>
  </si>
  <si>
    <t xml:space="preserve">Criar plataforma online para divulgação e armazenamento de conteúdo do PAN. </t>
  </si>
  <si>
    <t>Site</t>
  </si>
  <si>
    <t>Site desenvolvido e com conteúdo criado durante o 1º ciclo.</t>
  </si>
  <si>
    <t>1ª monitoria</t>
  </si>
  <si>
    <t>Rodrigo G. Tinoco (Herpeto.org), Sônia H. S. T. Mendonça (ICMBio/BAV/RAN-MG)</t>
  </si>
  <si>
    <t>Henrique C. Costa (UFJF) informou que o site vem sendo preparado pelo colaborador Rodrigo Tinoco, com base em material (fotos e textos) já disponíveis sobre o PAN e as espécies contempladas, que seriam originalmente utilizados no livro não publicado.</t>
  </si>
  <si>
    <t>http://herpeto.org/pandoespinhaco</t>
  </si>
  <si>
    <t xml:space="preserve">O colaborador (Rodrigo Tinoco) é consultor ambiental, e sua agenda de campo por vezes dificulta a realização de atividades paralelas voluntárias. Após a última reunião o articulador (Henrique) entrou em fase final do doutorado, passando na sequência por um período de seleção e início de pós-doutorado e processos seletivos de concursos públicos, que acabaram fazendo com que as articulações relativas ao PAN ficassem de lado.
</t>
  </si>
  <si>
    <t>Henrique C. Costa (UFJF) e Rodrigo G. Tinoco (Herpeto.org)</t>
  </si>
  <si>
    <t>Disponibilização atualizada das informações do PAN</t>
  </si>
  <si>
    <t>Henrique Caldeira (UFJF), Sônia H. S. T. Mendonça (ICMBio/BAV/RAN-MG)</t>
  </si>
  <si>
    <t>Não se aplica</t>
  </si>
  <si>
    <t>4.2</t>
  </si>
  <si>
    <t>Criar espaços de mídias sociais para divulgar o conteúdo produzido pelas ações do PAN.</t>
  </si>
  <si>
    <t>Instagram; Página do Facebook; Youtube</t>
  </si>
  <si>
    <t xml:space="preserve">12 postagens originais sobre os conteúdos </t>
  </si>
  <si>
    <t>Henrique C. Costa (UFJF) disse que a ação não foi iniciada.</t>
  </si>
  <si>
    <t>Em conversa com o colaborador Rodrigo Tinoco, que seria responsável por criar as redes sociais, concluímos que para que as redes sociais do PAN agrupem seguidores, “curtidas”, compartilhamentos etc., é necessário a postagem frequente de conteúdo (ao menos uma vez por semana). Neste sentido, seria mais interessante que as redes sociais abordassem todos os PANs, ao invés de apenas um. Desta forma, poderia haver um articulador geral (do RAN, por exemplo), com colaboradores de cada PAN, que se revezariam na postagem de conteúdo.</t>
  </si>
  <si>
    <t xml:space="preserve">Criação e atualização de contas do Instagram; Facebook; Youtube </t>
  </si>
  <si>
    <t>Público interessado informado sobre o andamento das ações do PAN</t>
  </si>
  <si>
    <t>Não se Aaplica</t>
  </si>
  <si>
    <t>4.3</t>
  </si>
  <si>
    <t xml:space="preserve">Elaborar material informativo do PAN, que possa ser utilizado em atividades de divulgação e educação ambiental. </t>
  </si>
  <si>
    <t>(Ex. infográficos, cartilhas, etc)</t>
  </si>
  <si>
    <t>O articulador da ação, Henrique C. Costa (UFJF), informou que a ação foi iniciada e atualmente parada. Ainda durante o 1º ciclo foram preparados modelos de cartilhas sobre o PAN e suas espécies que eventualmente poderiam ser utilizados como meios de divulgação em UCs e escolas. Faltou organização e planejamento para que os produtos fossem finalizados e disponibilizados.</t>
  </si>
  <si>
    <t>Foram preparados modelos de cartilhas sobre o PAN, mas não foram finalizados e disponibilizados.</t>
  </si>
  <si>
    <t>Infográficos, cartilhas, folders</t>
  </si>
  <si>
    <t>Informação e sensibilização do público-alvo</t>
  </si>
  <si>
    <t>Unidades de Conservação e municípios na área de ocorrência das espécies do PAN</t>
  </si>
  <si>
    <t>Após a entrega do produto será avaliada a oportunidade de proposição de novas ações ou adequações de existentes para distribuição e utilização dos produtos gerados.</t>
  </si>
  <si>
    <t>4.4</t>
  </si>
  <si>
    <t>Criar identidade visual do PAN.</t>
  </si>
  <si>
    <t>Logo 'Marca'</t>
  </si>
  <si>
    <t>Desenvolvimento de uma marca (PAN)</t>
  </si>
  <si>
    <t>Henrique C. Costa (UFMG), Sônia H. S. T. Mendonça (ICMBio/BAV/RAN-MG)</t>
  </si>
  <si>
    <t xml:space="preserve">Rodrigo G. Tinoco (Herpeto.org), informou que algumas opções estão sendo criadas que deverão ser compartilhadas para avaliação e aprovação do GAT.
</t>
  </si>
  <si>
    <t>Uma marca visual, e um mini manual para o uso da marca (esboços).</t>
  </si>
  <si>
    <t>Falta de tempo para ações. Agenda de campo lotada, reduz a capacidade de tempo para atividades voluntárias, tanto no herpeto.org quanto nas atividades do PAN.</t>
  </si>
  <si>
    <t>Ideias para restruturação da forma de apresentação e divulgação do PAN do Espinhaço em conjunto com os outros Planos da herpetofauna Nacional e outros PANs de distintos grupos.  Criando assim uma rede de conteúdo para as redes sociais.</t>
  </si>
  <si>
    <t>Identidade visual do PAN formalizada</t>
  </si>
  <si>
    <t>Henrique C. Costa (UFJF), Sônia H. S. T. Mendonça (ICMBio/BAV/RAN-MG)</t>
  </si>
  <si>
    <t>OE5: Fortalecimento das políticas públicas relacionadas ao uso e ocupação do solo e à utilização dos recursos hídricos em áreas de ocorrência das espécies contempladas no PAN, em cinco anos.</t>
  </si>
  <si>
    <t>5.1</t>
  </si>
  <si>
    <t xml:space="preserve">Orientar os órgãos estaduais e municipais de meio ambiente e gestão dos recursos naturais sobre a necessidade de consulta ao PAN para emissão de licenças. </t>
  </si>
  <si>
    <t>Ofícios dirigidos às instituições</t>
  </si>
  <si>
    <t>Juliana G. Ferreira (ICMBio/CR11)</t>
  </si>
  <si>
    <t>Paulo F. Scheid (IEF-MG), Marcelo C. Amarante (SEMAD-MG), Sônia H. S. T. Mendonça(ICMBio/BAV/RAN-MG)</t>
  </si>
  <si>
    <t>Encaminhar para OEMAs, IEF, CPRM, Ministério do Turismo, Secretarias Estaduais e Municipais de Turismo. Incluir no ofício a necessidade dos órgãos reguladores consultarem o PAN para emissão dos atos autorizativos</t>
  </si>
  <si>
    <t xml:space="preserve">Juliana G. Ferreira (ICMBio/CR11) informou que a orientação foi realizada informalmente nas reuniões da SEMAD e CPB para que os PANs fossem consultados quando da análise de processo de licenciamento. Eles estão cientes que devem levar em consideração as orientações do PAN. A orientação via ofício não foi efetuada. Em relação aos órgãos municipais essa discussão ainda não foi provocada pelos colaboradores do PAN. Falta orientar municípios (que podem pegar parte do licenciamento até nível 4, ex. exploração quartzito). </t>
  </si>
  <si>
    <t>Informação repassada informalmente ao órgão estadual</t>
  </si>
  <si>
    <t>Não foi possível priorizar a articulação para a realização da ação, tampouco a execução da mesma.</t>
  </si>
  <si>
    <t>Juliana G Ferreita (CR11)</t>
  </si>
  <si>
    <t>Orientar órgãos estaduais e municipais de meio ambiente sobre necessidade de consulta ao PAN para emissão de licenças.</t>
  </si>
  <si>
    <t>Nota Técnica encaminhada às instituições</t>
  </si>
  <si>
    <t>Consideração das recomendações do PAN na regularização ambiental</t>
  </si>
  <si>
    <t>5.2</t>
  </si>
  <si>
    <t xml:space="preserve">Identificar e propor condicionantes junto aos órgãos de licenciamento ambiental, visando apoiar as ações do PAN. </t>
  </si>
  <si>
    <t>Lista de condicionantes.
Condicionantes propostas</t>
  </si>
  <si>
    <t xml:space="preserve">
Junio A. S. Silva (IBAMA-MG)</t>
  </si>
  <si>
    <t>Sônia H. S. T. Mendonça (ICMBio/BAV/RAN-MG), Juliana G. Ferreira (ICMBIo/CR11)</t>
  </si>
  <si>
    <t xml:space="preserve">O articulador da ação, Junio A. S. Silva (IBAMA-MG),  informou que encaminhou mensagens para cada uma das Superintendências Regionais que cuidam do Licenciamento Ambiental em nível estadual em Minas Gerais e a necessidade de estabelecer condicionantes relacionadas às espécies objeto do PAN. </t>
  </si>
  <si>
    <t>Junio informou que trocou o computador duas vezes nos últimos dois anos, não encontrando a planilha atualizada. Está tentando localizar a pasta contendo o acompanhamento do PAN.</t>
  </si>
  <si>
    <t>Junio Augusto dos Santos Silva (IBAMA/SUPES/MG</t>
  </si>
  <si>
    <t xml:space="preserve">Lista de condicionantes
</t>
  </si>
  <si>
    <t>Condicionantes propostas consideradas no licenciamento ambiental</t>
  </si>
  <si>
    <t>Sônia marcará reunião com Junio para discutirem o andamento dessa ação.</t>
  </si>
  <si>
    <t>5.3</t>
  </si>
  <si>
    <t xml:space="preserve">Viabilizar junto ao Ministério Público a inclusão das ações do PAN nos novos TACs. </t>
  </si>
  <si>
    <t>Relatórios, ofícios</t>
  </si>
  <si>
    <t>TACs com ações contempladas</t>
  </si>
  <si>
    <t>Marcelo C. Amarante (SEMAD-MG), Sônia H. S. T. Mendonça (ICMBio/BAV/RAN-MG)</t>
  </si>
  <si>
    <t>Juliana G. Ferreira (ICMBio/CR11) informou que a ação não foi iniciada.</t>
  </si>
  <si>
    <t>Juliana G Ferreira (CR11)</t>
  </si>
  <si>
    <t>Viabilizar junto ao Ministério Público o ajuste dos TACs aos propósitos do PAN.</t>
  </si>
  <si>
    <t>Relatórios das Reuniões e Nota Técnica</t>
  </si>
  <si>
    <t>Municípios de ocorrência das espécies do PAN</t>
  </si>
  <si>
    <t>A reunião já foi realizada em outubro de 2019. Falta elaborar a Nota Técnica e realizar os encaminhamentos.</t>
  </si>
  <si>
    <t>5.4</t>
  </si>
  <si>
    <t xml:space="preserve">Promover a regularização de imóveis rurais em área de ocorrência comprovada de espécies do PAN. </t>
  </si>
  <si>
    <t>Imóveis rurais inscritos na ferramenta CAR</t>
  </si>
  <si>
    <t>Melhorar a gestão ambiental territorial das propriedades com ocorrência de espécies do PAN</t>
  </si>
  <si>
    <t>Mariana Megale (IEF-MG)</t>
  </si>
  <si>
    <t>Paulo F. Scheid (IEF-MG) informou que o auxílio à inscrição de imóveis rurais até 4 módulos fiscais no CAR é realizada pelas Unidades Regionais do IEF, sendo que os dados declarados serão analisados posteriormente pelo IEF. Ressalta-se que o módulo de análise do CAR já foi desenvolvido, e o IEF está definindo as estratégias para a implementação desta nova etapa em MG. Desta maneira, será necessário um prazo maior para que os dados analisados e validados possam ser encaminhados para a Diretoria de Unidades de Conservação.</t>
  </si>
  <si>
    <t>Relação do número de imóveis inscritos no CAR, onde há registro de espécies ameaçadas de extinção e que também estejam localizadas em Unidades de Conservação, considerando a cadeia do Espinhaço.</t>
  </si>
  <si>
    <t>Um dos problemas relatados pelas equipes do IEF nas regionais é a dificuldade de identificação dos proprietários dos imóveis não regularizados. O SISEMA está em fase de reestruturação, inclusive com diminuição de equipe técnica, o que reflete diretamente na execução de ações no interior do Estado. As equipes técnicas das Unidades Regionais e Unidades de Conservação também encontram-se sobrecarregadas com as diversas demandas a serem atendidas.</t>
  </si>
  <si>
    <t>Paulo F. Scheid (IEF-MG)/ Mariana Megale</t>
  </si>
  <si>
    <t>Para a identificação dos proprietários das áreas não regularizadas fundiariamente, é necessário que os gestores das UCs realizem mobilização visando incentivar que estes proprietários busquem realizar a inscrição dos imóveis junto ao CAR.</t>
  </si>
  <si>
    <t>Melhoria da gestão ambiental territorial das propriedades com ocorrência de espécies do PAN</t>
  </si>
  <si>
    <t>Importante: sempre que tiver novos dados de ocorrência encaminhar para o articulador da ação.</t>
  </si>
  <si>
    <t>OE6: Estabelecimento e implementação de medidas visando a melhoria da qualidade e conectividade do habitat nas áreas estratégicas para conservação das espécies contempladas no PAN, em cinco anos.</t>
  </si>
  <si>
    <t>6.1</t>
  </si>
  <si>
    <t xml:space="preserve">Mapear áreas com histórico de ocorrência de incêndio e elaborar índice risco de incêndio, nas áreas de ocorrência das espécies do PAN. </t>
  </si>
  <si>
    <t>Mapa e índices elaborados</t>
  </si>
  <si>
    <t>Diminuição da ocorrência de incêndios florestais nas áreas de ocorrência das espécies do PAN</t>
  </si>
  <si>
    <t>Rodrigo Belo (IEF-MG)</t>
  </si>
  <si>
    <t>Paulo F. Scheid (IEF-MG) informou que a ação foi realizada considerando o histórico de ocorrência de incêndios florestais entre os anos de 2013 e 2018, através de informações coletadas em campo pelos Gerentes de UC (ROI – Relatórios e Ocorrência de Incêndios Florestais). A partir destes dados foram elaborados mapas indicando áreas com maior frequência quanto à ocorrência de incêndios florestais. Quanto ao índice de risco, ainda não é possível elaborá-lo, pois entende-se que a previsão quanto à possibilidade de ocorrência de incêndios é algo complexo, a qual depende de variáveis climáticas e fundiárias (acesso humano, etc).</t>
  </si>
  <si>
    <t>Mapas temáticos indicando as áreas com maior histórico de ocorrência de incêndios florestais, considerando os locais de ocorrência de espécies ameaçadas do PAN.</t>
  </si>
  <si>
    <t>Quanto ao mapeamento das áreas com histórico de ocorrência de incêndios, não houve maiores dificuldades. Entretanto, quanto à elaboração de um índice de risco de incêndio, a equipe do PREVINCÊNDIO relatou dificuldades neste processo, já que as variáveis analisadas incluem aspectos naturais (climática) e antrópicos.</t>
  </si>
  <si>
    <t>Paulo F. Scheid (IEF-MG)/ Rodrigo Belo / Rodolfo Vilela</t>
  </si>
  <si>
    <t>Verificar o protocolo adotado no PARNA das Sempre-Vivas para possível utilização na metodologia para confecção do índice de risco de incêndios pelo IEF. Consultar a possível colaboração com a equipe de trabalho do Prof. Geraldo Wilson da UFMG, que coordena o projeto de manejo de fogo no Cerrado. Paulo vai contatar instituições e ampliar o número de colaboradores.</t>
  </si>
  <si>
    <t>6.2</t>
  </si>
  <si>
    <t>Atualizar o mapa das áreas estratégicas para conservação das espécies contempladas no PAN.</t>
  </si>
  <si>
    <t>Mapas e fichas atualizados</t>
  </si>
  <si>
    <t>Áreas priorizadas</t>
  </si>
  <si>
    <t>Lara Côrtes (ICMBio/RAN)</t>
  </si>
  <si>
    <t>Franciele Fath (ICMBio/RAN)</t>
  </si>
  <si>
    <t>Sônia H. S. T. Mendonça (ICMBio/RAN/Base RAN Lagoa Santa-MG)  informou que Lara e a equipe do NGeo do RAN concluiu a ação em novembro de 2018 e que foi enviada para todos os colaboradores em 18.01.2019 por e-mail (Assunto: Produto da Ação 6.2 - Áreas Estratégicas PAN Espinhaço)</t>
  </si>
  <si>
    <t xml:space="preserve">Sônia H. S. T. Mendonça (ICMBio/RAN/Base RAN Lagoa Santa-MG) </t>
  </si>
  <si>
    <t>6.3</t>
  </si>
  <si>
    <t xml:space="preserve">Identificar e propor áreas para criação de RPPNs e outras áreas protegidas. </t>
  </si>
  <si>
    <t>Mapa de conectividade e 
Ofícios com as propostas encaminhadas aos proprietários</t>
  </si>
  <si>
    <t>Áreas identificadas que contemplem as espécies que não estão em UC de Proteção Integral</t>
  </si>
  <si>
    <t xml:space="preserve">Ronaldo Almeida (VALE S.A), Adriano L. Silveira (AMPLO) </t>
  </si>
  <si>
    <t xml:space="preserve">A articuladora da ação, Taís N. Fernandes (VALE S.A), informou que foi contratada uma empresa para realização de estudos de conectividade de ambientes das espécies do PAN. Será aproveitada a equipe que desenvolveu estudos de busca de anfíbios no Quadrilátero Ferrífero em áreas protegidas, cujo resultado em formato de livro encontra-se em fase de impressão. Após finalização do estudo, haverá contato com o órgão ambiental estadual para avanço na identificação dos proprietários e refinamento do estudo. Sugere-se que o encaminhamento dos ofícios com as propostas aos proprietários seja conduzido pelo órgão ambiental estadual (IEF). 
</t>
  </si>
  <si>
    <t>Houve uma tratativa inicial interna na Vale para autorização de realização do estudo às expensas da empresa em 2018. Após a tragédia de Brumadinho, a articuladora não deu continuidade devido à reorganização interna da empresa. Acrescenta-se ainda que o colaborador Ronaldo Almeida foi transferido para outra unidade da Vale. A ação foi retomada pela articuladora e está planejada para finalizar no prazo.</t>
  </si>
  <si>
    <t xml:space="preserve">Melhoria do processo de ordenamento territorial por meio do CAR, melhoria da qualidade ambiental ou ampliação de áreas protegidas. </t>
  </si>
  <si>
    <r>
      <t>Paulo Scheid (IEF), Adriano Silveira</t>
    </r>
    <r>
      <rPr>
        <sz val="11"/>
        <rFont val="Calibri"/>
        <family val="2"/>
        <scheme val="minor"/>
      </rPr>
      <t xml:space="preserve"> (Biótica Estudos Ambientais)</t>
    </r>
  </si>
  <si>
    <t>Foi recomendado pelo Paulo Scheid (IEF) a utilização dos resultados das áreas prioritárias para conservação e recuperação na Serra do Espinhaço. Com finalização prevista ainda para 2019.</t>
  </si>
  <si>
    <t>6.4</t>
  </si>
  <si>
    <t>Estimular ações de restauração de nascentes, prioritariamente as nascentes da bacia do rio de Santo Antônio.</t>
  </si>
  <si>
    <t>Reuniões e documentos encaminhados para proprietários, prefeituras, Ministério Público, Sindicatos Rurais, cooperativas  e associações locais</t>
  </si>
  <si>
    <t>Nascentes restauradas</t>
  </si>
  <si>
    <t xml:space="preserve">Marcelo C. Amarante (SEMAD-MG) </t>
  </si>
  <si>
    <t>Fabiana L. Mendes (ONG Raízes do Tabuleiro/Associação Mulheres do Espinhaço), Mariana Reis U. Jorge (IEF/PE Serra do Intendente), Taís N. Fernandes (VALE S.A), Sônia H. S. T. Mendonça (ICMBio/BAV/RAN-MG), Felipe Xavier (Instituto Espinhaço)</t>
  </si>
  <si>
    <r>
      <t>Marcelo C. Amarante (SEMAD-MG)  informou que o  levantamento de Prefeituras e responsáveis pelas mesmas com finalidade de enviar documento padrão visando a conscientização e participação está em andamento. Sônia informou que em 23.03.2018</t>
    </r>
    <r>
      <rPr>
        <u/>
        <sz val="11"/>
        <color theme="1"/>
        <rFont val="Calibri"/>
        <family val="2"/>
        <scheme val="minor"/>
      </rPr>
      <t xml:space="preserve"> </t>
    </r>
    <r>
      <rPr>
        <sz val="11"/>
        <color theme="1"/>
        <rFont val="Calibri"/>
        <family val="2"/>
        <scheme val="minor"/>
      </rPr>
      <t xml:space="preserve">houve uma reunião com o Instituto Espinhaço, que contou com a participação de: Felipe Xavier (Instituto Espinhaço), Marcelo Coutinho (Fiscalização SEMAD, articulador da ação 6.4), Mariana Reis (PE Serra do Intendente, colaboradora da ação), Juliana Ferreira (CR11, membro do GAT), Flávio Cerezo (CR11, responsável por termos de Cooperação), Sônia H S T Mendonça (Coordenadora do PAN).  Felipe Xavier, do Instituto Espinhaço, apresentou o “Projeto Plantando o Futuro: Semeando Florestas, colhendo águas na Serra do Espinhaço”. Dessa reunião saíram os seguintes encaminhamentos: Felipe ficou de encaminhar o projeto da Bacia do Santo Antônio que necessita de recursos para cercamento das nascentes para que seja feito o plantio (Em torno de 171 km a R$ 15.000,00 o km). Sônia ficou de encaminhar a planilha com os pontos de ocorrência das espécies contempladas no PAN para Felipe com o objetivo de verificar em quais microbacias há ocorrência das espécies do PAN e verificar se já ocorrem ações por parte do Instituto Espinhaço (foi encaminhado em 22/03/2018). Marcelo ficou de agendar uma reunião com o Ministério Público (essa reunião ainda não foi agendada). Em 13.06.2018 Daniela Herken, coordenadora técnica do Instituto Espinhaço solicitou documentos do PAN para inclusão em projeto para captação de recursos. Depois disso a coordenadora do PAN não conseguiu mais contato com os dois representantes do Instituto Espinhaço.
</t>
    </r>
  </si>
  <si>
    <t xml:space="preserve">Até agora: Lista das prefeituras e responsáveis </t>
  </si>
  <si>
    <t>Necessidade de reuniões com os participantes do grupo de apoio (colaboradores) para redação de documento padrão consensuado para posterior envio às prefeituras</t>
  </si>
  <si>
    <t xml:space="preserve">Faz-se necessário reunião para discussão do objetivo devido ao “acidente” da Samarco e adequação do mesmo, uma vez que o Ministério Público e a empresa estão fazendo o cercamento e reflorestamento de nascentes na região. </t>
  </si>
  <si>
    <t>Fabiana L. Mendes (Associação Mulheres do Espinhaço), Mariana Reis U. Jorge (IEF/PE Serra do Intendente), Taís N. Fernandes (VALE S.A), Sônia H. S. T. Mendonça (ICMBio/BAV/RAN-MG)</t>
  </si>
  <si>
    <t>Municípios da Bacia do Rio Santo Antônio</t>
  </si>
  <si>
    <t>Recomendamos realização de reunião o mais rápido possível para discussão de ações futuras. Recomendamos também que sejam viabilizadas reuniões técnicas, mesmo que virtuais, para que seja consensualizado um documento de proposição de recomendações para encaminhamento aos Ministérios Públicos e Prefeituras para que determinem a implementação das ações de recuperação de nascentes, principalmente pela VALE S.A e Fundação Renova.</t>
  </si>
  <si>
    <t>PLANEJAMENTO DE NOVAS AÇÕES</t>
  </si>
  <si>
    <t>NOVAS AÇÕES:</t>
  </si>
  <si>
    <t>OBJETIVO ESPECÍFICO</t>
  </si>
  <si>
    <t>OBJETIVO ESPECÍFICO 1</t>
  </si>
  <si>
    <t>1.8</t>
  </si>
  <si>
    <t>Depositar em coleções tecidos das espécies contempladas no PAN no âmbito dos estudos para licenciamento</t>
  </si>
  <si>
    <t xml:space="preserve">Nota Técnica entregue aos órgãos licenciadores </t>
  </si>
  <si>
    <t xml:space="preserve">Adoção da medida proposta na Nota Técnica pelos órgãos licenciadores </t>
  </si>
  <si>
    <t xml:space="preserve">Henrique C. Costa (UFJF), Sônia H. S. T. Mendonça (ICMBio/BAV/RAN/MG) </t>
  </si>
  <si>
    <t>A coleta de tecidos deverá ser implementada a partir da renovação das licenças. A Nota Técnica deverá ser encaminhada pelo RAN ao IEF, SISBio, Ibama.</t>
  </si>
  <si>
    <t>OBJETIVO</t>
  </si>
  <si>
    <t>PLANO DE AÇÃO NACIONAL DE CONSERVAÇÃO DE ESPÉCIES AMEAÇADAS DE EXTINÇÃO - PAN</t>
  </si>
  <si>
    <t>Objetivo Geral do PAN</t>
  </si>
  <si>
    <t>PAINEL DE GESTÃO DO PAN</t>
  </si>
  <si>
    <t>RESUMO DA SITUAÇÃO DAS AÇÕES DO PAN</t>
  </si>
  <si>
    <t>SITUAÇÃO ATUAL DAS AÇÕES - 1ª MONITORIA (2019)</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</si>
  <si>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</si>
  <si>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</si>
  <si>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</si>
  <si>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</si>
  <si>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</si>
  <si>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</si>
  <si>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ou não concluída</t>
  </si>
  <si>
    <t xml:space="preserve"> Em andamento com problemas de realização</t>
  </si>
  <si>
    <t xml:space="preserve"> Em andamento no período previsto </t>
  </si>
  <si>
    <t xml:space="preserve"> Concluída</t>
  </si>
  <si>
    <t xml:space="preserve"> Ações Novas - Pós monitoria</t>
  </si>
  <si>
    <r>
      <t xml:space="preserve"> </t>
    </r>
    <r>
      <rPr>
        <b/>
        <sz val="11"/>
        <color theme="0"/>
        <rFont val="Calibri"/>
        <family val="2"/>
        <scheme val="minor"/>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</si>
  <si>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</si>
  <si>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</si>
  <si>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</si>
  <si>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</si>
  <si>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</si>
  <si>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</si>
  <si>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</si>
  <si>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</si>
  <si>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</si>
  <si>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</si>
  <si>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</si>
  <si>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</si>
  <si>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09/12/2020 - 11/12/2020</t>
  </si>
  <si>
    <t xml:space="preserve">Adriano L. Silveira (Biótica Estudos Ambientais), Conrado A. B. Galdino (PUC Minas), Felipe S. F. Leite (UFV), Hugo B. A. Pinto (ICMBio/RAN), Luciana B. Nascimento (PUC Minas), Maria Rita S. Pires (UFOP), Paulo C. A. Garcia (UFMG), Rodrigo G. Tinoco (Herpeto.org), Sônia H. S. T. Mendonça (ICMBio/RAN Base RAN Lagoa Santa – MG)
</t>
  </si>
  <si>
    <t>1 – Henrique Costa (UFJF) informou que desde a última reunião, houve adição de quatro pontos de ocorrência para Hydromedusa maximiliani e um ponto de ocorrência para Heterodactylus lundii. Há uma planilha excel intitulada “PAN Espinhaço Mineiro - Coordenadas espécies - 2020-xi-11” (última atualização em 11 de novembro de 2020) com pouco mais de 170 registros de ocorrência das espécies-alvo e beneficiadas do PAN. Os dados adicionados em 2020 estão em verde. Esses dados podem ser usados a qualquer momento na confecção de mapas. Esses mapas devem entrar no site do PAN, elaborado pelo Rodrigo Tinoco.
2 - Adriano Silveira (Biótica Estudos Ambientais) disse ter mais registros de Hydromedusa maximiliani na região da Serra da Piedade. Disse que vai repassar para Henrique Costa (UFJF). Adriano informou ainda que são registros recentes (da última semana) e que nem a equipe da modelagem está sabendo e que tem uma rede de colaboradores que o avisam quando há confirmação dos registros. Em seguida ele se desloca para confirmar o registro. Também recebeu informação de um registro para Placosoma cipoense (ainda vai confirmar a localização).</t>
  </si>
  <si>
    <t>Planilha excel com os registros das espécies do PAN. Os mapas interativos serão elaborados por Rodrigo Tinoco.</t>
  </si>
  <si>
    <t xml:space="preserve">Não houve problemas desde a última reunião. </t>
  </si>
  <si>
    <t>Adriano L. Silveira (Biótica Estudos Ambientais), Conrado A. B. Galdino (PUC Minas), Felipe S. F. Leite (UFV), Henrique C. Costa (UFJF), Hugo B. A. Pinto (ICMBio/RAN), Maria Rita S. Pires (UFOP), Paulo C. A. Garcia (UFMG), Rodrigo G. Tinoco (Herpeto.org), Sônia H. S. T. Mendonça (ICMBio/RAN Base RAN Lagoa Santa – MG)</t>
  </si>
  <si>
    <t xml:space="preserve">1 - Luciana Nascimento (PUC Minas) está fazendo inventários em novas áreas e não encontrou espécies do PAN (Fazenda Bocaina, município de Santa Bárbara, nas encostas da Serra do Caraça, Serra do Cipó e na RPPN Fazenda Nascer, Região de São Bartolomeu, distrito de Ouro Preto, entorno da Floresta Estadual de Uaimií), também através de monitoramento acústico passivo, mas esses projetos estão em andamento podendo gerar resultados. 
2 - Henrique informou na ação 1.1 que desde a última reunião, houve adição de quatro pontos de ocorrência para Hydromedusa maximiliani e um ponto de ocorrência para Heterodactylus lundii.
3 - Adriano Silveira (Biótica Estudos Ambientais) informou que tem novos pontos para Hydromedusa maximiliani e um ponto para Placosoma cipoense (a confirmar).
4 – Novas localidades estão sendo inventariadas na Serra do Cipó dentro do projeto de monitoramento que Henrique Costa (UFJF) está coordenando, a fim de verificar o efeito do fogo sobre as espécies do PAN.
</t>
  </si>
  <si>
    <t>Lista de espécies no Banco de Produtos com acréscimos de pontos pra Hydromedusa maximiliani e Placosoma cipoense. (Adriano, vai confirmar a localização).</t>
  </si>
  <si>
    <t>A pandemia impediu a realização de muitas atividades de campo em alguns locais em que se tinha planejado os inventários.</t>
  </si>
  <si>
    <t>Luciana Barreto Nascimento (PUC-Minas) e colaboradores presentes na oficina.</t>
  </si>
  <si>
    <t>1 - Luciana Nascimento (PUC Minas) informou que a ação está no período de realização, mas que ainda não havia sido iniciada por nenhum dos colaboradores ou pesquisadores potenciais consultados. No entanto, após o envio dos questionários com as informações sobre o andamento da ação, por parte da articuladora, foi iniciado um projeto de monitoramento das espécies do PAN com ocorrência na Serra do Cipó (APA Morro da Pedreira e Parna Serra do Cipó) a fim de verificar o efeito do fogo sobre as populações dessas espécies. O projeto é coordenado por Henrique Costa (UFJF). Já foi realizada uma campanha em novembro/dezembro de 2020.
2 - Adriano Silveira (Biótica Estudos Ambientais) informa que tentará fazer um resumo com informações de História Natural da Hydromedusa e que vai preparar um texto deixando claro que são observações esporádicas. Uma vez que possuem poucas informações, o pouco se torna relevante. Talvez também tenha informações relevantes para Bokermanohyla martinsi e que vai verificar e enviar.</t>
  </si>
  <si>
    <t>Ainda não há produtos, apenas um projeto em andamento.</t>
  </si>
  <si>
    <t>Falta de recursos; falta de estudantes para atividades de campo (tempo de condução de TCC, Dissertação).</t>
  </si>
  <si>
    <t>Luciana B. Nascimento (PUC Minas) e Sônia H. S. T. Mendonça (ICMBio/RAN Base RAN Lagoa Santa – MG)</t>
  </si>
  <si>
    <t>Luciana Nascimento (PUC Minas) sugere convidar novos colaboradores.</t>
  </si>
  <si>
    <t>1 – Felipe Leite (UFV) informou que estudos taxonômicos de espécies potencialmente novas vêm sendo realizados, mas em velocidade reduzida em função da limitação de recursos financeiros. Dois artigos descrevendo espécies novas da região da Serra do Cipó publicados:
2 - Henrique Costa (UFJF) informou que saiu um artigo recente propondo a transferência de Philodryas laticeps para o gênero Chlorosoma (revalidado). Assim, a espécie que, na lista de espécies ameaçadas de MG foi chamado de Philodryas oligolepis, agora é Chlorosoma laticeps. 
•	ARREDONDO, J. C.; GRAZZIOTIN, FELIPE G.; SCROCCHI, G. J.; RODRIGUES, M. T.; BONATTO, SANDRO L.; ZAHER, H.  Molecular phylogeny of the tribe Philodryadini Cope, 1886 (Dipsadidae: Xenodontinae): Rediscovering the diversity of the South American Racers. Papéis Avulsos de Zoologia (Online), v. 60, p. e20206053-13, 2020.</t>
  </si>
  <si>
    <t>Limitação de recursos financeiros para execução da tarefa sem problemas.</t>
  </si>
  <si>
    <t>Felipe S. F. Leite (UFV) e Henrique C. Costa (UFJF)</t>
  </si>
  <si>
    <t xml:space="preserve">1 – Felipe Leite (UFV) informou que, sob sua coordenação, ainda não foram realizados novos estudos genéticos relativos às espécies contempladas no PAN.
2 – Henrique Costa (UFJF) falou sobre um trabalho de doutorado em Biologia Animal pela Universidade Estadual Paulista "Júlio de Mesquita Filho - UNESP que está sendo desenvolvido por Márcia Marrie Pinheiro Müller (Padrões Biogeográficos em três espécies de cágados com distintas associações hidrográficas na América do Sul.), com orientação de Diego José Santana da Universidade Federal do Mato Grosso do Sul – UFMS e colaboração do Prof. Franco Leandro Souza (UFMS) e do Prof. Henrique C. Costa (UFJF), sendo este último articulador e membro do GAT desse PAN. Sônia encaminhará amostras de espécimes capturados na Serra do Espinhaço.
      </t>
  </si>
  <si>
    <t>Ainda não há produtos. Doutorado em andamento.</t>
  </si>
  <si>
    <t>Falta de recursos.</t>
  </si>
  <si>
    <t xml:space="preserve">Flora A. Juncá (UEFS), Luciana B. Nascimento (PUC Minas), Tiago Q. Vieira (ICMBio/RAN) </t>
  </si>
  <si>
    <t xml:space="preserve">1 - Maria Rita Pires (UFOP) informou sobre a publicação de um artigo referente a um estudo sobre o papel da microbiota cutânea dos anuros na resistência desses animais ao arsênio no Quadrilátero Ferrífero em que é uma das autoras.
2 - Maria Rita Pires (UFOP) informou ainda sobre uma tese de doutorado de um ex-aluno (Leandro de Oliveira Drummond, na Universidade Federal do Rio de Janeiro - UFRF, orientador: Rui Cerqueira) que trabalhou com ecotoxicologia de anuros. O estudo (Padrões de concentração de mercúrio em anfíbios de um ecossistema montano tropical do estado do Rio de Janeiro, Sudeste do Brasil) não foi realizado nas áreas de ocorrência das espécies do PAN, mas poderá ser útil para comparações com outros estudos que poderão ser realizados em ambientes com essas características na área do PAN. </t>
  </si>
  <si>
    <t>Artigo publicado
Cordeiro, I. F.; Fonseca, N. P.; Felestrino, E. B.; Caneschi, W.; Pires, M.R.S. &amp; Moreira, L. M. Arsenic resistance in cultured cutaneous microbiota is associated with anuran lifestyles in the Iron Quadrangle, Minas Gerais State, Brazil. Herpetology Notes, volume 12: 1083-1093, 2019.</t>
  </si>
  <si>
    <t xml:space="preserve">Região do Quadrilátero </t>
  </si>
  <si>
    <t xml:space="preserve">Adriano L. Silveira (Biótica Estudos Ambientais), Henrique C. Costa (UFJF), Luciana B. Nascimento (PUC- Minas) </t>
  </si>
  <si>
    <t>1 – Maria Rita Pires (UFOP) informou que a nomenclatura local para as espécies da herpetofauna não é precisa, ou seja, os mesmos nomes são empregados popularmente para diferentes espécies. E, considerando que as espécies contempladas no PAN, em geral de raro encontro, o conhecimento popular tende a ser escasso. No entanto, há novas informações para Heterodactylus lundii e Bokermannohyla martinsi.</t>
  </si>
  <si>
    <t>1 - Trabalhos em etnozoologia do grupo de pesquisa de Maria Rita Pires (UFOP) relatando alguns nomes populares na região de Ouro Branco e Ouro Preto já foram incluídos neste PAN na monitoria passada.
2 - Na monitoria 1 também o pesquisador Dr. Adriano Silveira (Biótica Estudos Ambientais) relatou que a Hydromedusa maximiliani na região da Floresta Estadual do Uaimií é considerada como animal que prejudica pesca, sendo frequentemente atacada pelas pessoas quando encontrada. O nome popular na região é cágado mesmo, assim como a maioria dos quelônios de água doce. Para essa 2ª monitoria Adriano Silveira relatou sobre suas pesquisas recentes em regiões do Planalto Meridional da Serra do Espinhaço e no Quadrilátero Ferrífero sobre Heterodactylus lundii e Bokermannohyla martinsi. 
3 - Embora não trate de todas as espécies-alvo ou espécies contempladas, foi publicada recentemente a lista dos nomes populares dos répteis no Brasil – primeira versão (agosto 2020), na revista da Sociedade Brasileira de Herpetologia.
4 – Henrique Costa (UFJF) informou que foi apresentada uma proposta no Congresso Brasileiro de Herpetologia, realizado em julho de 2019, para elaboração de uma lista com nomes vernaculares para todos os répteis do Brasil, para ajudar em divulgações, mas que ainda não avançou muito. Henrique disse ainda que foram elaborados formulários para que as pessoas opinem sobre os nomes vernaculares e que não vê urgência na criação dos nomes vernaculares para as espécies do PAN em toda a área de abrangência.</t>
  </si>
  <si>
    <t>Maria Rita S. Pires (UFOP), Adriano L. Silveira (Biótica Estudos Ambientais), Henrique C. Costa (UFJF)</t>
  </si>
  <si>
    <t>Área de abrangência do PAN.</t>
  </si>
  <si>
    <t>Retirar o que foi colocado em 2019 pela Maria Rita Pires (UFOP) porque a proposta do trabalho não teve continuidade</t>
  </si>
  <si>
    <t xml:space="preserve">Henrique C. Costa (UFJF), Sônia H. S. T. Mendonça (ICMBio/RAN Base RAN Lagoa Santa – MG) </t>
  </si>
  <si>
    <t>A Nota técnica não foi redigida.</t>
  </si>
  <si>
    <t>Ainda não há.</t>
  </si>
  <si>
    <t xml:space="preserve">1 - Felipe Leite (UFV) disse que faltou articulação por parte dele para iniciar a elaboração da Nota Técnica. 
2 – Adriano Silveira (Biótica Estudos Ambientais) falou sobre suas dificuldades em relação às autorizações de coleta de tecidos e espécimes-testemunhos com o órgão licenciador do Estado (IEF), basicamente a maior necessidade é que o IEF esteja alinhado com o SISBio, porque o IEF acrescenta muitas exigências desnecessárias e seria muito pertinente se as exigências do IEF fossem as mesmas da autorização do SISbio, ou ao menos seguissem a mesma linha. Por exemplo, se o SISBio entende que o biólogo pode fazer eutanásia e que deve seguir e IN do CFBio que trata do assunto, seria pertinente que o IEF tivesse o mesmo entendimento, sem impor outra legislação que é própria da medicina veterinária. Outro exemplo, a lei federal seguida pelo SISBio já informa que se o SISBio entender que seja necessário, exigirá um parecer emitido por uma CEUA. Então, na autorização que o SISBio entendeu não ser necessário, seria pertinente que o IEF tivesse o mesmo entendimento. Também torna-se muito importante uma orientação ao IEF sobre a necessidade das coletas, inclusive das que estão ameaçadas e contempladas no PAN. Esta orientação seria especialmente sobre a necessidade de coletar material testemunho e a necessidade de coletar séries de indivíduos em alguns casos especiais, como por exemplo, novas espécies descobertas (com um indivíduo não conseguimos descrever). </t>
  </si>
  <si>
    <t>Sônia Mendonça (ICMBio/RAN Base RAN Lagoa Santa – MG) sugeriu que esse assunto fosse abordado na Nota Técnica e que fosse entregue em reunião com o IEF. Alterar o prazo de término: próxima monitoria.</t>
  </si>
  <si>
    <t>Sônia H. S. T. Mendonça (ICMBio/RAN Base RAN Lagoa Santa – MG)</t>
  </si>
  <si>
    <t>Adriano L. Silveira (Biótica Estudos Ambientais), Felipe S. F. Leite (UFV), Henrique C. Costa (UFJF), Hugo B. A. Pinto (ICMBio/RAN), Luciana B. Nascimento (PUC-Minas)</t>
  </si>
  <si>
    <t xml:space="preserve">Em abril de 2020 foram elaboradas e encaminhadas aos gestores das UCs um total de 17 Notas Técnicas com informações sobre as espécies e sobre o PAN. </t>
  </si>
  <si>
    <t xml:space="preserve">17 Notas Técnicas encaminhadas </t>
  </si>
  <si>
    <t>(Ação Concluída na 1ª Monitoria Anual) Efetuar estudos de criação de mosaicos e corredores na Cadeia do Espinhaço.</t>
  </si>
  <si>
    <t>Ação concluída na Monitoria Anual 1
Publicação das portarias de reconhecimento de ambos Mosaicos (Portaria MMA 473/18 e Portaria MMA 368/18).</t>
  </si>
  <si>
    <t>Ana Luísa Frois da Cunha (Projeto Habitat História Natural-PUC Minas)</t>
  </si>
  <si>
    <t>Sônia H. S. T. Mendonça (ICMBio/RAN Base RAN Lagoa Santa – MG) e Artur Fagundes Pereira, Camille Aleixo Hoffmaster, Lucas Pousa Faria de Mello Mendes, Ravel Tiburcio Moreira Trindade (todos membros do Projeto Habitat História Natural-PUC Minas)</t>
  </si>
  <si>
    <t>Devido à pandemia e o fechamento das Unidades de Conservação, houve a necessidade de adiamento da ação. Em acordo com a Sônia Mendonça (ICMBio/RAN Base RAN Lagoa Santa – MG), decidimos esperar um melhor momento para marcar com os conselhos e gestores a visita nas UCs para a realização da ação em segurança.</t>
  </si>
  <si>
    <t>Até o momento presente não foi possível obter o produto estipulado (ATA das reuniões). Entretanto, temos como produto os slides da apresentação que será realizada nas Unidades de Conservação.</t>
  </si>
  <si>
    <t>A pandemia do COVID-19, isolamento social e fechamento dos parques por esse mesmo motivo.</t>
  </si>
  <si>
    <t xml:space="preserve">1 - Sugerimos realizar a apresentação dos objetivos do PAN aos gestores das UCs que não possuem conselhos consultivos e deliberativos. Sendo assim, é necessário alterar o texto da ação para incluir essas UCs.
2 - A data de término precisará ser redefinida de acordo com o fim do isolamento social e a liberação para viagens e aglomeração nas Unidades de Conservação.
3 - Quantos aos colaboradores, somente a Sônia Mendonça (ICMBio/RAN Base RAN Lagoa Santa – MG) está participando ativamente do desenvolvimento desta ação. Sendo assim, informo o fim do apoio do projeto Habitat História Natural e recomendo que os demais nomes dos colaboradores da presente ação sejam retirados.   </t>
  </si>
  <si>
    <t>Divulgar os objetivos do PAN aos gestores e conselhos consultivos/deliberativos das UC com ocorrência das espécies do PAN.</t>
  </si>
  <si>
    <t>ATA ou outros registros das reuniões.</t>
  </si>
  <si>
    <t>Retirar os nomes de Artur Fagundes Pereira, Camille Aleixo Hoffmaster, Lucas Pousa Faria de Mello Mendes, Ravel Tibúrcio Moreira Trindade (todos membros do Projeto Habitat História Natural-PUC Minas). Incluir os nomes de Adriano Silveira (Biótica Estudos Ambientais) e Maria Rita Pires (UFOP).</t>
  </si>
  <si>
    <t>Essa ação contemplará as UCs já identificadas na ação 2.1 e incluirá novas UCs com ocorrência de espécies do PAN e novas UCs com ocorrência potencial priorizadas no produto da ação 6.3. Para as novas UCs deverão ser elaboradas Notas Técnicas por Sônia Mendonça (ICMBio/RAN Base RAN Lagoa Santa – MG).</t>
  </si>
  <si>
    <t>OE3: Capacitação e mobilização da comunidade local e agentes multiplicadores sobre a importância da proteção das espécies contempladas pelo PAN e seus habitat, em cinco anos.</t>
  </si>
  <si>
    <t>Fotos ou relatórios das oficinas realizadas</t>
  </si>
  <si>
    <t xml:space="preserve">Em julho Sônia Mendonça (ICMBio/RAN Base RAN Lagoa Santa – MG) conversou com Mariana Mattos Araújo que informou que há duas associações com sede no Serro alinhadas ao propósito de preservação e disseminação de práticas sustentáveis:
1 - A Associação Terra da Unidade, composta por diversos membros, com propósito de apoiar a economia solidária local através de projetos e capacitações em agroflorestas, entre outros. A atuação é principalmente local, com um grupo engajado e multidisciplinar. Ela disse que esteve envolvida na criação desta associação e atualmente é um membro com atuação pontual. Várias articulações estão ocorrendo entre as associações locais e órgãos ambientais pela preservação do meio ambiente da região, incluindo IEF, Instituto Ecovida São Miguel e Terra da Unidade. 
2 - A Associação Escola da Unidade, composto por um grupo menor, que está com um dos principais projetos a criação de uma grande RPPN e práticas de preservação das espécies locais, com projetos em outros pontos da Serra do Espinhaço, em Minas Gerais, como o apoio ao projeto da Trilha TransEspinhaço, projetos de disseminação de práticas de ocupação ecológica e saberes tradicionais (especialmente junto aos povos indígenas). Esta associação é guiada por Mariana Mattos, Mariana (sobrenome) e Paulo (sobrenome), especialmente. Sônia Mendonça planejará reunião com Mariana Mattos para discutirem sobre a implementação dessa ação. </t>
  </si>
  <si>
    <t>Ainda não há. É necessário reunir as informações.</t>
  </si>
  <si>
    <t>Mariana M. Araújo (Associação Terra da Unidade e Associação Escola da Unidade) e Sônia H. S. T. Mendonça (ICMBio/RAN Base RAN Lagoa Santa- MG)</t>
  </si>
  <si>
    <t>Sônia Mendonça (ICMBio/RAN Base RAN Lagoa Santa- MG) entrará em contato com Mariana Araújo (Associação Terra da Unidade e Associação Escola da Unidade) e Sílvia Duarte (IEF/PE Pico do Itambé) a fim de marcar uma reunião para conhecer os projetos e organizar o produto.</t>
  </si>
  <si>
    <t>Alterar para Mariana M. Araújo (Associação Terra da Unidade e Associação Escola da Unidade)</t>
  </si>
  <si>
    <t xml:space="preserve">Projetos de educação ambiental  </t>
  </si>
  <si>
    <t xml:space="preserve">1 – Articuladora não respondeu ao questionário encaminhado e também não participou da oficina. No entanto, Mariana Jorge (IEF/PE Serra do Intendente) informou que não tem conhecimento de nenhum projeto que esteja sendo elaborado e que contemple ações ou espécies do PAN no município de Conceição do Mato Dentro.
2 - Maria Rita Pires (UFOP) relatou que em São Bartolomeu (distrito de Ouro Preto) o projeto previsto para ser realizado em 2020 não foi desenvolvido por conta da pandemia. Maria Rita reforçou que tem projetos na região e tem intenção de iniciar atividades relacionadas ao PAN. Acha que é possível fazer, porque tem acesso e facilidades na região. </t>
  </si>
  <si>
    <t>Dificuldade de contato com a articuladora da ação.</t>
  </si>
  <si>
    <t>Mariana R. U. Jorge (IEF/PE Serra do Intendente) e Maria Rita S. Pires (UFOP)</t>
  </si>
  <si>
    <t>Sônia Mendonça (ICMBio/RAN Base RAN Lagoa Santa- MG) tentará agendamento de reunião com Fabiana Mendes para buscar mais informações.</t>
  </si>
  <si>
    <t xml:space="preserve">1 - A articuladora da ação não respondeu o questionário e não pode participar da oficina. Essa ação é dependente da anterior (3.2). Na monitoria anterior ela estava amarela.
2 – O grupo entendeu que a ação está em andamento por parte de Maria Rita (UFOP), mas com problemas de realização porque foi iniciada. </t>
  </si>
  <si>
    <t>Ação em andamento com o estudo de plataforma online/aplicativo para hospedar o material original e as apresentações e vídeos criados para o PAN.</t>
  </si>
  <si>
    <t>Banco de registros criado e atualizado, mas com poucos registros.</t>
  </si>
  <si>
    <t>Realizar reuniões periódicas para acompanhar o avanço e estimular o desenvolvimento das atividades, reuniões trimestrais – sendo a primeira prevista para março. Sônia fará os contatos para agendamento da reunião.</t>
  </si>
  <si>
    <t>Produzir material informativo sobre técnicas agropecuárias como alternativas ao uso do fogo e divulgar para comunidade nas áreas do PAN.</t>
  </si>
  <si>
    <t xml:space="preserve">1 – Sônia Mendonça (ICMBio/RAN Base RAN Lagoa Santa – MG) informou que entrou em contato com Celso em 2019, pois havia um recurso que poderia ser usado na produção do material previsto nessa ação. No entanto, foi informada que o material não estava concluído. Dessa forma, não foi possível realizar a impressão do material.
2 – Na oficina Maria Rita Pires (UFOP) e Mariana Jorge (IEF/PE Serra do Intendente) destacaram a importância de abordar nesse documento a questão do Manejo de Fogo Integrado (MIF), a fim de prestar informações corretas sobre esse processo que vem sendo bastante utilizado atualmente como forma de evitar incêndios de proporções maiores, mas que, algumas vezes, são divulgados de forma equivocada nas redes sociais.  </t>
  </si>
  <si>
    <t>Dificuldade de contato com o articulador da ação.</t>
  </si>
  <si>
    <t>Alterar a data para a 3ª Monitoria 2021.</t>
  </si>
  <si>
    <t xml:space="preserve">Mudar para: Mariana M. Araújo (Associação Terra da Unidade e Associação Escola da Unidade). Incluir Maria Rita Pires (UFOP), Mariana Jorge (IEF/PE Serra do Intendente) </t>
  </si>
  <si>
    <t>Desenvolver pesquisa de perfil de visitante em áreas de ocorrência das espécies do PAN, para subsidiar ações de educação ambiental.</t>
  </si>
  <si>
    <t>Maria Rita S. Pires (UFOP), Guilherme Fortes Drummond Chicarino Varajão (Universidade Federal dos Vales do Jequitinhonha e Mucuri - UFVJM), Simone Fernandes (Secretaria Municipal de Meio Ambiente de Ouro Preto - SEMMA/OP)</t>
  </si>
  <si>
    <t>Os questionários serão disponibilizados aos gestores de UC para aplicação dos mesmos. Ricardo auxiliará na tabulação/interpretação dos dados.</t>
  </si>
  <si>
    <t>1 - Em 2019 Ricardo Fonseca Filho (UFOP) relatou a falta de interesse de parte da equipe; falta de recursos para parcerias interinstitucionais (reuniões, trabalhos de campo, aquisição de tablets e outros); falta de tempo do articulador por assumir cargo administrativo.  Sugeriu exclusão ou agrupamento da ação. 
2 - Ainda em 2019 Ricardo aceitou continuar como articulador e disponibilizou os questionários e se prontificou a orientar gestores de UC para aplicação dos mesmos e, também, se ofereceu para auxiliar na tabulação/interpretação dos dados. No entanto, Sônia Mendonça (ICMBio/RAN Base RAN Lagoa Santa – MG) não encaminhou os questionários, pois queria verificar o interesse dos gestores das UCs em aplicá-los. Isso seria feito em reuniões presenciais previstas durante a implementação da ação 2.3, cujo objetivo é divulgar os objetivos do PAN, com Ana Luísa Frois da Cunha (Projeto Habitat História Natural-PUC Minas). Essas reuniões não ocorreram por conta da Pandemia.
3 - Nessa monitoria, Sônia informou que o questionário precisa ser adaptado com questões do PAN e sugeriu aplicar a pesquisa em duas UCs, como modelo. Ricardo acha muito bom os gerentes se proporem a realizar a pesquisa aplicada em consonância com o PAN e, quanto à inserção de perguntas de biodiversidade acha essencial. Informou ainda que já havia conversado com a Profa. Maria Rita Pires (UFOP) e ela sugeriu algumas, mas não foi concluído. 
4 - Ricardo informou ainda que, no início do PAN, havia falado com Cecília Vilhena, da Gestão de Áreas Protegidas do IEF a respeito da pesquisa. E acredita que os parque-modelo para aplicação dessa pesquisa deveriam dialogar com a sede para alinhar, pois se lembra que o IEF já aplica uma pesquisa em UC. Além disto, outra secretária além da de Meio Ambiente, a de Turismo, desenvolve(u) pesquisa em UC (Observatório de Turismo).
5 - Ricardo também informou que não poderá coordenar a aplicação dos questionários em outras UCs da área do PAN porque está com projeto de mudança em andamento para outra região. Também disponibilizou links de artigos sobre a aplicação de pesquisa em algumas UCs do Espinhaço antes do segundo ciclo desse PAN. Acredita que, mesmo sendo pesquisas realizadas antes do PAN, servem de algum modo ao planejamento, embora não como produto proposto pelas oficinas.</t>
  </si>
  <si>
    <t>1 - Em 2019 Ricardo relatou a falta de interesse de parte da equipe; falta de recursos para parcerias interinstitucionais (reuniões, trabalhos de campo, aquisição de tablets e outros); falta de tempo do articulador por assumir cargo administrativo.
2 - Em 2020, devido à pandemia, não foi possível realizar as reuniões previstas na ação 2.3 onde seria apresentada a pesquisa.</t>
  </si>
  <si>
    <t>Ricardo E. Fonseca Filho (UFOP) e Sônia H. S. T. Mendonça (ICMBio/RAN Base RAN Lagoa Santa-MG)</t>
  </si>
  <si>
    <t>Sugestão de aplicar a pesquisa em duas UCs, como modelo (PE Pico do Itambé e PE Serra do Intendente). Sônia entrará em contato com Mariana Jorge (IEF/PE Serra do Intendente) e Sílvia Duarte (IEF/ PE Pico do Itambé).</t>
  </si>
  <si>
    <t>1 - A articuladora da ação não respondeu o questionário e não pode participar da oficina.
2 – Mariana Jorge (IEF/PE Serra do Intendente) informou que a Associação Mulheres do Espinhaço não avançou. A Associação existe, porém não temos conhecimento do status atual, se está ativa ou inativa.</t>
  </si>
  <si>
    <t>Mariana Jorge (IEF/PE Serra do Intendente) e Sônia Mendonça (ICMBio/RAN Base RAN Lagoa Santa – MG)</t>
  </si>
  <si>
    <t xml:space="preserve">Sônia Mendonça (ICMBio/RAN Base RAN Lagoa Santa – MG) tentará contato com a articuladora da ação para marcar reunião e saber se houve alguma atividade relacionada à ação. </t>
  </si>
  <si>
    <t>Mudar para: Mariana M. Araújo (Associação Terra da Unidade e Associação Escola da Unidade)</t>
  </si>
  <si>
    <t>Henrique Caldeira (UFJF), Sônia H. S. T. Mendonça (ICMBio/RAN Base RAN Lagoa Santa – MG)</t>
  </si>
  <si>
    <t xml:space="preserve">
</t>
  </si>
  <si>
    <t xml:space="preserve">Site já criado, em processo de distribuição do material que já temos no nosso acervo. </t>
  </si>
  <si>
    <t xml:space="preserve">Rodrigo Tinoco (Herpeto.org) informou que já temos uma plataforma (site) independente, porém hospedado junto no grupo herpeto.org – o site que já pode estar online ainda está em fase de finalização. </t>
  </si>
  <si>
    <t xml:space="preserve">Adaptação do conteúdo para a linguagem de internet e criação dos mapas interativos para as espécies. </t>
  </si>
  <si>
    <t>Site criado e atualizado</t>
  </si>
  <si>
    <t>Incluir Maria Rita Pires (UFOP), Adriano Silveira (Biótica Estudos Ambientais)</t>
  </si>
  <si>
    <t>Rodrigo G. Tinoco (Herpeto.org), Sônia H. S. T. Mendonça (ICMBio/RAN Base RAN Lagoa Santa – MG)</t>
  </si>
  <si>
    <t>Ação em andamento, mas após discussões o grupo achou melhor focar apenas no Instagram, que atinge atualmente mais seguidores.</t>
  </si>
  <si>
    <t xml:space="preserve">Instagram pronto para receber material. Também foi criada a hashtag #PAN_Espinhaço </t>
  </si>
  <si>
    <t>Henrique C. Costa (UFJF) e Rodrigo Tinoco (Herpeto.org)</t>
  </si>
  <si>
    <t>1 - Após aprovação do conteúdo, segunda revisão, adquirir uma ferramenta para gestão dos canais sociais. (aproximadamente 30 reais anuais).
2 - Revisão do texto e produto da ação. Deixar apenas Instagram
3 - Convidar outros pesquisadores para contribuir com a produção de conteúdo para as redes e outras mídias.  Esses perfis “parceiros” poderiam aumentar o alcance da divulgação das atividades do PAN de forma mais eficaz do que perfis exclusivos para o PAN. 
4 - Rodrigo sugere a inclusão da Gabriela de Jesus (UFOP) como colaboradora.</t>
  </si>
  <si>
    <t>Criação e atualização de conta do Instagram</t>
  </si>
  <si>
    <t>Incluir Michelle Abadie (ICMBio/RAN), Gabriela Luiza de Deus (UFOP)</t>
  </si>
  <si>
    <t xml:space="preserve">Henrique Costa (UFJF) informou que os produtos foram inicializados. No entanto, não foram finalizados porque estão aguardando a ‘aprovação da identidade visual’ para continuar na diagramação e seguir para revisão. Rodrigo Tinoco (Herpeto.org) mencionou que primeiramente precisariam da aprovação da identidade visual para dar sequência. </t>
  </si>
  <si>
    <t>Faltou concluir a identidade visual para finalizar a diagramação e concluir a ação no prazo.</t>
  </si>
  <si>
    <t>1 - Convidar outros colaboradores para integrar a elaboração desse material. Rodrigo convidará Colaboradores: Incluir Gabriela Luiza de Deus (UFOP) para ajudar. 
2 - Alterar data de término para 2022.</t>
  </si>
  <si>
    <t>Incluir Gabriela Luiza de Deus (UFOP)</t>
  </si>
  <si>
    <t>Henrique C. Costa (UFJF), Sônia H. S. T. Mendonça (ICMBio/RAN Base RAN Lagoa Santa – MG)</t>
  </si>
  <si>
    <t xml:space="preserve">A logomarca foi concluída e estará disponível para acompanhar todos os produtos do PAN. Será entregue acompanhada do manual de uso e aplicações. </t>
  </si>
  <si>
    <t>Logomarca do PAN</t>
  </si>
  <si>
    <t>Paulo F. Scheid (IEF-MG), Marcelo C. Amarante (SEMAD-MG), Sônia H. S. T. Mendonça (ICMBio/RAN Base RAN Lagoa Santa – MG)</t>
  </si>
  <si>
    <t xml:space="preserve">Encaminhar para OEMAs, IEF, CPRM, Ministério do Turismo, Secretarias Estaduais e Municipais de Turismo. </t>
  </si>
  <si>
    <t>A articuladora, Juliana Ferreira (ICMBio/RAN Base RAN Lagoa Santa – MG) comentou que informou nas reuniões da câmara de compensação ambiental sobre o PAN e o que servidores da área de licenciamento sabem que devem ser levados em conta o PAN, mas o documento não foi encaminhado. Juliana sugere ampliar o prazo da ação para que o documento seja elaborado e que seja encaminhado até a próxima monitoria. Sônia comenta sobre a importância de que essa ação seja concluída para não impactar a ação 5.2.</t>
  </si>
  <si>
    <t>A articuladora não encaminhou o documento no tempo previsto para realização da ação.</t>
  </si>
  <si>
    <t>Juliana G. Ferreira (ICMBio/RAN Base RAN Lagoa Santa – MG)</t>
  </si>
  <si>
    <t>Ao invés de enviar o documento o grupo entendeu que é melhor realizar reuniões com os órgãos licenciadores para entrega do documento e discussões sobre o tema. Como levará mais tempo sugere-se que o prazo para término seja ampliado até abril -2023.</t>
  </si>
  <si>
    <t xml:space="preserve">Reuniões para encaminhamento da Nota Técnica </t>
  </si>
  <si>
    <t>Alterar para Juliana G. Ferreira (ICMBio/RAN Base RAN Lagoa Santa – MG)</t>
  </si>
  <si>
    <t>Incluir Felipe Leite (UFV)</t>
  </si>
  <si>
    <t>Lista de condicionantes</t>
  </si>
  <si>
    <t>Junio A. S. Silva (IBAMA-MG)</t>
  </si>
  <si>
    <t>Sônia H. S. T. Mendonça (ICMBio/RAN Base RAN Lagoa Santa – MG), Juliana G. Ferreira (ICMBio/RAN Base RAN Lagoa Santa – MG)</t>
  </si>
  <si>
    <t>1 - Junio A. S. Silva (IBAMA - MG) não respondeu aos e-mails encaminhados. A ação não foi concluída no período previsto.
2 - Sônia Mendonça (ICMBio/RAN Base RAN Lagoa Santa – MG) informou que recebeu demanda do Parna Serra do Gandarela em junho de 2020 solicitando informações sobre espécies do PAN para subsidiar as análises de dois processos de licenciamento sendo que em ambos EIAs (Capanema e Mina do Lopes) foram registradas espécies do PAN Espinhaço, entre elas Bokermannohyla martinsi. Solicitou recomendações no âmbito do PAN de medidas de mitigação que contemplem essas espécies.  
3 - Sônia solicitou auxílio de Felipe Leite (UFV), coordenador executivo do PAN, para contribuir e analisar os EIAs onde constatou que uma das espécies citadas, Ololygon machadoi (Scinax machodoi) localizada em um dos pontos do EIA Capanema, não ocorre no Quadrilátero Ferrífero e que há várias referências que demonstram isso, a primeira delas de 2013, portanto, anterior à realização do estudo (Lourenço, 2013; Leal, 2018; Leite et al., 2019). A espécie, O. machadoi, referida no EIA de Capanema é na verdade uma espécie potencialmente nova para a ciência, endêmica do Quadrilátero Ferrífero. Portanto, é uma espécie de distribuição muito restrita e por ser potencialmente nova, muito pouco se sabe sobre o seu status de conservação. 
4 - No Eia da Mina do Lopes, situação parecida foi retratada. Foi identificada em quatro pontos uma espécie referida como Ololygon gr. catharinae. Pela foto apresentada é possível verificar que se trata de espécie potencialmente nova de Ololygon acima referida. 
5 - A ação 1.4 do PAN (Realizar estudos taxonômicos para espécies potencialmente novas e ameaçadas de extinção com ocorrência na área de abrangência do PAN) prevê estudos para situações como essa. Assim, foi sugerido uma condicionante para constar do processo.
6 - Em outubro recebemos a informação que a Autorização para o Licenciamento do empreendimento foi emitida e nela a condicionante sugerida ficou da seguinte forma:
2.10 Elaborar e executar programa específico de pesquisa e monitoramento da espécie potencialmente nova de anfíbio registrada no estudo, especialmente das populações no interior do Parque Nacional da Serra do Gandarela, em parceria com pesquisadores especialistas indicados pelo Plano de Ação Nacional para a Conservação da Herpetofauna da Serra do Espinhaço em Minas Gerais, antes da retomada das atividades.
7 - No início de novembro, novo contato do Parna Serra do Gandarela com solicitação semelhante para a Mina do Palmital. A solicitação foi encaminhada ao Felipe que informou ser a mesma situação do que nos estudos anteriores, identificando outras fragilidades. Felipe repassou essas observações para a gestora do Parna Serra do Gandarela, que deu o mesmo encaminhamento que anteriormente.</t>
  </si>
  <si>
    <t>Condicionante estabelecida para o licenciamento do empreendimento minerário Capanema.</t>
  </si>
  <si>
    <t>O articulador da ação não respondeu aos e-mails encaminhados.</t>
  </si>
  <si>
    <t>Sônia H. S. T. Mendonça (ICMBio/RAN Base RAN Lagoa Santa – MG) e Felipe Leite (UFV).</t>
  </si>
  <si>
    <t xml:space="preserve">1 - Alterar o produto para “condicionantes estabelecidas” e atuarmos sempre que houver demanda. 
2 - O ideal seria que os órgãos ambientais sempre consultassem o PAN para que sejam analisadas as condicionantes.
3 - Torna-se imprescindível a execução da ação 5.1 (Orientar órgãos estaduais e municipais de meio ambiente sobre necessidade de consulta ao PAN para emissão de licenças.) 
4 - Alterar o prazo de término para abril de 2023. 
5 - Realizar reuniões para entrega do Produto da ação 5.1 visando ampliara a consulta dos órgãos licenciadores a esse PAN. 
7 - Manteremos o articulador da ação até a próxima monitoria. </t>
  </si>
  <si>
    <t>Condicionantes estabelecidas</t>
  </si>
  <si>
    <t>Marcelo C. Amarante (SEMAD-MG), Sônia H. S. T. Mendonça (ICMBio/RAN Base RAN Lagoa Santa – MG)</t>
  </si>
  <si>
    <t>1 - A reunião foi realizada em outubro de 2019 com o Ministério Público Estadual (MPMG) com a participação de Marcelo Amarante (SEMAD – MG) e Sônia Mendonça (ICMBio/RAN Base RAN Lagoa Santa – MG). A procuradora que nos atendeu explicou detalhadamente como são recebidos e priorizados os projetos para destinação de recursos. Informou também que nossos projetos poderão ser colocados no Banco de Projetos no portal do MPMG (https://www.mpmg.mp.br/conheca-o-mpmg/planejamento-institucional/escritorio-de-projetos/), e, se na área de atuação do projeto houver recursos a serem disponibilizados e, dependendo da priorização entre os projetos encaminhados, o recurso poderá ser destinado. No entanto, ela enfatizou que o MPMG prioriza projetos voltados à área social, mas que não havendo projetos nessa linha ou se o recurso for maior que essa demanda, projetos de outras áreas serão contemplados.
2 – A ação será considerada concluída, mas ficando vermelha, pois os produtos não foram encaminhados. No entanto, serão enviados por e-mails aos colaboradores as informações sobre o Banco de Projetos no portal do MPMG (https://www.mpmg.mp.br/conheca-o-mpmg/planejamento-institucional/escritorio-de-projetos/), caso se interessem.</t>
  </si>
  <si>
    <t>Não há.</t>
  </si>
  <si>
    <t xml:space="preserve">Com exceção da reunião, organizada por Marcelo Amarante (SEMAD – MG), os outros produtos não foram viabilizados pela articuladora e colaboradores da ação. </t>
  </si>
  <si>
    <t>Juliana G. Ferreira (ICMBio/RAN Base RAN Lagoa Santa – MG) e Sônia H. S. T. Mendonça (ICMBio/RAN Base RAN Lagoa Santa – MG)</t>
  </si>
  <si>
    <t>Encaminhar e-mails aos colaboradores com informações sobre o Banco de Projetos no portal do MPMG (https://www.mpmg.mp.br/conheca-o-mpmg/planejamento-institucional/escritorio-de-projetos/).</t>
  </si>
  <si>
    <t>O auxílio à inscrição de imóveis rurais de até 4 módulos fiscais no CAR é realizado pelas Unidades Regionais do IEF, sendo os dados declarados serão analisados posteriormente pelo IEF. Ressalta-se que o módulo de análise do CAR já foi desenvolvido, e o IEF está definindo as estratégias para a implementação desta nova etapa em MG. Desta maneira, será necessário um prazo maior para que os dados analisados e validados possam ser encaminhados para a Diretoria de Unidades de Conservação.</t>
  </si>
  <si>
    <t>Um dos problemas relatados pelas equipes do IEF nos escritórios regionais é a dificuldade de identificação dos proprietários dos imóveis não regularizados. O SISEMA passou recentemente por uma fase de reestruturação, inclusive com diminuição de equipe técnica, o que reflete diretamente na execução de ações no interior do Estado. As equipes técnicas das Unidades Regionais e Unidades de Conservação também se encontram sobrecarregadas com as diversas demandas a serem atendidas. No início do ano de 2020, o SISEMA esteve em estado de Greve, e, além disso, após este período, houve as consequências advindas da pandemia do COVID-19, as quais ainda estão influenciando em algumas atividades desenvolvidas pelo SISEMA, especialmente aquelas desempenhadas em campo.</t>
  </si>
  <si>
    <t>Paulo F. Scheid (IEF-MG) e Mariana Megale (IEF-MG)</t>
  </si>
  <si>
    <t>1 - Para a identificação dos proprietários das áreas não regularizadas fundiariamente, é necessário que os gestores das UCs realizem mobilização visando incentivar que estes proprietários busquem realizar a inscrição dos imóveis junto ao CAR. Sônia falará com Paulo para saber se a coordenação do PAN e o RAN podem fazer alguma coisa em relação a isso?
2 - Alterar a data de término para abril de 2023, considerando que novos pontos de ocorrência estão surgindo e, consequentemente, novas áreas serão incorporadas à ação.</t>
  </si>
  <si>
    <t>A ação foi realizada considerando o histórico de ocorrência de incêndios florestais entre os anos de 2013 e 2018, por meio de informações coletadas em campos pelos Gerentes de UC (ROI – Relatórios e Ocorrência de Incêndios Florestais). A partir destes dados foram elaborados mapas indicando áreas com maior frequência quanto à ocorrência de incêndios florestais. Quanto ao índice de risco, ainda não é possível elaborá-lo, pois entende-se que a previsão quanto à possibilidade de ocorrência de incêndios é algo complexo, a qual depende de variáveis climáticas e fundiárias (acesso humano, etc). Entretanto, os Gestores de UCs elaboram anualmente os Planos Integrados de Prevenção e Combate a Incêndios Florestais, sendo que em tal documento há um mapa de risco de incêndios, nos quais poderão ser verificadas as áreas mais susceptíveis a tais ocorrências.</t>
  </si>
  <si>
    <t>Mapas temáticos indicando as áreas com maior histórico de ocorrência de incêndios florestais, considerando os locais de ocorrência de espécies ameaçadas do PAN. Mapas temáticos com as áreas de maior susceptibilidade à ocorrência de incêndios florestais nas Unidades de Conservação.</t>
  </si>
  <si>
    <t>Quanto ao mapeamento das áreas com histórico de ocorrência de incêndios, bem como às áreas de maior susceptibilidade de tais ocorrências, não houve maiores dificuldades. Entretanto, quanto à elaboração de um índice de risco de incêndio, a equipe do PREVINCÊNDIO relatou dificuldades neste processo, já que as variáveis analisadas incluem aspectos naturais (climática) e antrópicos.</t>
  </si>
  <si>
    <t>Paulo F. Scheid, Rodrigo Belo e Rodolfo Vilela (IEF-MG)</t>
  </si>
  <si>
    <t>O produto mais importante da ação foi elaborado. Os índices não serão elaborados, considerando o que foi relatado, portanto, o grupo entendeu que a ação foi concluída.</t>
  </si>
  <si>
    <t>(Ação concluída na 1ª Monitoria Anual) Atualizar o mapa das áreas estratégicas para conservação das espécies contempladas no PAN.</t>
  </si>
  <si>
    <t>Ação concluída na Monitoria Anual 1
Áreas Estratégicas PAN Espinhaço - Mapas e fichas atualizados</t>
  </si>
  <si>
    <t xml:space="preserve">Melhoria do processo de ordenamento territorial por meio do CAR, melhoria da qualidade ambiental ou ampliação de áreas protegidas </t>
  </si>
  <si>
    <t>Paulo Scheid (IEF), Adriano Silveira (Biótica Estudos Ambientais)</t>
  </si>
  <si>
    <t>Foi recomendado a utilização dos resultados das áreas prioritárias para conservação e recuperação na Serra do Espinhaço. Com finalização prevista ainda para 2019.</t>
  </si>
  <si>
    <t xml:space="preserve">1 - São duas etapas: identificação das áreas e em seguida, sugestão de criação de RPPN. A primeira etapa foi concluída, ou seja, o estudo de conectividade de ambientes das espécies do PAN foi finalizado e apresentado no início dessa oficina. O produto será encaminhado à coordenação e aos parceiros do PAN tão logo se façam algumas correções. 
2 - Definiu-se, portanto, que será necessário fazer os inventários nas áreas apontadas como prioritárias serão realizados dentro da ação 1.2), e que não estamos ainda no momento de começar a encaminhar propostas aos proprietários. </t>
  </si>
  <si>
    <t xml:space="preserve">Relatório com resultados de modelagem preditiva de potencial ocorrência das espécies alvo e beneficiadas, baseada em variáveis climáticas, ambientais e de estrutura da paisagem, bem como o mapeamento da conectividade das espécies, assim como a identificação de áreas para criação de RPPNs e/ou outras áreas protegidas. </t>
  </si>
  <si>
    <t>Houve atraso com a entrega do produto, pois com a tragédia de Brumadinho a articuladora foi envolvida em outras demandas e a empresa mudou o foco dos trabalhos. Porém, foi possível retomar.</t>
  </si>
  <si>
    <t>Taís N. Fernandes (VALE S.A) e colaboradores presentes na oficina.</t>
  </si>
  <si>
    <t>1 - Somente para a fase 1, da elaboração do relatório, foram investidos R$115.000,00 (cento e quinze mil reais) na contratação de especialistas. 
2 - Solicita-se a inclusão de outros colaboradores externos: Tiago Teixeira Dornas (AMPLO), Lucas Soares Vilas Boas Ribeiro (Vale S.A), Paula Ribeiro Prist (USP/SP).</t>
  </si>
  <si>
    <t>Incluir Tiago Teixeira Dornas (AMPLO), Lucas Soares Vilas Boas Ribeiro (Vale S.A), Paula Ribeiro Prist (USP/SP).</t>
  </si>
  <si>
    <t>Reuniões e documentos encaminhados para proprietários, prefeituras, Ministério Público, Sindicatos Rurais, cooperativas e associações locais</t>
  </si>
  <si>
    <t>Fabiana L. Mendes (Associação Mulheres do Espinhaço), Mariana Reis U. Jorge (IEF/PE Serra do Intendente), Taís N. Fernandes (VALE S.A), Sônia H. S. T. Mendonça (ICMBio/RAN Base RAN Lagoa Santa – MG)</t>
  </si>
  <si>
    <t>Foi recomendado que sejam viabilizadas reuniões técnicas, mesmo que virtuais, para que seja elaborado e que se tenha consenso em documento de proposição de recomendações para encaminhamento aos Ministérios Públicos e Prefeituras para que determinem a implementação das ações de recuperação de nascentes.</t>
  </si>
  <si>
    <t>O articulador informou que foi realizado um levantamento das prefeituras e seus contatos para posterior encaminhamento do documento. O documento ainda não foi elaborado.</t>
  </si>
  <si>
    <t>Até o momento: Lista das prefeituras com telefone e endereço postal</t>
  </si>
  <si>
    <t xml:space="preserve">Dificuldade de contato, mudança de responsável pelo município. </t>
  </si>
  <si>
    <t>Marcelo C. Amarante (SEMAD-MG)</t>
  </si>
  <si>
    <t>1 - Marcelo recomendou que sejam viabilizadas reuniões técnicas, mesmo que virtuais, para que seja elaborado e que se tenha consenso o documento de proposição de recomendações para encaminhamento aos Ministérios Públicos e Prefeituras e, assim, possam ser sensibilizados quanto à importância de recuperação de nascentes, em especial essa citada na ação.
2 - Sugestão para alterar o prazo de término para a próxima monitoria.</t>
  </si>
  <si>
    <t>INSERIR O NOME DO OBJETIVO ESPECÍFICO</t>
  </si>
  <si>
    <t>SITUAÇÃO ATUAL DAS AÇÕES - 2ª MONITORIA (2020)</t>
  </si>
  <si>
    <t>PLANO DE AÇÃO NACIONAL PARA A CONSERVAÇÃO DA HERPETOFAUNA AMEAÇADA DA SERRA DO ESPINHAÇO EM MINAS GERAIS - PAN HERPETOFAUNA DO ESPINHAÇO MINEIRO</t>
  </si>
  <si>
    <t>06/12/2021, 07/12/2021 e 09/12/2021 (virtual)</t>
  </si>
  <si>
    <t xml:space="preserve">Revisão da Data de Término
</t>
  </si>
  <si>
    <t>Adriano L. Silveira (Biótica Estudos Ambientais), Conrado A. B. Galdino (PUC Minas), Felipe S. F. Leite (UFV), Hugo B. A. Pinto (ICMBio/RAN), Luciana B. Nascimento (PUC Minas), Maria Rita S. Pires (UFOP), Paulo C. A. Garcia (UFMG), Rodrigo G. Tinoco (Herpeto.org), Sônia H. S. T. Mendonça (ICMBio/RAN Base RAN Lagoa Santa - MG)</t>
  </si>
  <si>
    <t>Henrique Costa (UFJF) segue atualizando a planilha de registros de ocorrência das espécies do PAN sempre que tomo conhecimento de um novo registro publicado ou quando algum colaborador encaminha novas informações. Desde a última monitoria foram adicionados 14 registros (em verde, na planilha), sendo 7 de Hydromedusa maximiliani, 1 de Placosoma cipoense, 2 de Heterodactylus lundii, 1 de Psilops paeminosus e 3 de Bokermannohyla martinsi. Há mais pontos de H. maximiliani passíveis de serem adicionados, embora aparentemente não oriundos do Espinhaço. Para tanto, estou aguardando liberação das coordenadas geográficas do iNaturalist.</t>
  </si>
  <si>
    <t>Planilha de excel com registros das espécies alvo e beneficiadas do PAN. Atualmente são 179 registros totais</t>
  </si>
  <si>
    <t>Adriano L. Silveira (Biótica Estudos Ambientais), Conrado A. B. Galdino (PUC Minas), Felipe S. F. Leite (UFV), Hugo B. A. Pinto (ICMBio/RAN), Luciana B. Nascimento (PUC Minas), Maria Rita S. Pires (UFOP), Paulo C. A. Garcia (UFMG), Rodrigo G. Tinoco (Instituto Boitatá)</t>
  </si>
  <si>
    <t>Rodrigo Tinoco ficou de fazer o mapa interativo (no site do PAN)</t>
  </si>
  <si>
    <t>Adriano L. Silveira (Biótica Estudos Ambientais), Conrado A. B. Galdino (PUC Minas), Felipe S. F. Leite (UFV), Henrique C. Costa (UFJF), Hugo B. A. Pinto (ICMBio/RAN), Maria Rita S. Pires (UFOP), Paulo C. A. Garcia (UFMG), Rodrigo G. Tinoco (Herpeto.org), Sônia H. S. T. Mendonça (ICMBio/RAN Base RAN Lagoa Santa - MG)</t>
  </si>
  <si>
    <t>Alguns estudos foram finalizados, sem produtos, e outros iniciados em novas áreas. Adriano Silveira: “amostrei as seguintes áreas com potencial de abrigar espécies do PAN: Parque Nacional da Serra do Gandarela, Estação Ecológica de Arêdes, Parque Estadual do Itacolomi, Parque Estadual Serra do Ouro Branco, RPPN Santuário do Caraça, Monumento Natural Estadual Serra da Piedade, Monumento Natural da Serra da Calçada, Área de Proteção Especial Rio Manso.
Registrei Hydromedusa maximiliani no Parque Nacional da Serra do Gandarela, Parque Estadual do Itacolomi e borda do Parque Estadual Serra do Ouro Branco. Também fiz muitos registros de girinos de Bokermannohyla martinsi (preciso planilhar os dados). Mas os registros geográficos já estou encaminhando ao Henrique.”
Luciana: nas áreas amostradas indicadas na segunda monitoria (Fazenda Bocaina, município de Santa Bárbara, nas encostas da Serra do Caraça, Serra do Cipó e na RPPN Fazenda Nascer, Região de São Bartolomeu, distrito de Ouro Preto, entorno da Floresta Estadual de Uaimií), não encontramos espécies alvo do PAN.</t>
  </si>
  <si>
    <t>Ainda não foi elaborado o produto intermediário</t>
  </si>
  <si>
    <t>Luciana Nascimento (PUC Minas), Henrique Costa (UFJF) , Adriano Silveira (Biótica Estudos Ambientais), Felipe Leite (UFV)</t>
  </si>
  <si>
    <r>
      <t xml:space="preserve">Adriano L. Silveira (Biótica Estudos Ambientais), Conrado A. B. Galdino (PUC Minas), Felipe S. F. Leite (UFV), Henrique C. Costa (UFJF), Hugo B. A. Pinto (ICMBio/RAN), Maria Rita S. Pires (UFOP), Paulo C. A. Garcia (UFMG), Rodrigo G. Tinoco (Institutto Boitatá), </t>
    </r>
    <r>
      <rPr>
        <sz val="11"/>
        <color rgb="FF201F1E"/>
        <rFont val="Calibri"/>
        <family val="2"/>
        <scheme val="minor"/>
      </rPr>
      <t>Hans Thomassen (UFV), Fernando Leal Ferreira (Biogerais Soluções Ambientais), Larissa Arruda (Sete Soluções e Tecnologia Ambiental), Douglas Henrique (Santuário do Caraça)</t>
    </r>
  </si>
  <si>
    <t>Adriano L. Silveira (Biótica Estudos Ambientais),  Conrado A. B. Galdino (PUC Minas), Felipe S. F. Leite (UFV), Henrique C. Costa (UFJF), Hugo B. A. Pinto (ICMBio/RAN), Maria Rita S. Pires (UFOP), Paulo C. A. Garcia (UFMG), Rodrigo G. Tinoco (Herpeto.org), Sônia H. S. T. Mendonça (ICMBio/RAN Base RAN Lagoa Santa - MG)</t>
  </si>
  <si>
    <t xml:space="preserve">Existem pesquisadores (Paula Barnabé e Adriano Silveira) realizando estudos com objetivos de coletar informações sobre história natural, ecologia e monitoramento populacional das espécies contempladas no PAN e que beneficiem a sua conservação, no município de Congonhas, PE Itacolomi, Flonae Uaimi e RPPN Horto Alegria </t>
  </si>
  <si>
    <t>Luciana Nascimento (PUC Minas), Adriano Silveira (Biótica Estudos Ambientais), Felipe Leite (UFV)</t>
  </si>
  <si>
    <r>
      <t xml:space="preserve">Adriano L. Silveira (Biótica Estudos Ambientais), Conrado A. B. Galdino (PUC Minas), Felipe S. F. Leite (UFV), Henrique C. Costa (UFJF), Hugo B. A. Pinto (ICMBio/RAN), Maria Rita S. Pires (UFOP), Paulo C. A. Garcia (UFMG), Rodrigo G. Tinoco (Instituto Boitatá), </t>
    </r>
    <r>
      <rPr>
        <sz val="11"/>
        <color rgb="FF201F1E"/>
        <rFont val="Calibri"/>
        <family val="2"/>
        <scheme val="minor"/>
      </rPr>
      <t>Hans Thomassen (UFV), Fernando Leal Ferreira (Biogerais Soluções Ambientais), Larissa Arruda (Sete Soluções e Tecnologia Ambiental), Douglas Henrique (Santuário do Caraça)</t>
    </r>
  </si>
  <si>
    <r>
      <t xml:space="preserve">1 - Ana Carolina Calijorne e Felipe Leite preveem para 2022 a publicação do artigo de descrição de Scinax aff. machadoi, uma espécie nova endêmica da encosta leste do Quadrilátero Ferrífero. 2 - Foi publicado um artigo sobre os girinos do Quadrilátero Ferrífero que dentre outras coisas reescreve os girinos de </t>
    </r>
    <r>
      <rPr>
        <i/>
        <sz val="11"/>
        <color theme="1"/>
        <rFont val="Calibri"/>
        <family val="2"/>
        <scheme val="minor"/>
      </rPr>
      <t>P. maximus</t>
    </r>
    <r>
      <rPr>
        <sz val="11"/>
        <color theme="1"/>
        <rFont val="Calibri"/>
        <family val="2"/>
        <scheme val="minor"/>
      </rPr>
      <t xml:space="preserve">, </t>
    </r>
    <r>
      <rPr>
        <i/>
        <sz val="11"/>
        <color theme="1"/>
        <rFont val="Calibri"/>
        <family val="2"/>
        <scheme val="minor"/>
      </rPr>
      <t>P. ayeaye</t>
    </r>
    <r>
      <rPr>
        <sz val="11"/>
        <color theme="1"/>
        <rFont val="Calibri"/>
        <family val="2"/>
        <scheme val="minor"/>
      </rPr>
      <t xml:space="preserve"> e </t>
    </r>
    <r>
      <rPr>
        <i/>
        <sz val="11"/>
        <color theme="1"/>
        <rFont val="Calibri"/>
        <family val="2"/>
        <scheme val="minor"/>
      </rPr>
      <t>B. martinsi</t>
    </r>
    <r>
      <rPr>
        <sz val="11"/>
        <color theme="1"/>
        <rFont val="Calibri"/>
        <family val="2"/>
        <scheme val="minor"/>
      </rPr>
      <t xml:space="preserve">. 3 - Informação de Henrique Caldeira Costa: “Diego Santana tem uma aluna de doutorado, Márcia, fazendo filogeografia de </t>
    </r>
    <r>
      <rPr>
        <i/>
        <sz val="11"/>
        <color theme="1"/>
        <rFont val="Calibri"/>
        <family val="2"/>
        <scheme val="minor"/>
      </rPr>
      <t>Hydromedusa</t>
    </r>
    <r>
      <rPr>
        <sz val="11"/>
        <color theme="1"/>
        <rFont val="Calibri"/>
        <family val="2"/>
        <scheme val="minor"/>
      </rPr>
      <t>. Mas ela ainda está na fase de reunir tecidos para as futuras análises. Eu depositei algumas alíquotas e espécimes do Espinhaço na UFMG enquanto estava no doutorado, que acredito que a Márcia deverá analisar. E Sônia Mendonça também enviou algumas alíquotas. Contudo, só no ano que vem teremos resultados preliminares do estudo dela.” 4 - Informação de Henrique Caldeira Costa: “Há também uma aluna de mestrado do Paulo Passos (MNRJ) fazendo revisão taxonômica e sistemática de </t>
    </r>
    <r>
      <rPr>
        <i/>
        <sz val="11"/>
        <color theme="1"/>
        <rFont val="Calibri"/>
        <family val="2"/>
        <scheme val="minor"/>
      </rPr>
      <t>Heterodactylus</t>
    </r>
    <r>
      <rPr>
        <sz val="11"/>
        <color theme="1"/>
        <rFont val="Calibri"/>
        <family val="2"/>
        <scheme val="minor"/>
      </rPr>
      <t>. Mas, por causa da pandemia ela atrasou na análise de material. Imagino que resultados preliminares estejam disponíveis apenas em 2022 e não tenho certeza se análises moleculares serão incluídas no estudo, ou apenas morfologia. “</t>
    </r>
  </si>
  <si>
    <t>Foi publicado o artigo:  Pezzuti, T.L.; Leite, F.S.F.; Rossa-Feres, D.C.; Garcia, P.C.A. 2021.The tadpoles of the Iron Quadrangle, southeastern Brazil: A baseline for larval knowledge and anuran conservation in a diverse and threatened region. South American Journal of Herpetology 22: 1–107.</t>
  </si>
  <si>
    <t>Taís N. Fernandes (VALE S/A)</t>
  </si>
  <si>
    <t>A ação tem caminhado lentamente, mas dentro do esperado.</t>
  </si>
  <si>
    <r>
      <t xml:space="preserve">1 - Uma tese de doutorado sobre genética de 6 espécies de anfíbios endêmicas do Espinhaço defendida. Batistim, 2020; 2 - Dois os artigos publicados/aceitos sobre a filogeografia de </t>
    </r>
    <r>
      <rPr>
        <i/>
        <sz val="11"/>
        <color theme="1"/>
        <rFont val="Calibri"/>
        <family val="2"/>
        <scheme val="minor"/>
      </rPr>
      <t>B. alvarengai</t>
    </r>
    <r>
      <rPr>
        <sz val="11"/>
        <color theme="1"/>
        <rFont val="Calibri"/>
        <family val="2"/>
        <scheme val="minor"/>
      </rPr>
      <t xml:space="preserve"> e de </t>
    </r>
    <r>
      <rPr>
        <i/>
        <sz val="11"/>
        <color theme="1"/>
        <rFont val="Calibri"/>
        <family val="2"/>
        <scheme val="minor"/>
      </rPr>
      <t xml:space="preserve">B. saxicola: </t>
    </r>
    <r>
      <rPr>
        <sz val="11"/>
        <color theme="1"/>
        <rFont val="Calibri"/>
        <family val="2"/>
        <scheme val="minor"/>
      </rPr>
      <t xml:space="preserve">Oliveira et al. 2021. Quaternary climatic fluctuations influence the demographic history of two species of sky-island endemic amphibians in the Neotropics. Molecular Phylogenetics and Evolution 160: 107-113.; Batistim et al. (no prelo). Colonization rather than fragmentation explains the geographic distribution and diversification of treefrogs endemic to Brazilian shield sky islands. Journal of Biogeography. 3 - Informação de Henrique Caldeira Costa: “Diego Santana tem uma aluna de doutorado, Márcia, fazendo filogeografia de </t>
    </r>
    <r>
      <rPr>
        <i/>
        <sz val="11"/>
        <color theme="1"/>
        <rFont val="Calibri"/>
        <family val="2"/>
        <scheme val="minor"/>
      </rPr>
      <t>Hydromedusa</t>
    </r>
    <r>
      <rPr>
        <sz val="11"/>
        <color theme="1"/>
        <rFont val="Calibri"/>
        <family val="2"/>
        <scheme val="minor"/>
      </rPr>
      <t>. Mas ela ainda está na fase de reunir tecidos para as futuras análises. Eu depositei algumas alíquotas e espécimes do Espinhaço na UFMG enquanto estava no doutorado, que acredito que a Márcia deverá analisar. E Sônia Mendonça também enviou algumas alíquotas. Contudo, só no ano que vem teremos resultados preliminares do estudo dela.”</t>
    </r>
  </si>
  <si>
    <t>A falta de recursos para a realização das pesquisas é a maior dificuldade enfrentada para a realização desta ação. Estudos sobre a genética das espécies vêm sendo realizados, mas em velocidade reduzida em função da limitação de recursos financeiros. </t>
  </si>
  <si>
    <t>A ação não teve andamento desde a última monitoria</t>
  </si>
  <si>
    <t>Não há nenhum pesquisador trabalhando com espécies do PAN no tema e em relação a agrotóxicos não há nenhuma equipe investigando no momento.</t>
  </si>
  <si>
    <t>Flora A. Juncá (UEFS), Luciana B. Nascimento (PUC Minas), Felipe Leite (UFV)</t>
  </si>
  <si>
    <t>Avaliar na oficina de 4ª Monitoria anual se esta ação deverá ou não ser excluída</t>
  </si>
  <si>
    <t xml:space="preserve">Adriano L. Silveira (Biótica Estudos Ambientais), Henrique C. Costa (UFJF), Luciana B. Nascimento (PUC Minas) </t>
  </si>
  <si>
    <t xml:space="preserve">A articuladora relata que a ação não teve andamento, devido às restrições impostas pela pandemia, o que impossibilitou as expedições de campo onde seriam realizados esses levantamentos. </t>
  </si>
  <si>
    <t>Levantamentos de campo não foram realizados por conta das restrições impostas pelas pandemia de COVID 19</t>
  </si>
  <si>
    <t>Maria Rita S. Pires (UFOP), Adriano L. Silveira (Biótica Estudos Ambientais)</t>
  </si>
  <si>
    <t>Entende-se por “ficha das espécies” o relato dos locais, com foto e mapa</t>
  </si>
  <si>
    <t>Depositar em coleções tecidos das espécies contempladas no PAN no âmbito dos estudos para licenciamento.</t>
  </si>
  <si>
    <t>Henrique C. Costa (UFJF), Sônia H. S. T. Mendonça (ICMBio/RAN Base RAN Lagoa Santa -MG)</t>
  </si>
  <si>
    <t>A ação não foi iniciada.</t>
  </si>
  <si>
    <t>Falta de articulação por parte do articulador</t>
  </si>
  <si>
    <t>Identificar os órgãos ambientais que atualmente emitem licenças de captura e coleta. Cobrar do articulador a redação da nota técnica, que deve ser encaminha aos órgãos licenciadores pelo ICMBio.</t>
  </si>
  <si>
    <t>Fazer gestão junto aos órgãos licenciadores para que seja solicitada a coleta de tecido e o depósito em coleções das espécies contempladas no PAN</t>
  </si>
  <si>
    <t>Henrique C. Costa (UFJF), Juliana (ICMBio/RAN), Thamiris Chaves (IEF), Rosinalva da Cunha (IEF)</t>
  </si>
  <si>
    <t>A coleta de tecidos deverá ser implementada a partir da renovação das licenças. A Nota Técnica deverá ser encaminhada pelo RAN ao IEF, SISBio, Ibama, SEMAD.</t>
  </si>
  <si>
    <t>Sônia H. S. T. Mendonça (RAN Base RAN Lagoa Santa - MG)</t>
  </si>
  <si>
    <t>Adriano L. Silveira (Biótica Estudos Ambientais), Felipe S. F. Leite (UFV), Henrique C. Costa (UFJF), Hugo B. A. Pinto (ICMBio/RAN), Luciana B. Nascimento (PUC Minas)</t>
  </si>
  <si>
    <t>Ação concluída na Monitoria Anual 2</t>
  </si>
  <si>
    <t>Paulo F. Scheid (IEF - MG)</t>
  </si>
  <si>
    <t xml:space="preserve">Celso, L. Paiva (ICMBio/PARNA Serra do Cipó), Mariana R. U. Jorge (IEF/PE Serra do Intendente), Miguel A. Andrade (PUC Minas)  </t>
  </si>
  <si>
    <t>Ação concluída na Monitoria Anual 1</t>
  </si>
  <si>
    <t>Ana Luísa Frois da Cunha (Projeto Habitat História Natural/PUC Minas)</t>
  </si>
  <si>
    <t xml:space="preserve">Sônia H. S. T. Mendonça (ICMBio/RAN Base RAN Lagoa Santa -MG), Adriano Silveira (Biótica Estudos Ambientais) e Maria Rita Pires (UFOP) </t>
  </si>
  <si>
    <t>Desde a última monitoria não executamos nenhuma atividade relacionada à ação devido à pandemia</t>
  </si>
  <si>
    <t>Devido à pandemia as UCs estiveram fechadas na maior parte do tempo nos últimos quase dois anos, impossibilitando a divulgação presencial. Também por questões de segurança foi decidido o adiamento das atividades, como foi informado no último questionário</t>
  </si>
  <si>
    <t>Ana Luísa Frois da Cunha (Colaboradora do PAN).</t>
  </si>
  <si>
    <t>Ana Luísa Frois da Cunha (autônoma).</t>
  </si>
  <si>
    <r>
      <t>Juliana Ferreira (ICMBio/RAN),</t>
    </r>
    <r>
      <rPr>
        <b/>
        <sz val="11"/>
        <color theme="1"/>
        <rFont val="Calibri"/>
        <family val="2"/>
        <scheme val="minor"/>
      </rPr>
      <t xml:space="preserve"> </t>
    </r>
    <r>
      <rPr>
        <sz val="11"/>
        <color rgb="FF000000"/>
        <rFont val="Calibri"/>
        <family val="2"/>
        <scheme val="minor"/>
      </rPr>
      <t>Adriano Silveira (Biótica Estudos Ambientais) e Maria Rita Pires (UFOP), Thamiris Chaves (IEF/MG)</t>
    </r>
  </si>
  <si>
    <t>Essa ação contemplará as UCs já identificadas na ação 2.1 e incluirá novas UCs com ocorrência de espécies do PAN e novas UCs com ocorrência potencial priorizadas no produto da ação 6.3. Para as novas UCs deverão ser elaboradas Notas Técnicas por Juliana Ferreira (ICMBio/RAN).</t>
  </si>
  <si>
    <t>Fotos ou Relatórios das oficinas realizadas</t>
  </si>
  <si>
    <t>Mariana M. Araújo (Associação Terra da Unidade e Associação Escola da Unidade)</t>
  </si>
  <si>
    <t>Mariana Mattos informou que esse ano foi criada uma RPPN de 170 ha, na propriedade da associação Escola da Unidade, numa região muito importante, vizinha da APA Áreas Vertentes, em São Gonçalo do Rio das Pedras (Serro). Em breve terão o centro de consciência ambiental! Desejam poder ser um ponto de apoio, encontro e expansão do trabalho importantíssimo do PAN. Informou ainda que esse ano os esforços foram concentrados nas demandas administrativas desse espaço até a criação da RPPN. Esperam que em 2022 possam expandir o contato e parcerias com cada ator dessa rede do Espinhaço pela preservação e conscientização.Silvia relata que, em função da pandemia, não avançaram nos SAFs. Há 3 propriedades, no município do Serro, fazendo SAF no entorno do Parque Estadual Pico do Itambé. É possível que a área tenha sido reduzida por causa dos incêndios na região, o que está muito preocupante.  Mariana relata que está sendo feito oficinas de bioconstrução e fossas de evapotranspiração, no entorno do PE Serra do Intendente, Conceição do Mato Dentro.</t>
  </si>
  <si>
    <t xml:space="preserve">Não há produto intermediário elaborado </t>
  </si>
  <si>
    <t>Mariana Mattos (Autônoma), Sílvia J. Duarte (IEF/PE Pico do Itambé)</t>
  </si>
  <si>
    <t>Ana Luísa Frois da Cunha (autônoma), Sílvia J. Duarte (IEF/PE Pico do Itambé), Mariana Reis (IEF)</t>
  </si>
  <si>
    <t>Municípios de Serro, Santo Antônio do Itambé, Santana do Riacho, São Gonçalo do Rio das Pedras, Conceição do Mato Dentro</t>
  </si>
  <si>
    <t>O projeto que seria elaborado com Hydromedusa (São Bartolomeu), não avançou em função da pandemia (Adriano Silveira)</t>
  </si>
  <si>
    <t>Pandemia dificultou o andamento da ação</t>
  </si>
  <si>
    <t>Adriano L. Silveira (Biótica Estudos Ambientais)</t>
  </si>
  <si>
    <r>
      <t>I</t>
    </r>
    <r>
      <rPr>
        <sz val="11"/>
        <rFont val="Calibri"/>
        <family val="2"/>
        <scheme val="minor"/>
      </rPr>
      <t>ndicação de agrupamento à ação 3.3</t>
    </r>
  </si>
  <si>
    <t>A ação foi agrupada à ação 3.3</t>
  </si>
  <si>
    <t xml:space="preserve">Algumas ações foram realizadas de forma virtual (Adriano relatou envio de textos sobre a importância das espécies, motivadas pelo compartilhamento de fotos para identificação), mas em geral as ações ficaram paradas em função da pandemia. O projeto que havia sido elaborado e relatado na monitoria passada pela Maria Rita não teve andamento, nem as ações de ed. ambiental dentro do parque (Silvia). </t>
  </si>
  <si>
    <t>Devido às restrições impostas pela pandemia</t>
  </si>
  <si>
    <t>Adriano L. Silveira (Biótica Estudos Ambientais), Maria Rita S. Pires (UFOP), Sílvia J. Duarte (IEF/PE Pico do Itambé)</t>
  </si>
  <si>
    <t>Maria Rita informou que tem uma conta no Instagram (Tenda da Zoologia, @tendadazoologia), onde estão fazendo divulgação de herpetologia e que poderá ser utilizada para divulgação das espécies do PAN também.</t>
  </si>
  <si>
    <t xml:space="preserve">Implementar ações de educação ambiental na área de abrangência do PAN </t>
  </si>
  <si>
    <t>Palestras, eventos, oficinas didáticas, material informativo, divulgação em mídias sociais</t>
  </si>
  <si>
    <t>Público consciente a respeito da importância das espécies do PAN e seus ambientes</t>
  </si>
  <si>
    <t>Mariana R. U. Jorge (IEF/PE Serra do Intendente)</t>
  </si>
  <si>
    <t>Ana Luísa Frois da Cunha (autônoma), Sílvia J. Duarte (IEF/PE Pico do Itambé), Maria Rita S. Pires (UFOP), Adriano L. Silveira (Biótica Estudos Ambientais)</t>
  </si>
  <si>
    <t>Dentro da implementação de ações de educação ambiental, espera-se que sejam realizadas também ações de capacitação de agentes e funcionários de UCs</t>
  </si>
  <si>
    <t>Rodrigo tem recebido registros para identificação provenientes da comunidade local, porém poucos são das espécies-alvo (são espécies de difícil encontro mesmo). Material em fase de elaboração. Adriano atuou na sensibilização da equipe que trabalha nas unidades (Monumento Natural Estadual Serra da Piedade, PE do Itacolomi e RPPN santuário do Caraça) e junto a moradores locais a respeito da Hydromedusa (Sabará). Além disso, recebeu um registro de P. cipoense na casa de um morador (PE Serra do Intendente).</t>
  </si>
  <si>
    <t>Material em elaboração.</t>
  </si>
  <si>
    <t>Rodrigo G. Tinoco (Instituto Boitatá)</t>
  </si>
  <si>
    <t>Orientar e estimular agentes, funcionários das UCs e comunidade local para que façam e encaminhem registros da herpetofauna</t>
  </si>
  <si>
    <t>Ana Luísa Frois Cunha (autônoma), Henrique C. Costa (UFJF), Adriano Silveira (Biótica Estudos Ambientais)</t>
  </si>
  <si>
    <t>Mariana M. Araújo (Associação Terra da Unidade e Associação Escola da Unidade), Sílvia J. Duarte (IEF/PE Pico do Itambé), Maria Rita Pires (UFOP), Mariana Jorge (IEF/PE Serra do Intendente)</t>
  </si>
  <si>
    <t>Não houve andamento para a ação.</t>
  </si>
  <si>
    <t>Na oficina Maria Rita Pires (UFOP) e Mariana Jorge (IEF/PE Serra do Intendente) destacaram a importância de abordar nesse documento a questão do Manejo de Fogo Integrado (MIF), a fim de prestar informações corretas sobre esse processo que vem sendo bastante utilizado atualmente como forma de evitar incêndios de proporções maiores, mas que, algumas vezes, são divulgados de forma equivocada nas redes sociais</t>
  </si>
  <si>
    <t xml:space="preserve"> Avaliar, na 4ª Monitoria, se esta ação deve ou não ser excluída (avaliando a efetividade)</t>
  </si>
  <si>
    <t>O articulador não trabalha mais com o tema e não há nenhum outro pesquisador que possa dar continuidade à ação.</t>
  </si>
  <si>
    <t>O articulador deixou de trabalhar com o tema e não há quem possa dar continuidade à ação.</t>
  </si>
  <si>
    <t>Mariana R. U. Jorge (IEF/PE Serra do Intendente), Mariana M. Araújo (Associação Terra da Unidade e Associação Escola da Unidade)</t>
  </si>
  <si>
    <t>A ação não teve início e a associação não existe mais. A articuladora solicitou a saída do PAN.</t>
  </si>
  <si>
    <t>Sônia Mendonça (ICMBio/RAN Base RAN Lagoa Santa- MG)</t>
  </si>
  <si>
    <t>Henrique Caldeira (UFJF), Sônia H. S. T. Mendonça (ICMBio/RAN Base RAN Lagoa Santa - MG), Maria Rita Pires (UFOP), Adriano Silveira (Biótica Estudos Ambientais)</t>
  </si>
  <si>
    <t xml:space="preserve">Site evoluiu graficamente e já tem toda a estrutura básica necessária para receber o conteúdo de texto e mídias. </t>
  </si>
  <si>
    <t>http://herpeto.org/pandoespinhaco/</t>
  </si>
  <si>
    <t>Serão necessários reuniões e um esforço em conjunto com os professores e especialistas em herpetofauna para finalizar o conteúdo para o site do PAN Espinhaço.</t>
  </si>
  <si>
    <r>
      <t>Henrique Caldeira (UFJF), Juliana Ferreira (ICMBio/RAN Base RAN Lagoa Santa - MG),</t>
    </r>
    <r>
      <rPr>
        <sz val="11"/>
        <color rgb="FFFF0000"/>
        <rFont val="Calibri"/>
        <family val="2"/>
        <scheme val="minor"/>
      </rPr>
      <t xml:space="preserve"> </t>
    </r>
    <r>
      <rPr>
        <sz val="11"/>
        <color rgb="FF000000"/>
        <rFont val="Calibri"/>
        <family val="2"/>
        <scheme val="minor"/>
      </rPr>
      <t>Maria Rita Pires (UFOP), Adriano Silveira (Biótica Estudos Ambientais)</t>
    </r>
  </si>
  <si>
    <t xml:space="preserve">Criar espaços de mídias sociais para divulgar o conteúdo produzido pelas ações do PAN.                                                                                                                                </t>
  </si>
  <si>
    <t xml:space="preserve">Criação e atualização de conta do Instagram </t>
  </si>
  <si>
    <t>Rodrigo G. Tinoco (Herpeto.org), Sônia H. S. T. Mendonça (ICMBio/RAN Base RAN Lagoa Santa - MG), Michelle Abadie (ICMBio/RAN), Gabriela Luiza de Deus (UFOP)</t>
  </si>
  <si>
    <r>
      <t>Henrique Costa (UFJF) informou que não foi criada</t>
    </r>
    <r>
      <rPr>
        <b/>
        <sz val="11"/>
        <color theme="1"/>
        <rFont val="Calibri"/>
        <family val="2"/>
        <scheme val="minor"/>
      </rPr>
      <t xml:space="preserve"> </t>
    </r>
    <r>
      <rPr>
        <sz val="11"/>
        <color theme="1"/>
        <rFont val="Calibri"/>
        <family val="2"/>
        <scheme val="minor"/>
      </rPr>
      <t>a conta no Instagram para o PAN, pois, se não estiver enganado, havia sido comentado que seria melhor centralizar a divulgação dos PANs relativos à herpetofauna em um único perfil. Hoje o RAN tem um perfil no Instagram que me parece ser o mais adequado para divulgação das ações e resultados do PAN.</t>
    </r>
  </si>
  <si>
    <t>Desde a última oficina foram realizadas duas expedições de campo pelo PAN à Serra do Cipó. Um dos biólogos envolvidos, André Yves (UFJF/INPA), divulgou um pouco do dia a dia da expedição em seu perfil pessoal no Instagram, com a hashtag #PANEspinhaço e marcando o perfil do RAN nas publicações (stories).</t>
  </si>
  <si>
    <t>Henrique Costa (UFJF) acredita que o que falta para a execução adequada desta ação seria, se possível, ter alguém que pudesse se dedicar mais à divulgação do PAN e suas ações no Instagram do RAN. Agora que conhece um pouco mais do funcionamento da UFJF (onde está desde outubro de 2019 apenas), pode, assim que abrirem os editais internos da universidade, concorrer a uma bolsa de “extensão em interface com a pesquisa” para tentar conseguir um estudante para produzir materiais de divulgação permanentes sobre o PAN, para serem divulgados na página do RAN no Instagram.</t>
  </si>
  <si>
    <t>Criar espaçoes e/ou aproveitar dos espaços já em uso, como o perfil do RAN nas redes sociais para divulgação das ações do PAN</t>
  </si>
  <si>
    <t>Rodrigo G. Tinoco (Instituto Boitatá), Juliana Ferreira (ICMBio/RAN Base RAN Lagoa Santa – MG), Michelle Abadie (ICMBio/RAN), Gabriela Luiza de Deus (UFOP)</t>
  </si>
  <si>
    <t>Para as atualizações sobre o PAN, usar perfil do RAN no Instagram. Usar hashtag #PANHerpetofaunaEspinhaço. Rodrigo Tinoco sugere criar uma conta específica do PAN no Instagram de forma estática para espelhar o site do PAN</t>
  </si>
  <si>
    <t>Rodrigo G. Tinoco (Herpeto.org), Sônia H. S. T. Mendonça (ICMBio/RAN Base RAN Lagoa Santa - MG), Gabriela Luiza de Deus (UFOP)</t>
  </si>
  <si>
    <r>
      <t>Henrique Costa (UFJF) informou que</t>
    </r>
    <r>
      <rPr>
        <b/>
        <sz val="11"/>
        <color theme="1"/>
        <rFont val="Calibri"/>
        <family val="2"/>
        <scheme val="minor"/>
      </rPr>
      <t xml:space="preserve"> </t>
    </r>
    <r>
      <rPr>
        <sz val="11"/>
        <color theme="1"/>
        <rFont val="Calibri"/>
        <family val="2"/>
        <scheme val="minor"/>
      </rPr>
      <t>não houve avanços desde a última monitoria.</t>
    </r>
  </si>
  <si>
    <t>Há protótipos de folderes no formato A4 preparados desde 2016, que não foram adiante por necessidade de uma identidade visual do PAN, discutida na última monitoria. Não tive conhecimento se a identidade visual foi finalizada (havia uma proposta do Adriano Silveira com Rodrigo Tinoco).</t>
  </si>
  <si>
    <t>Henrique Costa (UFJF) disse que não conseguiu articular nada relativo a esta ação desde a última monitoria. Acredita que precisamos de alguém com tempo, disposição e conhecimento técnico para uma adequada execução desta ação.</t>
  </si>
  <si>
    <t>Henrique Costa (UFJF)</t>
  </si>
  <si>
    <t>Discutir a viabilidade de buscarmos alguém com tempo, disposição e conhecimento técnico para a execução da ação. Talvez convidar a Gabriela Luiza, colaboradora da ação, para sua articulação?</t>
  </si>
  <si>
    <t>Rodrigo G. Tinoco (Instituto Boitatá), Juliana Ferreira (ICMBio/RAN Base RAN Lagoa Santa - MG), Gabriela Luiza de Deus (UFOP), Michelle Abadie (ICMBio/RAN)</t>
  </si>
  <si>
    <t>Henrique C. Costa (UFJF), Sônia H. S. T. Mendonça (ICMBio/RAN Base RAN Lagoa Santa - MG)</t>
  </si>
  <si>
    <t>Juliana G. Ferreira (RAN Base RAN Lagoa Santa -MG)</t>
  </si>
  <si>
    <t>Paulo F. Scheid (IEF - MG), Marcelo C. Amarante (SEMAD - MG), Sônia H. S. T. Mendonça (ICMBio/RAN Base RAN Lagoa Santa -MG), Felipe Leite (UFV)</t>
  </si>
  <si>
    <t>Não há andamento da ação ainda.</t>
  </si>
  <si>
    <t>Pandemia e falta de articulação</t>
  </si>
  <si>
    <t>Marcelo C. Amarante (SEMAD – MG), Felipe Leite (UFV), Thamiris Chaves (IEF - MG) Rosinalva da Cunha (IEF - MG)</t>
  </si>
  <si>
    <t>Encaminhar a nota técnica para o Ponto Focal (ABEMA) de Minas Gerais</t>
  </si>
  <si>
    <t>Sônia H. S. T. Mendonça (ICMBio/RAN Base RAN Lagoa Santa -MG), Juliana G. Ferreira (ICMBio/RAN Base RAN Lagoa Santa - MG), Felipe Leite (UFV)</t>
  </si>
  <si>
    <t>Não tivemos retorno do articulador e nenhum dos presentes souber informar o andamento da ação. Durante a oficina, o grupo entendeu que esta ação está contida na ação 5.1, e que condicionantes são muito dependentes de cada caso.</t>
  </si>
  <si>
    <t>GAT</t>
  </si>
  <si>
    <t>Durante a oficina, o grupo entendeu que esta ação está contida na ação 5.1, e que condicionantes são muito dependentes de cada caso. Ação agrupada à ação 5.1</t>
  </si>
  <si>
    <t>Ação concluída na 2ª Monitoria Anual Viabilizar junto ao Ministério Público o ajuste dos TACs aos propósitos do PAN.</t>
  </si>
  <si>
    <t>Marcelo C. Amarante (SEMAD-MG), Sônia H. S. T. Mendonça (ICMBio/RAN Base RAN Lagoa Santa - MG)</t>
  </si>
  <si>
    <t>A reunião já foi realizada em outubro de 2019. A ação não foi concluída e não haverá continuidade já que não será possível ajustar os TACs aos propósitos do PAN no momento atual.</t>
  </si>
  <si>
    <t>Recebemos orientação de excluir a ação. A reunião já foi realizada em outubro de 2019. A ação não pode ser concluída e não haverá continuidade, já que não será possível ajustar os TACs aos propósitos do PAN no momento atual.</t>
  </si>
  <si>
    <t>Juliana Ferreira (ICMBio/RAN) e Michelle Abadie (ICMBio/RAN)</t>
  </si>
  <si>
    <t>Como não há possibilidade de dar seguimento na ação, pois o PAN não tem gerência sobre a questão, foi orientado que a ação fosse excluída.</t>
  </si>
  <si>
    <t>Mariana Megale (IEF - MG)</t>
  </si>
  <si>
    <t>De acordo com a análise de ocorrência das espécies em relação aos imóveis já cadastrados no CAR, verifica-se que um grande número já se encontra contemplado. Entretanto, nota-se algumas ocorrências de espécies em áreas ainda não cadastradas, o que, portanto, ainda necessita de sua regularização no CAR. Em função de alterações em cargos de chefia na sede e de coordenadores regionais, será necessária uma nova articulação para a continuidade das ações</t>
  </si>
  <si>
    <t>Aumento do número de imóveis cadastrados junto ao CAR onde há ocorrência de espécies do PAN. Os dados dos indicadores serão apresentados na Oficina de Avaliação de Meio Termo. A planilha está em elaboração.</t>
  </si>
  <si>
    <t xml:space="preserve">A principal dificuldade nos últimos anos foi a redução do número de diárias e recursos para a realização das ações de cadastros. Ressalta-se que o IEF/MG apenas apoia o cadastro de propriedade com até 4 módulos fiscais. Portanto, o cadastramento de outras áreas não é de responsabilidade direta do órgão ambiental. A identificação dos proprietários e acesso aos locais também são outros fatores que podem comprometer a execução da ação. </t>
  </si>
  <si>
    <t xml:space="preserve">Recomenda-se que o ICMBio reafirme a necessidade de priorização das atividades relacionadas ao PAN aos novos dirigentes do IEF/MG. O indicador para a mensuração dos produtos pode ser aprimorado. </t>
  </si>
  <si>
    <t>Thamiris Chaves (IEF – MG)</t>
  </si>
  <si>
    <t>Rosinalva da Cunha (IEF – MG), Juliana Ferreira (ICMBio/RAN)</t>
  </si>
  <si>
    <t>Recomenda-se que o ICMBio reafirme a necessidade priorização das atividades relacionadas ao PAN aos novos dirigentes do IEF/MG por meio de um ofício e/ou reunião. Contatar a ICMBio/COPAN para incluir o Ponto Focal da ABEMA.</t>
  </si>
  <si>
    <t xml:space="preserve">Ação concluída na 2ª Monitoria Anual. Mapear áreas com histórico de ocorrência de incêndio e elaborar índice risco de incêndio, nas áreas de ocorrência das espécies do PAN. </t>
  </si>
  <si>
    <t>Rodrigo Belo (IEF - MG)</t>
  </si>
  <si>
    <r>
      <t xml:space="preserve">Verificar o protocolo adotado no PARNA das Sempre-Vivas para possível utilização na metodologia para confecção do índice de risco de incêndios pelo IEF. Consultar a possível colaboração com a equipe de trabalho do Prof. Geraldo Wilson da UFMG, que coordena o projeto de manejo de fogo no Cerrado. </t>
    </r>
    <r>
      <rPr>
        <sz val="11"/>
        <color rgb="FFFF0000"/>
        <rFont val="Calibri"/>
        <family val="2"/>
        <scheme val="minor"/>
      </rPr>
      <t>Paulo</t>
    </r>
    <r>
      <rPr>
        <sz val="11"/>
        <rFont val="Calibri"/>
        <family val="2"/>
        <scheme val="minor"/>
      </rPr>
      <t xml:space="preserve"> vai contatar instituições e ampliar o número de colaboradores.</t>
    </r>
  </si>
  <si>
    <t>Ação concluída na 1ª Monitoria Anual. Atualizar o mapa das áreas estratégicas para conservação das espécies contempladas no PAN.</t>
  </si>
  <si>
    <t>Paulo Scheid (IEF - MG), Adriano Silveira (Biótica Estudos Ambientais), Tiago Teixeira Dornas (AMPLO), Lucas Soares Vilas Boas Ribeiro (Vale S.A), Paula Ribeiro Prist (USP/SP).</t>
  </si>
  <si>
    <t xml:space="preserve">Na última reunião, entendeu-se que seria necessário fazer inventários nas áreas identificadas como importantes para a conectividade de habitat das espécies contempladas no PAN. Adriano realizou alguns inventários nessas áreas anteriormente identificadas e registrou Bokermannohyla e Hydromedusa . </t>
  </si>
  <si>
    <t xml:space="preserve">Ainda não há produto roduzido. </t>
  </si>
  <si>
    <t>Adriano Silveira (Biótica Estudos Ambientais)</t>
  </si>
  <si>
    <t>Juliana Ferreira (ICMBio/RAN), Felipe Leite (UFV)</t>
  </si>
  <si>
    <t>buscar auxílio com articuladores de outros PANs coordenados pelo RAN em como fazer a proposição de criação das RPPNs. Rosinalva e Thamiris podem auxiliar na tramitação das propostas dentro do IEF.</t>
  </si>
  <si>
    <t>Fabiana L. Mendes (Associação Mulheres do Espinhaço), Mariana Reis U. Jorge (IEF/PE Serra do Intendente), Taís N. Fernandes (VALE S/A), Sônia H. S. T. Mendonça (ICMBio/RAN Base RAN Lagoa Santa -MG)</t>
  </si>
  <si>
    <t>Foi recomendamos que sejam viabilizadas reuniões técnicas, mesmo que virtuais, para que seja elaborado e que se tenha consenso em documento de proposição de recomendações para encaminhamento aos Ministérios Públicos e Prefeituras para que determinem a implementação das ações de recuperação de nascentes.</t>
  </si>
  <si>
    <t>Temos somente os endereços de contato com as prefeituras da região alvo, mas não foi feito nenhum contato com as mesmas.</t>
  </si>
  <si>
    <t>Lista das prefeituras com telefone e endereço postal.</t>
  </si>
  <si>
    <t xml:space="preserve">Ficamos de reunir para escrever comunicado padrão para as prefeituras, mas não foi executado o planejamento. O contato (reunião com a promotora do CAOMA foi feito, mas também não foi iniciado nenhuma ação, somente tratativas. </t>
  </si>
  <si>
    <t>Mariana Reis U. Jorge (IEF/PE Serra do Intendente), Coryntho José de Oliveira Filho (Instituto Espinhaço)</t>
  </si>
  <si>
    <t>Inserir nova ação</t>
  </si>
  <si>
    <t>Ampliação de pesquisas que gerem conhecimentos sobre as espécies contempladas no PAN, em cinco anos.</t>
  </si>
  <si>
    <t>1.9</t>
  </si>
  <si>
    <t>Levantar, classificar e georreferenciar as ameaças às espécies-alvo do PAN, a fim de dar subsídio às avaliações do risco de extinção</t>
  </si>
  <si>
    <t>Diagnóstico elaborado com ameaças identificadas, classificadas e georreferenciadas para cada espécie-alvo</t>
  </si>
  <si>
    <t>Informação qualificada sobre as ameaças às espécies-alvo do PAN</t>
  </si>
  <si>
    <t>Juliana Ferreira (ICMBio/RAN)</t>
  </si>
  <si>
    <r>
      <t>Carlos Guidorizzi (ICMBio/RAN), Michelle Abadie (ICMBio/RAN), Henrique Costa (UFJF), Adriano (Biótica Estudos Ambientais), Rodrigo Tinoco (Instituto Boitatá</t>
    </r>
    <r>
      <rPr>
        <sz val="8"/>
        <color theme="1"/>
        <rFont val="Calibri"/>
        <family val="2"/>
        <scheme val="minor"/>
      </rPr>
      <t> </t>
    </r>
    <r>
      <rPr>
        <sz val="12"/>
        <color theme="1"/>
        <rFont val="Calibri"/>
        <family val="2"/>
        <scheme val="minor"/>
      </rPr>
      <t>), Felipe Leite (UFV), Paula Eveline D’Anunciação (ICMBio/RAN)</t>
    </r>
  </si>
  <si>
    <t>Utilizar a base de dados espacial do Sistema Estadual de Meio Ambiente: https://idesisema.meioambiente.mg.gov.br/webgis</t>
  </si>
  <si>
    <t>SITUAÇÃO ATUAL DAS AÇÕES - 3ª MONITORIA (2021)</t>
  </si>
  <si>
    <t>17 a 21 de outubro de 2022 (presencial)</t>
  </si>
  <si>
    <t>Glauco F. Dias, aluno de Maria Rita, está fazendo novos registros de P. cipoense na PE Serra do Intendente (PESI). Henrique tem atualizado a base de dados sempre que há novos registros. Também estão sendo procuradas informações no Inaturalist.</t>
  </si>
  <si>
    <t>Ainda não há produto final, mas a base de dados (Planilha Excel) já conta com 196 registros, incluindo registros fora da área do PAN, para espécies não endêmicas.</t>
  </si>
  <si>
    <t>Henrique Costa (UFJF), Maria Rita (UFOP)</t>
  </si>
  <si>
    <t>Adriano L. Silveira (Biótica Estudos Ambientais), Conrado A. B. Galdino (PUC Minas), Felipe S. F. Leite (UFV), Henrique C. Costa (UFJF), Hugo B. A. Pinto (ICMBio/RAN), Maria Rita S. Pires (UFOP), Paulo C. A. Garcia (UFMG), Rodrigo G. Tinoco (Institutto Boitatá), Hans Thomassen (UFV), Fernando Leal Ferreira (Biogerais Soluções Ambientais), Larissa Arruda (Sete Soluções e Tecnologia Ambiental), Douglas Henrique (Santuário do Caraça)</t>
  </si>
  <si>
    <r>
      <rPr>
        <sz val="11"/>
        <color rgb="FF000000"/>
        <rFont val="Calibri"/>
        <scheme val="minor"/>
      </rPr>
      <t xml:space="preserve">[Maria Rita – UFOP] Como as atividades de campo estão sendo retomadas agora, há chances de ocorrerem buscas por espécies contempladas no PAN (não direcionadas). 
Luciana e seus alunos finalizaram os inventários que estavam em andamento na monitoria passada, mas não tem acréscimo de registros das espécies do PAN. As atividades estão sendo retomadas agora, pós-pandemia.  
Rodrigo Tinoco registrou H. maximiliani em diversos locais no município de Mariana (fez coleta de tecido, parasitas e imagens). </t>
    </r>
    <r>
      <rPr>
        <strike/>
        <sz val="11"/>
        <color rgb="FFFF0000"/>
        <rFont val="Calibri"/>
        <scheme val="minor"/>
      </rPr>
      <t xml:space="preserve">Vai acrescentar na planilha criada nesta monitoria. 
</t>
    </r>
    <r>
      <rPr>
        <sz val="11"/>
        <color rgb="FF000000"/>
        <rFont val="Calibri"/>
        <scheme val="minor"/>
      </rPr>
      <t xml:space="preserve">
Em outubro de 2021, foi realizada a segunda expedição de campo do projeto “Monitoramento da Herpetofauna no Parque Nacional da Serra do Cipó e APA Morro da Pedreira em subsídio às ações do PAN Herpetofauna da Serra do Espinhaço em Minas Gerais” para busca de espécies contempladas pelo PAN, especialmente P. cipoense e H. lundii. Porém, nenhuma espécie do PAN foi registrada. Esse projeto não teve continuidade neste ano por falta de recurso financeiro. 
Ex-alunos da UFJF (Victor Almeida e Lúcio Lima) têm feito trabalhos de campo no âmbito de licenciamento ambiental para atividades de mineração nos municípios de Nova Lima e Conceição do Mato Dentro. O material coletado vem sendo depositado na UFJF, mas nenhuma espécie beneficiada do PAN foi reportada até o momento. </t>
    </r>
  </si>
  <si>
    <t xml:space="preserve">Lista de áreas amostradas, indicando encontro ou não das espécies do PAN </t>
  </si>
  <si>
    <t>Adriano L. Silveira (Biótica Estudos Ambientais), Conrado A. B. Galdino (PUC Minas), Felipe S. F. Leite (UFV), Henrique C. Costa (UFJF), Hugo B. A. Pinto (ICMBio/RAN), Maria Rita S. Pires (UFOP), Paulo C. A. Garcia (UFMG), Rodrigo G. Tinoco (Instituto Boitatá), Hans Thomassen (UFV), Fernando Leal Ferreira (Biogerais Soluções Ambientais), Larissa Arruda (Sete Soluções e Tecnologia Ambiental), Douglas Henrique (Santuário do Caraça)</t>
  </si>
  <si>
    <t xml:space="preserve">Luciana informou que não tem novas informações sobre o andamento desta ação. Rodrigo observou parasitas em H. maximiliani, mas não tem nenhum produto relacionado a isso. 
Felipe informou que Paula Barbabé, que estava monitorando H. maximiliani em Congonhas, já finalizou o trabalho (consultoria), mas não tem qualquer estimativa sobre parâmetros populacionais. Os dados coletados por esse estudo servirão para alimentar a base de registros de ocorrência da ação 1.2. 
Não temos informações novas sobre as atividades realizadas pelo Adriano. 
Em outubro de 2021, foi realizada a segunda expedição de campo do projeto “Monitoramento da Herpetofauna no Parque Nacional da Serra do Cipó e APA Morro da Pedreira em subsídio às ações do PAN Herpetofauna da Serra do Espinhaço em Minas Gerais” para monitoramento das espécies contempladas no PAN, especialmente P. cipoense e H. lundii. Porém, nenhuma espécie do PAN foi registrada. Esse projeto não teve continuidade neste ano por falta de recurso financeiro. 
Henrique publicou artigo com seu aluno de mestrado (Henrique Oliveira), sobre novos registros de algumas espécies de lagartos de Minas Gerais, através do iNaturalist. Uma das espécies envolvidas foi Psilops paeminosus. Ameivula cipoense, que entrará na próxima lista de espécies ameaçadas, possivelmente em 2023, também foi contemplada. Sobre esta espécie, há ainda uma nota de história natural relatando sua predação por outro lagarto, Tropidurus montanus, fruto de uma das expedições do projeto Monitoramento da Herpetofauna no Parque Nacional da Serra do Cipó e APA Morro da Pedreira em subsídio às ações do PAN Herpetofauna da Serra do Espinhaço em Minas Gerais”. </t>
  </si>
  <si>
    <t xml:space="preserve">Artigos: Pezzuti, T.L.; Leite, F.S.F.; Rossa-Feres, D.C.; Garcia, P.C.A. 2021.The tadpoles of the Iron Quadrangle, southeastern Brazil: A baseline for larval knowledge and anuran conservation in a diverse and threatened region. South American Journal of Herpetology 22: 1–107. 
Oliveira, H.J.; Costa, H.C.  2022. Novos registros dos lagartos Ameivula cipoensis Arias et al., 2014, Enyalius capetinga Breitman et al., 2018, Psilops paeminosus (Rodrigues, 1991) e Tupinambis quadrilineatus Manzani &amp; Abe, 1997 (Squamata) para o estado de Minas Gerais, Brasil, através da ciência cidadã. Cuadernos de Herpetología 36(2):259–264. </t>
  </si>
  <si>
    <t> Falta de recurso financeiro e de pessoal, além das atividades de campo estarem sendo retomadas agora, pós-pandemia.</t>
  </si>
  <si>
    <t>Luciana Nascimento (PUC Minas)</t>
  </si>
  <si>
    <t xml:space="preserve">1- Ana Carolina Calijorne e Felipe Leite preveem para 2023 a publicação do artigo de descrição de Scinax aff. machadoi, uma espécie nova endêmica da encosta leste do Quadrilátero Ferrífero (adiou um ano). 
2- Revalidação de uma espécie do gênero Bokermannohyla (B. feioi) e registro de ocorrência para o quadrilátero. Artigo aceito, provavelmente será publicado este ano. 
3 - Aluna de doutorado do Diego Santana (UFMS), Márcia Marrie Pinheiro Müller (UNESP), está fazendo filogeografia de Hydromedusa maximiliani (“Padrões biogeográficos em três espécies de cágados com distintas associações hidrográficas na América do Sul”). Está na fase de sequenciamento das amostras. 
4- Registro de Bokermannohyla vulcaniae no Quadrilátero Ferrífero, por meio de sequenciamento genético (análise taxonômica). 
5- Thadeu Santos está descrevendo uma espécie nova de Crossodactylodes no P.E. de Serra Negra.  
4 –O estudo de revisão taxonômica e sistemática (morfológica) de Heterodactylus continua sendo realizado pela aluna de mestrado do Paulo Passos (MNRJ), Larissa Magalhães Ferreira da Cunha: “Taxonomia, Morfologia e Distribuição de Representantes do Gênero Heterodactylus Spix, 1825 (Squamata: Gymnophthalmidae”. 
5 –Eliana Faria Oliveira (UFMS) está realizando um estudo com filogeografia de Ameivula, incluindo espécimes da Serra do Cipó (Ameivula cipoense entrará na próxima lista de espécies ameaçadas, possivelmente em 2023). </t>
  </si>
  <si>
    <t xml:space="preserve">Felipe Leite (UFV) </t>
  </si>
  <si>
    <t xml:space="preserve">1- Aluna de doutorado do Diego Santana, (UFMS), Márcia Márcia Marrie Pinheiro Müller (UNESP), está fazendo filogeografia de Hydromedusa maximiliani (“Padrões biogeográficos em três espécies de cágados com distintas associações hidrográficas na América do Sul”).                                             2- Felipe Leite: Registro de Bokermannohyla. vulcaniae no Quadrilátero Ferrífero, por meio de sequenciamento genético (análise taxonômica). 
3 - Um funcionário do Parque Nacional da Serra do Cipó coletou a cauda de um indivíduo de Placosoma cipoense encontrado dentro do alojamento do Alto Palácio. A cauda foi preservada em álcool e seu DNA será sequenciado pelo Dr. Diego Santana (UFMS) para estudos de filogenia. </t>
  </si>
  <si>
    <t xml:space="preserve">[Maria Rita – UFOP] - 1. TCC Pablo Emiliano está estudando o efeito de glifosato sobre anuros, por meio de metanálise (revisão de bibliografia), mas não sabemos se vai aparecer espécies contempladas no PAN. - 2. TCC Aline Michele estudando a relação de pesticidas (de modo geral) na ocorrência de malformações em anuros. </t>
  </si>
  <si>
    <t xml:space="preserve">Falta de recurso de pessoal e financeiro para a execução dessa ação por pesquisadores envolvidos no tema </t>
  </si>
  <si>
    <t>Felipe Leite (UFV), Maria Rita (UFOP)</t>
  </si>
  <si>
    <t xml:space="preserve">durante a reunião, decidiu-se manter a ação, direcionando esforços para estudos com patógenos (quitrídio). Contatar Instituto Boitatá e DoTS para verificar a possibilidade de expedição de campo a fim de coletar dados para B. martinsi e Sphaenorhynchus canga. </t>
  </si>
  <si>
    <t xml:space="preserve">Contatar Instituto Boitatá e Projeto DoTS para verificar a possibilidade de expedição de campo, a fim de coletar swab para análise de quitrídio em B. martinsi e Sphaenorhynchus canga (Portaria MMA 148, 2022). </t>
  </si>
  <si>
    <t xml:space="preserve">Durante as atividades da Tenda da Zoologia, são mencionados nomes de espécies locais pelos participantes, mas nunca das espécies do PAN, provavelmente por serem espécies mais raras e de difícil encontro, até mesmo para a comunidade local. Aluno da Maria Rita, Glauco Furtado Dias (UFOP), vai tentar levantar informações sobre Placosoma cipoense junto à comunidade local, mas até o momento não temos resultados. </t>
  </si>
  <si>
    <t>Os trabalhos de campo estão recomeçando após a pandemia.</t>
  </si>
  <si>
    <t>Maria Rita Pires (UFOP)</t>
  </si>
  <si>
    <t>a ideia dessa ação seria termos nomes “populares” para as espécies contempladas no PAN a fim de facilitar a divulgação. O primeiro passo seria levantar se existem nomes populares (realmente extraído das comunidades locais). Mas como, aparentemente, esses nomes não existem (por serem espécies de difícil encontro), seria importante termos nomes vernaculares para usarmos na divulgação das espécies.</t>
  </si>
  <si>
    <t xml:space="preserve">planilha com nomes populares ou vernaculares </t>
  </si>
  <si>
    <t xml:space="preserve">caso não sejam encontrados nomes populares, é importante termos nomes vernaculares (Anfíbios: Diego Santana; Répteis: Henrique Costa). </t>
  </si>
  <si>
    <t>Não iniciada</t>
  </si>
  <si>
    <t>Falta de articulação para execução da ação</t>
  </si>
  <si>
    <t xml:space="preserve">A coleta de tecidos deverá ser implementada a partir da renovação das licenças. A Nota Técnica deverá ser redigida por Felipe e encaminhada pela Juliana (ICMBio/RAN) via SEI ao SEMAD (SUPRAM, SUPPRI) IEF/MG, SISBio (CGPEQ), Ibama. </t>
  </si>
  <si>
    <r>
      <rPr>
        <sz val="12"/>
        <color rgb="FF000000"/>
        <rFont val="Calibri"/>
        <scheme val="minor"/>
      </rPr>
      <t>Carlos Guidorizzi (ICMBio/RAN), Michelle Abadie (ICMBio/RAN), Henrique Costa (UFJF), Adriano (Biótica Estudos Ambientais), Rodrigo Tinoco (Instituto Boitatá</t>
    </r>
    <r>
      <rPr>
        <sz val="8"/>
        <color rgb="FF000000"/>
        <rFont val="Calibri"/>
        <scheme val="minor"/>
      </rPr>
      <t> </t>
    </r>
    <r>
      <rPr>
        <sz val="12"/>
        <color rgb="FF000000"/>
        <rFont val="Calibri"/>
        <scheme val="minor"/>
      </rPr>
      <t>), Felipe Leite (UFV), Paula Eveline D’Anunciação (ICMBio/RAN)</t>
    </r>
  </si>
  <si>
    <t xml:space="preserve">A ação foi iniciada, a base de dados das espécies e suas ameaças foi extraída do Salve e estava sendo revisada. Foi feita uma busca por base de dados mais refinadas para usar no mapeamento. A ideia é retomar, cruzar os registros das espécies com as camadas de ameaças (georreferenciáveis), construir um mapa interativo e enviar para que os especialistas validem e informem ameaças não contempladas (por registro de ocorrência). Incluir Rodrigo Tinoco nessa fase de construção do mapa interativo. </t>
  </si>
  <si>
    <t>Carlos Guidorizzi (RAN/ICMBIO) e Michelle Abadie (RAN/ICMBIO)</t>
  </si>
  <si>
    <t xml:space="preserve">Carlos Guidorizzi (ICMBio/RAN), Michelle Abadie (ICMBio/RAN), Henrique Costa (UFJF), Adriano (Biótica Estudos Ambientais), Rodrigo Tinoco (Instituto Boitatá ), Felipe Leite (UFV), Paula Eveline D’Anunciação (ICMBio/RAN), Thamiris Chaves (IEF/MG), Bruna Arbo Meneses (ICMBio/RAN) </t>
  </si>
  <si>
    <t>(Ação concluída na 2ª Monitoria Anual). Fornecer informações aos gestores das UCs sobre a ocorrência de espécies do PAN a fim de incluir medidas para sua conservação na elaboração e atualização dos planos de manejo.</t>
  </si>
  <si>
    <t>17 Notas Técnicas encaminhadas para UCc com ocorrência de espécies do PAN</t>
  </si>
  <si>
    <t>(Ação Concluída na 1ª Monitoria Anual). Efetuar estudos de criação de mosaicos e corredores na Cadeia do Espinhaço.</t>
  </si>
  <si>
    <t>Gestores e Conselhos das UC informados sobre os objetivos do PAN</t>
  </si>
  <si>
    <t>Ana Luísa Frois da Cunha (autônoma)</t>
  </si>
  <si>
    <t>Juliana Ferreira (ICMBio/RAN), Adriano Silveira (Biótica Estudos Ambientais) e Maria Rita Pires (UFOP), Thamiris Chaves (IEF/MG)</t>
  </si>
  <si>
    <t xml:space="preserve">Foi construído um projeto que teve aprovação da DIBIO para disponibilização de recurso do ICMBio, a fim de executar essa ação (e a ação 3.4) de modo presencial (reunião com o Conselho das UCs ou com gestores - em 5 blocos), com a participação da Juliana, Henrique, Felipe e Rodrigo Tinoco (incluindo colaboradores do PAN locais). Porém, devido ao contingenciamento de recurso do ICMBio, a ação não pode ser executada este ano. Silvia informou que atualmente as reuniões dos conselhos estão acontecendo virtualmente. Então, esta ação poderia ser executada virtualmente, a partir da solicitação de espaço nas reuniões dos Conselhos (sem precisar de recurso financeiro para isso). Thamiris informou que pode verificar a agenda e o formato das reuniões das UCs Estaduais para programarmos a execução desta ação. A execução desta ação está prevista no projeto que está sendo captado pelo Felipe. </t>
  </si>
  <si>
    <t>Falta de recursos para as reuniões presenciais previstas</t>
  </si>
  <si>
    <t>Juliana Ferreira (RAN/ICMBIO), Sônia Mendonça (RAN/ICMBIO)  Felipe Leite (UFV)</t>
  </si>
  <si>
    <t xml:space="preserve">Utilizar a agenda e o formato de reuniões dos Conselhos de UCs Estaduais informada pela Thamiris. Essa ação contemplará as UCs já identificadas na ação 2.1 e incluirá novas UCs com ocorrência de espécies do PAN e novas UCs com ocorrência potencial priorizadas no produto da ação 6.3. Para as novas UCs (onde as espécies foram registradas após a conclusão da ação 2.1 – 11 UCs), Juliana Ferreira (ICMBio/RAN) elaborará Notas Técnicas para encaminhar via ofício, complementando a ação 2.1. </t>
  </si>
  <si>
    <t>Sem informações acerca do andamento neste ano</t>
  </si>
  <si>
    <t>Michelle Abadie (RAN/ICMBIO)</t>
  </si>
  <si>
    <t>Ação 3.2 -  Ação agrupada com a ação 3.3 na Monitoria Anual 3</t>
  </si>
  <si>
    <t>Implementar ações de educação ambiental na área de abrangência do PAN.</t>
  </si>
  <si>
    <t xml:space="preserve">[Maria Rita] Tenda da Zoologia (@tendadazoologia, UFOP – projeto itinerante), que durante a pandemia atuou nas redes sociais, já estão realizando atividades presenciais com bastante frequência, onde o PAN Espinhaço é mencionado. 
[Silvia Duarte] Projeto Conhecer para Preservar no PE Itambé leva alunos do 6º ano para fazerem trilha, quando é mencionado o PAN e as espécies, principalmente Placosoma cipoense. </t>
  </si>
  <si>
    <t>Ainda não disponibilizado</t>
  </si>
  <si>
    <t xml:space="preserve">Sílvia J. Duarte (IEF/PE Pico do Itambé) </t>
  </si>
  <si>
    <t xml:space="preserve">Ana Luísa Frois da Cunha (autônoma), Maria Rita S. Pires (UFOP), Adriano L. Silveira (Biótica Estudos Ambientais), Mariana R. U. Jorge (IEF/PE Serra do Intendente) </t>
  </si>
  <si>
    <t>Orientar e estimular agentes, funcionários das UCs e comunidade local para que façam e encaminhem registros da herpetofauna.</t>
  </si>
  <si>
    <t>Rodrigo G. Tinoco (Instittuto Boitatá)</t>
  </si>
  <si>
    <t>Rodrigo segue recebendo registros da herpetofauna provenientes da comunidade local, mas sem encontro das espécies-alvo. Está monitorando as espécies do PAN no iNaturalist. No link a seguir estão todos os registros de espécies do PAN no iNaturalist. Porém, nem todos foram planilhados porque as coordenadas precisam ser liberadas pelos autores dos registros e nem todos respondem.
https://www.inaturalist.org/projects/plano-de-acao-nacional-para-conservacao-da-herpetofauna-da-serra-do-espinhaco-em-minas-gerais</t>
  </si>
  <si>
    <t>https://www.inaturalist.org/projects/plano-de-acao-nacional-para-conservacao-da-herpetofauna-da-serra-do-espinhaco-em-minas-gerais</t>
  </si>
  <si>
    <t xml:space="preserve">Rodrigo G. Tinoco (Herpeto.org) </t>
  </si>
  <si>
    <t>O articulador, pela terceira monitoria seguida, não informou andamento da ação e, ao que se sabe, esse material não foi produzido. Maria Rita não tem novas informações sobre andamento dessa ação por parte dela</t>
  </si>
  <si>
    <t>O grupo entende que não há quem produza esse material no âmbito do PAN e se optou por excluir a ação.</t>
  </si>
  <si>
    <t>Ação 3.6 - Ação excluída na Monitoria Anual 3</t>
  </si>
  <si>
    <t>Ação 3.7 - Ação excluída na Monitoria Anual 3</t>
  </si>
  <si>
    <t>OE4: Ampliação e intensificação da divulgação para a socieddae de informações sobre as espécies contempladas e das atividades do PAN, em cinco anos.</t>
  </si>
  <si>
    <t>Henrique Caldeira (UFJF), Juliana Ferreira (ICMBio/RAN Base RAN Lagoa Santa - MG), Maria Rita Pires (UFOP), Adriano Silveira (Biótica Estudos Ambientais)</t>
  </si>
  <si>
    <t xml:space="preserve">Rodrigo está com o site criado e com muitas imagens e textos prontos. Precisa alimentar com novos textos, imagens e revisar o que já está lá. Felipe informa que no projeto submetido, há recurso previsto para criação de conteúdo e remuneração dos serviços técnicos do Rodrigo. </t>
  </si>
  <si>
    <t xml:space="preserve">Site criado: http://herpeto.org/pandoespinhaco/ </t>
  </si>
  <si>
    <t xml:space="preserve">Rodrigo Tinoco (Instituto Boitatá) </t>
  </si>
  <si>
    <t xml:space="preserve">Henrique Caldeira (UFJF), Juliana Ferreira (ICMBio/RAN Base RAN Lagoa Santa - MG), Maria Rita Pires (UFOP), Adriano Silveira (Biótica Estudos Ambientais), Felipe Leite (UFV), Michelle Abadie (ICMBio/RAN) </t>
  </si>
  <si>
    <t xml:space="preserve">O perfil do RAN está sendo alimentado com informações sobre os PANs, incluindo o PAN Espinhaço. Felipe Leite informa que no projeto submetido há previsão de recurso destinado a remunerar uma pessoa para criar e alimentar um perfil do PAN no Instagram. Rodrigo comenta que é importante a divulgação cruzada com outras páginas.  </t>
  </si>
  <si>
    <t>Instagram: Ran_ICMBio</t>
  </si>
  <si>
    <t>Henrique Costa (UFJF), Michelle Abadie (RAN/ICMBIO), Felipe Leite (UFV)</t>
  </si>
  <si>
    <t xml:space="preserve">Rodrigo G. Tinoco (Instituto Boitatá), Juliana Ferreira (ICMBio/RAN Base RAN Lagoa Santa – MG), Michelle Abadie (ICMBio/RAN), Gabriela Luiza de Deus (UFOP), Felipe Leite (UFV) </t>
  </si>
  <si>
    <t xml:space="preserve">Após a entrega do produto será avaliada a oportunidade de proposição de novas ações ou adequações de existentes para distribuição e utilização dos produtos gerados. </t>
  </si>
  <si>
    <t xml:space="preserve">Henrique informou que existe material escrito (textos) sobre o PAN e sobre as espécies, mas que não foi diagramado. Carlos Guidorizzi e Michelle sugeriram enviar para voluntárias do RAN diagramar. Os arquivos .docx foram encaminhados por Henrique à Michelle durante a oficina de 2022. </t>
  </si>
  <si>
    <t>Em produção</t>
  </si>
  <si>
    <t xml:space="preserve">Falta de finalização gráfica, falta de verba para imprimir </t>
  </si>
  <si>
    <t>Infográficos, cartilhas, folders, banner, calendário</t>
  </si>
  <si>
    <t xml:space="preserve">Na oficina de Avaliação de Meio Termo o OE4 teve seu texto alterado e essa ação passou a fazer mais sentido no OE 3. Logo, a ação foi realocada, passando a ser a ação 3.8. </t>
  </si>
  <si>
    <t>(Ação concluída na 2ª Monitoria Anual). Criar identidade visual do PAN.</t>
  </si>
  <si>
    <t xml:space="preserve"> 'Logomarca'</t>
  </si>
  <si>
    <t xml:space="preserve">Logomarca do PAN </t>
  </si>
  <si>
    <t>OE5: Fortalecimento das políticas públicas relacionadas ao uso e ocupação do solo e à utilização dos recusos hídricos em áreas de ocorrência das espécies contempladas no PAN, em cinco anos.</t>
  </si>
  <si>
    <t xml:space="preserve"> Felipe previu recurso para executar essa ação a partir de reuniões junto aos órgãos responsáveis pelo licenciamento (SUPRAM, SUPPRI, Ibama, IEF/MG), mas até agora a ação não teve andamento.</t>
  </si>
  <si>
    <t xml:space="preserve">Falta de articulação </t>
  </si>
  <si>
    <t>Juliana Ferreira (RAN/ICMBIO), Felipe Leite (UFV)</t>
  </si>
  <si>
    <t xml:space="preserve">Orientar órgãos de licenciamento ambiental sobre necessidade de consulta ao PAN para emissão de licenças. </t>
  </si>
  <si>
    <t xml:space="preserve">Nota Técnica encaminhada via SEI </t>
  </si>
  <si>
    <t xml:space="preserve">Consideração das recomendações do PAN no licenciamento ambiental </t>
  </si>
  <si>
    <t xml:space="preserve">Marcelo C. Amarante (SEMAD – MG), Felipe Leite (UFV), Thamiris Chaves (IEF - MG), Rosinalva da Cunha (IEF - MG) e Juliana G. Ferreira (ICMBio/RAN Base RAN Lagoa Santa – MG) </t>
  </si>
  <si>
    <t xml:space="preserve">Encaminhar a nota técnica para o Ponto Focal dos PANs (ABEMA) em Minas Gerais (Janaína Aguiar), para a Subsecretaria de Regularização Ambiental (SEMAD-MG), Superintendência de Projetos Prioritários (SEMAD-MG) e Diretoria de Análise Técnica (SEMAD-MG). </t>
  </si>
  <si>
    <t>Ação 5.2 - Ação agrupada com a ação 5.1  na Monitoria Anual 3</t>
  </si>
  <si>
    <t>Ação 5.3 - Excluída na Monitoria Anual 3</t>
  </si>
  <si>
    <t>Em andamento, sem maiores informações.</t>
  </si>
  <si>
    <t xml:space="preserve">A principal dificuldade diz respeito a identificação dos proprietários dos imóveis. Além disso, como se trata de um ato auto declaratório, a obrigação do cadastro não está diretamente ligada a atuação do órgão ambiental.  </t>
  </si>
  <si>
    <t xml:space="preserve"> Rosinalva Cunha / Thamiris Chaves IEF/MG  </t>
  </si>
  <si>
    <t xml:space="preserve">Mapa com os imóveis rurais inscritos na ferramenta CAR dentro das AEs do PAN </t>
  </si>
  <si>
    <t xml:space="preserve">Áreas Estratégicas do PAN </t>
  </si>
  <si>
    <t>Entende-se por regularização todo o processo, se iniciando pelo cadastramento dos imóveis rurais. A análise dos imóveis cadastrados por parte do IEF ainda está muito aquém da regularização (etapa posterior)</t>
  </si>
  <si>
    <t>OE6: Estabelecimento e implementação de medidas visando a melhoria da qualidade e conectividade do habitar nas áreas estratégicas para a conservação mmdas espécies contempladas no PAN, em cinco anos.</t>
  </si>
  <si>
    <t xml:space="preserve">(Ação concluída na 2ª Monitoria Anual). Mapear áreas com histórico de ocorrência de incêndio e elaborar índice risco de incêndio, nas áreas de ocorrência das espécies do PAN. </t>
  </si>
  <si>
    <r>
      <t xml:space="preserve">Verificar o protocolo adotado no PARNA das Sempre-Vivas para possível utilização na metodologia para confecção do índice de risco de incêndios pelo IEF. Consultar a possível colaboração com a equipe de trabalho do Prof. Geraldo Wilson da UFMG, que coordena o projeto de manejo de fogo no Cerrado. </t>
    </r>
    <r>
      <rPr>
        <sz val="11"/>
        <color rgb="FFFF0000"/>
        <rFont val="Calibri"/>
        <family val="2"/>
      </rPr>
      <t>Paulo</t>
    </r>
    <r>
      <rPr>
        <sz val="11"/>
        <rFont val="Calibri"/>
        <family val="2"/>
      </rPr>
      <t xml:space="preserve"> vai contatar instituições e ampliar o número de colaboradores.</t>
    </r>
  </si>
  <si>
    <t>(Ação concluída na 1ª Monitoria Anual). Atualizar o mapa das áreas estratégicas para conservação das espécies contempladas no PAN.</t>
  </si>
  <si>
    <t>Foi recomendado a utilização dos resultados das áreas prioritárias para conservação e recuperação na Serra do Espinhaço. Buscar auxílio com articuladores de outros PANs coordenados pelo RAN em como fazer a proposição de criação das RPPNs. Rosinalva e Thamiris podem auxiliar na tramitação das propostas dentro do IEF.</t>
  </si>
  <si>
    <t>Sem informações acerca do andamento neste ano.</t>
  </si>
  <si>
    <t xml:space="preserve">Encaminhar os modelos de distribuição de espécies para o Estado (IEF) para que possam inserir nos planos de manejo a recomendação de realização de inventários das espécies do PAN. </t>
  </si>
  <si>
    <t xml:space="preserve">Mariana Reis U. Jorge (IEF/PE Serra do Intendente), Coryntho José de Oliveira Filho (Instituto Espinhaço) </t>
  </si>
  <si>
    <t xml:space="preserve">A ação ainda não havia sido iniciada e não obtivemos informação sobre o andamento nesta monitoria. No site do Instituto Espinhaço não há qualquer informação recente relacionada às atividades no âmbito desta ação.   </t>
  </si>
  <si>
    <t>Juliana Ferreira (RAN/ICMBIO)</t>
  </si>
  <si>
    <t>OBJETIVO ESPECÍFICO 5</t>
  </si>
  <si>
    <t>Fortalecimento das políticas públicas relacionadas ao uso e ocupação do solo e à utilização dos recusos hídricos em áreas de ocorrência das espécies contempladas no PAN, em cinco anos.</t>
  </si>
  <si>
    <t>5.5</t>
  </si>
  <si>
    <t>Identificar e sugerir condicionantes junto aos órgãos de licenciamento ambiental, visando apoiar as ações do PAN.</t>
  </si>
  <si>
    <t>Registros das reuniões com os órgãos (ata, convite, memória de reunião etc)</t>
  </si>
  <si>
    <t>Impactos controlados, mitigados ou compensados a partir das condicionantes propostas</t>
  </si>
  <si>
    <t>Felipe Leite (UFV)</t>
  </si>
  <si>
    <r>
      <t>Thamiris Chaves (IEF - MG), Rosinalva da Cunha (IEF - MG) e</t>
    </r>
    <r>
      <rPr>
        <sz val="12"/>
        <color theme="1"/>
        <rFont val="Calibri"/>
        <family val="2"/>
        <scheme val="minor"/>
      </rPr>
      <t xml:space="preserve"> Juliana G. Ferreira (ICMBio/RAN Base RAN Lagoa Santa – MG)</t>
    </r>
  </si>
  <si>
    <t>Incluir nas reuniões, além de SUPRAM, SUPPRI e Ibama, a Gerência de Compensação Ambiental do IEF (Compensação Minerária também)</t>
  </si>
  <si>
    <t>OBJETIVO ESPECÍFICO 6</t>
  </si>
  <si>
    <t>Estabelecimento e implementação de medidas visando a melhoria da qualidade e conectividade do habitar nas áreas estratégicas para a conservação mmdas espécies contempladas no PAN, em cinco anos.</t>
  </si>
  <si>
    <t>6.5</t>
  </si>
  <si>
    <t>Monitorar e mapear mudanças na área de cobertura vegetal nativa nas UCs dentro das Áreas Estratégicas do PAN</t>
  </si>
  <si>
    <t>Mapa e relatório (tabela com área original e área perdida)</t>
  </si>
  <si>
    <t>Conhecimento sobre as alterações do uso do solo nas UCs das Áreas Estratégicas do PAN</t>
  </si>
  <si>
    <t>Thamiris Chaves (IEF - MG)</t>
  </si>
  <si>
    <t>Rosinalva da Cunha (IEF - MG), João Pedro Alves Rodrigues (IEF/MG) e Juliana G. Ferreira (ICMBio/RAN Base RAN Lagoa Santa – MG)</t>
  </si>
  <si>
    <t>UCs das Áreas Estratégicas do PAN</t>
  </si>
  <si>
    <t>Áreas Estratégicas do PAN</t>
  </si>
  <si>
    <t>A ideia dessa ação é localizar onde estão os problemas a serem manejados (caso seja factível) para proposição de novas ações no próximo ciclo. Para isso, fazer o monitoramento para as APAs separadamente das outras UCs.</t>
  </si>
  <si>
    <t>Plano de Ação Nacional para Conservação da Herpetofauna da Serra do Espinhaço em Minas Gerais</t>
  </si>
  <si>
    <t>Implementar medidas que favoreçam a conservação das espécies do PAN e de seus habitat, em cinco anos.</t>
  </si>
  <si>
    <t>04/12/2023 a 08/12/2023</t>
  </si>
  <si>
    <t>Ação iniciada e não concluída no período previsto</t>
  </si>
  <si>
    <t>AMPLIAÇÃO DE PESQUISAS QUE GEREM CONHECIMENTOS SOBRE AS ESPÉCIES CONTEMPLADAS NO PAN, EM CINCO ANOS.</t>
  </si>
  <si>
    <t xml:space="preserve">Compilar, mapear e atualizar as informações existentes sobre as espécies contempladas no PAN. </t>
  </si>
  <si>
    <t xml:space="preserve">Mapas interativos de registros das espécies </t>
  </si>
  <si>
    <t xml:space="preserve">Facilitar o acesso à informação sobre a distribuição das espécies do PAN para o público em geral </t>
  </si>
  <si>
    <t xml:space="preserve">Henrique C. Costa (UFJF) </t>
  </si>
  <si>
    <t xml:space="preserve">Adriano L. Silveira (Biótica Estudos Ambientais), Conrado A. B. Galdino (PUC Minas), Felipe S. F. Leite (UFV), Hugo B. A. Pinto (ICMBio/RAN), Luciana B. Nascimento (PUC Minas), Maria Rita S. Pires (UFOP), Paulo C. A. Garcia (UFMG), Rodrigo G. Tinoco (Instituto Boitatá) </t>
  </si>
  <si>
    <t xml:space="preserve">Área de abrangência do PAN </t>
  </si>
  <si>
    <t xml:space="preserve">Atualmente temos 209 registros, mas os mapas interativos não foram finalizados, até porque o site do PAN não foi publicado. De qualquer forma, os mapas com registros estão disponíveis tanto na Plataforma do Salve, quanto no site do PAN Espinhaço.  </t>
  </si>
  <si>
    <t>relatório com mapas Rodrigo vai enviar, produto enviado pelo Adriano</t>
  </si>
  <si>
    <t>Henrique Costa, Felipe Leite e Rodrigo Tinoco</t>
  </si>
  <si>
    <t xml:space="preserve">Inventariar áreas não amostradas, com potencial para ocorrência das espécies contempladas no PAN. </t>
  </si>
  <si>
    <t xml:space="preserve">Aumentar o conhecimento sobre a distribuição das espécies </t>
  </si>
  <si>
    <t xml:space="preserve">Luciana B. Nascimento (PUC Minas) </t>
  </si>
  <si>
    <t xml:space="preserve">Adriano L. Silveira (Biótica Estudos Ambientais), Conrado A. B. Galdino (PUC Minas), Felipe S. F. Leite (UFV), Henrique C. Costa (UFJF), Hugo B. A. Pinto (ICMBio/RAN), Maria Rita S. Pires (UFOP), Paulo C. A. Garcia (UFMG), Rodrigo G. Tinoco (Instituto Boitatá), Hans Thomassen (UFV), Fernando Leal Ferreira (Biogerais Soluções Ambientais), Larissa Arruda (Sete Soluções e Tecnologia Ambiental), Douglas Henrique (Santuário do Caraça) </t>
  </si>
  <si>
    <t xml:space="preserve">Luciana informou que buscou contato com os colaboradores mas que somente o Adriano Silveira respondeu que teria capturado alguns indivíduos de H. maximiliani nas seguintes localidades:  RPPN Horto Alegria (Mariana), Chapada de Canga (Mariana), FE Uaimií (Ouro Preto). Henrique informou que houve ação de campo em Lagoa Santa, no PE do Sumidouro, mas que não houve registro dessas espécies.  
Adriano revisou espécimes tombados na coleção da PUC Minas e identificou três exemplares de P. paeminosos para o município de Lassance/MG, os quais foram coletados por Pedro C. Rocha.  
Maria Rita e equipe fez campo no PM do Horto do Contos, PM Cachoeira das Andorinhas, ambos no município de Ouro Preto/MG. 
André Yves realizou amostragem na Estação Ecológica do Tripuí e PE do Itacolomi, município de Ouro Preto/MG, e RPPN Santuário do Caraça, município de Santa Bárbara/MG. </t>
  </si>
  <si>
    <t>Luciana informou que buscou contato com os colaboradores mas que somente o Adriano Silveira respondeu que teria capturado alguns indivíduos de H. maximiliani nas seguintes localidades:  RPPN Horto Alegria (Mariana), Chapada de Canga (Mariana), FE Uaimií (Ouro Preto). Henrique informou que houve ação de campo em Lagoa Santa, no PE do Sumidouro, mas que não houve registro dessas espécies.  Adriano revisou espécimes tombados na coleção da PUC Minas e identificou três exemplares de P. paeminosos para o município de Lassance/MG, os quais foram coletados por Pedro C. Rocha.  Maria Rita e equipe fez campo no PM do Horto do Contos, PM Cachoeira das Andorinhas, ambos no município de Ouro Preto/MG. André Yves realizou amostragem na Estação Ecológica do Tripuí e PE do Itacolomi, município de Ouro Preto/MG, e RPPN Santuário do Caraça, município de Santa Bárbara/MG.</t>
  </si>
  <si>
    <t xml:space="preserve">planilha com registros das áreas que foram amostradas </t>
  </si>
  <si>
    <t>Luciana Nascimento, Maria Rita, Adriano, André Yves</t>
  </si>
  <si>
    <t xml:space="preserve">Dissertações, teses e artigos </t>
  </si>
  <si>
    <t xml:space="preserve">Ampliar o conhecimento sobre a história natural e ecologia das espécies contempladas no PAN. </t>
  </si>
  <si>
    <t xml:space="preserve">nenhuma informação nova desde a última oficina. </t>
  </si>
  <si>
    <t xml:space="preserve">Martins de Andrade, M. C., Rocha Costa, J. C., &amp; CABRAL ETEROVICK, P. A. U. L. A. (2021). Fidelity in the use of iron caves by Bokermannohyla martinsi (Anura: Hylidae): a step further in unveiling the importance of Brazilian caves for the herpetofauna. Salamandra, 57(4). </t>
  </si>
  <si>
    <t>Luciana Nascimento, Henrique Costa, Felipe Leite, André Yves</t>
  </si>
  <si>
    <t xml:space="preserve">Apesar de termos produtos para esta ação, o grupo entendeu que o esforço não foi suficiente para darmos a ação como concluída (a ponto de alcançarmos o resultado esperado). </t>
  </si>
  <si>
    <t xml:space="preserve">Realizar estudos taxonômicos para espécies potencialmente novas e ameaçadas de extinção com ocorrência na área de abrangência do PAN. </t>
  </si>
  <si>
    <t xml:space="preserve">Artigos </t>
  </si>
  <si>
    <t xml:space="preserve">Felipe S. F. Leite (UFV) </t>
  </si>
  <si>
    <t xml:space="preserve">Luciana B. Nascimento (PUC Minas), Paulo C. A. Garcia (UFMG), Henrique C. Costa (UFJF), Fernando Leal (UFMG), Adriano L. Silveira (Biótica Estudos Ambientais) </t>
  </si>
  <si>
    <t xml:space="preserve">Ana Carolina Calijorne e Felipe Leite preveem para 2024 a publicação do artigo de descrição de Scinax aff. machadoi, uma espécie nova endêmica da encosta leste do Quadrilátero Ferrífero (adiou mais um ano). </t>
  </si>
  <si>
    <t xml:space="preserve">artigo publicado revalidação de uma espécie do gênero Bokermannohyla (B. feioi) e registro de ocorrência para o quadrilátero. Artigo com o registro de Bokermannohyla vulcaniae no Quadrilátero Ferrífero. Artigo publicado sobre a descrição da espécie nova de Crossodactylodes no P.E. de Serra Negra (C. serranegra) </t>
  </si>
  <si>
    <t xml:space="preserve">Caracterização da estrutura genética das populações das espécies contempladas </t>
  </si>
  <si>
    <t xml:space="preserve"> abril - 2018</t>
  </si>
  <si>
    <t xml:space="preserve">A dissertação com a revisão taxonômica, sistemática (morfológica) e filogeografia de Heterodactylus foi defendido pela aluna de mestrado do Paulo Passos (MNRJ), Larissa Magalhães Ferreira da Cunha: “Systematic review of the genus Heterodactylus Spix, 1825 (Squamata: Gymnophthalmidae), with description of a new genus and four new species” </t>
  </si>
  <si>
    <t xml:space="preserve">Dissertação de Larissa Cunha (Paulo Passos) “Systematic review of the genus Heterodactylus Spix, 1825 (Squamata: Gymnophthalmidae), with description of a new genus and four new species” ; Artigo “DNA barcoding reveals a new population of the critically endangered Atlantic Forest frog Sphaenorhynchus canga” foi submetido </t>
  </si>
  <si>
    <t>Henrique, Felipe, André Yves</t>
  </si>
  <si>
    <t xml:space="preserve">Qualificação de bioindicadores para avaliação de contaminação ambiental </t>
  </si>
  <si>
    <t xml:space="preserve">Maria Rita S. Pires (UFOP) </t>
  </si>
  <si>
    <t xml:space="preserve">Quadrilátero Ferrífero </t>
  </si>
  <si>
    <t xml:space="preserve">Contatar Instituto Boitatá e Projeto DoTS para verificar a possibilidade de expedição de campo, a fim de coletar swab para análise de quitrídio em B. martinsi e Sphaenorhynchus canga (Portaria MMA 148, 2022) </t>
  </si>
  <si>
    <t xml:space="preserve">Os trabalhos anteriormente apresentados foram concluídos, mas não envolvem as espécies do PAN. </t>
  </si>
  <si>
    <t xml:space="preserve">não há </t>
  </si>
  <si>
    <t xml:space="preserve">Dificuldade de obtenção de recurso financeiro e humano para executar a ação com as espécies contempladas no PAN. </t>
  </si>
  <si>
    <t xml:space="preserve">Importante deixar registrado que esses estudos de contaminantes (agrotóxicos) para liberação no Brasil (dada pela Anvisa, MAPA, Ibama) não contemplam análises com anfíbios (nem larva nem adulto), somente com peixes (assume-se que sejam os mesmos resultados para girinos)  e outros grupos terrestres. </t>
  </si>
  <si>
    <t xml:space="preserve">Caracterização da relação entre a sociedade e as espécies contempladas no PAN  </t>
  </si>
  <si>
    <t xml:space="preserve">Área de abrangência do PAN  </t>
  </si>
  <si>
    <t xml:space="preserve">as fichas foram construídas ao longo do ciclo do PAN a partir de entrevistas realizadas nos locais de trabalho do colaborador Adriano Silveira, levantando informações e relatos sobre as espécies. Na última monitoria, o grupo alterou o produto para “planilha de nomes populares ou vernaculares”. Sendo assim, Henrique fez a consulta ao projeto “Taxonomia Cidadã” do Laboratório Mapinguari (UFMS) e ao projeto “Nomes Vernaculares em Língua Portuguesa para o Répteis do Brasil” (Henrique Costa, Rodrigo Tinoco e Renato Bérnils). </t>
  </si>
  <si>
    <t>Ficha das espécies, com o relato dos locais, fotos e nomes “populares” (quando existente). Planilha de nomes vernaculares dos projetos “Taxonomia Cidadã” e “Nomes Vernaculares em Língua Portuguesa para o Répteis do Brasil”.</t>
  </si>
  <si>
    <t xml:space="preserve">Maria Rita S. Pires (UFOP), Adriano, Henrique </t>
  </si>
  <si>
    <t xml:space="preserve">embora o produto esperado fosse uma planilha, as fichas foram aceitas porque contempla as informações que seriam apresentadas na planilha e ainda com conteúdo complementar. Até a oficina da 4ª Monitoria, se esperava ficha das espécies como produto. </t>
  </si>
  <si>
    <t xml:space="preserve">Fazer gestão junto aos órgãos licenciadores para que seja solicitada a coleta de tecido e o depósito em coleções das espécies contempladas no PAN. </t>
  </si>
  <si>
    <t xml:space="preserve">Henrique C. Costa (UFJF), Juliana (ICMBio/RAN), Thamiris Chaves (IEF), Rosinalva da Cunha (IEF) </t>
  </si>
  <si>
    <t>A ação não foi iniciada. Porém, o grupo entende que a ação é de extrema importância e será executada mesmo após a conclusão do PAN.</t>
  </si>
  <si>
    <t>não há</t>
  </si>
  <si>
    <t xml:space="preserve">a ação não foi executada por falta de priorização frente a outras demandas. </t>
  </si>
  <si>
    <t xml:space="preserve">Felipe Leite </t>
  </si>
  <si>
    <t xml:space="preserve">Levantar, classificar e georreferenciar as ameaças às espécies-alvo do PAN, a fim de dar subsídio às avaliações do risco de extinção </t>
  </si>
  <si>
    <t xml:space="preserve">Informação qualificada sobre as ameaças às espécies-alvo do PAN </t>
  </si>
  <si>
    <t xml:space="preserve">Juliana Ferreira (ICMBio/RAN) </t>
  </si>
  <si>
    <t xml:space="preserve">Utilizar a base de dados espacial do Sistema Estadual de Meio Ambiente: https://idesisema.meioambiente.mg.gov.br/webgis </t>
  </si>
  <si>
    <t xml:space="preserve">a ação foi iniciada, porém não foi dado andamento no último ano. </t>
  </si>
  <si>
    <t>a ação não foi executada por falta de priorização frente a outras demandas.</t>
  </si>
  <si>
    <t>Michelle Abadie, Tatiana Vilaça, Lara Côrtes</t>
  </si>
  <si>
    <t xml:space="preserve">Levar para o PANSE o link do endereço da base de dados espaciais do IEF. Na ação do PANSE, usar modelo de formulário do PANNE, separado por região (para o formulário não ficar pesado). </t>
  </si>
  <si>
    <t xml:space="preserve">CONTRIBUIÇÃO PARA O ALCANCE DOS OBJETIVOS DAS UNIDADES DE CONSERVAÇÃO (UC) NA ÁREA DE ABRANGÊNCIA DO PAN, AMPLIANDO E FORTALECENDO A ATUAÇÃO DESTAS NA CONSERVAÇÃO DAS ESPÉCIES CONTEMPLADAS, EM CINCO ANOS. </t>
  </si>
  <si>
    <t xml:space="preserve">(Ação concluída na 2ª Monitoria Anual). Fornecer informações aos gestores das UCs sobre a ocorrência de espécies do PAN a fim de incluir medidas para sua conservação na elaboração e atualização dos planos de manejo. </t>
  </si>
  <si>
    <t>17 Notas Técnicas encaminhadas</t>
  </si>
  <si>
    <t xml:space="preserve"> Felipe Leite (UFV) </t>
  </si>
  <si>
    <t xml:space="preserve">Juliana Ferreira (ICMBio/RAN), Adriano Silveira (Biótica Estudos Ambientais) e Maria Rita Pires (UFOP), Thamiris Chaves (IEF/MG) </t>
  </si>
  <si>
    <t xml:space="preserve">Todas as UC com ocorrência das espécies do PAN </t>
  </si>
  <si>
    <t xml:space="preserve">a ação foi iniciada, com a preparação de materiais, mas as reuniões ainda não foram feitas. </t>
  </si>
  <si>
    <t>a assinatura do contrato do projeto que possibilitará a execução desta ação está atrasada.</t>
  </si>
  <si>
    <t>Felipe Leite</t>
  </si>
  <si>
    <t xml:space="preserve">EDUCAÇÃO AMBIENTAL, CAPACITAÇÃO E MOBILIZAÇÃO DA COMUNIDADE LOCAL E DE AGENTES MULTIPLICADORES SOBRE A IMPORTÂNCIA DA PROTEÇÃO DAS ESPÉCIES CONTEMPLADAS PELO PAN E SEUS HABITAT, EM CINCO ANOS. </t>
  </si>
  <si>
    <t xml:space="preserve">Municípios de Serro, Santo Antônio do Itambé, Santana do Riacho, São Gonçalo do Rio das Pedras, Conceição do Mato Dentro </t>
  </si>
  <si>
    <t xml:space="preserve">Em 2020 (2ª Monitoria), há registros de atividades realizadas pela articuladora, contudo, em tentativas de contato mais recentes, não houve resposta quanto ao andamento da ação. </t>
  </si>
  <si>
    <t xml:space="preserve">a articuladora não deu retorno quanto ao andamento da ação.  </t>
  </si>
  <si>
    <t xml:space="preserve"> abril-2023 </t>
  </si>
  <si>
    <t xml:space="preserve"> Dentro da implementação de ações de educação ambiental, espera-se que sejam realizadas também ações de capacitação de agentes e funcionários de UCs </t>
  </si>
  <si>
    <t xml:space="preserve">Maria Rita informou a continuidade do projeto Tenda da Zoologia, com a realização de diversas atividades de educação ambiental. Thamiris informou que não há registro de atividades nas UCs estaduais. </t>
  </si>
  <si>
    <t xml:space="preserve">Relatório das atividades do projeto Tenda da Zoologia. </t>
  </si>
  <si>
    <t>Maria Rita (UFOP)</t>
  </si>
  <si>
    <t xml:space="preserve">o grupo considerou que, apesar de haver produto da ação, trata-se de atividades pontuais que não alcançam plenamente os resultados esperados.  </t>
  </si>
  <si>
    <t xml:space="preserve"> Área de abrangência do PAN </t>
  </si>
  <si>
    <t xml:space="preserve">André informou ter realizado capacitação de funcionários do PN do Cipó e da RPPN Brumas do Espinhaço que têm contribuído com o repasse de informações sobre a herpetofauna. Felipe informou que essa capacitação também será realizada pelo André com a equipe do PARNA Gandarela, do PE Serra do Intendente, PE Pico do Itambé. Adriano informou que realizou atividades do projeto Fotofauna que envolve as seguintes comunidades: vila de São Sebastião das Águas Claras (Macacos) em Nova Lima, RPPN Santuário do Caraça em Catas Altas e Santa Bárbara, Serra da Piedade em Caeté e Sabará (incluindo o Monumento Natural Estadual da Serra da Piedade), Parque Estadual do Limoeiro em Itabira, Parque Estadual do Itacolomi em Mariana e Parque Estadual da Serra do Rola-Moça em Brumadinho e região. Essas áreas situam-se no Quadrilátero Ferrífero, sendo que o Parque Estadual do Limoeiro localiza-se entre o Quadrilátero e a Serra do Espinhaço, todas na região de abrangência do PAN. Tinoco informou que elaborou um banco de imagens com fotos das espécies da herpetofauna, contudo, o grupo considerou que não atende ao previsto nesta ação.  </t>
  </si>
  <si>
    <t xml:space="preserve">relatório das atividades desenvolvidas no âmbito do projeto Fotofauna (Adriano Silveria) e planilha contendo os registros das espécies ameaçadas identificadas (banco de registros). </t>
  </si>
  <si>
    <t>Rodrigo Tinoco</t>
  </si>
  <si>
    <t xml:space="preserve">André assumiu o compromisso de tentar sistematizar as informações que têm sido encaminhadas pelos funcionários capacitados, bem como de continuar atualizando esses registros.  </t>
  </si>
  <si>
    <t>Ação 3.5 - Ação excluída na Monitoria Anual 4</t>
  </si>
  <si>
    <t>3.8</t>
  </si>
  <si>
    <t xml:space="preserve">Infográficos, cartilhas, folders, banner, calendário </t>
  </si>
  <si>
    <t xml:space="preserve">Informação e sensibilização do público-alvo </t>
  </si>
  <si>
    <t xml:space="preserve">Rodrigo G. Tinoco (Instituto Boitatá), Juliana Ferreira (ICMBio/RAN Base RAN Lagoa Santa - MG), Gabriela Luiza de Deus (UFOP), Michelle Abadie (ICMBio/RAN) </t>
  </si>
  <si>
    <t xml:space="preserve">Unidades de Conservação e municípios na área de ocorrência das espécies do PAN </t>
  </si>
  <si>
    <t xml:space="preserve">Após a entrega do produto será avaliada a oportunidade de proposição de novas ações ou adequações de existentes para distribuição e utilização dos produtos gerados.  </t>
  </si>
  <si>
    <t xml:space="preserve">Felipe informou que há banners sendo produzidos para doação às UCs contempladas na ação 3.4, mas ainda não foram concluídos.  </t>
  </si>
  <si>
    <t xml:space="preserve">falta de recursos humanos e financeiros para execução.  </t>
  </si>
  <si>
    <t>AMPLIAÇÃO E INTENSIFICAÇÃO DA DIVULGAÇÃO DO PAN PARA A SOCIEDADE POR MEIO DE MÍDIAS SOCIAIS, EM CINCO ANOS.</t>
  </si>
  <si>
    <t xml:space="preserve">Felipe informou que a estrutura do site foi criada mas que não está com conteúdo.  </t>
  </si>
  <si>
    <t xml:space="preserve">alta de recursos humanos e financeiros.  </t>
  </si>
  <si>
    <t xml:space="preserve">Felipe informou que no projeto submetido, há recurso previsto para criação de conteúdo e remuneração dos serviços técnicos do Rodrigo. Logo, mesmo com o encerramento do PAN, o site será disponibilizado ao público.  </t>
  </si>
  <si>
    <t xml:space="preserve">Criar espaços e/ou aproveitar dos espaços já em uso, como o perfil do RAN nas redes sociais, para divulgação das ações do PAN. </t>
  </si>
  <si>
    <t xml:space="preserve">Para as atualizações sobre o PAN, usar perfil do RAN no Instagram. Usar hashtag #PANHerpetofaunaEspinhaço. Rodrigo Tinoco sugere criar uma conta específica do PAN no Instagram de forma estática para espelhar o site do PAN </t>
  </si>
  <si>
    <t xml:space="preserve">O perfil do RAN segue sendo alimentado com informações sobre os PANs, incluindo o PAN Espinhaço. </t>
  </si>
  <si>
    <t xml:space="preserve">postagens no perfil do RAN no Instagram </t>
  </si>
  <si>
    <t>Michelle Abadie e Felipe Leite</t>
  </si>
  <si>
    <t xml:space="preserve"> ação não foi considerada concluída pois as postagens no perfil do RAN foram pontuais e não há registros de outras atividades que possam contribuir para o alcance dos resultados esperados.  Felipe informou que no projeto submetido há previsão de recurso destinado a remunerar uma pessoa para criar e alimentar um perfil do PAN no Instagram. Rodrigo comenta que é importante a divulgação cruzada com outras páginas. </t>
  </si>
  <si>
    <t xml:space="preserve">Ação 4.3 - Ação realocada para o OE 3 na Monitoria Anual 4, tornando-se Ação 3.8. </t>
  </si>
  <si>
    <t>identidade visual - logo</t>
  </si>
  <si>
    <t xml:space="preserve">FORTALECIMENTO DAS POLÍTICAS PÚBLICAS RELACIONADAS AO USO E OCUPAÇÃO DO SOLO E À UTILIZAÇÃO DOS RECURSOS HÍDRICOS EM ÁREAS DE OCORRÊNCIA DAS ESPÉCIES CONTEMPLADAS NO PAN, EM CINCO ANOS. </t>
  </si>
  <si>
    <t xml:space="preserve">Felipe informou que existe previsão de recurso para a execução dessa ação, mas até agora a ação não teve andamento. Mesmo com a finalização do PAN Espinhaço, as ações estão em fase de planejamento e serão executadas. </t>
  </si>
  <si>
    <t xml:space="preserve">falta de articulação </t>
  </si>
  <si>
    <t xml:space="preserve">Melhoria da gestão ambiental territorial das propriedades com ocorrência de espécies do PAN  </t>
  </si>
  <si>
    <t>Entende-se por regularização todo o processo, se iniciando pelo cadastramento dos imóveis rurais. A análise dos imóveis cadastrados por parte do IEF ainda está muito aquém da regularização (etapa posterior).</t>
  </si>
  <si>
    <t xml:space="preserve">Thamiris informou que o mapa com os imóveis rurais inscritos na ferramenta CAR dentro das AEs do PAN foi elaborado, tendo sido apresentado ao grupo durante a oficina. </t>
  </si>
  <si>
    <t>Mapa elaborado</t>
  </si>
  <si>
    <t>Thamiris Chaves</t>
  </si>
  <si>
    <t xml:space="preserve">o mapa foi elaborado considerando a totalidade das AEs, não tendo individualizado elementos como áreas urbanas consolidadas e unidades de conservação.  </t>
  </si>
  <si>
    <t>Thamiris Chaves (IEF - MG), Rosinalva da Cunha (IEF - MG) e Juliana G. Ferreira (ICMBio/RAN Base RAN Lagoa Santa – MG)</t>
  </si>
  <si>
    <t xml:space="preserve">Felipe informou que existe previsão de recurso para a execução dessa ação, mas até agora a ação não teve andamento. Mesmo com a finalização do PAN Espinhaço, as ações estão em fase de planejamento e serão executadas (relacionada à ação 5.1). Destaca-se que as ações 5.1 e 5.5 estão no escopo de um projeto maior e serão executadas simultaneamente após o estabelecimento de contrato específico. </t>
  </si>
  <si>
    <t>ESTABELECIMENTO E IMPLEMENTAÇÃO DE MEDIDAS VISANDO A MELHORIA DA QUALIDADE E CONECTIVIDADE DO HABITAT NAS ÁREAS ESTRATÉGICAS PARA CONSERVAÇÃO DAS ESPÉCIES CONTEMPLADAS NO PAN, EM CINCO ANOS.</t>
  </si>
  <si>
    <t>Área de abrangência do PAN </t>
  </si>
  <si>
    <t xml:space="preserve">Foi recomendada a utilização dos resultados das áreas prioritárias para conservação e recuperação na Serra do Espinhaço. Buscar auxílio com articuladores de outros PANs coordenados pelo RAN em como fazer a proposição de criação das RPPNs. Rosinalva e Thamiris podem auxiliar na tramitação das propostas dentro do IEF. Encaminhar os modelos de distribuição de espécies para o Estado (IEF) para que possam inserir nos planos de manejo a recomendação de realização de inventários das espécies do PAN. </t>
  </si>
  <si>
    <t>o mapa de conectividade foi elaborado e entregue em 2020, na 2ª Monitoria (1º produto). As expedições de campo em algumas áreas identificadas como potenciais para a ocorrência das espécies foram realizadas, com registro de Hydromedusa maximiliani na borda de um fragmento identificado como prioritário para conservação fora de UC (mapa de conectividade e permeabilidade para essa espécie). No entanto, ofícios com propostas de criação de RPPN não foram encaminhados aos proprietários e não temos o segundo produto esperado para esta ação.</t>
  </si>
  <si>
    <t>Mapa de conectividade, planilha de áreas amostradas, planilha de registros de H. maximiliani</t>
  </si>
  <si>
    <t xml:space="preserve"> A ação não foi considerada concluída porque nem todas as áreas identificadas como potenciais para ocorrência das espécies do PAN foram amostradas, o que impossibilita a terceira etapa desta ação (identificação de áreas para serem protegidas e encaminhamento de ofícios aos proprietários) </t>
  </si>
  <si>
    <t>Adriano Silveira e Sônia Mendonça</t>
  </si>
  <si>
    <t xml:space="preserve">Municípios da Bacia do Rio Santo Antônio </t>
  </si>
  <si>
    <t xml:space="preserve">Sônia Mendonça informou que, nos dois primeiros anos, foram realizadas reuniões com o Instituto Espinhaço, mas que houve demanda por recursos e o PAN não conseguiu colaborar. Ainda houve reunião com o Ministério Público, mas este informou que o projeto poderia ser aceito se estivesse inserido no banco de projetos do MP, e alertaram que a área social tinha prioridade sobre a área ambiental. O projeto não foi inserido no banco de projetos do MP e não teve novos andamentos.  </t>
  </si>
  <si>
    <t xml:space="preserve">falta de recursos financeiros </t>
  </si>
  <si>
    <t xml:space="preserve">Sônia Mendonça </t>
  </si>
  <si>
    <t xml:space="preserve">Thamiris informou que o mapa foi elaborado considerando o período de 2018 a 2022, a partir dos dados do Mapbiomas, contendo as classes “antrópica” e “vegetação natural”. O relatório não foi elaborado. O mapa foi produzido com todas as categorias de UCs, inclusive as APAs.  </t>
  </si>
  <si>
    <t>mapa e relatório elaborados (Trata-se de relatório com descrição da metodologia e dados quantitativos)</t>
  </si>
  <si>
    <t xml:space="preserve">Escala dos dados do Mapbiomas é problemática para as UCs de proteção integral e RPPNs, por terem áreas menores  </t>
  </si>
  <si>
    <t>Não iniciada ou não concluída</t>
  </si>
  <si>
    <t>Iniciada e não concluída no período previsto</t>
  </si>
  <si>
    <t>Concluída</t>
  </si>
  <si>
    <t>TOTAL DE AÇÕES DO PAN</t>
  </si>
  <si>
    <t>SITUAÇÃO ATUAL DAS AÇÕES - 1ª MONITORIA (2022)</t>
  </si>
  <si>
    <t>SITUAÇÃO ATUAL DAS AÇÕES - MONITORIA FINAL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</si>
</sst>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416]mmmm\-yy;@"/>
    <numFmt numFmtId="165" formatCode="mm/yy"/>
  </numFmts>
  <fonts count="4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C00000"/>
      <name val="Calibri"/>
      <family val="2"/>
      <scheme val="minor"/>
    </font>
    <font>
      <sz val="12"/>
      <color theme="1"/>
      <name val="Calibri"/>
      <family val="2"/>
      <scheme val="minor"/>
    </font>
    <font>
      <sz val="14"/>
      <name val="Calibri"/>
      <family val="2"/>
      <scheme val="minor"/>
    </font>
    <font>
      <b/>
      <sz val="12"/>
      <color theme="1"/>
      <name val="Calibri"/>
      <family val="2"/>
      <scheme val="minor"/>
    </font>
    <font>
      <b/>
      <sz val="12"/>
      <name val="Calibri"/>
      <family val="2"/>
      <scheme val="minor"/>
    </font>
    <font>
      <b/>
      <sz val="14"/>
      <color theme="0"/>
      <name val="Calibri"/>
      <family val="2"/>
      <scheme val="minor"/>
    </font>
    <font>
      <b/>
      <sz val="12"/>
      <color theme="0"/>
      <name val="Calibri"/>
      <family val="2"/>
      <scheme val="minor"/>
    </font>
    <font>
      <b/>
      <sz val="16"/>
      <name val="Calibri"/>
      <family val="2"/>
      <scheme val="minor"/>
    </font>
    <font>
      <sz val="11"/>
      <color rgb="FFFF0000"/>
      <name val="Calibri"/>
      <family val="2"/>
      <scheme val="minor"/>
    </font>
    <font>
      <b/>
      <sz val="11"/>
      <color rgb="FFFF0000"/>
      <name val="Calibri"/>
      <family val="2"/>
      <scheme val="minor"/>
    </font>
    <font>
      <sz val="12"/>
      <color theme="0"/>
      <name val="Calibri"/>
      <family val="2"/>
      <scheme val="minor"/>
    </font>
    <font>
      <sz val="12"/>
      <name val="Calibri"/>
      <family val="2"/>
      <scheme val="minor"/>
    </font>
    <font>
      <sz val="11"/>
      <name val="Calibri"/>
      <family val="2"/>
      <scheme val="minor"/>
    </font>
    <font>
      <b/>
      <sz val="16"/>
      <color theme="0"/>
      <name val="Calibri"/>
      <family val="2"/>
      <scheme val="minor"/>
    </font>
    <font>
      <b/>
      <sz val="16"/>
      <color theme="1"/>
      <name val="Calibri"/>
      <family val="2"/>
      <scheme val="minor"/>
    </font>
    <font>
      <sz val="14"/>
      <color theme="1"/>
      <name val="Calibri"/>
      <family val="2"/>
      <scheme val="minor"/>
    </font>
    <font>
      <b/>
      <sz val="18"/>
      <color theme="1"/>
      <name val="Calibri"/>
      <family val="2"/>
      <scheme val="minor"/>
    </font>
    <font>
      <sz val="12"/>
      <name val="Calibri"/>
      <family val="2"/>
    </font>
    <font>
      <sz val="11"/>
      <name val="Calibri"/>
      <family val="2"/>
    </font>
    <font>
      <sz val="11"/>
      <color rgb="FFFF0000"/>
      <name val="Calibri"/>
      <family val="2"/>
    </font>
    <font>
      <sz val="11"/>
      <color theme="1"/>
      <name val="Calibri"/>
      <family val="2"/>
    </font>
    <font>
      <u/>
      <sz val="11"/>
      <color theme="1"/>
      <name val="Calibri"/>
      <family val="2"/>
      <scheme val="minor"/>
    </font>
    <font>
      <u/>
      <sz val="11"/>
      <color theme="10"/>
      <name val="Calibri"/>
      <family val="2"/>
      <scheme val="minor"/>
    </font>
    <font>
      <sz val="11"/>
      <color rgb="FF000000"/>
      <name val="Calibri"/>
      <family val="2"/>
    </font>
    <font>
      <sz val="11"/>
      <color rgb="FF000000"/>
      <name val="Calibri"/>
      <family val="2"/>
      <scheme val="minor"/>
    </font>
    <font>
      <sz val="11"/>
      <color rgb="FF201F1E"/>
      <name val="Calibri"/>
      <family val="2"/>
      <scheme val="minor"/>
    </font>
    <font>
      <sz val="8"/>
      <color theme="1"/>
      <name val="Calibri"/>
      <family val="2"/>
      <scheme val="minor"/>
    </font>
    <font>
      <sz val="12"/>
      <color rgb="FF000000"/>
      <name val="Calibri"/>
      <family val="2"/>
      <scheme val="minor"/>
    </font>
    <font>
      <i/>
      <sz val="11"/>
      <color theme="1"/>
      <name val="Calibri"/>
      <family val="2"/>
      <scheme val="minor"/>
    </font>
    <font>
      <sz val="11"/>
      <color theme="3" tint="0.39997558519241921"/>
      <name val="Calibri"/>
      <family val="2"/>
      <scheme val="minor"/>
    </font>
    <font>
      <sz val="12"/>
      <color rgb="FF000000"/>
      <name val="Calibri"/>
      <charset val="1"/>
    </font>
    <font>
      <sz val="12"/>
      <color rgb="FF000000"/>
      <name val="Calibri"/>
      <scheme val="minor"/>
    </font>
    <font>
      <sz val="8"/>
      <color rgb="FF000000"/>
      <name val="Calibri"/>
      <scheme val="minor"/>
    </font>
    <font>
      <sz val="11"/>
      <color theme="1"/>
      <name val="Calibri"/>
    </font>
    <font>
      <sz val="11"/>
      <color rgb="FF000000"/>
      <name val="Calibri"/>
      <scheme val="minor"/>
    </font>
    <font>
      <strike/>
      <sz val="11"/>
      <color rgb="FFFF0000"/>
      <name val="Calibri"/>
      <scheme val="minor"/>
    </font>
    <font>
      <sz val="11"/>
      <color rgb="FF000000"/>
      <name val="Calibri"/>
      <charset val="1"/>
    </font>
  </fonts>
  <fills count="24">
    <fill>
      <patternFill patternType="none"/>
    </fill>
    <fill>
      <patternFill patternType="gray125"/>
    </fill>
    <fill>
      <patternFill patternType="solid">
        <fgColor theme="0" tint="-4.9989318521683403E-2"/>
        <bgColor indexed="64"/>
      </patternFill>
    </fill>
    <fill>
      <patternFill patternType="solid">
        <fgColor theme="0" tint="-0.34998626667073579"/>
        <bgColor indexed="64"/>
      </patternFill>
    </fill>
    <fill>
      <patternFill patternType="solid">
        <fgColor theme="0"/>
        <bgColor indexed="64"/>
      </patternFill>
    </fill>
    <fill>
      <patternFill patternType="solid">
        <fgColor theme="8" tint="0.39997558519241921"/>
        <bgColor indexed="64"/>
      </patternFill>
    </fill>
    <fill>
      <patternFill patternType="solid">
        <fgColor theme="6" tint="0.39997558519241921"/>
        <bgColor indexed="64"/>
      </patternFill>
    </fill>
    <fill>
      <patternFill patternType="solid">
        <fgColor rgb="FFFF0000"/>
        <bgColor indexed="64"/>
      </patternFill>
    </fill>
    <fill>
      <patternFill patternType="solid">
        <fgColor rgb="FFFFC000"/>
        <bgColor indexed="64"/>
      </patternFill>
    </fill>
    <fill>
      <patternFill patternType="solid">
        <fgColor rgb="FF92D050"/>
        <bgColor indexed="64"/>
      </patternFill>
    </fill>
    <fill>
      <patternFill patternType="solid">
        <fgColor rgb="FF0070C0"/>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B15407"/>
        <bgColor indexed="64"/>
      </patternFill>
    </fill>
    <fill>
      <patternFill patternType="solid">
        <fgColor theme="8" tint="0.79998168889431442"/>
        <bgColor indexed="64"/>
      </patternFill>
    </fill>
    <fill>
      <patternFill patternType="solid">
        <fgColor theme="4" tint="-0.249977111117893"/>
        <bgColor indexed="64"/>
      </patternFill>
    </fill>
    <fill>
      <patternFill patternType="solid">
        <fgColor rgb="FFFF99CC"/>
        <bgColor indexed="64"/>
      </patternFill>
    </fill>
    <fill>
      <patternFill patternType="solid">
        <fgColor rgb="FF00B050"/>
        <bgColor indexed="64"/>
      </patternFill>
    </fill>
    <fill>
      <patternFill patternType="solid">
        <fgColor rgb="FF7030A0"/>
        <bgColor indexed="64"/>
      </patternFill>
    </fill>
    <fill>
      <patternFill patternType="solid">
        <fgColor rgb="FF006600"/>
        <bgColor indexed="64"/>
      </patternFill>
    </fill>
    <fill>
      <patternFill patternType="solid">
        <fgColor indexed="9"/>
        <bgColor indexed="41"/>
      </patternFill>
    </fill>
    <fill>
      <patternFill patternType="solid">
        <fgColor rgb="FF4F81BD"/>
        <bgColor indexed="64"/>
      </patternFill>
    </fill>
    <fill>
      <patternFill patternType="solid">
        <fgColor theme="9" tint="-0.249977111117893"/>
        <bgColor indexed="64"/>
      </patternFill>
    </fill>
    <fill>
      <patternFill patternType="solid">
        <fgColor theme="9" tint="-0.499984740745262"/>
        <bgColor indexed="64"/>
      </patternFill>
    </fill>
  </fills>
  <borders count="60">
    <border>
      <left/>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bottom style="medium">
        <color indexed="64"/>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style="thin">
        <color indexed="64"/>
      </left>
      <right/>
      <top style="thin">
        <color indexed="64"/>
      </top>
      <bottom style="medium">
        <color indexed="64"/>
      </bottom>
      <diagonal/>
    </border>
    <border>
      <left/>
      <right/>
      <top style="medium">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s>
  <cellStyleXfs count="5">
    <xf numFmtId="0" fontId="0" fillId="0" borderId="0"/>
    <xf numFmtId="9" fontId="1" fillId="0" borderId="0" applyFont="0" applyFill="0" applyBorder="0" applyAlignment="0" applyProtection="0"/>
    <xf numFmtId="0" fontId="1" fillId="0" borderId="0"/>
    <xf numFmtId="0" fontId="27" fillId="0" borderId="0" applyNumberFormat="0" applyFill="0" applyBorder="0" applyAlignment="0" applyProtection="0"/>
    <xf numFmtId="0" fontId="27" fillId="0" borderId="0" applyNumberFormat="0" applyFill="0" applyBorder="0" applyAlignment="0" applyProtection="0"/>
  </cellStyleXfs>
  <cellXfs count="360">
    <xf numFmtId="0" fontId="0" fillId="0" borderId="0" xfId="0"/>
    <xf numFmtId="0" fontId="0" fillId="4" borderId="0" xfId="0" applyFill="1"/>
    <xf numFmtId="0" fontId="0" fillId="0" borderId="0" xfId="0" applyAlignment="1">
      <alignment vertical="center"/>
    </xf>
    <xf numFmtId="0" fontId="13" fillId="0" borderId="0" xfId="0" applyFont="1" applyAlignment="1">
      <alignment horizontal="center" wrapText="1"/>
    </xf>
    <xf numFmtId="9" fontId="6" fillId="0" borderId="0" xfId="1" applyFont="1" applyBorder="1" applyAlignment="1">
      <alignment horizontal="center"/>
    </xf>
    <xf numFmtId="9" fontId="0" fillId="0" borderId="0" xfId="0" applyNumberFormat="1" applyAlignment="1">
      <alignment horizontal="center"/>
    </xf>
    <xf numFmtId="0" fontId="2" fillId="0" borderId="0" xfId="0" applyFont="1" applyAlignment="1">
      <alignment horizontal="center" vertical="center"/>
    </xf>
    <xf numFmtId="0" fontId="2" fillId="17" borderId="19" xfId="0" applyFont="1" applyFill="1" applyBorder="1" applyAlignment="1">
      <alignment horizontal="center" vertical="center" wrapText="1"/>
    </xf>
    <xf numFmtId="0" fontId="2" fillId="17" borderId="19" xfId="0" applyFont="1" applyFill="1" applyBorder="1" applyAlignment="1">
      <alignment horizontal="center" vertical="center"/>
    </xf>
    <xf numFmtId="0" fontId="2" fillId="17" borderId="20" xfId="0" applyFont="1" applyFill="1" applyBorder="1" applyAlignment="1">
      <alignment horizontal="center" vertical="center"/>
    </xf>
    <xf numFmtId="0" fontId="13" fillId="0" borderId="0" xfId="0" applyFont="1"/>
    <xf numFmtId="0" fontId="0" fillId="19" borderId="0" xfId="0" applyFill="1"/>
    <xf numFmtId="0" fontId="0" fillId="0" borderId="0" xfId="0" applyAlignment="1">
      <alignment wrapText="1"/>
    </xf>
    <xf numFmtId="0" fontId="7" fillId="0" borderId="0" xfId="0" applyFont="1" applyAlignment="1">
      <alignment vertical="center" wrapText="1"/>
    </xf>
    <xf numFmtId="0" fontId="0" fillId="0" borderId="0" xfId="0" applyAlignment="1">
      <alignment horizontal="left" vertical="center"/>
    </xf>
    <xf numFmtId="0" fontId="4" fillId="0" borderId="0" xfId="0" applyFont="1"/>
    <xf numFmtId="0" fontId="4" fillId="19" borderId="0" xfId="0" applyFont="1" applyFill="1"/>
    <xf numFmtId="0" fontId="15" fillId="0" borderId="0" xfId="0" applyFont="1" applyAlignment="1">
      <alignment horizontal="left" vertical="center"/>
    </xf>
    <xf numFmtId="0" fontId="0" fillId="19" borderId="0" xfId="0" applyFill="1" applyAlignment="1">
      <alignment vertical="center"/>
    </xf>
    <xf numFmtId="0" fontId="0" fillId="13" borderId="9" xfId="0" applyFill="1" applyBorder="1"/>
    <xf numFmtId="0" fontId="0" fillId="3" borderId="9" xfId="0" applyFill="1" applyBorder="1"/>
    <xf numFmtId="0" fontId="0" fillId="7" borderId="9" xfId="0" applyFill="1" applyBorder="1"/>
    <xf numFmtId="0" fontId="0" fillId="18" borderId="9" xfId="0" applyFill="1" applyBorder="1"/>
    <xf numFmtId="0" fontId="0" fillId="8" borderId="9" xfId="0" applyFill="1" applyBorder="1"/>
    <xf numFmtId="0" fontId="0" fillId="9" borderId="9" xfId="0" applyFill="1" applyBorder="1"/>
    <xf numFmtId="0" fontId="0" fillId="10" borderId="10" xfId="0" applyFill="1" applyBorder="1"/>
    <xf numFmtId="0" fontId="2" fillId="17" borderId="18" xfId="0" applyFont="1" applyFill="1" applyBorder="1" applyAlignment="1">
      <alignment horizontal="center" vertical="center"/>
    </xf>
    <xf numFmtId="9" fontId="16" fillId="0" borderId="17" xfId="1" applyFont="1" applyBorder="1" applyAlignment="1">
      <alignment horizontal="center" vertical="center"/>
    </xf>
    <xf numFmtId="0" fontId="16" fillId="0" borderId="2" xfId="0" applyFont="1" applyBorder="1" applyAlignment="1">
      <alignment horizontal="center" vertical="center"/>
    </xf>
    <xf numFmtId="9" fontId="16" fillId="0" borderId="12" xfId="1" applyFont="1" applyBorder="1" applyAlignment="1">
      <alignment horizontal="center" vertical="center"/>
    </xf>
    <xf numFmtId="9" fontId="16" fillId="0" borderId="21" xfId="1" applyFont="1" applyBorder="1" applyAlignment="1">
      <alignment horizontal="center" vertical="center"/>
    </xf>
    <xf numFmtId="0" fontId="17" fillId="0" borderId="19" xfId="0" applyFont="1" applyBorder="1" applyAlignment="1">
      <alignment horizontal="center" vertical="center"/>
    </xf>
    <xf numFmtId="9" fontId="17" fillId="0" borderId="20" xfId="0" applyNumberFormat="1" applyFont="1" applyBorder="1" applyAlignment="1">
      <alignment horizontal="center" vertical="center"/>
    </xf>
    <xf numFmtId="0" fontId="2" fillId="15" borderId="8" xfId="0" applyFont="1" applyFill="1" applyBorder="1" applyAlignment="1">
      <alignment horizontal="center" vertical="center" wrapText="1"/>
    </xf>
    <xf numFmtId="0" fontId="0" fillId="2" borderId="6" xfId="0" applyFill="1" applyBorder="1" applyAlignment="1">
      <alignment horizontal="center"/>
    </xf>
    <xf numFmtId="0" fontId="0" fillId="2" borderId="24" xfId="0" applyFill="1" applyBorder="1" applyAlignment="1">
      <alignment horizontal="center"/>
    </xf>
    <xf numFmtId="0" fontId="0" fillId="2" borderId="2" xfId="0" applyFill="1" applyBorder="1" applyAlignment="1">
      <alignment horizontal="center"/>
    </xf>
    <xf numFmtId="0" fontId="0" fillId="2" borderId="12" xfId="0" applyFill="1" applyBorder="1" applyAlignment="1">
      <alignment horizontal="center"/>
    </xf>
    <xf numFmtId="0" fontId="0" fillId="2" borderId="25" xfId="0" applyFill="1" applyBorder="1" applyAlignment="1">
      <alignment horizontal="center"/>
    </xf>
    <xf numFmtId="0" fontId="0" fillId="2" borderId="14" xfId="0" applyFill="1" applyBorder="1" applyAlignment="1">
      <alignment horizontal="center"/>
    </xf>
    <xf numFmtId="0" fontId="0" fillId="2" borderId="15" xfId="0" applyFill="1" applyBorder="1" applyAlignment="1">
      <alignment horizontal="center"/>
    </xf>
    <xf numFmtId="0" fontId="0" fillId="7" borderId="11" xfId="0" applyFill="1" applyBorder="1" applyAlignment="1">
      <alignment horizontal="left" vertical="center"/>
    </xf>
    <xf numFmtId="0" fontId="4" fillId="18" borderId="11" xfId="0" applyFont="1" applyFill="1" applyBorder="1" applyAlignment="1">
      <alignment horizontal="left" vertical="center"/>
    </xf>
    <xf numFmtId="0" fontId="0" fillId="10" borderId="11" xfId="0" applyFill="1" applyBorder="1" applyAlignment="1">
      <alignment horizontal="left" vertical="center"/>
    </xf>
    <xf numFmtId="0" fontId="4" fillId="15" borderId="18" xfId="0" applyFont="1" applyFill="1" applyBorder="1" applyAlignment="1">
      <alignment horizontal="left" vertical="center" wrapText="1"/>
    </xf>
    <xf numFmtId="0" fontId="6" fillId="0" borderId="0" xfId="0" applyFont="1" applyAlignment="1">
      <alignment vertical="center"/>
    </xf>
    <xf numFmtId="0" fontId="6" fillId="0" borderId="23" xfId="0" applyFont="1" applyBorder="1" applyAlignment="1">
      <alignment vertical="center"/>
    </xf>
    <xf numFmtId="0" fontId="6" fillId="0" borderId="6" xfId="0" applyFont="1" applyBorder="1" applyAlignment="1">
      <alignment vertical="center"/>
    </xf>
    <xf numFmtId="0" fontId="0" fillId="0" borderId="2" xfId="0" applyBorder="1" applyAlignment="1">
      <alignment horizontal="center" vertical="center"/>
    </xf>
    <xf numFmtId="0" fontId="8" fillId="0" borderId="0" xfId="0" applyFont="1" applyAlignment="1">
      <alignment horizontal="center" vertical="center"/>
    </xf>
    <xf numFmtId="0" fontId="19" fillId="0" borderId="31" xfId="0" applyFont="1" applyBorder="1" applyAlignment="1">
      <alignment horizontal="left" vertical="center"/>
    </xf>
    <xf numFmtId="0" fontId="19" fillId="0" borderId="30" xfId="0" applyFont="1" applyBorder="1" applyAlignment="1">
      <alignment horizontal="left" vertical="center"/>
    </xf>
    <xf numFmtId="0" fontId="19" fillId="0" borderId="0" xfId="0" applyFont="1" applyAlignment="1">
      <alignment horizontal="left" vertical="center"/>
    </xf>
    <xf numFmtId="0" fontId="0" fillId="6" borderId="2" xfId="0" applyFill="1" applyBorder="1" applyAlignment="1">
      <alignment horizontal="center" vertical="center"/>
    </xf>
    <xf numFmtId="0" fontId="0" fillId="6" borderId="14" xfId="0" applyFill="1" applyBorder="1" applyAlignment="1">
      <alignment horizontal="center" vertical="center"/>
    </xf>
    <xf numFmtId="0" fontId="10" fillId="19" borderId="0" xfId="0" applyFont="1" applyFill="1" applyAlignment="1">
      <alignment horizontal="right" vertical="center"/>
    </xf>
    <xf numFmtId="0" fontId="21" fillId="16" borderId="29" xfId="0" applyFont="1" applyFill="1" applyBorder="1" applyAlignment="1">
      <alignment horizontal="center" vertical="center"/>
    </xf>
    <xf numFmtId="0" fontId="21" fillId="0" borderId="30" xfId="0" applyFont="1" applyBorder="1" applyAlignment="1">
      <alignment horizontal="center" vertical="center"/>
    </xf>
    <xf numFmtId="0" fontId="21" fillId="0" borderId="22" xfId="0" applyFont="1" applyBorder="1" applyAlignment="1">
      <alignment horizontal="center" vertical="center"/>
    </xf>
    <xf numFmtId="0" fontId="0" fillId="19" borderId="0" xfId="0" applyFill="1" applyAlignment="1">
      <alignment vertical="center" wrapText="1"/>
    </xf>
    <xf numFmtId="0" fontId="0" fillId="0" borderId="0" xfId="0" applyAlignment="1">
      <alignment vertical="center" wrapText="1"/>
    </xf>
    <xf numFmtId="0" fontId="4" fillId="0" borderId="0" xfId="0" applyFont="1" applyAlignment="1">
      <alignment vertical="center"/>
    </xf>
    <xf numFmtId="0" fontId="0" fillId="0" borderId="4" xfId="0" applyBorder="1" applyAlignment="1">
      <alignment vertical="center"/>
    </xf>
    <xf numFmtId="0" fontId="0" fillId="0" borderId="4" xfId="0" applyBorder="1" applyAlignment="1" applyProtection="1">
      <alignment vertical="center"/>
      <protection locked="0"/>
    </xf>
    <xf numFmtId="0" fontId="6" fillId="0" borderId="4" xfId="0" applyFont="1" applyBorder="1" applyAlignment="1">
      <alignment horizontal="center" vertical="center"/>
    </xf>
    <xf numFmtId="0" fontId="0" fillId="0" borderId="2" xfId="0" applyBorder="1" applyAlignment="1">
      <alignment vertical="center"/>
    </xf>
    <xf numFmtId="0" fontId="0" fillId="0" borderId="0" xfId="0" applyAlignment="1">
      <alignment horizontal="center" vertical="center"/>
    </xf>
    <xf numFmtId="0" fontId="0" fillId="2" borderId="4" xfId="0" applyFill="1" applyBorder="1" applyAlignment="1">
      <alignment horizontal="center"/>
    </xf>
    <xf numFmtId="0" fontId="0" fillId="2" borderId="17" xfId="0" applyFill="1" applyBorder="1" applyAlignment="1">
      <alignment horizontal="center"/>
    </xf>
    <xf numFmtId="0" fontId="3" fillId="0" borderId="7" xfId="0" applyFont="1" applyBorder="1" applyAlignment="1">
      <alignment horizontal="center" vertical="center"/>
    </xf>
    <xf numFmtId="0" fontId="19" fillId="16" borderId="8" xfId="0" applyFont="1" applyFill="1" applyBorder="1" applyAlignment="1">
      <alignment vertical="center"/>
    </xf>
    <xf numFmtId="0" fontId="19" fillId="16" borderId="9" xfId="0" applyFont="1" applyFill="1" applyBorder="1" applyAlignment="1">
      <alignment vertical="center"/>
    </xf>
    <xf numFmtId="0" fontId="19" fillId="16" borderId="10" xfId="0" applyFont="1" applyFill="1" applyBorder="1" applyAlignment="1">
      <alignment vertical="center"/>
    </xf>
    <xf numFmtId="0" fontId="19" fillId="16" borderId="30" xfId="0" applyFont="1" applyFill="1" applyBorder="1" applyAlignment="1">
      <alignment vertical="center"/>
    </xf>
    <xf numFmtId="0" fontId="0" fillId="0" borderId="30" xfId="0" applyBorder="1" applyAlignment="1">
      <alignment vertical="center"/>
    </xf>
    <xf numFmtId="0" fontId="4" fillId="13" borderId="43" xfId="0" applyFont="1" applyFill="1" applyBorder="1" applyAlignment="1">
      <alignment horizontal="left" vertical="center"/>
    </xf>
    <xf numFmtId="0" fontId="4" fillId="13" borderId="44" xfId="0" applyFont="1" applyFill="1" applyBorder="1" applyAlignment="1">
      <alignment horizontal="left" vertical="center"/>
    </xf>
    <xf numFmtId="0" fontId="0" fillId="2" borderId="26" xfId="0" applyFill="1" applyBorder="1" applyAlignment="1">
      <alignment horizontal="center"/>
    </xf>
    <xf numFmtId="0" fontId="0" fillId="2" borderId="27" xfId="0" applyFill="1" applyBorder="1" applyAlignment="1">
      <alignment horizontal="center"/>
    </xf>
    <xf numFmtId="0" fontId="0" fillId="2" borderId="28" xfId="0" applyFill="1" applyBorder="1" applyAlignment="1">
      <alignment horizontal="center"/>
    </xf>
    <xf numFmtId="0" fontId="2" fillId="15" borderId="7" xfId="0" applyFont="1" applyFill="1" applyBorder="1" applyAlignment="1">
      <alignment horizontal="center" vertical="center" wrapText="1"/>
    </xf>
    <xf numFmtId="0" fontId="4" fillId="13" borderId="45" xfId="0" applyFont="1" applyFill="1" applyBorder="1" applyAlignment="1">
      <alignment horizontal="left" vertical="center"/>
    </xf>
    <xf numFmtId="0" fontId="0" fillId="3" borderId="46" xfId="0" applyFill="1" applyBorder="1" applyAlignment="1">
      <alignment horizontal="left" vertical="center"/>
    </xf>
    <xf numFmtId="0" fontId="0" fillId="7" borderId="46" xfId="0" applyFill="1" applyBorder="1" applyAlignment="1">
      <alignment horizontal="left" vertical="center"/>
    </xf>
    <xf numFmtId="0" fontId="0" fillId="8" borderId="46" xfId="0" applyFill="1" applyBorder="1" applyAlignment="1">
      <alignment horizontal="left" vertical="center"/>
    </xf>
    <xf numFmtId="0" fontId="0" fillId="9" borderId="46" xfId="0" applyFill="1" applyBorder="1" applyAlignment="1">
      <alignment horizontal="left" vertical="center"/>
    </xf>
    <xf numFmtId="0" fontId="0" fillId="10" borderId="46" xfId="0" applyFill="1" applyBorder="1" applyAlignment="1">
      <alignment horizontal="left" vertical="center"/>
    </xf>
    <xf numFmtId="0" fontId="0" fillId="16" borderId="47" xfId="0" applyFill="1" applyBorder="1" applyAlignment="1">
      <alignment horizontal="left" vertical="center"/>
    </xf>
    <xf numFmtId="0" fontId="16" fillId="0" borderId="6" xfId="0" applyFont="1" applyBorder="1" applyAlignment="1">
      <alignment horizontal="center" vertical="center"/>
    </xf>
    <xf numFmtId="0" fontId="16" fillId="0" borderId="24" xfId="0" applyFont="1" applyBorder="1" applyAlignment="1">
      <alignment horizontal="center" vertical="center"/>
    </xf>
    <xf numFmtId="0" fontId="16" fillId="0" borderId="48" xfId="0" applyFont="1" applyBorder="1" applyAlignment="1">
      <alignment horizontal="center" vertical="center"/>
    </xf>
    <xf numFmtId="0" fontId="16" fillId="0" borderId="38" xfId="0" applyFont="1" applyBorder="1" applyAlignment="1">
      <alignment horizontal="center" vertical="center"/>
    </xf>
    <xf numFmtId="9" fontId="16" fillId="0" borderId="33" xfId="1" applyFont="1" applyBorder="1" applyAlignment="1">
      <alignment horizontal="center" vertical="center"/>
    </xf>
    <xf numFmtId="0" fontId="16" fillId="0" borderId="11" xfId="0" applyFont="1" applyBorder="1" applyAlignment="1">
      <alignment horizontal="center" vertical="center"/>
    </xf>
    <xf numFmtId="0" fontId="16" fillId="0" borderId="13" xfId="0" applyFont="1" applyBorder="1" applyAlignment="1">
      <alignment horizontal="center" vertical="center"/>
    </xf>
    <xf numFmtId="9" fontId="16" fillId="0" borderId="15" xfId="1" applyFont="1" applyBorder="1" applyAlignment="1">
      <alignment horizontal="center" vertical="center"/>
    </xf>
    <xf numFmtId="0" fontId="4" fillId="15" borderId="8" xfId="0" applyFont="1" applyFill="1" applyBorder="1" applyAlignment="1">
      <alignment horizontal="left" vertical="center" wrapText="1"/>
    </xf>
    <xf numFmtId="0" fontId="17" fillId="0" borderId="34" xfId="0" applyFont="1" applyBorder="1" applyAlignment="1">
      <alignment horizontal="center" vertical="center"/>
    </xf>
    <xf numFmtId="0" fontId="17" fillId="0" borderId="18" xfId="0" applyFont="1" applyBorder="1" applyAlignment="1">
      <alignment horizontal="center" vertical="center"/>
    </xf>
    <xf numFmtId="164" fontId="22" fillId="6" borderId="2" xfId="0" applyNumberFormat="1" applyFont="1" applyFill="1" applyBorder="1" applyAlignment="1">
      <alignment horizontal="center" vertical="center" wrapText="1"/>
    </xf>
    <xf numFmtId="164" fontId="22" fillId="6" borderId="14" xfId="0" applyNumberFormat="1" applyFont="1" applyFill="1" applyBorder="1" applyAlignment="1">
      <alignment horizontal="center" vertical="center" wrapText="1"/>
    </xf>
    <xf numFmtId="0" fontId="0" fillId="2" borderId="50" xfId="0" applyFill="1" applyBorder="1" applyAlignment="1">
      <alignment horizontal="center"/>
    </xf>
    <xf numFmtId="0" fontId="0" fillId="2" borderId="29" xfId="0" applyFill="1" applyBorder="1" applyAlignment="1">
      <alignment horizontal="center"/>
    </xf>
    <xf numFmtId="0" fontId="0" fillId="0" borderId="0" xfId="0" applyProtection="1">
      <protection locked="0"/>
    </xf>
    <xf numFmtId="9" fontId="16" fillId="0" borderId="33" xfId="1" applyFont="1" applyBorder="1" applyAlignment="1" applyProtection="1">
      <alignment horizontal="center" vertical="center"/>
    </xf>
    <xf numFmtId="9" fontId="16" fillId="0" borderId="17" xfId="1" applyFont="1" applyBorder="1" applyAlignment="1" applyProtection="1">
      <alignment horizontal="center" vertical="center"/>
    </xf>
    <xf numFmtId="9" fontId="6" fillId="0" borderId="0" xfId="1" applyFont="1" applyBorder="1" applyAlignment="1" applyProtection="1">
      <alignment horizontal="center"/>
    </xf>
    <xf numFmtId="9" fontId="16" fillId="0" borderId="12" xfId="1" applyFont="1" applyBorder="1" applyAlignment="1" applyProtection="1">
      <alignment horizontal="center" vertical="center"/>
    </xf>
    <xf numFmtId="9" fontId="16" fillId="0" borderId="15" xfId="1" applyFont="1" applyBorder="1" applyAlignment="1" applyProtection="1">
      <alignment horizontal="center" vertical="center"/>
    </xf>
    <xf numFmtId="9" fontId="16" fillId="0" borderId="21" xfId="1" applyFont="1" applyBorder="1" applyAlignment="1" applyProtection="1">
      <alignment horizontal="center" vertical="center"/>
    </xf>
    <xf numFmtId="165" fontId="23" fillId="0" borderId="2" xfId="0" applyNumberFormat="1" applyFont="1" applyBorder="1" applyAlignment="1">
      <alignment vertical="center" wrapText="1"/>
    </xf>
    <xf numFmtId="0" fontId="23" fillId="0" borderId="2" xfId="0" applyFont="1" applyBorder="1" applyAlignment="1">
      <alignment horizontal="center" vertical="center" wrapText="1"/>
    </xf>
    <xf numFmtId="164" fontId="23" fillId="0" borderId="2" xfId="0" applyNumberFormat="1" applyFont="1" applyBorder="1" applyAlignment="1">
      <alignment horizontal="center" vertical="center" wrapText="1"/>
    </xf>
    <xf numFmtId="17" fontId="23" fillId="0" borderId="2" xfId="0" applyNumberFormat="1" applyFont="1" applyBorder="1" applyAlignment="1">
      <alignment horizontal="center" vertical="center" wrapText="1"/>
    </xf>
    <xf numFmtId="4" fontId="23" fillId="0" borderId="2" xfId="0" applyNumberFormat="1" applyFont="1" applyBorder="1" applyAlignment="1">
      <alignment horizontal="center" vertical="center" wrapText="1"/>
    </xf>
    <xf numFmtId="0" fontId="24" fillId="0" borderId="2" xfId="0" applyFont="1" applyBorder="1" applyAlignment="1">
      <alignment horizontal="center" vertical="center" wrapText="1"/>
    </xf>
    <xf numFmtId="0" fontId="23" fillId="0" borderId="0" xfId="0" applyFont="1" applyAlignment="1">
      <alignment horizontal="center" vertical="center" wrapText="1"/>
    </xf>
    <xf numFmtId="0" fontId="23" fillId="0" borderId="2" xfId="0" quotePrefix="1" applyFont="1" applyBorder="1" applyAlignment="1">
      <alignment horizontal="center" vertical="center" wrapText="1"/>
    </xf>
    <xf numFmtId="0" fontId="25" fillId="0" borderId="2" xfId="0" applyFont="1" applyBorder="1" applyAlignment="1">
      <alignment horizontal="center" vertical="center" wrapText="1"/>
    </xf>
    <xf numFmtId="164" fontId="25" fillId="0" borderId="2" xfId="0" applyNumberFormat="1" applyFont="1" applyBorder="1" applyAlignment="1">
      <alignment horizontal="center" vertical="center" wrapText="1"/>
    </xf>
    <xf numFmtId="17" fontId="25" fillId="0" borderId="2" xfId="0" applyNumberFormat="1" applyFont="1" applyBorder="1" applyAlignment="1">
      <alignment horizontal="center" vertical="center" wrapText="1"/>
    </xf>
    <xf numFmtId="4" fontId="25" fillId="0" borderId="2" xfId="0" applyNumberFormat="1" applyFont="1" applyBorder="1" applyAlignment="1">
      <alignment horizontal="center" vertical="center" wrapText="1"/>
    </xf>
    <xf numFmtId="0" fontId="23" fillId="0" borderId="2" xfId="0" applyFont="1" applyBorder="1" applyAlignment="1">
      <alignment wrapText="1"/>
    </xf>
    <xf numFmtId="0" fontId="0" fillId="19" borderId="0" xfId="0" applyFill="1" applyAlignment="1">
      <alignment vertical="top"/>
    </xf>
    <xf numFmtId="0" fontId="0" fillId="0" borderId="0" xfId="0" applyAlignment="1">
      <alignment vertical="top"/>
    </xf>
    <xf numFmtId="0" fontId="0" fillId="6" borderId="14" xfId="0" applyFill="1" applyBorder="1" applyAlignment="1">
      <alignment horizontal="center" vertical="top"/>
    </xf>
    <xf numFmtId="164" fontId="22" fillId="6" borderId="14" xfId="0" applyNumberFormat="1" applyFont="1" applyFill="1" applyBorder="1" applyAlignment="1">
      <alignment horizontal="center" vertical="top" wrapText="1"/>
    </xf>
    <xf numFmtId="0" fontId="0" fillId="0" borderId="2" xfId="0" applyBorder="1" applyAlignment="1">
      <alignment vertical="center" wrapText="1"/>
    </xf>
    <xf numFmtId="0" fontId="0" fillId="0" borderId="4" xfId="0" applyBorder="1" applyAlignment="1">
      <alignment vertical="center" wrapText="1"/>
    </xf>
    <xf numFmtId="0" fontId="0" fillId="0" borderId="2" xfId="0" applyBorder="1" applyAlignment="1">
      <alignment horizontal="center" vertical="center" wrapText="1"/>
    </xf>
    <xf numFmtId="17" fontId="0" fillId="0" borderId="2" xfId="0" applyNumberFormat="1" applyBorder="1" applyAlignment="1">
      <alignment vertical="center" wrapText="1"/>
    </xf>
    <xf numFmtId="0" fontId="0" fillId="0" borderId="0" xfId="0" applyAlignment="1">
      <alignment horizontal="justify" vertical="center"/>
    </xf>
    <xf numFmtId="0" fontId="27" fillId="0" borderId="2" xfId="3" applyFill="1" applyBorder="1" applyAlignment="1">
      <alignment vertical="center" wrapText="1"/>
    </xf>
    <xf numFmtId="0" fontId="17" fillId="0" borderId="2" xfId="0" applyFont="1" applyBorder="1" applyAlignment="1">
      <alignment vertical="center" wrapText="1"/>
    </xf>
    <xf numFmtId="17" fontId="0" fillId="0" borderId="4" xfId="0" applyNumberFormat="1" applyBorder="1" applyAlignment="1">
      <alignment vertical="center" wrapText="1"/>
    </xf>
    <xf numFmtId="165" fontId="23" fillId="0" borderId="2" xfId="0" applyNumberFormat="1" applyFont="1" applyBorder="1" applyAlignment="1">
      <alignment horizontal="left" vertical="center" wrapText="1"/>
    </xf>
    <xf numFmtId="0" fontId="17" fillId="20" borderId="55" xfId="0" applyFont="1" applyFill="1" applyBorder="1" applyAlignment="1">
      <alignment vertical="top" wrapText="1" shrinkToFit="1"/>
    </xf>
    <xf numFmtId="0" fontId="17" fillId="0" borderId="56" xfId="0" applyFont="1" applyBorder="1" applyAlignment="1">
      <alignment vertical="top" wrapText="1" shrinkToFit="1"/>
    </xf>
    <xf numFmtId="0" fontId="17" fillId="0" borderId="55" xfId="0" applyFont="1" applyBorder="1" applyAlignment="1">
      <alignment horizontal="left" vertical="top" wrapText="1" shrinkToFit="1"/>
    </xf>
    <xf numFmtId="0" fontId="25" fillId="0" borderId="2" xfId="0" applyFont="1" applyBorder="1" applyAlignment="1">
      <alignment vertical="center" wrapText="1"/>
    </xf>
    <xf numFmtId="0" fontId="23" fillId="0" borderId="2" xfId="0" applyFont="1" applyBorder="1" applyAlignment="1">
      <alignment vertical="center" wrapText="1"/>
    </xf>
    <xf numFmtId="0" fontId="0" fillId="0" borderId="4" xfId="0" applyBorder="1" applyAlignment="1">
      <alignment horizontal="center" vertical="center" wrapText="1"/>
    </xf>
    <xf numFmtId="0" fontId="14" fillId="0" borderId="0" xfId="0" applyFont="1" applyAlignment="1">
      <alignment horizontal="center"/>
    </xf>
    <xf numFmtId="0" fontId="0" fillId="0" borderId="4" xfId="0" applyBorder="1" applyAlignment="1">
      <alignment horizontal="center" vertical="center"/>
    </xf>
    <xf numFmtId="0" fontId="0" fillId="21" borderId="4" xfId="0" applyFill="1" applyBorder="1" applyAlignment="1">
      <alignment vertical="center"/>
    </xf>
    <xf numFmtId="0" fontId="28" fillId="0" borderId="2" xfId="0" applyFont="1" applyBorder="1" applyAlignment="1">
      <alignment horizontal="center" vertical="center" wrapText="1"/>
    </xf>
    <xf numFmtId="0" fontId="6" fillId="0" borderId="0" xfId="0" applyFont="1" applyAlignment="1">
      <alignment wrapText="1"/>
    </xf>
    <xf numFmtId="0" fontId="6" fillId="0" borderId="0" xfId="0" applyFont="1" applyAlignment="1">
      <alignment vertical="center" wrapText="1"/>
    </xf>
    <xf numFmtId="0" fontId="6" fillId="0" borderId="2" xfId="0" applyFont="1" applyBorder="1" applyAlignment="1">
      <alignment wrapText="1"/>
    </xf>
    <xf numFmtId="0" fontId="31" fillId="0" borderId="0" xfId="0" applyFont="1" applyAlignment="1">
      <alignment vertical="center"/>
    </xf>
    <xf numFmtId="0" fontId="29" fillId="0" borderId="2" xfId="0" applyFont="1" applyBorder="1" applyAlignment="1">
      <alignment vertical="center" wrapText="1"/>
    </xf>
    <xf numFmtId="0" fontId="6" fillId="0" borderId="2" xfId="0" applyFont="1" applyBorder="1" applyAlignment="1">
      <alignment vertical="center" wrapText="1"/>
    </xf>
    <xf numFmtId="0" fontId="32" fillId="0" borderId="0" xfId="0" applyFont="1" applyAlignment="1">
      <alignment wrapText="1"/>
    </xf>
    <xf numFmtId="0" fontId="32" fillId="0" borderId="2" xfId="0" applyFont="1" applyBorder="1" applyAlignment="1">
      <alignment wrapText="1"/>
    </xf>
    <xf numFmtId="0" fontId="32" fillId="0" borderId="0" xfId="0" applyFont="1" applyAlignment="1">
      <alignment vertical="center" wrapText="1"/>
    </xf>
    <xf numFmtId="17" fontId="0" fillId="0" borderId="2" xfId="0" applyNumberFormat="1" applyBorder="1" applyAlignment="1">
      <alignment vertical="center"/>
    </xf>
    <xf numFmtId="0" fontId="13" fillId="0" borderId="2" xfId="0" applyFont="1" applyBorder="1" applyAlignment="1">
      <alignment vertical="center" wrapText="1"/>
    </xf>
    <xf numFmtId="0" fontId="32" fillId="0" borderId="2" xfId="0" applyFont="1" applyBorder="1" applyAlignment="1">
      <alignment vertical="center" wrapText="1"/>
    </xf>
    <xf numFmtId="2" fontId="0" fillId="0" borderId="2" xfId="0" applyNumberFormat="1" applyBorder="1" applyAlignment="1">
      <alignment horizontal="center" vertical="center"/>
    </xf>
    <xf numFmtId="0" fontId="8" fillId="0" borderId="0" xfId="0" applyFont="1" applyAlignment="1">
      <alignment vertical="center" wrapText="1"/>
    </xf>
    <xf numFmtId="0" fontId="23" fillId="0" borderId="2" xfId="0" applyFont="1" applyBorder="1" applyAlignment="1">
      <alignment horizontal="left" vertical="center" wrapText="1"/>
    </xf>
    <xf numFmtId="0" fontId="0" fillId="23" borderId="2" xfId="0" applyFill="1" applyBorder="1" applyAlignment="1">
      <alignment horizontal="center" vertical="center"/>
    </xf>
    <xf numFmtId="0" fontId="0" fillId="10" borderId="2" xfId="0" applyFill="1" applyBorder="1" applyAlignment="1">
      <alignment horizontal="center" vertical="center"/>
    </xf>
    <xf numFmtId="0" fontId="21" fillId="16" borderId="30" xfId="0" applyFont="1" applyFill="1" applyBorder="1" applyAlignment="1">
      <alignment horizontal="center" vertical="center"/>
    </xf>
    <xf numFmtId="0" fontId="21" fillId="4" borderId="22" xfId="0" applyFont="1" applyFill="1" applyBorder="1" applyAlignment="1">
      <alignment horizontal="center" vertical="center"/>
    </xf>
    <xf numFmtId="0" fontId="17" fillId="20" borderId="55" xfId="0" applyFont="1" applyFill="1" applyBorder="1" applyAlignment="1">
      <alignment vertical="center" wrapText="1" shrinkToFit="1"/>
    </xf>
    <xf numFmtId="0" fontId="17" fillId="0" borderId="56" xfId="0" applyFont="1" applyBorder="1" applyAlignment="1">
      <alignment vertical="center" wrapText="1" shrinkToFit="1"/>
    </xf>
    <xf numFmtId="0" fontId="17" fillId="0" borderId="55" xfId="0" applyFont="1" applyBorder="1" applyAlignment="1">
      <alignment horizontal="left" vertical="center" wrapText="1" shrinkToFit="1"/>
    </xf>
    <xf numFmtId="0" fontId="29" fillId="0" borderId="2" xfId="0" applyFont="1" applyBorder="1" applyAlignment="1">
      <alignment wrapText="1"/>
    </xf>
    <xf numFmtId="0" fontId="17" fillId="0" borderId="4" xfId="0" applyFont="1" applyBorder="1" applyAlignment="1">
      <alignment vertical="center"/>
    </xf>
    <xf numFmtId="165" fontId="17" fillId="0" borderId="2" xfId="0" applyNumberFormat="1" applyFont="1" applyBorder="1" applyAlignment="1">
      <alignment vertical="center" wrapText="1"/>
    </xf>
    <xf numFmtId="0" fontId="17" fillId="0" borderId="2" xfId="0" applyFont="1" applyBorder="1" applyAlignment="1">
      <alignment horizontal="center" vertical="center" wrapText="1"/>
    </xf>
    <xf numFmtId="164" fontId="17" fillId="0" borderId="2" xfId="0" applyNumberFormat="1" applyFont="1" applyBorder="1" applyAlignment="1">
      <alignment horizontal="center" vertical="center" wrapText="1"/>
    </xf>
    <xf numFmtId="17" fontId="17" fillId="0" borderId="2" xfId="0" applyNumberFormat="1" applyFont="1" applyBorder="1" applyAlignment="1">
      <alignment horizontal="center" vertical="center" wrapText="1"/>
    </xf>
    <xf numFmtId="4" fontId="17" fillId="0" borderId="2" xfId="0" applyNumberFormat="1" applyFont="1" applyBorder="1" applyAlignment="1">
      <alignment horizontal="center" vertical="center" wrapText="1"/>
    </xf>
    <xf numFmtId="0" fontId="0" fillId="9" borderId="4" xfId="0" applyFill="1" applyBorder="1" applyAlignment="1">
      <alignment vertical="center"/>
    </xf>
    <xf numFmtId="0" fontId="0" fillId="8" borderId="4" xfId="0" applyFill="1" applyBorder="1" applyAlignment="1">
      <alignment vertical="center"/>
    </xf>
    <xf numFmtId="165" fontId="17" fillId="0" borderId="2" xfId="0" applyNumberFormat="1" applyFont="1" applyBorder="1" applyAlignment="1">
      <alignment horizontal="left" vertical="center" wrapText="1"/>
    </xf>
    <xf numFmtId="0" fontId="0" fillId="7" borderId="4" xfId="0" applyFill="1" applyBorder="1" applyAlignment="1">
      <alignment vertical="center"/>
    </xf>
    <xf numFmtId="0" fontId="0" fillId="10" borderId="4" xfId="0" applyFill="1" applyBorder="1" applyAlignment="1">
      <alignment vertical="center"/>
    </xf>
    <xf numFmtId="0" fontId="13" fillId="0" borderId="2" xfId="0" applyFont="1" applyBorder="1" applyAlignment="1">
      <alignment horizontal="center" vertical="center" wrapText="1"/>
    </xf>
    <xf numFmtId="0" fontId="27" fillId="0" borderId="2" xfId="3" applyBorder="1" applyAlignment="1">
      <alignment vertical="center" wrapText="1"/>
    </xf>
    <xf numFmtId="0" fontId="17" fillId="0" borderId="0" xfId="0" applyFont="1" applyAlignment="1">
      <alignment horizontal="center" vertical="center" wrapText="1"/>
    </xf>
    <xf numFmtId="0" fontId="17" fillId="0" borderId="2" xfId="0" quotePrefix="1" applyFont="1" applyBorder="1" applyAlignment="1">
      <alignment horizontal="center" vertical="center" wrapText="1"/>
    </xf>
    <xf numFmtId="0" fontId="29" fillId="0" borderId="2" xfId="0" applyFont="1" applyBorder="1" applyAlignment="1">
      <alignment horizontal="center" vertical="center" wrapText="1"/>
    </xf>
    <xf numFmtId="164" fontId="0" fillId="0" borderId="2" xfId="0" applyNumberFormat="1" applyBorder="1" applyAlignment="1">
      <alignment horizontal="center" vertical="center" wrapText="1"/>
    </xf>
    <xf numFmtId="17" fontId="0" fillId="0" borderId="0" xfId="0" applyNumberFormat="1" applyAlignment="1">
      <alignment vertical="center"/>
    </xf>
    <xf numFmtId="0" fontId="29" fillId="0" borderId="0" xfId="0" applyFont="1" applyAlignment="1">
      <alignment vertical="center" wrapText="1"/>
    </xf>
    <xf numFmtId="0" fontId="0" fillId="22" borderId="4" xfId="0" applyFill="1" applyBorder="1" applyAlignment="1">
      <alignment horizontal="center" vertical="center"/>
    </xf>
    <xf numFmtId="0" fontId="34" fillId="0" borderId="2" xfId="0" applyFont="1" applyBorder="1" applyAlignment="1">
      <alignment vertical="center" wrapText="1"/>
    </xf>
    <xf numFmtId="0" fontId="0" fillId="0" borderId="2" xfId="0" applyBorder="1" applyAlignment="1">
      <alignment vertical="top" wrapText="1"/>
    </xf>
    <xf numFmtId="0" fontId="23" fillId="0" borderId="2" xfId="0" applyFont="1" applyBorder="1" applyAlignment="1">
      <alignment horizontal="center" vertical="top" wrapText="1"/>
    </xf>
    <xf numFmtId="0" fontId="36" fillId="0" borderId="2" xfId="0" applyFont="1" applyBorder="1" applyAlignment="1">
      <alignment wrapText="1"/>
    </xf>
    <xf numFmtId="165" fontId="23" fillId="0" borderId="2" xfId="0" applyNumberFormat="1" applyFont="1" applyBorder="1" applyAlignment="1">
      <alignment vertical="top" wrapText="1"/>
    </xf>
    <xf numFmtId="0" fontId="0" fillId="0" borderId="2" xfId="0" applyBorder="1" applyAlignment="1">
      <alignment horizontal="left" vertical="top" wrapText="1"/>
    </xf>
    <xf numFmtId="0" fontId="38" fillId="0" borderId="2" xfId="0" applyFont="1" applyBorder="1" applyAlignment="1">
      <alignment horizontal="center" vertical="center" wrapText="1"/>
    </xf>
    <xf numFmtId="0" fontId="6" fillId="23" borderId="4" xfId="0" applyFont="1" applyFill="1" applyBorder="1" applyAlignment="1">
      <alignment horizontal="center" vertical="center"/>
    </xf>
    <xf numFmtId="0" fontId="29" fillId="0" borderId="2" xfId="0" applyFont="1" applyBorder="1" applyAlignment="1">
      <alignment vertical="top" wrapText="1"/>
    </xf>
    <xf numFmtId="0" fontId="34" fillId="0" borderId="2" xfId="0" applyFont="1" applyBorder="1" applyAlignment="1">
      <alignment vertical="top" wrapText="1"/>
    </xf>
    <xf numFmtId="0" fontId="35" fillId="0" borderId="2" xfId="0" applyFont="1" applyBorder="1" applyAlignment="1">
      <alignment wrapText="1"/>
    </xf>
    <xf numFmtId="0" fontId="27" fillId="0" borderId="2" xfId="4" applyBorder="1" applyAlignment="1">
      <alignment vertical="center" wrapText="1"/>
    </xf>
    <xf numFmtId="0" fontId="39" fillId="0" borderId="2" xfId="0" applyFont="1" applyBorder="1" applyAlignment="1">
      <alignment horizontal="left" vertical="center" wrapText="1"/>
    </xf>
    <xf numFmtId="17" fontId="13" fillId="0" borderId="2" xfId="0" applyNumberFormat="1" applyFont="1" applyBorder="1" applyAlignment="1">
      <alignment vertical="center" wrapText="1"/>
    </xf>
    <xf numFmtId="0" fontId="0" fillId="0" borderId="58" xfId="0" applyBorder="1" applyAlignment="1">
      <alignment vertical="center" wrapText="1"/>
    </xf>
    <xf numFmtId="0" fontId="0" fillId="0" borderId="24" xfId="0" applyBorder="1" applyAlignment="1">
      <alignment vertical="center" wrapText="1"/>
    </xf>
    <xf numFmtId="0" fontId="0" fillId="0" borderId="5" xfId="0" applyBorder="1" applyAlignment="1">
      <alignment vertical="center" wrapText="1"/>
    </xf>
    <xf numFmtId="0" fontId="29" fillId="0" borderId="2" xfId="0" applyFont="1" applyBorder="1"/>
    <xf numFmtId="0" fontId="6" fillId="0" borderId="0" xfId="0" applyFont="1" applyAlignment="1">
      <alignment horizontal="center" vertical="center" wrapText="1"/>
    </xf>
    <xf numFmtId="0" fontId="41" fillId="0" borderId="0" xfId="0" applyFont="1" applyAlignment="1">
      <alignment vertical="top"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5" fillId="0" borderId="1" xfId="0" applyFont="1" applyBorder="1" applyAlignment="1">
      <alignment horizontal="left" vertical="center" wrapText="1"/>
    </xf>
    <xf numFmtId="0" fontId="10" fillId="19" borderId="0" xfId="0" applyFont="1" applyFill="1" applyAlignment="1">
      <alignment horizontal="right" vertical="center" wrapText="1"/>
    </xf>
    <xf numFmtId="0" fontId="4" fillId="0" borderId="0" xfId="0" applyFont="1" applyAlignment="1">
      <alignment vertical="center" wrapText="1"/>
    </xf>
    <xf numFmtId="0" fontId="0" fillId="6" borderId="14" xfId="0" applyFill="1" applyBorder="1" applyAlignment="1">
      <alignment horizontal="center" vertical="center" wrapText="1"/>
    </xf>
    <xf numFmtId="0" fontId="0" fillId="0" borderId="4" xfId="0" applyBorder="1" applyAlignment="1" applyProtection="1">
      <alignment vertical="center" wrapText="1"/>
      <protection locked="0"/>
    </xf>
    <xf numFmtId="2" fontId="0" fillId="0" borderId="2" xfId="0" applyNumberFormat="1" applyBorder="1" applyAlignment="1">
      <alignment horizontal="center" vertical="center" wrapText="1"/>
    </xf>
    <xf numFmtId="0" fontId="0" fillId="0" borderId="1" xfId="0" applyBorder="1" applyAlignment="1">
      <alignment vertical="center" wrapText="1"/>
    </xf>
    <xf numFmtId="0" fontId="0" fillId="0" borderId="0" xfId="0" applyAlignment="1">
      <alignment horizontal="center" vertical="center" wrapText="1"/>
    </xf>
    <xf numFmtId="17" fontId="0" fillId="0" borderId="4" xfId="0" applyNumberFormat="1" applyBorder="1" applyAlignment="1">
      <alignment horizontal="center" vertical="center" wrapText="1"/>
    </xf>
    <xf numFmtId="17" fontId="0" fillId="0" borderId="2" xfId="0" applyNumberFormat="1" applyBorder="1" applyAlignment="1">
      <alignment horizontal="center" vertical="center" wrapText="1"/>
    </xf>
    <xf numFmtId="0" fontId="0" fillId="19" borderId="0" xfId="0" applyFill="1" applyAlignment="1">
      <alignment horizontal="center" vertical="center" wrapText="1"/>
    </xf>
    <xf numFmtId="0" fontId="7" fillId="0" borderId="0" xfId="0" applyFont="1" applyAlignment="1">
      <alignment horizontal="center" vertical="center" wrapText="1"/>
    </xf>
    <xf numFmtId="0" fontId="35" fillId="0" borderId="0" xfId="0" applyFont="1" applyAlignment="1">
      <alignment horizontal="center" vertical="center" wrapText="1"/>
    </xf>
    <xf numFmtId="0" fontId="8" fillId="6" borderId="5" xfId="0" applyFont="1" applyFill="1" applyBorder="1" applyAlignment="1">
      <alignment horizontal="center" vertical="center"/>
    </xf>
    <xf numFmtId="0" fontId="8" fillId="6" borderId="4" xfId="0" applyFont="1" applyFill="1" applyBorder="1" applyAlignment="1">
      <alignment horizontal="center" vertical="center"/>
    </xf>
    <xf numFmtId="0" fontId="6" fillId="6" borderId="2" xfId="0" applyFont="1" applyFill="1" applyBorder="1" applyAlignment="1">
      <alignment horizontal="center" vertical="center"/>
    </xf>
    <xf numFmtId="0" fontId="6" fillId="6" borderId="2" xfId="0" applyFont="1" applyFill="1" applyBorder="1" applyAlignment="1">
      <alignment horizontal="center" vertical="center" wrapText="1"/>
    </xf>
    <xf numFmtId="0" fontId="8" fillId="6" borderId="2" xfId="0" applyFont="1" applyFill="1" applyBorder="1" applyAlignment="1">
      <alignment horizontal="center" vertical="center"/>
    </xf>
    <xf numFmtId="0" fontId="16" fillId="6" borderId="2" xfId="0" applyFont="1" applyFill="1" applyBorder="1" applyAlignment="1">
      <alignment horizontal="center" vertical="center"/>
    </xf>
    <xf numFmtId="0" fontId="18" fillId="19" borderId="0" xfId="0" applyFont="1" applyFill="1" applyAlignment="1">
      <alignment horizontal="left" vertical="center"/>
    </xf>
    <xf numFmtId="0" fontId="12" fillId="0" borderId="1" xfId="0" applyFont="1" applyBorder="1" applyAlignment="1">
      <alignment horizontal="left" vertical="center"/>
    </xf>
    <xf numFmtId="0" fontId="9" fillId="11" borderId="40" xfId="0" applyFont="1" applyFill="1" applyBorder="1" applyAlignment="1">
      <alignment horizontal="center" vertical="center"/>
    </xf>
    <xf numFmtId="0" fontId="9" fillId="11" borderId="42" xfId="0" applyFont="1" applyFill="1" applyBorder="1" applyAlignment="1">
      <alignment horizontal="center" vertical="center"/>
    </xf>
    <xf numFmtId="0" fontId="9" fillId="11" borderId="39" xfId="0" applyFont="1" applyFill="1" applyBorder="1" applyAlignment="1">
      <alignment horizontal="center" vertical="center"/>
    </xf>
    <xf numFmtId="0" fontId="6" fillId="6" borderId="4" xfId="0" applyFont="1" applyFill="1" applyBorder="1" applyAlignment="1">
      <alignment horizontal="center" vertical="top"/>
    </xf>
    <xf numFmtId="0" fontId="6" fillId="6" borderId="14" xfId="0" applyFont="1" applyFill="1" applyBorder="1" applyAlignment="1">
      <alignment horizontal="center" vertical="top"/>
    </xf>
    <xf numFmtId="0" fontId="6" fillId="6" borderId="53" xfId="0" applyFont="1" applyFill="1" applyBorder="1" applyAlignment="1">
      <alignment horizontal="center" vertical="top" wrapText="1"/>
    </xf>
    <xf numFmtId="0" fontId="6" fillId="6" borderId="54" xfId="0" applyFont="1" applyFill="1" applyBorder="1" applyAlignment="1">
      <alignment horizontal="center" vertical="top" wrapText="1"/>
    </xf>
    <xf numFmtId="0" fontId="6" fillId="6" borderId="4" xfId="0" applyFont="1" applyFill="1" applyBorder="1" applyAlignment="1">
      <alignment horizontal="center" vertical="top" wrapText="1"/>
    </xf>
    <xf numFmtId="0" fontId="6" fillId="6" borderId="14" xfId="0" applyFont="1" applyFill="1" applyBorder="1" applyAlignment="1">
      <alignment horizontal="center" vertical="top" wrapText="1"/>
    </xf>
    <xf numFmtId="0" fontId="6" fillId="6" borderId="37" xfId="0" applyFont="1" applyFill="1" applyBorder="1" applyAlignment="1">
      <alignment horizontal="center" vertical="top"/>
    </xf>
    <xf numFmtId="0" fontId="6" fillId="6" borderId="49" xfId="0" applyFont="1" applyFill="1" applyBorder="1" applyAlignment="1">
      <alignment horizontal="center" vertical="top"/>
    </xf>
    <xf numFmtId="0" fontId="6" fillId="12" borderId="51" xfId="0" applyFont="1" applyFill="1" applyBorder="1" applyAlignment="1">
      <alignment horizontal="center" vertical="top" wrapText="1"/>
    </xf>
    <xf numFmtId="0" fontId="6" fillId="12" borderId="52" xfId="0" applyFont="1" applyFill="1" applyBorder="1" applyAlignment="1">
      <alignment horizontal="center" vertical="top" wrapText="1"/>
    </xf>
    <xf numFmtId="0" fontId="20" fillId="0" borderId="23" xfId="0" applyFont="1" applyBorder="1" applyAlignment="1">
      <alignment horizontal="left" vertical="center"/>
    </xf>
    <xf numFmtId="0" fontId="20" fillId="0" borderId="6" xfId="0" applyFont="1" applyBorder="1" applyAlignment="1">
      <alignment horizontal="left" vertical="center"/>
    </xf>
    <xf numFmtId="0" fontId="6" fillId="12" borderId="37" xfId="0" applyFont="1" applyFill="1" applyBorder="1" applyAlignment="1">
      <alignment horizontal="center" vertical="top" wrapText="1"/>
    </xf>
    <xf numFmtId="0" fontId="6" fillId="12" borderId="49" xfId="0" applyFont="1" applyFill="1" applyBorder="1" applyAlignment="1">
      <alignment horizontal="center" vertical="top" wrapText="1"/>
    </xf>
    <xf numFmtId="0" fontId="11" fillId="19" borderId="8" xfId="0" applyFont="1" applyFill="1" applyBorder="1" applyAlignment="1">
      <alignment horizontal="center" vertical="center"/>
    </xf>
    <xf numFmtId="0" fontId="11" fillId="19" borderId="9" xfId="0" applyFont="1" applyFill="1" applyBorder="1" applyAlignment="1">
      <alignment horizontal="center" vertical="center"/>
    </xf>
    <xf numFmtId="0" fontId="11" fillId="19" borderId="10" xfId="0" applyFont="1" applyFill="1" applyBorder="1" applyAlignment="1">
      <alignment horizontal="center" vertical="center"/>
    </xf>
    <xf numFmtId="0" fontId="0" fillId="0" borderId="37"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16" fillId="6" borderId="35" xfId="0" applyFont="1" applyFill="1" applyBorder="1" applyAlignment="1">
      <alignment horizontal="center" vertical="top"/>
    </xf>
    <xf numFmtId="0" fontId="16" fillId="6" borderId="36" xfId="0" applyFont="1" applyFill="1" applyBorder="1" applyAlignment="1">
      <alignment horizontal="center" vertical="top"/>
    </xf>
    <xf numFmtId="0" fontId="9" fillId="10" borderId="37" xfId="0" applyFont="1" applyFill="1" applyBorder="1" applyAlignment="1">
      <alignment horizontal="center" vertical="top" wrapText="1"/>
    </xf>
    <xf numFmtId="0" fontId="9" fillId="10" borderId="49" xfId="0" applyFont="1" applyFill="1" applyBorder="1" applyAlignment="1">
      <alignment horizontal="center" vertical="top" wrapText="1"/>
    </xf>
    <xf numFmtId="0" fontId="9" fillId="13" borderId="37" xfId="0" applyFont="1" applyFill="1" applyBorder="1" applyAlignment="1">
      <alignment horizontal="center" vertical="top" wrapText="1"/>
    </xf>
    <xf numFmtId="0" fontId="9" fillId="13" borderId="49" xfId="0" applyFont="1" applyFill="1" applyBorder="1" applyAlignment="1">
      <alignment horizontal="center" vertical="top" wrapText="1"/>
    </xf>
    <xf numFmtId="0" fontId="6" fillId="14" borderId="37" xfId="0" applyFont="1" applyFill="1" applyBorder="1" applyAlignment="1">
      <alignment horizontal="center" vertical="top" wrapText="1"/>
    </xf>
    <xf numFmtId="0" fontId="6" fillId="14" borderId="49" xfId="0" applyFont="1" applyFill="1" applyBorder="1" applyAlignment="1">
      <alignment horizontal="center" vertical="top" wrapText="1"/>
    </xf>
    <xf numFmtId="0" fontId="7" fillId="0" borderId="0" xfId="0" applyFont="1" applyAlignment="1">
      <alignment horizontal="left" vertical="center"/>
    </xf>
    <xf numFmtId="0" fontId="9" fillId="5" borderId="8" xfId="0" applyFont="1" applyFill="1" applyBorder="1" applyAlignment="1">
      <alignment horizontal="center" vertical="center"/>
    </xf>
    <xf numFmtId="0" fontId="9" fillId="5" borderId="9" xfId="0" applyFont="1" applyFill="1" applyBorder="1" applyAlignment="1">
      <alignment horizontal="center" vertical="center"/>
    </xf>
    <xf numFmtId="0" fontId="9" fillId="5" borderId="34" xfId="0" applyFont="1" applyFill="1" applyBorder="1" applyAlignment="1">
      <alignment horizontal="center" vertical="center"/>
    </xf>
    <xf numFmtId="0" fontId="6" fillId="14" borderId="51" xfId="0" applyFont="1" applyFill="1" applyBorder="1" applyAlignment="1">
      <alignment horizontal="center" vertical="top" wrapText="1"/>
    </xf>
    <xf numFmtId="0" fontId="6" fillId="14" borderId="52" xfId="0" applyFont="1" applyFill="1" applyBorder="1" applyAlignment="1">
      <alignment horizontal="center" vertical="top" wrapText="1"/>
    </xf>
    <xf numFmtId="0" fontId="6" fillId="12" borderId="53" xfId="0" applyFont="1" applyFill="1" applyBorder="1" applyAlignment="1">
      <alignment horizontal="center" vertical="top" wrapText="1"/>
    </xf>
    <xf numFmtId="0" fontId="6" fillId="12" borderId="54" xfId="0" applyFont="1" applyFill="1" applyBorder="1" applyAlignment="1">
      <alignment horizontal="center" vertical="top" wrapText="1"/>
    </xf>
    <xf numFmtId="0" fontId="9" fillId="3" borderId="32" xfId="0" applyFont="1" applyFill="1" applyBorder="1" applyAlignment="1">
      <alignment horizontal="center" vertical="top" wrapText="1"/>
    </xf>
    <xf numFmtId="0" fontId="9" fillId="3" borderId="14" xfId="0" applyFont="1" applyFill="1" applyBorder="1" applyAlignment="1">
      <alignment horizontal="center" vertical="top" wrapText="1"/>
    </xf>
    <xf numFmtId="0" fontId="9" fillId="7" borderId="32" xfId="0" applyFont="1" applyFill="1" applyBorder="1" applyAlignment="1">
      <alignment horizontal="center" vertical="top" wrapText="1"/>
    </xf>
    <xf numFmtId="0" fontId="9" fillId="7" borderId="14" xfId="0" applyFont="1" applyFill="1" applyBorder="1" applyAlignment="1">
      <alignment horizontal="center" vertical="top" wrapText="1"/>
    </xf>
    <xf numFmtId="0" fontId="9" fillId="8" borderId="32" xfId="0" applyFont="1" applyFill="1" applyBorder="1" applyAlignment="1">
      <alignment horizontal="center" vertical="top" wrapText="1"/>
    </xf>
    <xf numFmtId="0" fontId="9" fillId="8" borderId="14" xfId="0" applyFont="1" applyFill="1" applyBorder="1" applyAlignment="1">
      <alignment horizontal="center" vertical="top" wrapText="1"/>
    </xf>
    <xf numFmtId="1" fontId="9" fillId="9" borderId="32" xfId="0" applyNumberFormat="1" applyFont="1" applyFill="1" applyBorder="1" applyAlignment="1">
      <alignment horizontal="center" vertical="top" wrapText="1"/>
    </xf>
    <xf numFmtId="1" fontId="9" fillId="9" borderId="14" xfId="0" applyNumberFormat="1" applyFont="1" applyFill="1" applyBorder="1" applyAlignment="1">
      <alignment horizontal="center" vertical="top" wrapText="1"/>
    </xf>
    <xf numFmtId="0" fontId="18" fillId="19" borderId="0" xfId="0" applyFont="1" applyFill="1" applyAlignment="1">
      <alignment horizontal="center" vertical="center"/>
    </xf>
    <xf numFmtId="0" fontId="6" fillId="0" borderId="23" xfId="0" applyFont="1" applyBorder="1" applyAlignment="1">
      <alignment horizontal="center" vertical="center"/>
    </xf>
    <xf numFmtId="0" fontId="6" fillId="0" borderId="6"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9" fillId="0" borderId="23" xfId="0" applyFont="1" applyBorder="1" applyAlignment="1">
      <alignment horizontal="center"/>
    </xf>
    <xf numFmtId="0" fontId="14" fillId="0" borderId="0" xfId="0" applyFont="1" applyAlignment="1">
      <alignment horizontal="center"/>
    </xf>
    <xf numFmtId="0" fontId="10" fillId="19" borderId="8" xfId="0" applyFont="1" applyFill="1" applyBorder="1" applyAlignment="1">
      <alignment horizontal="center" vertical="center" wrapText="1"/>
    </xf>
    <xf numFmtId="0" fontId="10" fillId="19" borderId="9" xfId="0" applyFont="1" applyFill="1" applyBorder="1" applyAlignment="1">
      <alignment horizontal="center" vertical="center" wrapText="1"/>
    </xf>
    <xf numFmtId="0" fontId="10" fillId="19" borderId="10" xfId="0" applyFont="1" applyFill="1" applyBorder="1" applyAlignment="1">
      <alignment horizontal="center" vertical="center" wrapText="1"/>
    </xf>
    <xf numFmtId="0" fontId="2" fillId="19" borderId="0" xfId="0" applyFont="1" applyFill="1" applyAlignment="1">
      <alignment horizontal="center" vertical="center"/>
    </xf>
    <xf numFmtId="0" fontId="7" fillId="0" borderId="23" xfId="0" applyFont="1" applyBorder="1" applyAlignment="1">
      <alignment horizontal="left" vertical="center" wrapText="1"/>
    </xf>
    <xf numFmtId="0" fontId="7" fillId="0" borderId="6" xfId="0" applyFont="1" applyBorder="1" applyAlignment="1">
      <alignment horizontal="left" vertical="center" wrapText="1"/>
    </xf>
    <xf numFmtId="0" fontId="0" fillId="0" borderId="5" xfId="0" applyBorder="1" applyAlignment="1">
      <alignment horizontal="center" vertical="center" wrapText="1"/>
    </xf>
    <xf numFmtId="0" fontId="6" fillId="12" borderId="37" xfId="0" applyFont="1" applyFill="1" applyBorder="1" applyAlignment="1">
      <alignment horizontal="center" vertical="center" wrapText="1"/>
    </xf>
    <xf numFmtId="0" fontId="6" fillId="12" borderId="49" xfId="0" applyFont="1" applyFill="1" applyBorder="1" applyAlignment="1">
      <alignment horizontal="center" vertical="center" wrapText="1"/>
    </xf>
    <xf numFmtId="0" fontId="6" fillId="12" borderId="32" xfId="0" applyFont="1" applyFill="1" applyBorder="1" applyAlignment="1">
      <alignment horizontal="center" vertical="center" wrapText="1"/>
    </xf>
    <xf numFmtId="0" fontId="6" fillId="12" borderId="14" xfId="0" applyFont="1" applyFill="1" applyBorder="1" applyAlignment="1">
      <alignment horizontal="center" vertical="center" wrapText="1"/>
    </xf>
    <xf numFmtId="0" fontId="6" fillId="14" borderId="32" xfId="0" applyFont="1" applyFill="1" applyBorder="1" applyAlignment="1">
      <alignment horizontal="center" vertical="center" wrapText="1"/>
    </xf>
    <xf numFmtId="0" fontId="6" fillId="14" borderId="14"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4" xfId="0" applyFont="1" applyFill="1" applyBorder="1" applyAlignment="1">
      <alignment horizontal="center" vertical="center" wrapText="1"/>
    </xf>
    <xf numFmtId="0" fontId="6" fillId="6" borderId="16" xfId="0" applyFont="1" applyFill="1" applyBorder="1" applyAlignment="1">
      <alignment horizontal="center" vertical="center"/>
    </xf>
    <xf numFmtId="0" fontId="6" fillId="6" borderId="13" xfId="0" applyFont="1" applyFill="1" applyBorder="1" applyAlignment="1">
      <alignment horizontal="center" vertical="center"/>
    </xf>
    <xf numFmtId="0" fontId="6" fillId="6" borderId="4" xfId="0" applyFont="1" applyFill="1" applyBorder="1" applyAlignment="1">
      <alignment horizontal="center" vertical="center"/>
    </xf>
    <xf numFmtId="0" fontId="6" fillId="6" borderId="14" xfId="0" applyFont="1" applyFill="1" applyBorder="1" applyAlignment="1">
      <alignment horizontal="center" vertical="center"/>
    </xf>
    <xf numFmtId="0" fontId="6" fillId="6" borderId="4" xfId="0" applyFont="1" applyFill="1" applyBorder="1" applyAlignment="1">
      <alignment horizontal="center" vertical="center" wrapText="1"/>
    </xf>
    <xf numFmtId="0" fontId="6" fillId="6" borderId="14" xfId="0" applyFont="1" applyFill="1" applyBorder="1" applyAlignment="1">
      <alignment horizontal="center" vertical="center" wrapText="1"/>
    </xf>
    <xf numFmtId="0" fontId="6" fillId="12" borderId="35" xfId="0" applyFont="1" applyFill="1" applyBorder="1" applyAlignment="1">
      <alignment horizontal="center" vertical="center" wrapText="1"/>
    </xf>
    <xf numFmtId="0" fontId="6" fillId="12" borderId="41" xfId="0" applyFont="1" applyFill="1" applyBorder="1" applyAlignment="1">
      <alignment horizontal="center" vertical="center" wrapText="1"/>
    </xf>
    <xf numFmtId="0" fontId="6" fillId="14" borderId="35" xfId="0" applyFont="1" applyFill="1" applyBorder="1" applyAlignment="1">
      <alignment horizontal="center" vertical="center" wrapText="1"/>
    </xf>
    <xf numFmtId="0" fontId="6" fillId="14" borderId="41" xfId="0" applyFont="1" applyFill="1" applyBorder="1" applyAlignment="1">
      <alignment horizontal="center" vertical="center" wrapText="1"/>
    </xf>
    <xf numFmtId="0" fontId="6" fillId="12" borderId="38" xfId="0" applyFont="1" applyFill="1" applyBorder="1" applyAlignment="1">
      <alignment horizontal="center" vertical="center" wrapText="1"/>
    </xf>
    <xf numFmtId="0" fontId="6" fillId="12" borderId="13" xfId="0" applyFont="1" applyFill="1" applyBorder="1" applyAlignment="1">
      <alignment horizontal="center" vertical="center" wrapText="1"/>
    </xf>
    <xf numFmtId="0" fontId="9" fillId="7" borderId="32" xfId="0" applyFont="1" applyFill="1" applyBorder="1" applyAlignment="1">
      <alignment horizontal="center" vertical="center" wrapText="1"/>
    </xf>
    <xf numFmtId="0" fontId="9" fillId="7" borderId="14"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8" borderId="14" xfId="0" applyFont="1" applyFill="1" applyBorder="1" applyAlignment="1">
      <alignment horizontal="center" vertical="center" wrapText="1"/>
    </xf>
    <xf numFmtId="1" fontId="9" fillId="9" borderId="32" xfId="0" applyNumberFormat="1" applyFont="1" applyFill="1" applyBorder="1" applyAlignment="1">
      <alignment horizontal="center" vertical="center" wrapText="1"/>
    </xf>
    <xf numFmtId="1" fontId="9" fillId="9" borderId="14" xfId="0" applyNumberFormat="1" applyFont="1" applyFill="1" applyBorder="1" applyAlignment="1">
      <alignment horizontal="center" vertical="center" wrapText="1"/>
    </xf>
    <xf numFmtId="0" fontId="9" fillId="10" borderId="32"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9" fillId="13" borderId="32"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16" fillId="6" borderId="35" xfId="0" applyFont="1" applyFill="1" applyBorder="1" applyAlignment="1">
      <alignment horizontal="center" vertical="center"/>
    </xf>
    <xf numFmtId="0" fontId="16" fillId="6" borderId="36" xfId="0" applyFont="1" applyFill="1" applyBorder="1" applyAlignment="1">
      <alignment horizontal="center" vertical="center"/>
    </xf>
    <xf numFmtId="0" fontId="7" fillId="0" borderId="23" xfId="0" applyFont="1" applyBorder="1" applyAlignment="1">
      <alignment horizontal="left" vertical="center"/>
    </xf>
    <xf numFmtId="0" fontId="7" fillId="0" borderId="6" xfId="0" applyFont="1" applyBorder="1" applyAlignment="1">
      <alignment horizontal="left" vertical="center"/>
    </xf>
    <xf numFmtId="0" fontId="6" fillId="12" borderId="33" xfId="0" applyFont="1" applyFill="1" applyBorder="1" applyAlignment="1">
      <alignment horizontal="center" vertical="center" wrapText="1"/>
    </xf>
    <xf numFmtId="0" fontId="6" fillId="12" borderId="15" xfId="0" applyFont="1" applyFill="1" applyBorder="1" applyAlignment="1">
      <alignment horizontal="center" vertical="center" wrapText="1"/>
    </xf>
    <xf numFmtId="0" fontId="6" fillId="14" borderId="5" xfId="0" applyFont="1" applyFill="1" applyBorder="1" applyAlignment="1">
      <alignment horizontal="center" vertical="center" wrapText="1"/>
    </xf>
    <xf numFmtId="0" fontId="6" fillId="12" borderId="57" xfId="0" applyFont="1" applyFill="1" applyBorder="1" applyAlignment="1">
      <alignment horizontal="center" vertical="center" wrapText="1"/>
    </xf>
    <xf numFmtId="0" fontId="8" fillId="6" borderId="5" xfId="0" applyFont="1" applyFill="1" applyBorder="1" applyAlignment="1">
      <alignment horizontal="left" vertical="top" wrapText="1"/>
    </xf>
    <xf numFmtId="0" fontId="8" fillId="6" borderId="4" xfId="0" applyFont="1" applyFill="1" applyBorder="1" applyAlignment="1">
      <alignment horizontal="left" vertical="top" wrapText="1"/>
    </xf>
    <xf numFmtId="0" fontId="6" fillId="12" borderId="3" xfId="0" applyFont="1" applyFill="1" applyBorder="1" applyAlignment="1">
      <alignment horizontal="center" vertical="center" wrapText="1"/>
    </xf>
    <xf numFmtId="0" fontId="6" fillId="12" borderId="5" xfId="0" applyFont="1" applyFill="1" applyBorder="1" applyAlignment="1">
      <alignment horizontal="center" vertical="center" wrapText="1"/>
    </xf>
    <xf numFmtId="0" fontId="6" fillId="14" borderId="57" xfId="0" applyFont="1" applyFill="1" applyBorder="1" applyAlignment="1">
      <alignment horizontal="center" vertical="center" wrapText="1"/>
    </xf>
    <xf numFmtId="0" fontId="6" fillId="12" borderId="59" xfId="0" applyFont="1" applyFill="1" applyBorder="1" applyAlignment="1">
      <alignment horizontal="center" vertical="center" wrapText="1"/>
    </xf>
    <xf numFmtId="0" fontId="6" fillId="12" borderId="21" xfId="0" applyFont="1" applyFill="1" applyBorder="1" applyAlignment="1">
      <alignment horizontal="center" vertical="center" wrapText="1"/>
    </xf>
    <xf numFmtId="0" fontId="11" fillId="18" borderId="32" xfId="0" applyFont="1" applyFill="1" applyBorder="1" applyAlignment="1">
      <alignment horizontal="center" vertical="center" wrapText="1"/>
    </xf>
    <xf numFmtId="0" fontId="9" fillId="18" borderId="14"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9" xfId="0" applyFont="1" applyFill="1" applyBorder="1" applyAlignment="1">
      <alignment horizontal="center" vertical="center" wrapText="1"/>
    </xf>
    <xf numFmtId="0" fontId="9" fillId="5" borderId="34" xfId="0" applyFont="1" applyFill="1" applyBorder="1" applyAlignment="1">
      <alignment horizontal="center" vertical="center" wrapText="1"/>
    </xf>
    <xf numFmtId="0" fontId="16" fillId="6" borderId="35" xfId="0" applyFont="1" applyFill="1" applyBorder="1" applyAlignment="1">
      <alignment horizontal="center" vertical="center" wrapText="1"/>
    </xf>
    <xf numFmtId="0" fontId="16" fillId="6" borderId="36" xfId="0" applyFont="1" applyFill="1" applyBorder="1" applyAlignment="1">
      <alignment horizontal="center" vertical="center" wrapText="1"/>
    </xf>
    <xf numFmtId="0" fontId="18" fillId="19" borderId="0" xfId="0" applyFont="1" applyFill="1" applyAlignment="1">
      <alignment horizontal="left" vertical="center" wrapText="1"/>
    </xf>
    <xf numFmtId="0" fontId="12" fillId="0" borderId="1" xfId="0" applyFont="1" applyBorder="1" applyAlignment="1">
      <alignment horizontal="left" vertical="center" wrapText="1"/>
    </xf>
    <xf numFmtId="0" fontId="20" fillId="0" borderId="23" xfId="0" applyFont="1" applyBorder="1" applyAlignment="1">
      <alignment horizontal="left" vertical="center" wrapText="1"/>
    </xf>
    <xf numFmtId="0" fontId="20" fillId="0" borderId="6" xfId="0" applyFont="1" applyBorder="1" applyAlignment="1">
      <alignment horizontal="left" vertical="center" wrapText="1"/>
    </xf>
    <xf numFmtId="0" fontId="11" fillId="19" borderId="8" xfId="0" applyFont="1" applyFill="1" applyBorder="1" applyAlignment="1">
      <alignment horizontal="center" vertical="center" wrapText="1"/>
    </xf>
    <xf numFmtId="0" fontId="11" fillId="19" borderId="9" xfId="0" applyFont="1" applyFill="1" applyBorder="1" applyAlignment="1">
      <alignment horizontal="center" vertical="center" wrapText="1"/>
    </xf>
    <xf numFmtId="0" fontId="11" fillId="19" borderId="10" xfId="0" applyFont="1" applyFill="1" applyBorder="1" applyAlignment="1">
      <alignment horizontal="center" vertical="center" wrapText="1"/>
    </xf>
    <xf numFmtId="0" fontId="6" fillId="6" borderId="16" xfId="0" applyFont="1" applyFill="1" applyBorder="1" applyAlignment="1">
      <alignment horizontal="center" vertical="center" wrapText="1"/>
    </xf>
    <xf numFmtId="0" fontId="6" fillId="6" borderId="13" xfId="0" applyFont="1" applyFill="1" applyBorder="1" applyAlignment="1">
      <alignment horizontal="center" vertical="center" wrapText="1"/>
    </xf>
    <xf numFmtId="0" fontId="6" fillId="0" borderId="23" xfId="0" applyFont="1" applyBorder="1" applyAlignment="1">
      <alignment horizontal="left" vertical="center"/>
    </xf>
    <xf numFmtId="0" fontId="6" fillId="0" borderId="6" xfId="0" applyFont="1" applyBorder="1" applyAlignment="1">
      <alignment horizontal="left" vertical="center"/>
    </xf>
    <xf numFmtId="0" fontId="6" fillId="0" borderId="0" xfId="0" applyFont="1"/>
    <xf numFmtId="0" fontId="6" fillId="0" borderId="0" xfId="0" applyFont="1" applyAlignment="1">
      <alignment horizontal="left" vertical="center"/>
    </xf>
    <xf numFmtId="0" fontId="16" fillId="0" borderId="0" xfId="0" applyFont="1" applyBorder="1" applyAlignment="1">
      <alignment horizontal="left" vertical="center" wrapText="1"/>
    </xf>
  </cellXfs>
  <cellStyles count="5">
    <cellStyle name="Hiperlink" xfId="3" builtinId="8"/>
    <cellStyle name="Hyperlink" xfId="4" xr:uid="{00000000-000B-0000-0000-000008000000}"/>
    <cellStyle name="Normal" xfId="0" builtinId="0"/>
    <cellStyle name="Normal 2" xfId="2" xr:uid="{00000000-0005-0000-0000-000002000000}"/>
    <cellStyle name="Porcentagem" xfId="1" builtinId="5"/>
  </cellStyles>
  <dxfs count="44">
    <dxf>
      <font>
        <color theme="0"/>
      </font>
    </dxf>
    <dxf>
      <font>
        <color theme="0"/>
      </font>
      <fill>
        <patternFill patternType="solid">
          <fgColor rgb="FFB15407"/>
          <bgColor rgb="FFB15407"/>
        </patternFill>
      </fill>
    </dxf>
    <dxf>
      <font>
        <color rgb="FF0070C0"/>
      </font>
      <fill>
        <patternFill>
          <bgColor rgb="FF0070C0"/>
        </patternFill>
      </fill>
    </dxf>
    <dxf>
      <font>
        <color rgb="FF7030A0"/>
      </font>
      <fill>
        <patternFill>
          <bgColor rgb="FF7030A0"/>
        </patternFill>
      </fill>
    </dxf>
    <dxf>
      <font>
        <color rgb="FFFF0000"/>
      </font>
      <fill>
        <patternFill>
          <bgColor rgb="FFFF0000"/>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FF0000"/>
      </font>
      <fill>
        <patternFill>
          <bgColor rgb="FFFF0000"/>
        </patternFill>
      </fill>
    </dxf>
    <dxf>
      <font>
        <color rgb="FFFF0000"/>
      </font>
      <fill>
        <patternFill>
          <bgColor rgb="FFFF0000"/>
        </patternFill>
      </fill>
    </dxf>
    <dxf>
      <font>
        <color rgb="FF92D050"/>
      </font>
      <fill>
        <patternFill patternType="solid">
          <fgColor rgb="FF92D050"/>
          <bgColor rgb="FF92D050"/>
        </patternFill>
      </fill>
    </dxf>
    <dxf>
      <font>
        <color rgb="FFFFC000"/>
      </font>
      <fill>
        <patternFill>
          <bgColor rgb="FFFFC00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
      <font>
        <color theme="0"/>
      </font>
    </dxf>
    <dxf>
      <font>
        <color theme="0"/>
      </font>
      <fill>
        <patternFill patternType="solid">
          <fgColor rgb="FFB15407"/>
          <bgColor rgb="FFB15407"/>
        </patternFill>
      </fill>
    </dxf>
    <dxf>
      <font>
        <color theme="0"/>
      </font>
      <fill>
        <patternFill>
          <bgColor theme="9" tint="-0.499984740745262"/>
        </patternFill>
      </fill>
    </dxf>
    <dxf>
      <font>
        <color theme="0"/>
      </font>
      <fill>
        <patternFill>
          <bgColor theme="9" tint="-0.499984740745262"/>
        </patternFill>
      </fill>
    </dxf>
    <dxf>
      <font>
        <color rgb="FF0070C0"/>
      </font>
      <fill>
        <patternFill>
          <bgColor rgb="FF0070C0"/>
        </patternFill>
      </fill>
    </dxf>
    <dxf>
      <font>
        <color rgb="FF92D050"/>
      </font>
      <fill>
        <patternFill patternType="solid">
          <fgColor rgb="FF92D050"/>
          <bgColor rgb="FF92D050"/>
        </patternFill>
      </fill>
    </dxf>
    <dxf>
      <font>
        <color rgb="FFFFC000"/>
      </font>
      <fill>
        <patternFill>
          <bgColor rgb="FFFFC000"/>
        </patternFill>
      </fill>
    </dxf>
    <dxf>
      <font>
        <color rgb="FFFF0000"/>
      </font>
      <fill>
        <patternFill>
          <bgColor rgb="FFFF0000"/>
        </patternFill>
      </fill>
    </dxf>
    <dxf>
      <font>
        <color theme="0" tint="-0.34998626667073579"/>
      </font>
      <fill>
        <patternFill>
          <bgColor theme="0" tint="-0.34998626667073579"/>
        </patternFill>
      </fill>
    </dxf>
  </dxfs>
  <tableStyles count="0" defaultTableStyle="TableStyleMedium2" defaultPivotStyle="PivotStyleLight16"/>
  <colors>
    <mruColors>
      <color rgb="FF006600"/>
      <color rgb="FF009900"/>
      <color rgb="FFFF99CC"/>
      <color rgb="FF0000FF"/>
      <color rgb="FFB15407"/>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- 1'!$G$32:$G$37</c:f>
              <c:numCache>
                <c:formatCode>General</c:formatCode>
                <c:ptCount val="6"/>
                <c:pt idx="0">
                  <c:v>2</c:v>
                </c:pt>
                <c:pt idx="1">
                  <c:v>0</c:v>
                </c:pt>
                <c:pt idx="2">
                  <c:v>3</c:v>
                </c:pt>
                <c:pt idx="3">
                  <c:v>4</c:v>
                </c:pt>
                <c:pt idx="4">
                  <c:v>3</c:v>
                </c:pt>
                <c:pt idx="5">
                  <c:v>2</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- 1'!$H$32:$H$37</c:f>
              <c:numCache>
                <c:formatCode>General</c:formatCode>
                <c:ptCount val="6"/>
                <c:pt idx="0">
                  <c:v>1</c:v>
                </c:pt>
                <c:pt idx="1">
                  <c:v>1</c:v>
                </c:pt>
                <c:pt idx="2">
                  <c:v>3</c:v>
                </c:pt>
                <c:pt idx="3">
                  <c:v>0</c:v>
                </c:pt>
                <c:pt idx="4">
                  <c:v>0</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- 1'!$I$32:$I$37</c:f>
              <c:numCache>
                <c:formatCode>General</c:formatCode>
                <c:ptCount val="6"/>
                <c:pt idx="0">
                  <c:v>4</c:v>
                </c:pt>
                <c:pt idx="1">
                  <c:v>1</c:v>
                </c:pt>
                <c:pt idx="2">
                  <c:v>1</c:v>
                </c:pt>
                <c:pt idx="3">
                  <c:v>0</c:v>
                </c:pt>
                <c:pt idx="4">
                  <c:v>1</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- 1'!$C$32:$C$37</c:f>
              <c:strCache>
                <c:ptCount val="6"/>
                <c:pt idx="0">
                  <c:v>OBJETIVO 1</c:v>
                </c:pt>
                <c:pt idx="1">
                  <c:v>OBJETIVO 2</c:v>
                </c:pt>
                <c:pt idx="2">
                  <c:v>OBJETIVO 3</c:v>
                </c:pt>
                <c:pt idx="3">
                  <c:v>OBJETIVO 4</c:v>
                </c:pt>
                <c:pt idx="4">
                  <c:v>OBJETIVO 5</c:v>
                </c:pt>
                <c:pt idx="5">
                  <c:v>OBJETIVO 6</c:v>
                </c:pt>
              </c:strCache>
            </c:strRef>
          </c:cat>
          <c:val>
            <c:numRef>
              <c:f>'Painel de Gestão - 1'!$J$32:$J$37</c:f>
              <c:numCache>
                <c:formatCode>General</c:formatCode>
                <c:ptCount val="6"/>
                <c:pt idx="0">
                  <c:v>0</c:v>
                </c:pt>
                <c:pt idx="1">
                  <c:v>1</c:v>
                </c:pt>
                <c:pt idx="2">
                  <c:v>0</c:v>
                </c:pt>
                <c:pt idx="3">
                  <c:v>0</c:v>
                </c:pt>
                <c:pt idx="4">
                  <c:v>0</c:v>
                </c:pt>
                <c:pt idx="5">
                  <c:v>1</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91271936"/>
        <c:axId val="190075968"/>
      </c:barChart>
      <c:catAx>
        <c:axId val="191271936"/>
        <c:scaling>
          <c:orientation val="maxMin"/>
        </c:scaling>
        <c:delete val="0"/>
        <c:axPos val="l"/>
        <c:numFmt formatCode="ge\r\a\l" sourceLinked="0"/>
        <c:majorTickMark val="out"/>
        <c:minorTickMark val="none"/>
        <c:tickLblPos val="nextTo"/>
        <c:txPr>
          <a:bodyPr/>
          <a:lstStyle/>
          <a:p>
            <a:pPr>
              <a:defRPr sz="1100"/>
            </a:pPr>
            <a:endParaRPr lang="pt-BR"/>
          </a:p>
        </c:txPr>
        <c:crossAx val="190075968"/>
        <c:crosses val="autoZero"/>
        <c:auto val="1"/>
        <c:lblAlgn val="ctr"/>
        <c:lblOffset val="100"/>
        <c:noMultiLvlLbl val="0"/>
      </c:catAx>
      <c:valAx>
        <c:axId val="190075968"/>
        <c:scaling>
          <c:orientation val="minMax"/>
        </c:scaling>
        <c:delete val="0"/>
        <c:axPos val="t"/>
        <c:majorGridlines/>
        <c:numFmt formatCode="General" sourceLinked="1"/>
        <c:majorTickMark val="out"/>
        <c:minorTickMark val="none"/>
        <c:tickLblPos val="nextTo"/>
        <c:crossAx val="191271936"/>
        <c:crosses val="autoZero"/>
        <c:crossBetween val="between"/>
        <c:majorUnit val="2"/>
      </c:valAx>
    </c:plotArea>
    <c:plotVisOnly val="1"/>
    <c:dispBlanksAs val="gap"/>
    <c:showDLblsOverMax val="0"/>
  </c:chart>
  <c:printSettings>
    <c:headerFooter/>
    <c:pageMargins b="0.78740157499999996" l="0.511811024" r="0.511811024" t="0.78740157499999996" header="0.31496062000000197" footer="0.31496062000000197"/>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- 4'!$E$32:$E$37</c:f>
              <c:numCache>
                <c:formatCode>General</c:formatCode>
                <c:ptCount val="6"/>
                <c:pt idx="0">
                  <c:v>0</c:v>
                </c:pt>
                <c:pt idx="1">
                  <c:v>0</c:v>
                </c:pt>
                <c:pt idx="2">
                  <c:v>1</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- 4'!$G$32:$G$37</c:f>
              <c:numCache>
                <c:formatCode>General</c:formatCode>
                <c:ptCount val="6"/>
                <c:pt idx="0">
                  <c:v>1</c:v>
                </c:pt>
                <c:pt idx="1">
                  <c:v>0</c:v>
                </c:pt>
                <c:pt idx="2">
                  <c:v>1</c:v>
                </c:pt>
                <c:pt idx="3">
                  <c:v>1</c:v>
                </c:pt>
                <c:pt idx="4">
                  <c:v>1</c:v>
                </c:pt>
                <c:pt idx="5">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- 4'!$H$32:$H$37</c:f>
              <c:numCache>
                <c:formatCode>General</c:formatCode>
                <c:ptCount val="6"/>
                <c:pt idx="0">
                  <c:v>4</c:v>
                </c:pt>
                <c:pt idx="1">
                  <c:v>1</c:v>
                </c:pt>
                <c:pt idx="2">
                  <c:v>1</c:v>
                </c:pt>
                <c:pt idx="3">
                  <c:v>0</c:v>
                </c:pt>
                <c:pt idx="4">
                  <c:v>1</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- 4'!$I$32:$I$37</c:f>
              <c:numCache>
                <c:formatCode>General</c:formatCode>
                <c:ptCount val="6"/>
                <c:pt idx="0">
                  <c:v>4</c:v>
                </c:pt>
                <c:pt idx="1">
                  <c:v>0</c:v>
                </c:pt>
                <c:pt idx="2">
                  <c:v>2</c:v>
                </c:pt>
                <c:pt idx="3">
                  <c:v>2</c:v>
                </c:pt>
                <c:pt idx="4">
                  <c:v>0</c:v>
                </c:pt>
                <c:pt idx="5">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- 4'!$C$32:$C$37</c:f>
              <c:strCache>
                <c:ptCount val="6"/>
                <c:pt idx="0">
                  <c:v>OBJETIVO 1</c:v>
                </c:pt>
                <c:pt idx="1">
                  <c:v>OBJETIVO 2</c:v>
                </c:pt>
                <c:pt idx="2">
                  <c:v>OBJETIVO 3</c:v>
                </c:pt>
                <c:pt idx="3">
                  <c:v>OBJETIVO 4</c:v>
                </c:pt>
                <c:pt idx="4">
                  <c:v>OBJETIVO 5</c:v>
                </c:pt>
                <c:pt idx="5">
                  <c:v>OBJETIVO 6</c:v>
                </c:pt>
              </c:strCache>
            </c:strRef>
          </c:cat>
          <c:val>
            <c:numRef>
              <c:f>'Painel de Gestão - 4'!$J$32:$J$37</c:f>
              <c:numCache>
                <c:formatCode>General</c:formatCode>
                <c:ptCount val="6"/>
                <c:pt idx="0">
                  <c:v>0</c:v>
                </c:pt>
                <c:pt idx="1">
                  <c:v>2</c:v>
                </c:pt>
                <c:pt idx="2">
                  <c:v>0</c:v>
                </c:pt>
                <c:pt idx="3">
                  <c:v>1</c:v>
                </c:pt>
                <c:pt idx="4">
                  <c:v>0</c:v>
                </c:pt>
                <c:pt idx="5">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93161216"/>
        <c:axId val="192811520"/>
      </c:barChart>
      <c:catAx>
        <c:axId val="193161216"/>
        <c:scaling>
          <c:orientation val="maxMin"/>
        </c:scaling>
        <c:delete val="0"/>
        <c:axPos val="l"/>
        <c:numFmt formatCode="ge\r\a\l" sourceLinked="0"/>
        <c:majorTickMark val="out"/>
        <c:minorTickMark val="none"/>
        <c:tickLblPos val="nextTo"/>
        <c:txPr>
          <a:bodyPr/>
          <a:lstStyle/>
          <a:p>
            <a:pPr>
              <a:defRPr sz="1100"/>
            </a:pPr>
            <a:endParaRPr lang="pt-BR"/>
          </a:p>
        </c:txPr>
        <c:crossAx val="192811520"/>
        <c:crosses val="autoZero"/>
        <c:auto val="1"/>
        <c:lblAlgn val="ctr"/>
        <c:lblOffset val="100"/>
        <c:noMultiLvlLbl val="0"/>
      </c:catAx>
      <c:valAx>
        <c:axId val="192811520"/>
        <c:scaling>
          <c:orientation val="minMax"/>
        </c:scaling>
        <c:delete val="0"/>
        <c:axPos val="t"/>
        <c:majorGridlines/>
        <c:numFmt formatCode="General" sourceLinked="1"/>
        <c:majorTickMark val="out"/>
        <c:minorTickMark val="none"/>
        <c:tickLblPos val="nextTo"/>
        <c:crossAx val="193161216"/>
        <c:crosses val="autoZero"/>
        <c:crossBetween val="between"/>
        <c:majorUnit val="2"/>
      </c:valAx>
    </c:plotArea>
    <c:plotVisOnly val="1"/>
    <c:dispBlanksAs val="gap"/>
    <c:showDLblsOverMax val="0"/>
  </c:chart>
  <c:printSettings>
    <c:headerFooter/>
    <c:pageMargins b="0.78740157499999996" l="0.511811024" r="0.511811024" t="0.78740157499999996" header="0.31496062000000197" footer="0.31496062000000197"/>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8.1141294838144959E-2"/>
          <c:y val="0.21937888351980564"/>
          <c:w val="0.46168875765529332"/>
          <c:h val="0.685158466596580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- 4'!$E$16:$E$20</c:f>
              <c:numCache>
                <c:formatCode>0%</c:formatCode>
                <c:ptCount val="5"/>
                <c:pt idx="0">
                  <c:v>0</c:v>
                </c:pt>
                <c:pt idx="1">
                  <c:v>0.19230769230769232</c:v>
                </c:pt>
                <c:pt idx="2">
                  <c:v>0.30769230769230771</c:v>
                </c:pt>
                <c:pt idx="3">
                  <c:v>0.30769230769230771</c:v>
                </c:pt>
                <c:pt idx="4">
                  <c:v>0.19230769230769232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9.5030183727034145E-2"/>
          <c:y val="0.21937888351980564"/>
          <c:w val="0.46168875765529332"/>
          <c:h val="0.685158466596580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- 4'!$C$16:$C$21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- 4'!$G$16:$G$21</c:f>
              <c:numCache>
                <c:formatCode>0%</c:formatCode>
                <c:ptCount val="6"/>
                <c:pt idx="0">
                  <c:v>0</c:v>
                </c:pt>
                <c:pt idx="1">
                  <c:v>0.17857142857142858</c:v>
                </c:pt>
                <c:pt idx="2">
                  <c:v>0.2857142857142857</c:v>
                </c:pt>
                <c:pt idx="3">
                  <c:v>0.2857142857142857</c:v>
                </c:pt>
                <c:pt idx="4">
                  <c:v>0.17857142857142858</c:v>
                </c:pt>
                <c:pt idx="5">
                  <c:v>7.1428571428571425E-2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13"/>
          <c:y val="0.11768286970423393"/>
          <c:w val="0.38477668980593843"/>
          <c:h val="0.818491751181893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FF000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Final'!$E$25:$E$30</c:f>
              <c:numCache>
                <c:formatCode>General</c:formatCode>
                <c:ptCount val="6"/>
                <c:pt idx="0">
                  <c:v>1</c:v>
                </c:pt>
                <c:pt idx="1">
                  <c:v>0</c:v>
                </c:pt>
                <c:pt idx="2">
                  <c:v>1</c:v>
                </c:pt>
                <c:pt idx="3">
                  <c:v>0</c:v>
                </c:pt>
                <c:pt idx="4">
                  <c:v>0</c:v>
                </c:pt>
                <c:pt idx="5">
                  <c:v>0</c:v>
                </c:pt>
              </c:numCache>
            </c:numRef>
          </c:val>
          <c:extLst>
            <c:ext xmlns:c16="http://schemas.microsoft.com/office/drawing/2014/chart" uri="{C3380CC4-5D6E-409C-BE32-E72D297353CC}">
              <c16:uniqueId val="{00000000-3168-42B7-9C7E-0F61D7978974}"/>
            </c:ext>
          </c:extLst>
        </c:ser>
        <c:ser>
          <c:idx val="3"/>
          <c:order val="1"/>
          <c:spPr>
            <a:solidFill>
              <a:srgbClr val="7030A0"/>
            </a:solidFill>
          </c:spPr>
          <c:invertIfNegative val="0"/>
          <c:cat>
            <c:strRef>
              <c:f>'Painel de Gestão Final'!$C$25:$C$30</c:f>
              <c:strCache>
                <c:ptCount val="6"/>
                <c:pt idx="0">
                  <c:v>OBJETIVO 1</c:v>
                </c:pt>
                <c:pt idx="1">
                  <c:v>OBJETIVO 2</c:v>
                </c:pt>
                <c:pt idx="2">
                  <c:v>OBJETIVO 3</c:v>
                </c:pt>
                <c:pt idx="3">
                  <c:v>OBJETIVO 4</c:v>
                </c:pt>
                <c:pt idx="4">
                  <c:v>OBJETIVO 5</c:v>
                </c:pt>
                <c:pt idx="5">
                  <c:v>OBJETIVO 6</c:v>
                </c:pt>
              </c:strCache>
            </c:strRef>
          </c:cat>
          <c:val>
            <c:numRef>
              <c:f>'Painel de Gestão Final'!$F$25:$F$30</c:f>
              <c:numCache>
                <c:formatCode>General</c:formatCode>
                <c:ptCount val="6"/>
                <c:pt idx="0">
                  <c:v>3</c:v>
                </c:pt>
                <c:pt idx="1">
                  <c:v>1</c:v>
                </c:pt>
                <c:pt idx="2">
                  <c:v>2</c:v>
                </c:pt>
                <c:pt idx="3">
                  <c:v>2</c:v>
                </c:pt>
                <c:pt idx="4">
                  <c:v>2</c:v>
                </c:pt>
                <c:pt idx="5">
                  <c:v>2</c:v>
                </c:pt>
              </c:numCache>
            </c:numRef>
          </c:val>
          <c:extLst>
            <c:ext xmlns:c16="http://schemas.microsoft.com/office/drawing/2014/chart" uri="{C3380CC4-5D6E-409C-BE32-E72D297353CC}">
              <c16:uniqueId val="{00000001-3168-42B7-9C7E-0F61D7978974}"/>
            </c:ext>
          </c:extLst>
        </c:ser>
        <c:ser>
          <c:idx val="1"/>
          <c:order val="2"/>
          <c:spPr>
            <a:solidFill>
              <a:srgbClr val="0070C0"/>
            </a:solidFill>
          </c:spPr>
          <c:invertIfNegative val="0"/>
          <c:val>
            <c:numRef>
              <c:f>'Painel de Gestão Final'!$G$25:$G$30</c:f>
              <c:numCache>
                <c:formatCode>General</c:formatCode>
                <c:ptCount val="6"/>
                <c:pt idx="0">
                  <c:v>5</c:v>
                </c:pt>
                <c:pt idx="1">
                  <c:v>2</c:v>
                </c:pt>
                <c:pt idx="2">
                  <c:v>1</c:v>
                </c:pt>
                <c:pt idx="3">
                  <c:v>1</c:v>
                </c:pt>
                <c:pt idx="4">
                  <c:v>1</c:v>
                </c:pt>
                <c:pt idx="5">
                  <c:v>3</c:v>
                </c:pt>
              </c:numCache>
            </c:numRef>
          </c:val>
          <c:extLst>
            <c:ext xmlns:c16="http://schemas.microsoft.com/office/drawing/2014/chart" uri="{C3380CC4-5D6E-409C-BE32-E72D297353CC}">
              <c16:uniqueId val="{00000002-3168-42B7-9C7E-0F61D7978974}"/>
            </c:ext>
          </c:extLst>
        </c:ser>
        <c:dLbls>
          <c:showLegendKey val="0"/>
          <c:showVal val="0"/>
          <c:showCatName val="0"/>
          <c:showSerName val="0"/>
          <c:showPercent val="0"/>
          <c:showBubbleSize val="0"/>
        </c:dLbls>
        <c:gapWidth val="150"/>
        <c:overlap val="100"/>
        <c:axId val="193372160"/>
        <c:axId val="193225856"/>
      </c:barChart>
      <c:catAx>
        <c:axId val="193372160"/>
        <c:scaling>
          <c:orientation val="maxMin"/>
        </c:scaling>
        <c:delete val="0"/>
        <c:axPos val="l"/>
        <c:numFmt formatCode="ge\r\a\l" sourceLinked="0"/>
        <c:majorTickMark val="out"/>
        <c:minorTickMark val="none"/>
        <c:tickLblPos val="nextTo"/>
        <c:crossAx val="193225856"/>
        <c:crosses val="autoZero"/>
        <c:auto val="1"/>
        <c:lblAlgn val="ctr"/>
        <c:lblOffset val="100"/>
        <c:noMultiLvlLbl val="0"/>
      </c:catAx>
      <c:valAx>
        <c:axId val="193225856"/>
        <c:scaling>
          <c:orientation val="minMax"/>
        </c:scaling>
        <c:delete val="0"/>
        <c:axPos val="t"/>
        <c:majorGridlines/>
        <c:numFmt formatCode="General" sourceLinked="1"/>
        <c:majorTickMark val="out"/>
        <c:minorTickMark val="none"/>
        <c:tickLblPos val="nextTo"/>
        <c:crossAx val="193372160"/>
        <c:crosses val="autoZero"/>
        <c:crossBetween val="between"/>
        <c:majorUnit val="2"/>
      </c:valAx>
    </c:plotArea>
    <c:plotVisOnly val="1"/>
    <c:dispBlanksAs val="gap"/>
    <c:showDLblsOverMax val="0"/>
  </c:chart>
  <c:printSettings>
    <c:headerFooter/>
    <c:pageMargins b="0.78740157499999996" l="0.511811024" r="0.511811024" t="0.78740157499999996" header="0.31496062000000263" footer="0.3149606200000026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8011E-3"/>
          <c:y val="1.6489186112599717E-2"/>
        </c:manualLayout>
      </c:layout>
      <c:overlay val="0"/>
      <c:spPr>
        <a:noFill/>
      </c:spPr>
    </c:title>
    <c:autoTitleDeleted val="0"/>
    <c:plotArea>
      <c:layout>
        <c:manualLayout>
          <c:layoutTarget val="inner"/>
          <c:xMode val="edge"/>
          <c:yMode val="edge"/>
          <c:x val="8.1141294838144959E-2"/>
          <c:y val="0.21937888351980589"/>
          <c:w val="0.46168875765529332"/>
          <c:h val="0.68515846659658253"/>
        </c:manualLayout>
      </c:layout>
      <c:doughnutChart>
        <c:varyColors val="1"/>
        <c:ser>
          <c:idx val="0"/>
          <c:order val="0"/>
          <c:spPr>
            <a:solidFill>
              <a:srgbClr val="FF0000"/>
            </a:solidFill>
          </c:spPr>
          <c:dPt>
            <c:idx val="1"/>
            <c:bubble3D val="0"/>
            <c:spPr>
              <a:solidFill>
                <a:srgbClr val="7030A0"/>
              </a:solidFill>
            </c:spPr>
            <c:extLst>
              <c:ext xmlns:c16="http://schemas.microsoft.com/office/drawing/2014/chart" uri="{C3380CC4-5D6E-409C-BE32-E72D297353CC}">
                <c16:uniqueId val="{00000002-DB5C-4253-9FDE-C6B61737123F}"/>
              </c:ext>
            </c:extLst>
          </c:dPt>
          <c:dPt>
            <c:idx val="2"/>
            <c:bubble3D val="0"/>
            <c:spPr>
              <a:solidFill>
                <a:srgbClr val="0070C0"/>
              </a:solidFill>
            </c:spPr>
            <c:extLst>
              <c:ext xmlns:c16="http://schemas.microsoft.com/office/drawing/2014/chart" uri="{C3380CC4-5D6E-409C-BE32-E72D297353CC}">
                <c16:uniqueId val="{00000004-DB5C-4253-9FDE-C6B61737123F}"/>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Final'!$C$15:$C$17</c:f>
              <c:strCache>
                <c:ptCount val="3"/>
                <c:pt idx="0">
                  <c:v>Não iniciada ou não concluída</c:v>
                </c:pt>
                <c:pt idx="1">
                  <c:v>Iniciada e não concluída no período previsto</c:v>
                </c:pt>
                <c:pt idx="2">
                  <c:v>Concluída</c:v>
                </c:pt>
              </c:strCache>
            </c:strRef>
          </c:cat>
          <c:val>
            <c:numRef>
              <c:f>'Painel de Gestão Final'!$E$15:$E$17</c:f>
              <c:numCache>
                <c:formatCode>0%</c:formatCode>
                <c:ptCount val="3"/>
                <c:pt idx="0">
                  <c:v>7.407407407407407E-2</c:v>
                </c:pt>
                <c:pt idx="1">
                  <c:v>0.44444444444444442</c:v>
                </c:pt>
                <c:pt idx="2">
                  <c:v>0.48148148148148145</c:v>
                </c:pt>
              </c:numCache>
            </c:numRef>
          </c:val>
          <c:extLst>
            <c:ext xmlns:c16="http://schemas.microsoft.com/office/drawing/2014/chart" uri="{C3380CC4-5D6E-409C-BE32-E72D297353CC}">
              <c16:uniqueId val="{00000005-DB5C-4253-9FDE-C6B61737123F}"/>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9587952117740579"/>
          <c:w val="0.41304166666666681"/>
          <c:h val="0.76513556350657985"/>
        </c:manualLayout>
      </c:layout>
      <c:overlay val="0"/>
      <c:txPr>
        <a:bodyPr/>
        <a:lstStyle/>
        <a:p>
          <a:pPr>
            <a:defRPr sz="1200"/>
          </a:pPr>
          <a:endParaRPr lang="pt-BR"/>
        </a:p>
      </c:txPr>
    </c:legend>
    <c:plotVisOnly val="1"/>
    <c:dispBlanksAs val="zero"/>
    <c:showDLblsOverMax val="0"/>
  </c:chart>
  <c:printSettings>
    <c:headerFooter/>
    <c:pageMargins b="0.78740157499999996" l="0.511811024" r="0.511811024" t="0.78740157499999996" header="0.31496062000000208" footer="0.31496062000000208"/>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8.1141294838144959E-2"/>
          <c:y val="0.21937888351980564"/>
          <c:w val="0.46168875765529332"/>
          <c:h val="0.685158466596580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- 1'!$E$16:$E$20</c:f>
              <c:numCache>
                <c:formatCode>0%</c:formatCode>
                <c:ptCount val="5"/>
                <c:pt idx="0">
                  <c:v>0</c:v>
                </c:pt>
                <c:pt idx="1">
                  <c:v>0.48275862068965519</c:v>
                </c:pt>
                <c:pt idx="2">
                  <c:v>0.17241379310344829</c:v>
                </c:pt>
                <c:pt idx="3">
                  <c:v>0.27586206896551724</c:v>
                </c:pt>
                <c:pt idx="4">
                  <c:v>6.8965517241379309E-2</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9.5030183727034145E-2"/>
          <c:y val="0.21937888351980564"/>
          <c:w val="0.46168875765529332"/>
          <c:h val="0.685158466596580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- 1'!$C$16:$C$21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- 1'!$G$16:$G$21</c:f>
              <c:numCache>
                <c:formatCode>0%</c:formatCode>
                <c:ptCount val="6"/>
                <c:pt idx="0">
                  <c:v>0</c:v>
                </c:pt>
                <c:pt idx="1">
                  <c:v>0.46666666666666667</c:v>
                </c:pt>
                <c:pt idx="2">
                  <c:v>0.16666666666666666</c:v>
                </c:pt>
                <c:pt idx="3">
                  <c:v>0.26666666666666666</c:v>
                </c:pt>
                <c:pt idx="4">
                  <c:v>6.6666666666666666E-2</c:v>
                </c:pt>
                <c:pt idx="5">
                  <c:v>3.3333333333333333E-2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13"/>
          <c:y val="0.11768286970423393"/>
          <c:w val="0.38477668980593843"/>
          <c:h val="0.818491751181893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- 2'!$E$32:$E$37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- 2'!$G$32:$G$37</c:f>
              <c:numCache>
                <c:formatCode>General</c:formatCode>
                <c:ptCount val="6"/>
                <c:pt idx="0">
                  <c:v>1</c:v>
                </c:pt>
                <c:pt idx="1">
                  <c:v>1</c:v>
                </c:pt>
                <c:pt idx="2">
                  <c:v>2</c:v>
                </c:pt>
                <c:pt idx="3">
                  <c:v>1</c:v>
                </c:pt>
                <c:pt idx="4">
                  <c:v>4</c:v>
                </c:pt>
                <c:pt idx="5">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- 2'!$H$32:$H$37</c:f>
              <c:numCache>
                <c:formatCode>General</c:formatCode>
                <c:ptCount val="6"/>
                <c:pt idx="0">
                  <c:v>0</c:v>
                </c:pt>
                <c:pt idx="1">
                  <c:v>0</c:v>
                </c:pt>
                <c:pt idx="2">
                  <c:v>3</c:v>
                </c:pt>
                <c:pt idx="3">
                  <c:v>0</c:v>
                </c:pt>
                <c:pt idx="4">
                  <c:v>0</c:v>
                </c:pt>
                <c:pt idx="5">
                  <c:v>0</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- 2'!$I$32:$I$37</c:f>
              <c:numCache>
                <c:formatCode>General</c:formatCode>
                <c:ptCount val="6"/>
                <c:pt idx="0">
                  <c:v>7</c:v>
                </c:pt>
                <c:pt idx="1">
                  <c:v>0</c:v>
                </c:pt>
                <c:pt idx="2">
                  <c:v>2</c:v>
                </c:pt>
                <c:pt idx="3">
                  <c:v>2</c:v>
                </c:pt>
                <c:pt idx="4">
                  <c:v>0</c:v>
                </c:pt>
                <c:pt idx="5">
                  <c:v>1</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- 2'!$C$32:$C$37</c:f>
              <c:strCache>
                <c:ptCount val="6"/>
                <c:pt idx="0">
                  <c:v>OBJETIVO 1</c:v>
                </c:pt>
                <c:pt idx="1">
                  <c:v>OBJETIVO 2</c:v>
                </c:pt>
                <c:pt idx="2">
                  <c:v>OBJETIVO 3</c:v>
                </c:pt>
                <c:pt idx="3">
                  <c:v>OBJETIVO 4</c:v>
                </c:pt>
                <c:pt idx="4">
                  <c:v>OBJETIVO 5</c:v>
                </c:pt>
                <c:pt idx="5">
                  <c:v>OBJETIVO 6</c:v>
                </c:pt>
              </c:strCache>
            </c:strRef>
          </c:cat>
          <c:val>
            <c:numRef>
              <c:f>'Painel de Gestão - 2'!$J$32:$J$37</c:f>
              <c:numCache>
                <c:formatCode>General</c:formatCode>
                <c:ptCount val="6"/>
                <c:pt idx="0">
                  <c:v>0</c:v>
                </c:pt>
                <c:pt idx="1">
                  <c:v>2</c:v>
                </c:pt>
                <c:pt idx="2">
                  <c:v>0</c:v>
                </c:pt>
                <c:pt idx="3">
                  <c:v>1</c:v>
                </c:pt>
                <c:pt idx="4">
                  <c:v>0</c:v>
                </c:pt>
                <c:pt idx="5">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91393280"/>
        <c:axId val="190884096"/>
      </c:barChart>
      <c:catAx>
        <c:axId val="191393280"/>
        <c:scaling>
          <c:orientation val="maxMin"/>
        </c:scaling>
        <c:delete val="0"/>
        <c:axPos val="l"/>
        <c:numFmt formatCode="ge\r\a\l" sourceLinked="0"/>
        <c:majorTickMark val="out"/>
        <c:minorTickMark val="none"/>
        <c:tickLblPos val="nextTo"/>
        <c:txPr>
          <a:bodyPr/>
          <a:lstStyle/>
          <a:p>
            <a:pPr>
              <a:defRPr sz="1100"/>
            </a:pPr>
            <a:endParaRPr lang="pt-BR"/>
          </a:p>
        </c:txPr>
        <c:crossAx val="190884096"/>
        <c:crosses val="autoZero"/>
        <c:auto val="1"/>
        <c:lblAlgn val="ctr"/>
        <c:lblOffset val="100"/>
        <c:noMultiLvlLbl val="0"/>
      </c:catAx>
      <c:valAx>
        <c:axId val="190884096"/>
        <c:scaling>
          <c:orientation val="minMax"/>
        </c:scaling>
        <c:delete val="0"/>
        <c:axPos val="t"/>
        <c:majorGridlines/>
        <c:numFmt formatCode="General" sourceLinked="1"/>
        <c:majorTickMark val="out"/>
        <c:minorTickMark val="none"/>
        <c:tickLblPos val="nextTo"/>
        <c:crossAx val="191393280"/>
        <c:crosses val="autoZero"/>
        <c:crossBetween val="between"/>
        <c:majorUnit val="2"/>
      </c:valAx>
    </c:plotArea>
    <c:plotVisOnly val="1"/>
    <c:dispBlanksAs val="gap"/>
    <c:showDLblsOverMax val="0"/>
  </c:chart>
  <c:printSettings>
    <c:headerFooter/>
    <c:pageMargins b="0.78740157499999996" l="0.511811024" r="0.511811024" t="0.78740157499999996" header="0.31496062000000197" footer="0.31496062000000197"/>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8.1141294838144959E-2"/>
          <c:y val="0.21937888351980564"/>
          <c:w val="0.46168875765529332"/>
          <c:h val="0.685158466596580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- 2'!$E$16:$E$20</c:f>
              <c:numCache>
                <c:formatCode>0%</c:formatCode>
                <c:ptCount val="5"/>
                <c:pt idx="0">
                  <c:v>0</c:v>
                </c:pt>
                <c:pt idx="1">
                  <c:v>0.33333333333333331</c:v>
                </c:pt>
                <c:pt idx="2">
                  <c:v>0.1</c:v>
                </c:pt>
                <c:pt idx="3">
                  <c:v>0.4</c:v>
                </c:pt>
                <c:pt idx="4">
                  <c:v>0.16666666666666666</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9.5030183727034145E-2"/>
          <c:y val="0.21937888351980564"/>
          <c:w val="0.46168875765529332"/>
          <c:h val="0.685158466596580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numFmt formatCode="0%" sourceLinked="0"/>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- 2'!$C$16:$C$21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- 2'!$G$16:$G$21</c:f>
              <c:numCache>
                <c:formatCode>0%</c:formatCode>
                <c:ptCount val="6"/>
                <c:pt idx="0">
                  <c:v>0</c:v>
                </c:pt>
                <c:pt idx="1">
                  <c:v>0.33333333333333331</c:v>
                </c:pt>
                <c:pt idx="2">
                  <c:v>0.1</c:v>
                </c:pt>
                <c:pt idx="3">
                  <c:v>0.4</c:v>
                </c:pt>
                <c:pt idx="4">
                  <c:v>0.16666666666666666</c:v>
                </c:pt>
                <c:pt idx="5">
                  <c:v>0</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13"/>
          <c:y val="0.11768286970423393"/>
          <c:w val="0.38477668980593843"/>
          <c:h val="0.818491751181893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spPr>
            <a:solidFill>
              <a:srgbClr val="B15407"/>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- 3'!$E$32:$E$37</c:f>
              <c:numCache>
                <c:formatCode>General</c:formatCode>
                <c:ptCount val="6"/>
                <c:pt idx="0">
                  <c:v>0</c:v>
                </c:pt>
                <c:pt idx="1">
                  <c:v>0</c:v>
                </c:pt>
                <c:pt idx="2">
                  <c:v>3</c:v>
                </c:pt>
                <c:pt idx="3">
                  <c:v>0</c:v>
                </c:pt>
                <c:pt idx="4">
                  <c:v>2</c:v>
                </c:pt>
                <c:pt idx="5">
                  <c:v>0</c:v>
                </c:pt>
              </c:numCache>
            </c:numRef>
          </c:val>
          <c:extLst>
            <c:ext xmlns:c16="http://schemas.microsoft.com/office/drawing/2014/chart" uri="{C3380CC4-5D6E-409C-BE32-E72D297353CC}">
              <c16:uniqueId val="{00000000-9FFB-45F9-AB43-E482C8921681}"/>
            </c:ext>
          </c:extLst>
        </c:ser>
        <c:ser>
          <c:idx val="1"/>
          <c:order val="1"/>
          <c:spPr>
            <a:solidFill>
              <a:schemeClr val="bg1">
                <a:lumMod val="65000"/>
              </a:schemeClr>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- 3'!$F$32:$F$37</c:f>
              <c:numCache>
                <c:formatCode>General</c:formatCode>
                <c:ptCount val="6"/>
                <c:pt idx="0">
                  <c:v>0</c:v>
                </c:pt>
                <c:pt idx="1">
                  <c:v>0</c:v>
                </c:pt>
                <c:pt idx="2">
                  <c:v>0</c:v>
                </c:pt>
                <c:pt idx="3">
                  <c:v>0</c:v>
                </c:pt>
                <c:pt idx="4">
                  <c:v>0</c:v>
                </c:pt>
                <c:pt idx="5">
                  <c:v>0</c:v>
                </c:pt>
              </c:numCache>
            </c:numRef>
          </c:val>
          <c:extLst>
            <c:ext xmlns:c16="http://schemas.microsoft.com/office/drawing/2014/chart" uri="{C3380CC4-5D6E-409C-BE32-E72D297353CC}">
              <c16:uniqueId val="{00000001-9FFB-45F9-AB43-E482C8921681}"/>
            </c:ext>
          </c:extLst>
        </c:ser>
        <c:ser>
          <c:idx val="2"/>
          <c:order val="2"/>
          <c:spPr>
            <a:solidFill>
              <a:srgbClr val="FF0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- 3'!$G$32:$G$37</c:f>
              <c:numCache>
                <c:formatCode>General</c:formatCode>
                <c:ptCount val="6"/>
                <c:pt idx="0">
                  <c:v>1</c:v>
                </c:pt>
                <c:pt idx="1">
                  <c:v>0</c:v>
                </c:pt>
                <c:pt idx="2">
                  <c:v>2</c:v>
                </c:pt>
                <c:pt idx="3">
                  <c:v>1</c:v>
                </c:pt>
                <c:pt idx="4">
                  <c:v>3</c:v>
                </c:pt>
                <c:pt idx="5">
                  <c:v>1</c:v>
                </c:pt>
              </c:numCache>
            </c:numRef>
          </c:val>
          <c:extLst>
            <c:ext xmlns:c16="http://schemas.microsoft.com/office/drawing/2014/chart" uri="{C3380CC4-5D6E-409C-BE32-E72D297353CC}">
              <c16:uniqueId val="{00000002-9FFB-45F9-AB43-E482C8921681}"/>
            </c:ext>
          </c:extLst>
        </c:ser>
        <c:ser>
          <c:idx val="3"/>
          <c:order val="3"/>
          <c:spPr>
            <a:solidFill>
              <a:srgbClr val="FFC00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- 3'!$H$32:$H$37</c:f>
              <c:numCache>
                <c:formatCode>General</c:formatCode>
                <c:ptCount val="6"/>
                <c:pt idx="0">
                  <c:v>2</c:v>
                </c:pt>
                <c:pt idx="1">
                  <c:v>1</c:v>
                </c:pt>
                <c:pt idx="2">
                  <c:v>3</c:v>
                </c:pt>
                <c:pt idx="3">
                  <c:v>1</c:v>
                </c:pt>
                <c:pt idx="4">
                  <c:v>1</c:v>
                </c:pt>
                <c:pt idx="5">
                  <c:v>1</c:v>
                </c:pt>
              </c:numCache>
            </c:numRef>
          </c:val>
          <c:extLst>
            <c:ext xmlns:c16="http://schemas.microsoft.com/office/drawing/2014/chart" uri="{C3380CC4-5D6E-409C-BE32-E72D297353CC}">
              <c16:uniqueId val="{00000003-9FFB-45F9-AB43-E482C8921681}"/>
            </c:ext>
          </c:extLst>
        </c:ser>
        <c:ser>
          <c:idx val="4"/>
          <c:order val="4"/>
          <c:spPr>
            <a:solidFill>
              <a:srgbClr val="92D05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- 3'!$I$32:$I$37</c:f>
              <c:numCache>
                <c:formatCode>General</c:formatCode>
                <c:ptCount val="6"/>
                <c:pt idx="0">
                  <c:v>5</c:v>
                </c:pt>
                <c:pt idx="1">
                  <c:v>0</c:v>
                </c:pt>
                <c:pt idx="2">
                  <c:v>2</c:v>
                </c:pt>
                <c:pt idx="3">
                  <c:v>1</c:v>
                </c:pt>
                <c:pt idx="4">
                  <c:v>0</c:v>
                </c:pt>
                <c:pt idx="5">
                  <c:v>0</c:v>
                </c:pt>
              </c:numCache>
            </c:numRef>
          </c:val>
          <c:extLst>
            <c:ext xmlns:c16="http://schemas.microsoft.com/office/drawing/2014/chart" uri="{C3380CC4-5D6E-409C-BE32-E72D297353CC}">
              <c16:uniqueId val="{00000004-9FFB-45F9-AB43-E482C8921681}"/>
            </c:ext>
          </c:extLst>
        </c:ser>
        <c:ser>
          <c:idx val="5"/>
          <c:order val="5"/>
          <c:spPr>
            <a:solidFill>
              <a:srgbClr val="0070C0"/>
            </a:solidFill>
          </c:spPr>
          <c:invertIfNegative val="0"/>
          <c:cat>
            <c:strRef>
              <c:f>'Painel de Gestão - 3'!$C$32:$C$37</c:f>
              <c:strCache>
                <c:ptCount val="6"/>
                <c:pt idx="0">
                  <c:v>OBJETIVO 1</c:v>
                </c:pt>
                <c:pt idx="1">
                  <c:v>OBJETIVO 2</c:v>
                </c:pt>
                <c:pt idx="2">
                  <c:v>OBJETIVO 3</c:v>
                </c:pt>
                <c:pt idx="3">
                  <c:v>OBJETIVO 4</c:v>
                </c:pt>
                <c:pt idx="4">
                  <c:v>OBJETIVO 5</c:v>
                </c:pt>
                <c:pt idx="5">
                  <c:v>OBJETIVO 6</c:v>
                </c:pt>
              </c:strCache>
            </c:strRef>
          </c:cat>
          <c:val>
            <c:numRef>
              <c:f>'Painel de Gestão - 3'!$J$32:$J$37</c:f>
              <c:numCache>
                <c:formatCode>General</c:formatCode>
                <c:ptCount val="6"/>
                <c:pt idx="0">
                  <c:v>0</c:v>
                </c:pt>
                <c:pt idx="1">
                  <c:v>2</c:v>
                </c:pt>
                <c:pt idx="2">
                  <c:v>0</c:v>
                </c:pt>
                <c:pt idx="3">
                  <c:v>1</c:v>
                </c:pt>
                <c:pt idx="4">
                  <c:v>0</c:v>
                </c:pt>
                <c:pt idx="5">
                  <c:v>2</c:v>
                </c:pt>
              </c:numCache>
            </c:numRef>
          </c:val>
          <c:extLst>
            <c:ext xmlns:c16="http://schemas.microsoft.com/office/drawing/2014/chart" uri="{C3380CC4-5D6E-409C-BE32-E72D297353CC}">
              <c16:uniqueId val="{00000005-9FFB-45F9-AB43-E482C8921681}"/>
            </c:ext>
          </c:extLst>
        </c:ser>
        <c:dLbls>
          <c:showLegendKey val="0"/>
          <c:showVal val="0"/>
          <c:showCatName val="0"/>
          <c:showSerName val="0"/>
          <c:showPercent val="0"/>
          <c:showBubbleSize val="0"/>
        </c:dLbls>
        <c:gapWidth val="150"/>
        <c:overlap val="100"/>
        <c:axId val="192763392"/>
        <c:axId val="190889280"/>
      </c:barChart>
      <c:catAx>
        <c:axId val="192763392"/>
        <c:scaling>
          <c:orientation val="maxMin"/>
        </c:scaling>
        <c:delete val="0"/>
        <c:axPos val="l"/>
        <c:numFmt formatCode="ge\r\a\l" sourceLinked="0"/>
        <c:majorTickMark val="out"/>
        <c:minorTickMark val="none"/>
        <c:tickLblPos val="nextTo"/>
        <c:txPr>
          <a:bodyPr/>
          <a:lstStyle/>
          <a:p>
            <a:pPr>
              <a:defRPr sz="1100"/>
            </a:pPr>
            <a:endParaRPr lang="pt-BR"/>
          </a:p>
        </c:txPr>
        <c:crossAx val="190889280"/>
        <c:crosses val="autoZero"/>
        <c:auto val="1"/>
        <c:lblAlgn val="ctr"/>
        <c:lblOffset val="100"/>
        <c:noMultiLvlLbl val="0"/>
      </c:catAx>
      <c:valAx>
        <c:axId val="190889280"/>
        <c:scaling>
          <c:orientation val="minMax"/>
        </c:scaling>
        <c:delete val="0"/>
        <c:axPos val="t"/>
        <c:majorGridlines/>
        <c:numFmt formatCode="General" sourceLinked="1"/>
        <c:majorTickMark val="out"/>
        <c:minorTickMark val="none"/>
        <c:tickLblPos val="nextTo"/>
        <c:crossAx val="192763392"/>
        <c:crosses val="autoZero"/>
        <c:crossBetween val="between"/>
        <c:majorUnit val="2"/>
      </c:valAx>
    </c:plotArea>
    <c:plotVisOnly val="1"/>
    <c:dispBlanksAs val="gap"/>
    <c:showDLblsOverMax val="0"/>
  </c:chart>
  <c:printSettings>
    <c:headerFooter/>
    <c:pageMargins b="0.78740157499999996" l="0.511811024" r="0.511811024" t="0.78740157499999996" header="0.31496062000000197" footer="0.31496062000000197"/>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atual </a:t>
            </a:r>
            <a:r>
              <a:rPr lang="pt-BR" sz="1600" baseline="0"/>
              <a:t>do PAN </a:t>
            </a:r>
          </a:p>
          <a:p>
            <a:pPr algn="l">
              <a:defRPr sz="1600"/>
            </a:pPr>
            <a:r>
              <a:rPr lang="pt-BR" sz="1600" baseline="0"/>
              <a:t>Monitoria atual</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8.1141294838144959E-2"/>
          <c:y val="0.21937888351980564"/>
          <c:w val="0.46168875765529332"/>
          <c:h val="0.68515846659658086"/>
        </c:manualLayout>
      </c:layout>
      <c:doughnutChart>
        <c:varyColors val="1"/>
        <c:ser>
          <c:idx val="0"/>
          <c:order val="0"/>
          <c:spPr>
            <a:solidFill>
              <a:srgbClr val="FFFF00"/>
            </a:solidFill>
          </c:spPr>
          <c:dPt>
            <c:idx val="0"/>
            <c:bubble3D val="0"/>
            <c:spPr>
              <a:solidFill>
                <a:schemeClr val="bg1">
                  <a:lumMod val="50000"/>
                </a:schemeClr>
              </a:solidFill>
            </c:spPr>
            <c:extLst>
              <c:ext xmlns:c16="http://schemas.microsoft.com/office/drawing/2014/chart" uri="{C3380CC4-5D6E-409C-BE32-E72D297353CC}">
                <c16:uniqueId val="{00000001-9FE0-4D9F-B8DC-8B9C8E37DCB1}"/>
              </c:ext>
            </c:extLst>
          </c:dPt>
          <c:dPt>
            <c:idx val="1"/>
            <c:bubble3D val="0"/>
            <c:spPr>
              <a:solidFill>
                <a:srgbClr val="FF0000"/>
              </a:solidFill>
            </c:spPr>
            <c:extLst>
              <c:ext xmlns:c16="http://schemas.microsoft.com/office/drawing/2014/chart" uri="{C3380CC4-5D6E-409C-BE32-E72D297353CC}">
                <c16:uniqueId val="{00000003-9FE0-4D9F-B8DC-8B9C8E37DCB1}"/>
              </c:ext>
            </c:extLst>
          </c:dPt>
          <c:dPt>
            <c:idx val="3"/>
            <c:bubble3D val="0"/>
            <c:spPr>
              <a:solidFill>
                <a:srgbClr val="92D050"/>
              </a:solidFill>
            </c:spPr>
            <c:extLst>
              <c:ext xmlns:c16="http://schemas.microsoft.com/office/drawing/2014/chart" uri="{C3380CC4-5D6E-409C-BE32-E72D297353CC}">
                <c16:uniqueId val="{00000005-9FE0-4D9F-B8DC-8B9C8E37DCB1}"/>
              </c:ext>
            </c:extLst>
          </c:dPt>
          <c:dPt>
            <c:idx val="4"/>
            <c:bubble3D val="0"/>
            <c:spPr>
              <a:solidFill>
                <a:srgbClr val="0070C0"/>
              </a:solidFill>
            </c:spPr>
            <c:extLst>
              <c:ext xmlns:c16="http://schemas.microsoft.com/office/drawing/2014/chart" uri="{C3380CC4-5D6E-409C-BE32-E72D297353CC}">
                <c16:uniqueId val="{00000007-9FE0-4D9F-B8DC-8B9C8E37DCB1}"/>
              </c:ext>
            </c:extLst>
          </c:dPt>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- 3'!$C$16:$C$20</c:f>
              <c:strCache>
                <c:ptCount val="5"/>
                <c:pt idx="0">
                  <c:v> Início planejado é posterior ao período monitorado</c:v>
                </c:pt>
                <c:pt idx="1">
                  <c:v> Não iniciada ou não concluída</c:v>
                </c:pt>
                <c:pt idx="2">
                  <c:v> Em andamento com problemas de realização</c:v>
                </c:pt>
                <c:pt idx="3">
                  <c:v> Em andamento no período previsto </c:v>
                </c:pt>
                <c:pt idx="4">
                  <c:v> Concluída</c:v>
                </c:pt>
              </c:strCache>
            </c:strRef>
          </c:cat>
          <c:val>
            <c:numRef>
              <c:f>'Painel de Gestão - 3'!$E$16:$E$20</c:f>
              <c:numCache>
                <c:formatCode>0%</c:formatCode>
                <c:ptCount val="5"/>
                <c:pt idx="0">
                  <c:v>0</c:v>
                </c:pt>
                <c:pt idx="1">
                  <c:v>0.26666666666666666</c:v>
                </c:pt>
                <c:pt idx="2">
                  <c:v>0.3</c:v>
                </c:pt>
                <c:pt idx="3">
                  <c:v>0.26666666666666666</c:v>
                </c:pt>
                <c:pt idx="4">
                  <c:v>0.16666666666666666</c:v>
                </c:pt>
              </c:numCache>
            </c:numRef>
          </c:val>
          <c:extLst>
            <c:ext xmlns:c16="http://schemas.microsoft.com/office/drawing/2014/chart" uri="{C3380CC4-5D6E-409C-BE32-E72D297353CC}">
              <c16:uniqueId val="{00000008-9FE0-4D9F-B8DC-8B9C8E37DCB1}"/>
            </c:ext>
          </c:extLst>
        </c:ser>
        <c:dLbls>
          <c:showLegendKey val="0"/>
          <c:showVal val="1"/>
          <c:showCatName val="0"/>
          <c:showSerName val="0"/>
          <c:showPercent val="0"/>
          <c:showBubbleSize val="0"/>
          <c:showLeaderLines val="0"/>
        </c:dLbls>
        <c:firstSliceAng val="0"/>
        <c:holeSize val="50"/>
      </c:doughnutChart>
    </c:plotArea>
    <c:legend>
      <c:legendPos val="r"/>
      <c:layout>
        <c:manualLayout>
          <c:xMode val="edge"/>
          <c:yMode val="edge"/>
          <c:x val="0.57029166666666664"/>
          <c:y val="0.14367663552499471"/>
          <c:w val="0.40163082802031924"/>
          <c:h val="0.79544382716049578"/>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l">
              <a:defRPr sz="1600"/>
            </a:pPr>
            <a:r>
              <a:rPr lang="pt-BR" sz="1600"/>
              <a:t>Situação </a:t>
            </a:r>
            <a:r>
              <a:rPr lang="pt-BR" sz="1600" baseline="0"/>
              <a:t>do PAN </a:t>
            </a:r>
          </a:p>
          <a:p>
            <a:pPr algn="l">
              <a:defRPr sz="1600"/>
            </a:pPr>
            <a:r>
              <a:rPr lang="pt-BR" sz="1600" baseline="0"/>
              <a:t>Pós Monitoria</a:t>
            </a:r>
            <a:endParaRPr lang="pt-BR" sz="1600"/>
          </a:p>
        </c:rich>
      </c:tx>
      <c:layout>
        <c:manualLayout>
          <c:xMode val="edge"/>
          <c:yMode val="edge"/>
          <c:x val="7.9304461942257855E-3"/>
          <c:y val="1.6489186112599717E-2"/>
        </c:manualLayout>
      </c:layout>
      <c:overlay val="0"/>
      <c:spPr>
        <a:noFill/>
      </c:spPr>
    </c:title>
    <c:autoTitleDeleted val="0"/>
    <c:plotArea>
      <c:layout>
        <c:manualLayout>
          <c:layoutTarget val="inner"/>
          <c:xMode val="edge"/>
          <c:yMode val="edge"/>
          <c:x val="9.5030183727034145E-2"/>
          <c:y val="0.21937888351980564"/>
          <c:w val="0.46168875765529332"/>
          <c:h val="0.68515846659658086"/>
        </c:manualLayout>
      </c:layout>
      <c:doughnutChart>
        <c:varyColors val="1"/>
        <c:ser>
          <c:idx val="0"/>
          <c:order val="0"/>
          <c:dPt>
            <c:idx val="0"/>
            <c:bubble3D val="0"/>
            <c:spPr>
              <a:solidFill>
                <a:schemeClr val="bg1">
                  <a:lumMod val="65000"/>
                </a:schemeClr>
              </a:solidFill>
            </c:spPr>
            <c:extLst>
              <c:ext xmlns:c16="http://schemas.microsoft.com/office/drawing/2014/chart" uri="{C3380CC4-5D6E-409C-BE32-E72D297353CC}">
                <c16:uniqueId val="{00000001-AC0A-488D-A911-331F8DF53764}"/>
              </c:ext>
            </c:extLst>
          </c:dPt>
          <c:dPt>
            <c:idx val="1"/>
            <c:bubble3D val="0"/>
            <c:spPr>
              <a:solidFill>
                <a:srgbClr val="FF0000"/>
              </a:solidFill>
            </c:spPr>
            <c:extLst>
              <c:ext xmlns:c16="http://schemas.microsoft.com/office/drawing/2014/chart" uri="{C3380CC4-5D6E-409C-BE32-E72D297353CC}">
                <c16:uniqueId val="{00000003-AC0A-488D-A911-331F8DF53764}"/>
              </c:ext>
            </c:extLst>
          </c:dPt>
          <c:dPt>
            <c:idx val="2"/>
            <c:bubble3D val="0"/>
            <c:spPr>
              <a:solidFill>
                <a:srgbClr val="FFFF00"/>
              </a:solidFill>
            </c:spPr>
            <c:extLst>
              <c:ext xmlns:c16="http://schemas.microsoft.com/office/drawing/2014/chart" uri="{C3380CC4-5D6E-409C-BE32-E72D297353CC}">
                <c16:uniqueId val="{00000005-AC0A-488D-A911-331F8DF53764}"/>
              </c:ext>
            </c:extLst>
          </c:dPt>
          <c:dPt>
            <c:idx val="3"/>
            <c:bubble3D val="0"/>
            <c:spPr>
              <a:solidFill>
                <a:srgbClr val="92D050"/>
              </a:solidFill>
            </c:spPr>
            <c:extLst>
              <c:ext xmlns:c16="http://schemas.microsoft.com/office/drawing/2014/chart" uri="{C3380CC4-5D6E-409C-BE32-E72D297353CC}">
                <c16:uniqueId val="{00000007-AC0A-488D-A911-331F8DF53764}"/>
              </c:ext>
            </c:extLst>
          </c:dPt>
          <c:dPt>
            <c:idx val="4"/>
            <c:bubble3D val="0"/>
            <c:spPr>
              <a:solidFill>
                <a:srgbClr val="0070C0"/>
              </a:solidFill>
            </c:spPr>
            <c:extLst>
              <c:ext xmlns:c16="http://schemas.microsoft.com/office/drawing/2014/chart" uri="{C3380CC4-5D6E-409C-BE32-E72D297353CC}">
                <c16:uniqueId val="{00000009-AC0A-488D-A911-331F8DF53764}"/>
              </c:ext>
            </c:extLst>
          </c:dPt>
          <c:dPt>
            <c:idx val="5"/>
            <c:bubble3D val="0"/>
            <c:spPr>
              <a:solidFill>
                <a:srgbClr val="FF99CC"/>
              </a:solidFill>
            </c:spPr>
            <c:extLst>
              <c:ext xmlns:c16="http://schemas.microsoft.com/office/drawing/2014/chart" uri="{C3380CC4-5D6E-409C-BE32-E72D297353CC}">
                <c16:uniqueId val="{0000000B-AC0A-488D-A911-331F8DF53764}"/>
              </c:ext>
            </c:extLst>
          </c:dPt>
          <c:dLbls>
            <c:dLbl>
              <c:idx val="0"/>
              <c:layout>
                <c:manualLayout>
                  <c:x val="8.1410256410256402E-3"/>
                  <c:y val="-3.944602867011914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C0A-488D-A911-331F8DF5376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extLst>
          </c:dLbls>
          <c:cat>
            <c:strRef>
              <c:f>'Painel de Gestão - 3'!$C$16:$C$21</c:f>
              <c:strCache>
                <c:ptCount val="6"/>
                <c:pt idx="0">
                  <c:v> Início planejado é posterior ao período monitorado</c:v>
                </c:pt>
                <c:pt idx="1">
                  <c:v> Não iniciada ou não concluída</c:v>
                </c:pt>
                <c:pt idx="2">
                  <c:v> Em andamento com problemas de realização</c:v>
                </c:pt>
                <c:pt idx="3">
                  <c:v> Em andamento no período previsto </c:v>
                </c:pt>
                <c:pt idx="4">
                  <c:v> Concluída</c:v>
                </c:pt>
                <c:pt idx="5">
                  <c:v> Ações Novas - Pós monitoria</c:v>
                </c:pt>
              </c:strCache>
            </c:strRef>
          </c:cat>
          <c:val>
            <c:numRef>
              <c:f>'Painel de Gestão - 3'!$G$16:$G$21</c:f>
              <c:numCache>
                <c:formatCode>0%</c:formatCode>
                <c:ptCount val="6"/>
                <c:pt idx="0">
                  <c:v>0</c:v>
                </c:pt>
                <c:pt idx="1">
                  <c:v>0.19230769230769232</c:v>
                </c:pt>
                <c:pt idx="2">
                  <c:v>0.26923076923076922</c:v>
                </c:pt>
                <c:pt idx="3">
                  <c:v>0.30769230769230771</c:v>
                </c:pt>
                <c:pt idx="4">
                  <c:v>0.19230769230769232</c:v>
                </c:pt>
                <c:pt idx="5">
                  <c:v>3.8461538461538464E-2</c:v>
                </c:pt>
              </c:numCache>
            </c:numRef>
          </c:val>
          <c:extLst>
            <c:ext xmlns:c16="http://schemas.microsoft.com/office/drawing/2014/chart" uri="{C3380CC4-5D6E-409C-BE32-E72D297353CC}">
              <c16:uniqueId val="{0000000C-AC0A-488D-A911-331F8DF53764}"/>
            </c:ext>
          </c:extLst>
        </c:ser>
        <c:dLbls>
          <c:showLegendKey val="0"/>
          <c:showVal val="1"/>
          <c:showCatName val="0"/>
          <c:showSerName val="0"/>
          <c:showPercent val="0"/>
          <c:showBubbleSize val="0"/>
          <c:showLeaderLines val="0"/>
        </c:dLbls>
        <c:firstSliceAng val="0"/>
        <c:holeSize val="50"/>
      </c:doughnutChart>
      <c:spPr>
        <a:noFill/>
        <a:ln w="25400">
          <a:noFill/>
        </a:ln>
      </c:spPr>
    </c:plotArea>
    <c:legend>
      <c:legendPos val="r"/>
      <c:layout>
        <c:manualLayout>
          <c:xMode val="edge"/>
          <c:yMode val="edge"/>
          <c:x val="0.59897799484626613"/>
          <c:y val="0.11768286970423393"/>
          <c:w val="0.38477668980593843"/>
          <c:h val="0.81849175118189377"/>
        </c:manualLayout>
      </c:layout>
      <c:overlay val="0"/>
      <c:txPr>
        <a:bodyPr/>
        <a:lstStyle/>
        <a:p>
          <a:pPr>
            <a:defRPr sz="1100"/>
          </a:pPr>
          <a:endParaRPr lang="pt-BR"/>
        </a:p>
      </c:txPr>
    </c:legend>
    <c:plotVisOnly val="1"/>
    <c:dispBlanksAs val="zero"/>
    <c:showDLblsOverMax val="0"/>
  </c:chart>
  <c:printSettings>
    <c:headerFooter/>
    <c:pageMargins b="0.78740157499999996" l="0.511811024" r="0.511811024" t="0.78740157499999996" header="0.31496062000000152" footer="0.3149606200000015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hyperlink" Target="#SUM&#193;RIO!A1"/></Relationships>
</file>

<file path=xl/drawings/_rels/drawing6.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hyperlink" Target="#SUM&#193;RIO!A1"/></Relationships>
</file>

<file path=xl/drawings/_rels/drawing8.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000-000002000000}"/>
            </a:ext>
          </a:extLst>
        </xdr:cNvPr>
        <xdr:cNvSpPr/>
      </xdr:nvSpPr>
      <xdr:spPr>
        <a:xfrm>
          <a:off x="47198280" y="701040"/>
          <a:ext cx="1481137" cy="6060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14" name="Gráfico 13">
          <a:extLst>
            <a:ext uri="{FF2B5EF4-FFF2-40B4-BE49-F238E27FC236}">
              <a16:creationId xmlns:a16="http://schemas.microsoft.com/office/drawing/2014/main" id="{00000000-0008-0000-0100-00000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10" name="Gráfico 9">
          <a:extLst>
            <a:ext uri="{FF2B5EF4-FFF2-40B4-BE49-F238E27FC236}">
              <a16:creationId xmlns:a16="http://schemas.microsoft.com/office/drawing/2014/main" id="{00000000-0008-0000-0100-00000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37</xdr:row>
      <xdr:rowOff>0</xdr:rowOff>
    </xdr:to>
    <xdr:graphicFrame macro="">
      <xdr:nvGraphicFramePr>
        <xdr:cNvPr id="2" name="Gráfico 1">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40</xdr:row>
      <xdr:rowOff>201387</xdr:rowOff>
    </xdr:to>
    <xdr:graphicFrame macro="">
      <xdr:nvGraphicFramePr>
        <xdr:cNvPr id="2" name="Gráfico 1">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5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31</xdr:col>
      <xdr:colOff>1234440</xdr:colOff>
      <xdr:row>3</xdr:row>
      <xdr:rowOff>60960</xdr:rowOff>
    </xdr:from>
    <xdr:to>
      <xdr:col>34</xdr:col>
      <xdr:colOff>1435417</xdr:colOff>
      <xdr:row>5</xdr:row>
      <xdr:rowOff>133612</xdr:rowOff>
    </xdr:to>
    <xdr:sp macro="" textlink="">
      <xdr:nvSpPr>
        <xdr:cNvPr id="2" name="Retângulo de cantos arredondados 1">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a:xfrm>
          <a:off x="59908440" y="1118235"/>
          <a:ext cx="4230052" cy="834652"/>
        </a:xfrm>
        <a:prstGeom prst="round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algn="ctr"/>
          <a:r>
            <a:rPr lang="pt-BR" sz="1050" b="1"/>
            <a:t>CLIQU</a:t>
          </a:r>
          <a:r>
            <a:rPr lang="pt-BR" sz="1050" b="1" baseline="0"/>
            <a:t>E AQUI PAR A  VOLTAR AO SUMÁRIO</a:t>
          </a:r>
          <a:endParaRPr lang="pt-BR" sz="1050" b="1"/>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193219</xdr:colOff>
      <xdr:row>28</xdr:row>
      <xdr:rowOff>0</xdr:rowOff>
    </xdr:from>
    <xdr:to>
      <xdr:col>21</xdr:col>
      <xdr:colOff>142874</xdr:colOff>
      <xdr:row>38</xdr:row>
      <xdr:rowOff>0</xdr:rowOff>
    </xdr:to>
    <xdr:graphicFrame macro="">
      <xdr:nvGraphicFramePr>
        <xdr:cNvPr id="2" name="Gráfico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163284</xdr:colOff>
      <xdr:row>11</xdr:row>
      <xdr:rowOff>182938</xdr:rowOff>
    </xdr:from>
    <xdr:to>
      <xdr:col>14</xdr:col>
      <xdr:colOff>420963</xdr:colOff>
      <xdr:row>24</xdr:row>
      <xdr:rowOff>41563</xdr:rowOff>
    </xdr:to>
    <xdr:graphicFrame macro="">
      <xdr:nvGraphicFramePr>
        <xdr:cNvPr id="3" name="Gráfico 2">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550332</xdr:colOff>
      <xdr:row>11</xdr:row>
      <xdr:rowOff>182938</xdr:rowOff>
    </xdr:from>
    <xdr:to>
      <xdr:col>22</xdr:col>
      <xdr:colOff>336864</xdr:colOff>
      <xdr:row>24</xdr:row>
      <xdr:rowOff>41563</xdr:rowOff>
    </xdr:to>
    <xdr:graphicFrame macro="">
      <xdr:nvGraphicFramePr>
        <xdr:cNvPr id="4" name="Gráfico 3">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8</xdr:col>
      <xdr:colOff>428625</xdr:colOff>
      <xdr:row>21</xdr:row>
      <xdr:rowOff>404815</xdr:rowOff>
    </xdr:from>
    <xdr:to>
      <xdr:col>15</xdr:col>
      <xdr:colOff>797718</xdr:colOff>
      <xdr:row>30</xdr:row>
      <xdr:rowOff>166689</xdr:rowOff>
    </xdr:to>
    <xdr:graphicFrame macro="">
      <xdr:nvGraphicFramePr>
        <xdr:cNvPr id="2" name="Gráfico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214312</xdr:colOff>
      <xdr:row>10</xdr:row>
      <xdr:rowOff>182937</xdr:rowOff>
    </xdr:from>
    <xdr:to>
      <xdr:col>15</xdr:col>
      <xdr:colOff>285749</xdr:colOff>
      <xdr:row>21</xdr:row>
      <xdr:rowOff>47625</xdr:rowOff>
    </xdr:to>
    <xdr:graphicFrame macro="">
      <xdr:nvGraphicFramePr>
        <xdr:cNvPr id="4" name="Gráfico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herpeto.org/pandoespinhaco"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herpeto.org/pandoespinhaco/"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inaturalist.org/projects/plano-de-acao-nacional-para-conservacao-da-herpetofauna-da-serra-do-espinhaco-em-minas-gerais"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95"/>
  <sheetViews>
    <sheetView showGridLines="0" zoomScale="80" zoomScaleNormal="80" workbookViewId="0">
      <selection activeCell="E6" sqref="E6"/>
    </sheetView>
  </sheetViews>
  <sheetFormatPr defaultColWidth="8.85546875" defaultRowHeight="15" x14ac:dyDescent="0.25"/>
  <cols>
    <col min="1" max="1" width="30.140625" style="2" customWidth="1"/>
    <col min="2" max="2" width="7" style="2" customWidth="1"/>
    <col min="3" max="3" width="43.42578125" style="2" customWidth="1"/>
    <col min="4" max="4" width="26.5703125" style="2" customWidth="1"/>
    <col min="5" max="5" width="22.42578125" style="2" customWidth="1"/>
    <col min="6" max="6" width="12.85546875" style="2" bestFit="1" customWidth="1"/>
    <col min="7" max="7" width="13.7109375" style="2" bestFit="1" customWidth="1"/>
    <col min="8" max="9" width="18.7109375" style="2" customWidth="1"/>
    <col min="10" max="10" width="33.85546875" style="2" customWidth="1"/>
    <col min="11" max="12" width="25.140625" style="2" customWidth="1"/>
    <col min="13" max="13" width="27.7109375" style="2" bestFit="1" customWidth="1"/>
    <col min="14" max="15" width="26.7109375" style="60" customWidth="1"/>
    <col min="16" max="16" width="26.5703125" style="60" bestFit="1" customWidth="1"/>
    <col min="17" max="17" width="19.5703125" style="60" customWidth="1"/>
    <col min="18" max="18" width="18.28515625" style="60" customWidth="1"/>
    <col min="19" max="19" width="15.28515625" style="60" customWidth="1"/>
    <col min="20" max="20" width="112.85546875" style="2" customWidth="1"/>
    <col min="21" max="21" width="38.140625" style="2" customWidth="1"/>
    <col min="22" max="22" width="16.85546875" style="2" customWidth="1"/>
    <col min="23" max="23" width="13.85546875" style="2" customWidth="1"/>
    <col min="24" max="24" width="12.42578125" style="2" customWidth="1"/>
    <col min="25" max="27" width="28.85546875" style="2" customWidth="1"/>
    <col min="28" max="29" width="18.7109375" style="2" customWidth="1"/>
    <col min="30" max="30" width="39.7109375" style="2" customWidth="1"/>
    <col min="31" max="31" width="18.7109375" style="2" customWidth="1"/>
    <col min="32" max="32" width="40.5703125" style="2" customWidth="1"/>
    <col min="33" max="33" width="16.85546875" style="2" customWidth="1"/>
    <col min="34" max="34" width="20.7109375" style="2" customWidth="1"/>
    <col min="35" max="35" width="46.2851562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230" t="s">
        <v>0</v>
      </c>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18"/>
    </row>
    <row r="2" spans="1:40" ht="33.75" customHeight="1" thickBot="1" x14ac:dyDescent="0.3">
      <c r="A2" s="231" t="s">
        <v>1</v>
      </c>
      <c r="B2" s="231"/>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18"/>
    </row>
    <row r="3" spans="1:40" ht="8.25" customHeight="1" thickTop="1" x14ac:dyDescent="0.25">
      <c r="AJ3" s="18"/>
    </row>
    <row r="4" spans="1:40" ht="27.75" customHeight="1" x14ac:dyDescent="0.25">
      <c r="A4" s="55" t="s">
        <v>2</v>
      </c>
      <c r="B4" s="263" t="s">
        <v>3</v>
      </c>
      <c r="C4" s="263"/>
      <c r="D4" s="263"/>
      <c r="E4" s="263"/>
      <c r="F4" s="263"/>
      <c r="G4" s="263"/>
      <c r="H4" s="263"/>
      <c r="I4" s="13"/>
      <c r="J4" s="13"/>
      <c r="K4" s="13"/>
      <c r="L4" s="13"/>
      <c r="M4" s="13"/>
      <c r="N4" s="13"/>
      <c r="O4" s="13"/>
      <c r="P4" s="13"/>
      <c r="Q4" s="13"/>
      <c r="R4" s="13"/>
      <c r="S4" s="2"/>
      <c r="AJ4" s="18"/>
    </row>
    <row r="5" spans="1:40" x14ac:dyDescent="0.25">
      <c r="AJ5" s="18"/>
    </row>
    <row r="6" spans="1:40" ht="27" customHeight="1" x14ac:dyDescent="0.25">
      <c r="A6" s="55" t="s">
        <v>4</v>
      </c>
      <c r="B6" s="245" t="s">
        <v>5</v>
      </c>
      <c r="C6" s="246"/>
      <c r="M6" s="60"/>
      <c r="AJ6" s="18"/>
      <c r="AN6" s="2" t="s">
        <v>6</v>
      </c>
    </row>
    <row r="7" spans="1:40" ht="15.75" thickBot="1" x14ac:dyDescent="0.3">
      <c r="T7" s="2" t="s">
        <v>7</v>
      </c>
      <c r="AJ7" s="18"/>
      <c r="AN7" s="61" t="s">
        <v>8</v>
      </c>
    </row>
    <row r="8" spans="1:40" ht="27" customHeight="1" thickBot="1" x14ac:dyDescent="0.3">
      <c r="A8" s="249" t="s">
        <v>9</v>
      </c>
      <c r="B8" s="250"/>
      <c r="C8" s="250"/>
      <c r="D8" s="250"/>
      <c r="E8" s="250"/>
      <c r="F8" s="250"/>
      <c r="G8" s="250"/>
      <c r="H8" s="250"/>
      <c r="I8" s="250"/>
      <c r="J8" s="250"/>
      <c r="K8" s="250"/>
      <c r="L8" s="250"/>
      <c r="M8" s="251"/>
      <c r="N8" s="264" t="s">
        <v>10</v>
      </c>
      <c r="O8" s="265"/>
      <c r="P8" s="265"/>
      <c r="Q8" s="265"/>
      <c r="R8" s="265"/>
      <c r="S8" s="265"/>
      <c r="T8" s="265"/>
      <c r="U8" s="265"/>
      <c r="V8" s="265"/>
      <c r="W8" s="265"/>
      <c r="X8" s="266"/>
      <c r="Y8" s="232" t="s">
        <v>11</v>
      </c>
      <c r="Z8" s="233"/>
      <c r="AA8" s="233"/>
      <c r="AB8" s="233"/>
      <c r="AC8" s="233"/>
      <c r="AD8" s="233"/>
      <c r="AE8" s="233"/>
      <c r="AF8" s="233"/>
      <c r="AG8" s="233"/>
      <c r="AH8" s="233"/>
      <c r="AI8" s="234"/>
      <c r="AJ8" s="18"/>
    </row>
    <row r="9" spans="1:40" s="124" customFormat="1" ht="34.5" customHeight="1" x14ac:dyDescent="0.25">
      <c r="A9" s="237" t="s">
        <v>12</v>
      </c>
      <c r="B9" s="235" t="s">
        <v>13</v>
      </c>
      <c r="C9" s="235" t="s">
        <v>14</v>
      </c>
      <c r="D9" s="235" t="s">
        <v>15</v>
      </c>
      <c r="E9" s="239" t="s">
        <v>16</v>
      </c>
      <c r="F9" s="235" t="s">
        <v>17</v>
      </c>
      <c r="G9" s="235"/>
      <c r="H9" s="235" t="s">
        <v>18</v>
      </c>
      <c r="I9" s="235" t="s">
        <v>19</v>
      </c>
      <c r="J9" s="235" t="s">
        <v>20</v>
      </c>
      <c r="K9" s="255" t="s">
        <v>21</v>
      </c>
      <c r="L9" s="256"/>
      <c r="M9" s="241" t="s">
        <v>22</v>
      </c>
      <c r="N9" s="271" t="s">
        <v>23</v>
      </c>
      <c r="O9" s="273" t="s">
        <v>24</v>
      </c>
      <c r="P9" s="275" t="s">
        <v>25</v>
      </c>
      <c r="Q9" s="277" t="s">
        <v>26</v>
      </c>
      <c r="R9" s="257" t="s">
        <v>27</v>
      </c>
      <c r="S9" s="259" t="s">
        <v>28</v>
      </c>
      <c r="T9" s="261" t="s">
        <v>29</v>
      </c>
      <c r="U9" s="261" t="s">
        <v>30</v>
      </c>
      <c r="V9" s="261" t="s">
        <v>31</v>
      </c>
      <c r="W9" s="261" t="s">
        <v>32</v>
      </c>
      <c r="X9" s="267" t="s">
        <v>33</v>
      </c>
      <c r="Y9" s="269" t="s">
        <v>34</v>
      </c>
      <c r="Z9" s="247" t="s">
        <v>35</v>
      </c>
      <c r="AA9" s="247" t="s">
        <v>36</v>
      </c>
      <c r="AB9" s="247" t="s">
        <v>37</v>
      </c>
      <c r="AC9" s="247" t="s">
        <v>38</v>
      </c>
      <c r="AD9" s="247" t="s">
        <v>39</v>
      </c>
      <c r="AE9" s="247" t="s">
        <v>40</v>
      </c>
      <c r="AF9" s="247" t="s">
        <v>41</v>
      </c>
      <c r="AG9" s="247" t="s">
        <v>42</v>
      </c>
      <c r="AH9" s="247" t="s">
        <v>43</v>
      </c>
      <c r="AI9" s="243" t="s">
        <v>44</v>
      </c>
      <c r="AJ9" s="123"/>
    </row>
    <row r="10" spans="1:40" s="124" customFormat="1" ht="21.75" customHeight="1" thickBot="1" x14ac:dyDescent="0.3">
      <c r="A10" s="238"/>
      <c r="B10" s="236"/>
      <c r="C10" s="236"/>
      <c r="D10" s="236"/>
      <c r="E10" s="240"/>
      <c r="F10" s="125" t="s">
        <v>45</v>
      </c>
      <c r="G10" s="125" t="s">
        <v>46</v>
      </c>
      <c r="H10" s="236"/>
      <c r="I10" s="236"/>
      <c r="J10" s="236"/>
      <c r="K10" s="126" t="s">
        <v>47</v>
      </c>
      <c r="L10" s="126" t="s">
        <v>48</v>
      </c>
      <c r="M10" s="242"/>
      <c r="N10" s="272"/>
      <c r="O10" s="274"/>
      <c r="P10" s="276"/>
      <c r="Q10" s="278"/>
      <c r="R10" s="258"/>
      <c r="S10" s="260"/>
      <c r="T10" s="262"/>
      <c r="U10" s="262"/>
      <c r="V10" s="262"/>
      <c r="W10" s="262"/>
      <c r="X10" s="268"/>
      <c r="Y10" s="270"/>
      <c r="Z10" s="248"/>
      <c r="AA10" s="248"/>
      <c r="AB10" s="248"/>
      <c r="AC10" s="248"/>
      <c r="AD10" s="248"/>
      <c r="AE10" s="248"/>
      <c r="AF10" s="248"/>
      <c r="AG10" s="248"/>
      <c r="AH10" s="248"/>
      <c r="AI10" s="244"/>
      <c r="AJ10" s="123"/>
    </row>
    <row r="11" spans="1:40" ht="110.25" customHeight="1" x14ac:dyDescent="0.25">
      <c r="A11" s="252" t="s">
        <v>49</v>
      </c>
      <c r="B11" s="143" t="s">
        <v>50</v>
      </c>
      <c r="C11" s="110" t="s">
        <v>51</v>
      </c>
      <c r="D11" s="111" t="s">
        <v>52</v>
      </c>
      <c r="E11" s="111"/>
      <c r="F11" s="112">
        <v>43191</v>
      </c>
      <c r="G11" s="112">
        <v>45017</v>
      </c>
      <c r="H11" s="113" t="s">
        <v>53</v>
      </c>
      <c r="I11" s="114">
        <v>0</v>
      </c>
      <c r="J11" s="113" t="s">
        <v>54</v>
      </c>
      <c r="K11" s="62"/>
      <c r="L11" s="62"/>
      <c r="M11" s="62"/>
      <c r="N11" s="62"/>
      <c r="O11" s="63"/>
      <c r="P11" s="62" t="s">
        <v>55</v>
      </c>
      <c r="Q11" s="62"/>
      <c r="R11" s="62"/>
      <c r="S11" s="64"/>
      <c r="T11" s="127" t="s">
        <v>56</v>
      </c>
      <c r="U11" s="127" t="s">
        <v>57</v>
      </c>
      <c r="V11" s="127" t="s">
        <v>58</v>
      </c>
      <c r="W11" s="128" t="s">
        <v>59</v>
      </c>
      <c r="X11" s="128"/>
      <c r="Y11" s="110"/>
      <c r="Z11" s="111" t="s">
        <v>60</v>
      </c>
      <c r="AA11" s="128" t="s">
        <v>61</v>
      </c>
      <c r="AB11" s="128"/>
      <c r="AC11" s="128"/>
      <c r="AD11" s="113" t="s">
        <v>59</v>
      </c>
      <c r="AE11" s="128"/>
      <c r="AF11" s="113" t="s">
        <v>62</v>
      </c>
      <c r="AG11" s="128" t="s">
        <v>63</v>
      </c>
      <c r="AH11" s="128" t="s">
        <v>64</v>
      </c>
      <c r="AI11" s="128"/>
      <c r="AJ11" s="18"/>
    </row>
    <row r="12" spans="1:40" ht="110.25" customHeight="1" x14ac:dyDescent="0.25">
      <c r="A12" s="253"/>
      <c r="B12" s="48" t="s">
        <v>65</v>
      </c>
      <c r="C12" s="110" t="s">
        <v>66</v>
      </c>
      <c r="D12" s="111" t="s">
        <v>67</v>
      </c>
      <c r="E12" s="111"/>
      <c r="F12" s="112">
        <v>43191</v>
      </c>
      <c r="G12" s="112">
        <v>45017</v>
      </c>
      <c r="H12" s="111" t="s">
        <v>68</v>
      </c>
      <c r="I12" s="114">
        <v>1000000</v>
      </c>
      <c r="J12" s="113" t="s">
        <v>69</v>
      </c>
      <c r="K12" s="111"/>
      <c r="L12" s="111"/>
      <c r="M12" s="111"/>
      <c r="N12" s="62"/>
      <c r="O12" s="62"/>
      <c r="P12" s="62"/>
      <c r="Q12" s="62" t="s">
        <v>55</v>
      </c>
      <c r="R12" s="62"/>
      <c r="S12" s="64"/>
      <c r="T12" s="127" t="s">
        <v>70</v>
      </c>
      <c r="U12" s="127" t="s">
        <v>71</v>
      </c>
      <c r="V12" s="127" t="s">
        <v>72</v>
      </c>
      <c r="W12" s="127" t="s">
        <v>73</v>
      </c>
      <c r="X12" s="127"/>
      <c r="Y12" s="110"/>
      <c r="Z12" s="111"/>
      <c r="AA12" s="127" t="s">
        <v>74</v>
      </c>
      <c r="AB12" s="127"/>
      <c r="AC12" s="127"/>
      <c r="AD12" s="127"/>
      <c r="AE12" s="127"/>
      <c r="AF12" s="113" t="s">
        <v>75</v>
      </c>
      <c r="AG12" s="127" t="s">
        <v>64</v>
      </c>
      <c r="AH12" s="127" t="s">
        <v>64</v>
      </c>
      <c r="AI12" s="127"/>
      <c r="AJ12" s="18"/>
    </row>
    <row r="13" spans="1:40" ht="110.25" customHeight="1" x14ac:dyDescent="0.25">
      <c r="A13" s="253"/>
      <c r="B13" s="48" t="s">
        <v>76</v>
      </c>
      <c r="C13" s="110" t="s">
        <v>77</v>
      </c>
      <c r="D13" s="111" t="s">
        <v>78</v>
      </c>
      <c r="E13" s="111"/>
      <c r="F13" s="112">
        <v>43191</v>
      </c>
      <c r="G13" s="112">
        <v>45017</v>
      </c>
      <c r="H13" s="111" t="s">
        <v>68</v>
      </c>
      <c r="I13" s="114">
        <v>1000000</v>
      </c>
      <c r="J13" s="113" t="s">
        <v>79</v>
      </c>
      <c r="K13" s="113"/>
      <c r="L13" s="113"/>
      <c r="M13" s="111"/>
      <c r="N13" s="62"/>
      <c r="O13" s="62" t="s">
        <v>55</v>
      </c>
      <c r="P13" s="62"/>
      <c r="Q13" s="62"/>
      <c r="R13" s="62"/>
      <c r="S13" s="64"/>
      <c r="T13" s="127" t="s">
        <v>80</v>
      </c>
      <c r="U13" s="127" t="s">
        <v>81</v>
      </c>
      <c r="V13" s="127" t="s">
        <v>72</v>
      </c>
      <c r="W13" s="127" t="s">
        <v>73</v>
      </c>
      <c r="X13" s="127"/>
      <c r="Y13" s="110"/>
      <c r="Z13" s="111"/>
      <c r="AA13" s="127" t="s">
        <v>82</v>
      </c>
      <c r="AB13" s="127"/>
      <c r="AC13" s="127"/>
      <c r="AD13" s="127"/>
      <c r="AE13" s="127"/>
      <c r="AF13" s="113" t="s">
        <v>83</v>
      </c>
      <c r="AG13" s="127" t="s">
        <v>64</v>
      </c>
      <c r="AH13" s="127" t="s">
        <v>64</v>
      </c>
      <c r="AI13" s="127"/>
      <c r="AJ13" s="18"/>
    </row>
    <row r="14" spans="1:40" ht="110.25" customHeight="1" x14ac:dyDescent="0.25">
      <c r="A14" s="253"/>
      <c r="B14" s="48" t="s">
        <v>84</v>
      </c>
      <c r="C14" s="110" t="s">
        <v>85</v>
      </c>
      <c r="D14" s="111" t="s">
        <v>86</v>
      </c>
      <c r="E14" s="111"/>
      <c r="F14" s="112">
        <v>43191</v>
      </c>
      <c r="G14" s="112">
        <v>45017</v>
      </c>
      <c r="H14" s="111" t="s">
        <v>87</v>
      </c>
      <c r="I14" s="114">
        <v>500000</v>
      </c>
      <c r="J14" s="113" t="s">
        <v>88</v>
      </c>
      <c r="K14" s="65"/>
      <c r="L14" s="65"/>
      <c r="M14" s="65"/>
      <c r="N14" s="62"/>
      <c r="O14" s="62"/>
      <c r="P14" s="62"/>
      <c r="Q14" s="62" t="s">
        <v>55</v>
      </c>
      <c r="R14" s="62"/>
      <c r="S14" s="64"/>
      <c r="T14" s="127" t="s">
        <v>89</v>
      </c>
      <c r="U14" s="127" t="s">
        <v>90</v>
      </c>
      <c r="V14" s="127"/>
      <c r="W14" s="127" t="s">
        <v>91</v>
      </c>
      <c r="X14" s="127"/>
      <c r="Y14" s="127"/>
      <c r="Z14" s="127"/>
      <c r="AA14" s="127" t="s">
        <v>92</v>
      </c>
      <c r="AB14" s="127"/>
      <c r="AC14" s="127"/>
      <c r="AD14" s="127"/>
      <c r="AE14" s="127"/>
      <c r="AF14" s="113" t="s">
        <v>93</v>
      </c>
      <c r="AG14" s="127" t="s">
        <v>64</v>
      </c>
      <c r="AH14" s="127" t="s">
        <v>64</v>
      </c>
      <c r="AI14" s="127"/>
      <c r="AJ14" s="18"/>
    </row>
    <row r="15" spans="1:40" ht="110.25" customHeight="1" x14ac:dyDescent="0.25">
      <c r="A15" s="253"/>
      <c r="B15" s="48" t="s">
        <v>94</v>
      </c>
      <c r="C15" s="110" t="s">
        <v>95</v>
      </c>
      <c r="D15" s="111" t="s">
        <v>78</v>
      </c>
      <c r="E15" s="111"/>
      <c r="F15" s="112">
        <v>43191</v>
      </c>
      <c r="G15" s="112">
        <v>45017</v>
      </c>
      <c r="H15" s="111" t="s">
        <v>96</v>
      </c>
      <c r="I15" s="114">
        <v>1000000</v>
      </c>
      <c r="J15" s="113" t="s">
        <v>97</v>
      </c>
      <c r="K15" s="65"/>
      <c r="L15" s="65"/>
      <c r="M15" s="65"/>
      <c r="N15" s="62"/>
      <c r="O15" s="62" t="s">
        <v>55</v>
      </c>
      <c r="P15" s="62"/>
      <c r="Q15" s="62"/>
      <c r="R15" s="62"/>
      <c r="S15" s="64"/>
      <c r="T15" s="127" t="s">
        <v>98</v>
      </c>
      <c r="U15" s="127" t="s">
        <v>99</v>
      </c>
      <c r="V15" s="127" t="s">
        <v>100</v>
      </c>
      <c r="W15" s="127" t="s">
        <v>91</v>
      </c>
      <c r="X15" s="127"/>
      <c r="Y15" s="127"/>
      <c r="Z15" s="127"/>
      <c r="AA15" s="127" t="s">
        <v>101</v>
      </c>
      <c r="AB15" s="127"/>
      <c r="AC15" s="127"/>
      <c r="AD15" s="127" t="s">
        <v>87</v>
      </c>
      <c r="AE15" s="127"/>
      <c r="AF15" s="111" t="s">
        <v>96</v>
      </c>
      <c r="AG15" s="127" t="s">
        <v>64</v>
      </c>
      <c r="AH15" s="127" t="s">
        <v>64</v>
      </c>
      <c r="AI15" s="127"/>
      <c r="AJ15" s="18"/>
    </row>
    <row r="16" spans="1:40" ht="110.25" customHeight="1" x14ac:dyDescent="0.25">
      <c r="A16" s="253"/>
      <c r="B16" s="48" t="s">
        <v>102</v>
      </c>
      <c r="C16" s="110" t="s">
        <v>103</v>
      </c>
      <c r="D16" s="111" t="s">
        <v>78</v>
      </c>
      <c r="E16" s="111"/>
      <c r="F16" s="112">
        <v>43191</v>
      </c>
      <c r="G16" s="112">
        <v>45017</v>
      </c>
      <c r="H16" s="111" t="s">
        <v>104</v>
      </c>
      <c r="I16" s="114">
        <v>500000</v>
      </c>
      <c r="J16" s="113" t="s">
        <v>105</v>
      </c>
      <c r="K16" s="65"/>
      <c r="L16" s="65"/>
      <c r="M16" s="65"/>
      <c r="N16" s="62"/>
      <c r="O16" s="62"/>
      <c r="P16" s="62"/>
      <c r="Q16" s="62" t="s">
        <v>55</v>
      </c>
      <c r="R16" s="62"/>
      <c r="S16" s="64"/>
      <c r="T16" s="127" t="s">
        <v>106</v>
      </c>
      <c r="U16" s="127" t="s">
        <v>107</v>
      </c>
      <c r="V16" s="127"/>
      <c r="W16" s="111" t="s">
        <v>104</v>
      </c>
      <c r="X16" s="127"/>
      <c r="Y16" s="110"/>
      <c r="Z16" s="111"/>
      <c r="AA16" s="127" t="s">
        <v>108</v>
      </c>
      <c r="AB16" s="127"/>
      <c r="AC16" s="127"/>
      <c r="AD16" s="127"/>
      <c r="AE16" s="127"/>
      <c r="AF16" s="127"/>
      <c r="AG16" s="113" t="s">
        <v>109</v>
      </c>
      <c r="AH16" s="127" t="s">
        <v>110</v>
      </c>
      <c r="AI16" s="127"/>
      <c r="AJ16" s="18"/>
    </row>
    <row r="17" spans="1:36" ht="110.25" customHeight="1" thickBot="1" x14ac:dyDescent="0.3">
      <c r="A17" s="254"/>
      <c r="B17" s="48" t="s">
        <v>111</v>
      </c>
      <c r="C17" s="110" t="s">
        <v>112</v>
      </c>
      <c r="D17" s="111" t="s">
        <v>113</v>
      </c>
      <c r="E17" s="111"/>
      <c r="F17" s="112">
        <v>43191</v>
      </c>
      <c r="G17" s="112">
        <v>45017</v>
      </c>
      <c r="H17" s="111" t="s">
        <v>104</v>
      </c>
      <c r="I17" s="114">
        <v>30000</v>
      </c>
      <c r="J17" s="113" t="s">
        <v>114</v>
      </c>
      <c r="K17" s="65"/>
      <c r="L17" s="65"/>
      <c r="M17" s="65"/>
      <c r="N17" s="62"/>
      <c r="O17" s="62"/>
      <c r="P17" s="62"/>
      <c r="Q17" s="62" t="s">
        <v>55</v>
      </c>
      <c r="R17" s="62"/>
      <c r="S17" s="64"/>
      <c r="T17" s="127" t="s">
        <v>115</v>
      </c>
      <c r="U17" s="127" t="s">
        <v>116</v>
      </c>
      <c r="V17" s="127"/>
      <c r="W17" s="111" t="s">
        <v>104</v>
      </c>
      <c r="X17" s="127"/>
      <c r="Y17" s="110"/>
      <c r="Z17" s="111"/>
      <c r="AA17" s="127" t="s">
        <v>117</v>
      </c>
      <c r="AB17" s="127"/>
      <c r="AC17" s="127"/>
      <c r="AD17" s="127"/>
      <c r="AE17" s="127"/>
      <c r="AF17" s="113" t="s">
        <v>118</v>
      </c>
      <c r="AG17" s="113" t="s">
        <v>119</v>
      </c>
      <c r="AH17" s="60" t="s">
        <v>64</v>
      </c>
      <c r="AI17" s="111" t="s">
        <v>120</v>
      </c>
      <c r="AJ17" s="18"/>
    </row>
    <row r="18" spans="1:36" ht="110.25" customHeight="1" x14ac:dyDescent="0.25">
      <c r="A18" s="252" t="s">
        <v>121</v>
      </c>
      <c r="B18" s="48" t="s">
        <v>122</v>
      </c>
      <c r="C18" s="110" t="s">
        <v>123</v>
      </c>
      <c r="D18" s="111" t="s">
        <v>124</v>
      </c>
      <c r="E18" s="111"/>
      <c r="F18" s="112">
        <v>43466</v>
      </c>
      <c r="G18" s="112">
        <v>43831</v>
      </c>
      <c r="H18" s="113" t="s">
        <v>125</v>
      </c>
      <c r="I18" s="114">
        <v>0</v>
      </c>
      <c r="J18" s="113" t="s">
        <v>126</v>
      </c>
      <c r="K18" s="65"/>
      <c r="L18" s="65"/>
      <c r="M18" s="65"/>
      <c r="N18" s="62"/>
      <c r="O18" s="62"/>
      <c r="P18" s="62"/>
      <c r="Q18" s="62" t="s">
        <v>55</v>
      </c>
      <c r="R18" s="62"/>
      <c r="S18" s="64"/>
      <c r="T18" s="127" t="s">
        <v>127</v>
      </c>
      <c r="U18" s="127"/>
      <c r="V18" s="127"/>
      <c r="W18" s="113" t="s">
        <v>125</v>
      </c>
      <c r="X18" s="127" t="s">
        <v>128</v>
      </c>
      <c r="Y18" s="110"/>
      <c r="Z18" s="111"/>
      <c r="AA18" s="127" t="s">
        <v>129</v>
      </c>
      <c r="AB18" s="127"/>
      <c r="AC18" s="130">
        <v>44013</v>
      </c>
      <c r="AD18" s="127"/>
      <c r="AE18" s="127"/>
      <c r="AF18" s="113" t="s">
        <v>130</v>
      </c>
      <c r="AG18" s="127" t="s">
        <v>131</v>
      </c>
      <c r="AH18" s="127" t="s">
        <v>64</v>
      </c>
      <c r="AI18" s="127" t="s">
        <v>132</v>
      </c>
      <c r="AJ18" s="18"/>
    </row>
    <row r="19" spans="1:36" ht="110.25" customHeight="1" x14ac:dyDescent="0.25">
      <c r="A19" s="253"/>
      <c r="B19" s="48" t="s">
        <v>133</v>
      </c>
      <c r="C19" s="110" t="s">
        <v>134</v>
      </c>
      <c r="D19" s="111" t="s">
        <v>135</v>
      </c>
      <c r="E19" s="111"/>
      <c r="F19" s="112">
        <v>43191</v>
      </c>
      <c r="G19" s="112">
        <v>43435</v>
      </c>
      <c r="H19" s="111" t="s">
        <v>136</v>
      </c>
      <c r="I19" s="114">
        <v>10000</v>
      </c>
      <c r="J19" s="111" t="s">
        <v>137</v>
      </c>
      <c r="K19" s="65"/>
      <c r="L19" s="65"/>
      <c r="M19" s="65"/>
      <c r="N19" s="62"/>
      <c r="O19" s="62"/>
      <c r="P19" s="62"/>
      <c r="Q19" s="62"/>
      <c r="R19" s="62" t="s">
        <v>55</v>
      </c>
      <c r="S19" s="64"/>
      <c r="T19" s="127" t="s">
        <v>138</v>
      </c>
      <c r="U19" s="127" t="s">
        <v>139</v>
      </c>
      <c r="V19" s="127" t="s">
        <v>140</v>
      </c>
      <c r="W19" s="127" t="s">
        <v>141</v>
      </c>
      <c r="X19" s="127" t="s">
        <v>142</v>
      </c>
      <c r="Y19" s="127"/>
      <c r="Z19" s="127"/>
      <c r="AA19" s="127" t="s">
        <v>143</v>
      </c>
      <c r="AB19" s="127"/>
      <c r="AC19" s="127"/>
      <c r="AD19" s="127"/>
      <c r="AE19" s="127"/>
      <c r="AF19" s="127"/>
      <c r="AG19" s="127" t="s">
        <v>144</v>
      </c>
      <c r="AH19" s="127" t="s">
        <v>64</v>
      </c>
      <c r="AI19" s="127"/>
      <c r="AJ19" s="18"/>
    </row>
    <row r="20" spans="1:36" ht="110.25" customHeight="1" thickBot="1" x14ac:dyDescent="0.3">
      <c r="A20" s="253"/>
      <c r="B20" s="48" t="s">
        <v>145</v>
      </c>
      <c r="C20" s="110" t="s">
        <v>146</v>
      </c>
      <c r="D20" s="111" t="s">
        <v>147</v>
      </c>
      <c r="E20" s="111"/>
      <c r="F20" s="112">
        <v>43466</v>
      </c>
      <c r="G20" s="112">
        <v>43831</v>
      </c>
      <c r="H20" s="111" t="s">
        <v>148</v>
      </c>
      <c r="I20" s="114">
        <v>20000</v>
      </c>
      <c r="J20" s="113" t="s">
        <v>149</v>
      </c>
      <c r="K20" s="62"/>
      <c r="L20" s="62"/>
      <c r="M20" s="62"/>
      <c r="N20" s="62"/>
      <c r="O20" s="62"/>
      <c r="P20" s="62" t="s">
        <v>55</v>
      </c>
      <c r="Q20" s="62"/>
      <c r="R20" s="62"/>
      <c r="S20" s="64"/>
      <c r="T20" s="127" t="s">
        <v>150</v>
      </c>
      <c r="U20" s="127" t="s">
        <v>151</v>
      </c>
      <c r="V20" s="127" t="s">
        <v>152</v>
      </c>
      <c r="W20" s="128" t="s">
        <v>153</v>
      </c>
      <c r="X20" s="128" t="s">
        <v>154</v>
      </c>
      <c r="Y20" s="110"/>
      <c r="Z20" s="111"/>
      <c r="AA20" s="128" t="s">
        <v>155</v>
      </c>
      <c r="AB20" s="128"/>
      <c r="AC20" s="134">
        <v>44013</v>
      </c>
      <c r="AD20" s="111" t="s">
        <v>156</v>
      </c>
      <c r="AE20" s="128"/>
      <c r="AF20" s="141" t="s">
        <v>157</v>
      </c>
      <c r="AG20" s="128" t="s">
        <v>131</v>
      </c>
      <c r="AH20" s="128" t="s">
        <v>64</v>
      </c>
      <c r="AI20" s="128" t="s">
        <v>158</v>
      </c>
      <c r="AJ20" s="18"/>
    </row>
    <row r="21" spans="1:36" ht="110.25" customHeight="1" x14ac:dyDescent="0.25">
      <c r="A21" s="252" t="s">
        <v>159</v>
      </c>
      <c r="B21" s="48" t="s">
        <v>160</v>
      </c>
      <c r="C21" s="110" t="s">
        <v>161</v>
      </c>
      <c r="D21" s="111" t="s">
        <v>162</v>
      </c>
      <c r="E21" s="111" t="s">
        <v>163</v>
      </c>
      <c r="F21" s="112">
        <v>43191</v>
      </c>
      <c r="G21" s="112">
        <v>45017</v>
      </c>
      <c r="H21" s="113" t="s">
        <v>164</v>
      </c>
      <c r="I21" s="114">
        <v>50000</v>
      </c>
      <c r="J21" s="113" t="s">
        <v>165</v>
      </c>
      <c r="K21" s="113"/>
      <c r="L21" s="113"/>
      <c r="M21" s="111" t="s">
        <v>166</v>
      </c>
      <c r="N21" s="62"/>
      <c r="O21" s="62"/>
      <c r="P21" s="62"/>
      <c r="Q21" s="62" t="s">
        <v>55</v>
      </c>
      <c r="R21" s="62"/>
      <c r="S21" s="64"/>
      <c r="T21" s="127" t="s">
        <v>167</v>
      </c>
      <c r="U21" s="127" t="s">
        <v>168</v>
      </c>
      <c r="V21" s="127" t="s">
        <v>169</v>
      </c>
      <c r="W21" s="127" t="s">
        <v>170</v>
      </c>
      <c r="X21" s="127"/>
      <c r="Y21" s="110"/>
      <c r="Z21" s="111" t="s">
        <v>171</v>
      </c>
      <c r="AA21" s="111" t="s">
        <v>172</v>
      </c>
      <c r="AB21" s="127"/>
      <c r="AC21" s="127"/>
      <c r="AD21" s="127"/>
      <c r="AE21" s="127"/>
      <c r="AF21" s="113" t="s">
        <v>173</v>
      </c>
      <c r="AG21" s="113" t="s">
        <v>174</v>
      </c>
      <c r="AH21" s="127" t="s">
        <v>175</v>
      </c>
      <c r="AI21" s="127" t="s">
        <v>176</v>
      </c>
      <c r="AJ21" s="18"/>
    </row>
    <row r="22" spans="1:36" ht="110.25" customHeight="1" x14ac:dyDescent="0.25">
      <c r="A22" s="253"/>
      <c r="B22" s="48" t="s">
        <v>177</v>
      </c>
      <c r="C22" s="110" t="s">
        <v>178</v>
      </c>
      <c r="D22" s="111" t="s">
        <v>179</v>
      </c>
      <c r="E22" s="111"/>
      <c r="F22" s="112">
        <v>43191</v>
      </c>
      <c r="G22" s="112">
        <v>45017</v>
      </c>
      <c r="H22" s="111" t="s">
        <v>180</v>
      </c>
      <c r="I22" s="114">
        <v>100000</v>
      </c>
      <c r="J22" s="111" t="s">
        <v>181</v>
      </c>
      <c r="K22" s="111" t="s">
        <v>182</v>
      </c>
      <c r="L22" s="111"/>
      <c r="M22" s="111" t="s">
        <v>183</v>
      </c>
      <c r="N22" s="62"/>
      <c r="O22" s="62"/>
      <c r="P22" s="62" t="s">
        <v>55</v>
      </c>
      <c r="Q22" s="62"/>
      <c r="R22" s="62"/>
      <c r="S22" s="64"/>
      <c r="T22" s="127" t="s">
        <v>184</v>
      </c>
      <c r="U22" s="127"/>
      <c r="V22" s="127" t="s">
        <v>185</v>
      </c>
      <c r="W22" s="127" t="s">
        <v>186</v>
      </c>
      <c r="X22" s="127"/>
      <c r="Y22" s="110" t="s">
        <v>187</v>
      </c>
      <c r="Z22" s="111" t="s">
        <v>188</v>
      </c>
      <c r="AA22" s="127" t="s">
        <v>189</v>
      </c>
      <c r="AB22" s="127"/>
      <c r="AC22" s="127"/>
      <c r="AD22" s="111" t="s">
        <v>186</v>
      </c>
      <c r="AE22" s="127"/>
      <c r="AF22" s="111" t="s">
        <v>190</v>
      </c>
      <c r="AG22" s="133" t="s">
        <v>191</v>
      </c>
      <c r="AH22" s="127" t="s">
        <v>64</v>
      </c>
      <c r="AI22" s="127" t="s">
        <v>192</v>
      </c>
      <c r="AJ22" s="18"/>
    </row>
    <row r="23" spans="1:36" ht="110.25" customHeight="1" x14ac:dyDescent="0.25">
      <c r="A23" s="253"/>
      <c r="B23" s="48" t="s">
        <v>193</v>
      </c>
      <c r="C23" s="110" t="s">
        <v>194</v>
      </c>
      <c r="D23" s="111" t="s">
        <v>195</v>
      </c>
      <c r="E23" s="111"/>
      <c r="F23" s="112">
        <v>43191</v>
      </c>
      <c r="G23" s="112">
        <v>45017</v>
      </c>
      <c r="H23" s="111" t="s">
        <v>180</v>
      </c>
      <c r="I23" s="114">
        <v>100000</v>
      </c>
      <c r="J23" s="111" t="s">
        <v>196</v>
      </c>
      <c r="K23" s="111"/>
      <c r="L23" s="111"/>
      <c r="M23" s="111"/>
      <c r="N23" s="62"/>
      <c r="O23" s="62"/>
      <c r="P23" s="62" t="s">
        <v>55</v>
      </c>
      <c r="Q23" s="62"/>
      <c r="R23" s="62"/>
      <c r="S23" s="64"/>
      <c r="T23" s="127" t="s">
        <v>197</v>
      </c>
      <c r="U23" s="127"/>
      <c r="V23" s="127" t="s">
        <v>185</v>
      </c>
      <c r="W23" s="127" t="s">
        <v>186</v>
      </c>
      <c r="X23" s="127" t="s">
        <v>198</v>
      </c>
      <c r="Y23" s="110" t="s">
        <v>199</v>
      </c>
      <c r="Z23" s="111"/>
      <c r="AA23" s="127" t="s">
        <v>200</v>
      </c>
      <c r="AB23" s="127"/>
      <c r="AC23" s="127"/>
      <c r="AD23" s="111" t="s">
        <v>186</v>
      </c>
      <c r="AE23" s="127"/>
      <c r="AF23" s="111" t="s">
        <v>201</v>
      </c>
      <c r="AG23" s="127" t="s">
        <v>191</v>
      </c>
      <c r="AH23" s="127" t="s">
        <v>64</v>
      </c>
      <c r="AI23" s="127"/>
      <c r="AJ23" s="18"/>
    </row>
    <row r="24" spans="1:36" ht="110.25" customHeight="1" x14ac:dyDescent="0.25">
      <c r="A24" s="253"/>
      <c r="B24" s="48" t="s">
        <v>202</v>
      </c>
      <c r="C24" s="110" t="s">
        <v>203</v>
      </c>
      <c r="D24" s="111" t="s">
        <v>204</v>
      </c>
      <c r="E24" s="111" t="s">
        <v>205</v>
      </c>
      <c r="F24" s="112">
        <v>43191</v>
      </c>
      <c r="G24" s="112">
        <v>45017</v>
      </c>
      <c r="H24" s="111" t="s">
        <v>206</v>
      </c>
      <c r="I24" s="114">
        <v>50000</v>
      </c>
      <c r="J24" s="113" t="s">
        <v>207</v>
      </c>
      <c r="K24" s="113"/>
      <c r="L24" s="113"/>
      <c r="M24" s="115"/>
      <c r="N24" s="62"/>
      <c r="O24" s="62" t="s">
        <v>55</v>
      </c>
      <c r="P24" s="62"/>
      <c r="Q24" s="62"/>
      <c r="R24" s="62"/>
      <c r="S24" s="64"/>
      <c r="T24" s="128" t="s">
        <v>208</v>
      </c>
      <c r="U24" s="128"/>
      <c r="V24" s="128"/>
      <c r="W24" s="128" t="s">
        <v>206</v>
      </c>
      <c r="X24" s="128"/>
      <c r="Y24" s="128"/>
      <c r="Z24" s="128"/>
      <c r="AA24" s="128"/>
      <c r="AB24" s="128"/>
      <c r="AC24" s="128"/>
      <c r="AD24" s="128"/>
      <c r="AE24" s="128"/>
      <c r="AF24" s="113" t="s">
        <v>209</v>
      </c>
      <c r="AG24" s="128" t="s">
        <v>64</v>
      </c>
      <c r="AH24" s="128" t="s">
        <v>64</v>
      </c>
      <c r="AI24" s="128"/>
      <c r="AJ24" s="18"/>
    </row>
    <row r="25" spans="1:36" ht="110.25" customHeight="1" x14ac:dyDescent="0.25">
      <c r="A25" s="253"/>
      <c r="B25" s="48" t="s">
        <v>210</v>
      </c>
      <c r="C25" s="110" t="s">
        <v>211</v>
      </c>
      <c r="D25" s="111" t="s">
        <v>212</v>
      </c>
      <c r="E25" s="111" t="s">
        <v>213</v>
      </c>
      <c r="F25" s="112">
        <v>43132</v>
      </c>
      <c r="G25" s="112">
        <v>43497</v>
      </c>
      <c r="H25" s="111" t="s">
        <v>214</v>
      </c>
      <c r="I25" s="114">
        <v>10000</v>
      </c>
      <c r="J25" s="113" t="s">
        <v>164</v>
      </c>
      <c r="K25" s="113"/>
      <c r="L25" s="113"/>
      <c r="M25" s="115"/>
      <c r="N25" s="62"/>
      <c r="O25" s="62" t="s">
        <v>55</v>
      </c>
      <c r="P25" s="62"/>
      <c r="Q25" s="62"/>
      <c r="R25" s="62"/>
      <c r="S25" s="64"/>
      <c r="T25" s="128" t="s">
        <v>215</v>
      </c>
      <c r="U25" s="128" t="s">
        <v>216</v>
      </c>
      <c r="V25" s="128" t="s">
        <v>217</v>
      </c>
      <c r="W25" s="128" t="s">
        <v>214</v>
      </c>
      <c r="X25" s="128"/>
      <c r="Y25" s="110"/>
      <c r="Z25" s="111"/>
      <c r="AA25" s="111" t="s">
        <v>218</v>
      </c>
      <c r="AB25" s="128"/>
      <c r="AC25" s="134">
        <v>44075</v>
      </c>
      <c r="AD25" s="128"/>
      <c r="AE25" s="128"/>
      <c r="AF25" s="113" t="s">
        <v>219</v>
      </c>
      <c r="AG25" s="128" t="s">
        <v>220</v>
      </c>
      <c r="AH25" s="128" t="s">
        <v>64</v>
      </c>
      <c r="AI25" s="127" t="s">
        <v>221</v>
      </c>
      <c r="AJ25" s="18"/>
    </row>
    <row r="26" spans="1:36" ht="110.25" customHeight="1" x14ac:dyDescent="0.25">
      <c r="A26" s="253"/>
      <c r="B26" s="48" t="s">
        <v>222</v>
      </c>
      <c r="C26" s="110" t="s">
        <v>223</v>
      </c>
      <c r="D26" s="111" t="s">
        <v>224</v>
      </c>
      <c r="E26" s="111" t="s">
        <v>225</v>
      </c>
      <c r="F26" s="112">
        <v>43191</v>
      </c>
      <c r="G26" s="112">
        <v>45017</v>
      </c>
      <c r="H26" s="111" t="s">
        <v>226</v>
      </c>
      <c r="I26" s="114">
        <v>100000</v>
      </c>
      <c r="J26" s="113" t="s">
        <v>227</v>
      </c>
      <c r="K26" s="113"/>
      <c r="L26" s="113"/>
      <c r="M26" s="111"/>
      <c r="N26" s="62"/>
      <c r="O26" s="62"/>
      <c r="P26" s="62" t="s">
        <v>55</v>
      </c>
      <c r="Q26" s="62"/>
      <c r="R26" s="62"/>
      <c r="S26" s="64"/>
      <c r="T26" s="127" t="s">
        <v>228</v>
      </c>
      <c r="U26" s="128"/>
      <c r="V26" s="127" t="s">
        <v>229</v>
      </c>
      <c r="W26" s="127" t="s">
        <v>226</v>
      </c>
      <c r="X26" s="128" t="s">
        <v>230</v>
      </c>
      <c r="Y26" s="110"/>
      <c r="Z26" s="111"/>
      <c r="AA26" s="111" t="s">
        <v>231</v>
      </c>
      <c r="AB26" s="128"/>
      <c r="AC26" s="128"/>
      <c r="AD26" s="128" t="s">
        <v>232</v>
      </c>
      <c r="AE26" s="128"/>
      <c r="AF26" s="113" t="s">
        <v>233</v>
      </c>
      <c r="AG26" s="128" t="s">
        <v>234</v>
      </c>
      <c r="AH26" s="128" t="s">
        <v>64</v>
      </c>
      <c r="AI26" s="128" t="s">
        <v>235</v>
      </c>
      <c r="AJ26" s="18"/>
    </row>
    <row r="27" spans="1:36" ht="110.25" customHeight="1" thickBot="1" x14ac:dyDescent="0.3">
      <c r="A27" s="254"/>
      <c r="B27" s="48" t="s">
        <v>236</v>
      </c>
      <c r="C27" s="110" t="s">
        <v>237</v>
      </c>
      <c r="D27" s="111" t="s">
        <v>238</v>
      </c>
      <c r="E27" s="111"/>
      <c r="F27" s="112">
        <v>43191</v>
      </c>
      <c r="G27" s="112">
        <v>45017</v>
      </c>
      <c r="H27" s="111" t="s">
        <v>180</v>
      </c>
      <c r="I27" s="114">
        <v>25000</v>
      </c>
      <c r="J27" s="113" t="s">
        <v>239</v>
      </c>
      <c r="K27" s="113"/>
      <c r="L27" s="113"/>
      <c r="M27" s="115"/>
      <c r="N27" s="62"/>
      <c r="O27" s="62" t="s">
        <v>55</v>
      </c>
      <c r="P27" s="62"/>
      <c r="Q27" s="62"/>
      <c r="R27" s="62"/>
      <c r="S27" s="64"/>
      <c r="T27" s="128" t="s">
        <v>240</v>
      </c>
      <c r="U27" s="128"/>
      <c r="V27" s="128" t="s">
        <v>241</v>
      </c>
      <c r="W27" s="127" t="s">
        <v>186</v>
      </c>
      <c r="X27" s="127" t="s">
        <v>242</v>
      </c>
      <c r="Y27" s="110"/>
      <c r="Z27" s="111"/>
      <c r="AA27" s="128" t="s">
        <v>243</v>
      </c>
      <c r="AB27" s="128"/>
      <c r="AC27" s="128"/>
      <c r="AD27" s="111" t="s">
        <v>186</v>
      </c>
      <c r="AE27" s="128"/>
      <c r="AF27" s="128"/>
      <c r="AG27" s="128" t="s">
        <v>244</v>
      </c>
      <c r="AH27" s="128" t="s">
        <v>64</v>
      </c>
      <c r="AI27" s="127"/>
      <c r="AJ27" s="18"/>
    </row>
    <row r="28" spans="1:36" ht="110.25" customHeight="1" x14ac:dyDescent="0.25">
      <c r="A28" s="252" t="s">
        <v>245</v>
      </c>
      <c r="B28" s="48" t="s">
        <v>246</v>
      </c>
      <c r="C28" s="110" t="s">
        <v>247</v>
      </c>
      <c r="D28" s="111" t="s">
        <v>248</v>
      </c>
      <c r="E28" s="111" t="s">
        <v>249</v>
      </c>
      <c r="F28" s="112">
        <v>43191</v>
      </c>
      <c r="G28" s="112" t="s">
        <v>250</v>
      </c>
      <c r="H28" s="111" t="s">
        <v>53</v>
      </c>
      <c r="I28" s="114">
        <v>50000</v>
      </c>
      <c r="J28" s="111" t="s">
        <v>251</v>
      </c>
      <c r="K28" s="113"/>
      <c r="L28" s="113"/>
      <c r="M28" s="111"/>
      <c r="N28" s="62"/>
      <c r="O28" s="62" t="s">
        <v>55</v>
      </c>
      <c r="P28" s="62"/>
      <c r="Q28" s="62"/>
      <c r="R28" s="62"/>
      <c r="S28" s="64"/>
      <c r="T28" s="127" t="s">
        <v>252</v>
      </c>
      <c r="U28" s="132" t="s">
        <v>253</v>
      </c>
      <c r="V28" s="127" t="s">
        <v>254</v>
      </c>
      <c r="W28" s="127" t="s">
        <v>255</v>
      </c>
      <c r="X28" s="127"/>
      <c r="Y28" s="110"/>
      <c r="Z28" s="111"/>
      <c r="AA28" s="111" t="s">
        <v>256</v>
      </c>
      <c r="AB28" s="127"/>
      <c r="AC28" s="130">
        <v>44440</v>
      </c>
      <c r="AD28" s="127" t="s">
        <v>206</v>
      </c>
      <c r="AE28" s="127"/>
      <c r="AF28" s="111" t="s">
        <v>257</v>
      </c>
      <c r="AG28" s="127" t="s">
        <v>258</v>
      </c>
      <c r="AH28" s="127" t="s">
        <v>258</v>
      </c>
      <c r="AI28" s="127"/>
      <c r="AJ28" s="18"/>
    </row>
    <row r="29" spans="1:36" ht="110.25" customHeight="1" x14ac:dyDescent="0.25">
      <c r="A29" s="253"/>
      <c r="B29" s="48" t="s">
        <v>259</v>
      </c>
      <c r="C29" s="110" t="s">
        <v>260</v>
      </c>
      <c r="D29" s="111" t="s">
        <v>261</v>
      </c>
      <c r="E29" s="111" t="s">
        <v>262</v>
      </c>
      <c r="F29" s="112">
        <v>43191</v>
      </c>
      <c r="G29" s="112" t="s">
        <v>250</v>
      </c>
      <c r="H29" s="111" t="s">
        <v>53</v>
      </c>
      <c r="I29" s="114">
        <v>12000</v>
      </c>
      <c r="J29" s="111" t="s">
        <v>251</v>
      </c>
      <c r="K29" s="113"/>
      <c r="L29" s="113"/>
      <c r="M29" s="111"/>
      <c r="N29" s="62"/>
      <c r="O29" s="62" t="s">
        <v>55</v>
      </c>
      <c r="P29" s="62"/>
      <c r="Q29" s="62"/>
      <c r="R29" s="62"/>
      <c r="S29" s="64"/>
      <c r="T29" s="127" t="s">
        <v>263</v>
      </c>
      <c r="U29" s="127"/>
      <c r="V29" s="127"/>
      <c r="W29" s="127" t="s">
        <v>59</v>
      </c>
      <c r="X29" s="127" t="s">
        <v>264</v>
      </c>
      <c r="Y29" s="110"/>
      <c r="Z29" s="111" t="s">
        <v>265</v>
      </c>
      <c r="AA29" s="111" t="s">
        <v>266</v>
      </c>
      <c r="AB29" s="127"/>
      <c r="AC29" s="130">
        <v>45017</v>
      </c>
      <c r="AD29" s="111" t="s">
        <v>59</v>
      </c>
      <c r="AE29" s="127"/>
      <c r="AF29" s="127"/>
      <c r="AG29" s="127" t="s">
        <v>267</v>
      </c>
      <c r="AH29" s="127" t="s">
        <v>258</v>
      </c>
      <c r="AI29" s="127"/>
      <c r="AJ29" s="18"/>
    </row>
    <row r="30" spans="1:36" ht="110.25" customHeight="1" x14ac:dyDescent="0.25">
      <c r="A30" s="253"/>
      <c r="B30" s="48" t="s">
        <v>268</v>
      </c>
      <c r="C30" s="110" t="s">
        <v>269</v>
      </c>
      <c r="D30" s="111" t="s">
        <v>270</v>
      </c>
      <c r="E30" s="116" t="s">
        <v>270</v>
      </c>
      <c r="F30" s="112">
        <v>43191</v>
      </c>
      <c r="G30" s="112" t="s">
        <v>250</v>
      </c>
      <c r="H30" s="111" t="s">
        <v>53</v>
      </c>
      <c r="I30" s="114">
        <v>200000</v>
      </c>
      <c r="J30" s="111" t="s">
        <v>251</v>
      </c>
      <c r="K30" s="113"/>
      <c r="L30" s="113"/>
      <c r="M30" s="111"/>
      <c r="N30" s="62"/>
      <c r="O30" s="62" t="s">
        <v>55</v>
      </c>
      <c r="P30" s="62"/>
      <c r="Q30" s="62"/>
      <c r="R30" s="62"/>
      <c r="S30" s="64"/>
      <c r="T30" s="127" t="s">
        <v>271</v>
      </c>
      <c r="U30" s="127" t="s">
        <v>272</v>
      </c>
      <c r="V30" s="127" t="s">
        <v>58</v>
      </c>
      <c r="W30" s="111" t="s">
        <v>59</v>
      </c>
      <c r="X30" s="127"/>
      <c r="Y30" s="110"/>
      <c r="Z30" s="111" t="s">
        <v>273</v>
      </c>
      <c r="AA30" s="116" t="s">
        <v>274</v>
      </c>
      <c r="AB30" s="127"/>
      <c r="AC30" s="130">
        <v>44075</v>
      </c>
      <c r="AD30" s="111" t="s">
        <v>59</v>
      </c>
      <c r="AE30" s="127"/>
      <c r="AF30" s="127"/>
      <c r="AG30" s="127" t="s">
        <v>275</v>
      </c>
      <c r="AH30" s="127" t="s">
        <v>64</v>
      </c>
      <c r="AI30" s="127" t="s">
        <v>276</v>
      </c>
      <c r="AJ30" s="18"/>
    </row>
    <row r="31" spans="1:36" ht="110.25" customHeight="1" thickBot="1" x14ac:dyDescent="0.3">
      <c r="A31" s="253"/>
      <c r="B31" s="48" t="s">
        <v>277</v>
      </c>
      <c r="C31" s="110" t="s">
        <v>278</v>
      </c>
      <c r="D31" s="117" t="s">
        <v>279</v>
      </c>
      <c r="E31" s="111" t="s">
        <v>280</v>
      </c>
      <c r="F31" s="112">
        <v>43191</v>
      </c>
      <c r="G31" s="112" t="s">
        <v>250</v>
      </c>
      <c r="H31" s="111" t="s">
        <v>206</v>
      </c>
      <c r="I31" s="114">
        <v>10000</v>
      </c>
      <c r="J31" s="111" t="s">
        <v>281</v>
      </c>
      <c r="K31" s="113"/>
      <c r="L31" s="113"/>
      <c r="M31" s="111"/>
      <c r="N31" s="62"/>
      <c r="O31" s="62" t="s">
        <v>55</v>
      </c>
      <c r="P31" s="62"/>
      <c r="Q31" s="62"/>
      <c r="R31" s="62"/>
      <c r="S31" s="64"/>
      <c r="T31" s="127" t="s">
        <v>282</v>
      </c>
      <c r="U31" s="127" t="s">
        <v>283</v>
      </c>
      <c r="V31" s="127" t="s">
        <v>284</v>
      </c>
      <c r="W31" s="127" t="s">
        <v>206</v>
      </c>
      <c r="X31" s="127" t="s">
        <v>285</v>
      </c>
      <c r="Y31" s="110"/>
      <c r="Z31" s="117"/>
      <c r="AA31" s="111" t="s">
        <v>286</v>
      </c>
      <c r="AB31" s="127"/>
      <c r="AC31" s="130">
        <v>44075</v>
      </c>
      <c r="AD31" s="127"/>
      <c r="AE31" s="127"/>
      <c r="AF31" s="111" t="s">
        <v>287</v>
      </c>
      <c r="AG31" s="127" t="s">
        <v>258</v>
      </c>
      <c r="AH31" s="127" t="s">
        <v>258</v>
      </c>
      <c r="AI31" s="127"/>
      <c r="AJ31" s="18"/>
    </row>
    <row r="32" spans="1:36" ht="110.25" customHeight="1" x14ac:dyDescent="0.25">
      <c r="A32" s="252" t="s">
        <v>288</v>
      </c>
      <c r="B32" s="48" t="s">
        <v>289</v>
      </c>
      <c r="C32" s="110" t="s">
        <v>290</v>
      </c>
      <c r="D32" s="111" t="s">
        <v>291</v>
      </c>
      <c r="E32" s="111"/>
      <c r="F32" s="112">
        <v>43191</v>
      </c>
      <c r="G32" s="112">
        <v>43435</v>
      </c>
      <c r="H32" s="113" t="s">
        <v>292</v>
      </c>
      <c r="I32" s="114">
        <v>0</v>
      </c>
      <c r="J32" s="113" t="s">
        <v>293</v>
      </c>
      <c r="K32" s="113"/>
      <c r="L32" s="113"/>
      <c r="M32" s="111" t="s">
        <v>294</v>
      </c>
      <c r="N32" s="62"/>
      <c r="O32" s="62" t="s">
        <v>55</v>
      </c>
      <c r="P32" s="62"/>
      <c r="Q32" s="62"/>
      <c r="R32" s="62"/>
      <c r="S32" s="64"/>
      <c r="T32" s="127" t="s">
        <v>295</v>
      </c>
      <c r="U32" s="127" t="s">
        <v>296</v>
      </c>
      <c r="V32" s="127" t="s">
        <v>297</v>
      </c>
      <c r="W32" s="127" t="s">
        <v>298</v>
      </c>
      <c r="X32" s="127"/>
      <c r="Y32" s="110" t="s">
        <v>299</v>
      </c>
      <c r="Z32" s="111" t="s">
        <v>300</v>
      </c>
      <c r="AA32" s="127" t="s">
        <v>301</v>
      </c>
      <c r="AB32" s="127"/>
      <c r="AC32" s="130">
        <v>44075</v>
      </c>
      <c r="AD32" s="127"/>
      <c r="AE32" s="127"/>
      <c r="AF32" s="127"/>
      <c r="AG32" s="127" t="s">
        <v>64</v>
      </c>
      <c r="AH32" s="127" t="s">
        <v>64</v>
      </c>
      <c r="AI32" s="127"/>
      <c r="AJ32" s="18"/>
    </row>
    <row r="33" spans="1:36" ht="110.25" customHeight="1" x14ac:dyDescent="0.25">
      <c r="A33" s="253"/>
      <c r="B33" s="48" t="s">
        <v>302</v>
      </c>
      <c r="C33" s="110" t="s">
        <v>303</v>
      </c>
      <c r="D33" s="111" t="s">
        <v>304</v>
      </c>
      <c r="E33" s="111"/>
      <c r="F33" s="112">
        <v>43282</v>
      </c>
      <c r="G33" s="112">
        <v>43647</v>
      </c>
      <c r="H33" s="111" t="s">
        <v>305</v>
      </c>
      <c r="I33" s="114">
        <v>10000</v>
      </c>
      <c r="J33" s="113" t="s">
        <v>306</v>
      </c>
      <c r="K33" s="113"/>
      <c r="L33" s="113"/>
      <c r="M33" s="111"/>
      <c r="N33" s="62"/>
      <c r="O33" s="62" t="s">
        <v>55</v>
      </c>
      <c r="P33" s="62"/>
      <c r="Q33" s="62"/>
      <c r="R33" s="62"/>
      <c r="S33" s="64"/>
      <c r="T33" s="127" t="s">
        <v>307</v>
      </c>
      <c r="U33" s="127"/>
      <c r="V33" s="127" t="s">
        <v>308</v>
      </c>
      <c r="W33" s="127" t="s">
        <v>309</v>
      </c>
      <c r="Y33" s="110"/>
      <c r="Z33" s="111" t="s">
        <v>310</v>
      </c>
      <c r="AA33" s="127" t="s">
        <v>311</v>
      </c>
      <c r="AB33" s="127"/>
      <c r="AC33" s="130">
        <v>44075</v>
      </c>
      <c r="AD33" s="127"/>
      <c r="AE33" s="127"/>
      <c r="AF33" s="127"/>
      <c r="AG33" s="127" t="s">
        <v>64</v>
      </c>
      <c r="AH33" s="127" t="s">
        <v>64</v>
      </c>
      <c r="AI33" s="127" t="s">
        <v>312</v>
      </c>
      <c r="AJ33" s="18"/>
    </row>
    <row r="34" spans="1:36" ht="110.25" customHeight="1" x14ac:dyDescent="0.25">
      <c r="A34" s="253"/>
      <c r="B34" s="48" t="s">
        <v>313</v>
      </c>
      <c r="C34" s="110" t="s">
        <v>314</v>
      </c>
      <c r="D34" s="111" t="s">
        <v>315</v>
      </c>
      <c r="E34" s="111" t="s">
        <v>316</v>
      </c>
      <c r="F34" s="112">
        <v>43191</v>
      </c>
      <c r="G34" s="112">
        <v>43435</v>
      </c>
      <c r="H34" s="113" t="s">
        <v>292</v>
      </c>
      <c r="I34" s="114">
        <v>0</v>
      </c>
      <c r="J34" s="113" t="s">
        <v>317</v>
      </c>
      <c r="K34" s="113"/>
      <c r="L34" s="113"/>
      <c r="M34" s="111"/>
      <c r="N34" s="62"/>
      <c r="O34" s="62" t="s">
        <v>55</v>
      </c>
      <c r="P34" s="62"/>
      <c r="Q34" s="62"/>
      <c r="R34" s="62"/>
      <c r="S34" s="64"/>
      <c r="T34" s="127" t="s">
        <v>318</v>
      </c>
      <c r="V34" s="127" t="s">
        <v>297</v>
      </c>
      <c r="W34" s="127" t="s">
        <v>319</v>
      </c>
      <c r="X34" s="127"/>
      <c r="Y34" s="110" t="s">
        <v>320</v>
      </c>
      <c r="Z34" s="111" t="s">
        <v>321</v>
      </c>
      <c r="AA34" s="111"/>
      <c r="AB34" s="127"/>
      <c r="AC34" s="130">
        <v>44075</v>
      </c>
      <c r="AD34" s="127"/>
      <c r="AE34" s="127"/>
      <c r="AF34" s="127"/>
      <c r="AG34" s="127" t="s">
        <v>322</v>
      </c>
      <c r="AH34" s="127" t="s">
        <v>64</v>
      </c>
      <c r="AI34" s="127" t="s">
        <v>323</v>
      </c>
      <c r="AJ34" s="18"/>
    </row>
    <row r="35" spans="1:36" ht="110.25" customHeight="1" thickBot="1" x14ac:dyDescent="0.3">
      <c r="A35" s="253"/>
      <c r="B35" s="48" t="s">
        <v>324</v>
      </c>
      <c r="C35" s="110" t="s">
        <v>325</v>
      </c>
      <c r="D35" s="111" t="s">
        <v>326</v>
      </c>
      <c r="E35" s="111" t="s">
        <v>327</v>
      </c>
      <c r="F35" s="112">
        <v>43174</v>
      </c>
      <c r="G35" s="112">
        <v>43905</v>
      </c>
      <c r="H35" s="111" t="s">
        <v>141</v>
      </c>
      <c r="I35" s="114">
        <v>100000</v>
      </c>
      <c r="J35" s="113" t="s">
        <v>328</v>
      </c>
      <c r="K35" s="113"/>
      <c r="L35" s="113"/>
      <c r="M35" s="111"/>
      <c r="N35" s="62"/>
      <c r="O35" s="62"/>
      <c r="P35" s="62"/>
      <c r="Q35" s="62" t="s">
        <v>55</v>
      </c>
      <c r="R35" s="62"/>
      <c r="S35" s="64"/>
      <c r="T35" s="127" t="s">
        <v>329</v>
      </c>
      <c r="U35" s="127" t="s">
        <v>330</v>
      </c>
      <c r="V35" s="131" t="s">
        <v>331</v>
      </c>
      <c r="W35" s="127" t="s">
        <v>332</v>
      </c>
      <c r="X35" s="127" t="s">
        <v>333</v>
      </c>
      <c r="Y35" s="110"/>
      <c r="Z35" s="111"/>
      <c r="AA35" s="111" t="s">
        <v>334</v>
      </c>
      <c r="AB35" s="127"/>
      <c r="AC35" s="127"/>
      <c r="AD35" s="127"/>
      <c r="AE35" s="127"/>
      <c r="AF35" s="127"/>
      <c r="AG35" s="127" t="s">
        <v>322</v>
      </c>
      <c r="AH35" s="127" t="s">
        <v>64</v>
      </c>
      <c r="AI35" s="127" t="s">
        <v>335</v>
      </c>
      <c r="AJ35" s="18"/>
    </row>
    <row r="36" spans="1:36" ht="110.25" customHeight="1" x14ac:dyDescent="0.25">
      <c r="A36" s="252" t="s">
        <v>336</v>
      </c>
      <c r="B36" s="48" t="s">
        <v>337</v>
      </c>
      <c r="C36" s="110" t="s">
        <v>338</v>
      </c>
      <c r="D36" s="111" t="s">
        <v>339</v>
      </c>
      <c r="E36" s="111" t="s">
        <v>340</v>
      </c>
      <c r="F36" s="112">
        <v>43174</v>
      </c>
      <c r="G36" s="112">
        <v>43235</v>
      </c>
      <c r="H36" s="111" t="s">
        <v>141</v>
      </c>
      <c r="I36" s="114">
        <v>10000</v>
      </c>
      <c r="J36" s="113" t="s">
        <v>341</v>
      </c>
      <c r="K36" s="113"/>
      <c r="L36" s="113"/>
      <c r="M36" s="111"/>
      <c r="N36" s="62"/>
      <c r="O36" s="62" t="s">
        <v>55</v>
      </c>
      <c r="P36" s="62"/>
      <c r="Q36" s="62"/>
      <c r="R36" s="62"/>
      <c r="S36" s="64"/>
      <c r="T36" s="127" t="s">
        <v>342</v>
      </c>
      <c r="U36" s="127" t="s">
        <v>343</v>
      </c>
      <c r="V36" s="127" t="s">
        <v>344</v>
      </c>
      <c r="W36" s="127" t="s">
        <v>345</v>
      </c>
      <c r="X36" s="127"/>
      <c r="Y36" s="127"/>
      <c r="Z36" s="127"/>
      <c r="AA36" s="127"/>
      <c r="AB36" s="127"/>
      <c r="AC36" s="130">
        <v>44075</v>
      </c>
      <c r="AD36" s="127"/>
      <c r="AE36" s="127"/>
      <c r="AF36" s="127"/>
      <c r="AG36" s="127" t="s">
        <v>220</v>
      </c>
      <c r="AH36" s="127" t="s">
        <v>64</v>
      </c>
      <c r="AI36" s="127" t="s">
        <v>346</v>
      </c>
      <c r="AJ36" s="18"/>
    </row>
    <row r="37" spans="1:36" ht="110.25" customHeight="1" x14ac:dyDescent="0.25">
      <c r="A37" s="253"/>
      <c r="B37" s="48" t="s">
        <v>347</v>
      </c>
      <c r="C37" s="110" t="s">
        <v>348</v>
      </c>
      <c r="D37" s="118" t="s">
        <v>349</v>
      </c>
      <c r="E37" s="118" t="s">
        <v>350</v>
      </c>
      <c r="F37" s="119">
        <v>43221</v>
      </c>
      <c r="G37" s="119">
        <v>43586</v>
      </c>
      <c r="H37" s="120" t="s">
        <v>351</v>
      </c>
      <c r="I37" s="121">
        <v>0</v>
      </c>
      <c r="J37" s="120" t="s">
        <v>352</v>
      </c>
      <c r="K37" s="113"/>
      <c r="L37" s="113"/>
      <c r="M37" s="111"/>
      <c r="N37" s="62"/>
      <c r="O37" s="62"/>
      <c r="P37" s="62"/>
      <c r="Q37" s="62"/>
      <c r="R37" s="62" t="s">
        <v>55</v>
      </c>
      <c r="S37" s="64"/>
      <c r="T37" s="127" t="s">
        <v>353</v>
      </c>
      <c r="U37" s="127" t="s">
        <v>349</v>
      </c>
      <c r="V37" s="127"/>
      <c r="W37" s="127" t="s">
        <v>354</v>
      </c>
      <c r="X37" s="127"/>
      <c r="Y37" s="127"/>
      <c r="Z37" s="127"/>
      <c r="AA37" s="127"/>
      <c r="AB37" s="127"/>
      <c r="AC37" s="127"/>
      <c r="AD37" s="127"/>
      <c r="AE37" s="127"/>
      <c r="AF37" s="127"/>
      <c r="AG37" s="127" t="s">
        <v>64</v>
      </c>
      <c r="AH37" s="127" t="s">
        <v>64</v>
      </c>
      <c r="AI37" s="127"/>
      <c r="AJ37" s="18"/>
    </row>
    <row r="38" spans="1:36" ht="110.25" customHeight="1" x14ac:dyDescent="0.25">
      <c r="A38" s="253"/>
      <c r="B38" s="48" t="s">
        <v>355</v>
      </c>
      <c r="C38" s="110" t="s">
        <v>356</v>
      </c>
      <c r="D38" s="111" t="s">
        <v>357</v>
      </c>
      <c r="E38" s="111" t="s">
        <v>358</v>
      </c>
      <c r="F38" s="112">
        <v>43191</v>
      </c>
      <c r="G38" s="112">
        <v>45017</v>
      </c>
      <c r="H38" s="111" t="s">
        <v>96</v>
      </c>
      <c r="I38" s="114">
        <v>250000</v>
      </c>
      <c r="J38" s="111" t="s">
        <v>359</v>
      </c>
      <c r="K38" s="111"/>
      <c r="L38" s="111"/>
      <c r="M38" s="111"/>
      <c r="N38" s="62"/>
      <c r="O38" s="62"/>
      <c r="P38" s="62"/>
      <c r="Q38" s="62" t="s">
        <v>55</v>
      </c>
      <c r="R38" s="62"/>
      <c r="S38" s="64"/>
      <c r="T38" s="127" t="s">
        <v>360</v>
      </c>
      <c r="U38" s="127"/>
      <c r="V38" s="127" t="s">
        <v>361</v>
      </c>
      <c r="W38" s="127" t="s">
        <v>96</v>
      </c>
      <c r="X38" s="127"/>
      <c r="Y38" s="111"/>
      <c r="Z38" s="111"/>
      <c r="AA38" s="127" t="s">
        <v>362</v>
      </c>
      <c r="AB38" s="127"/>
      <c r="AC38" s="127"/>
      <c r="AD38" s="127"/>
      <c r="AE38" s="127"/>
      <c r="AF38" s="141" t="s">
        <v>363</v>
      </c>
      <c r="AG38" s="127" t="s">
        <v>64</v>
      </c>
      <c r="AH38" s="127" t="s">
        <v>64</v>
      </c>
      <c r="AI38" s="127" t="s">
        <v>364</v>
      </c>
      <c r="AJ38" s="18"/>
    </row>
    <row r="39" spans="1:36" ht="110.25" customHeight="1" x14ac:dyDescent="0.25">
      <c r="A39" s="254"/>
      <c r="B39" s="48" t="s">
        <v>365</v>
      </c>
      <c r="C39" s="110" t="s">
        <v>366</v>
      </c>
      <c r="D39" s="111" t="s">
        <v>367</v>
      </c>
      <c r="E39" s="111" t="s">
        <v>368</v>
      </c>
      <c r="F39" s="112">
        <v>43221</v>
      </c>
      <c r="G39" s="112">
        <v>43556</v>
      </c>
      <c r="H39" s="111" t="s">
        <v>369</v>
      </c>
      <c r="I39" s="114">
        <v>40000</v>
      </c>
      <c r="J39" s="113" t="s">
        <v>370</v>
      </c>
      <c r="K39" s="113"/>
      <c r="L39" s="113"/>
      <c r="M39" s="122"/>
      <c r="N39" s="62"/>
      <c r="O39" s="62" t="s">
        <v>55</v>
      </c>
      <c r="P39" s="62"/>
      <c r="Q39" s="62"/>
      <c r="R39" s="62"/>
      <c r="S39" s="64"/>
      <c r="T39" s="127" t="s">
        <v>371</v>
      </c>
      <c r="U39" s="127" t="s">
        <v>372</v>
      </c>
      <c r="V39" s="127" t="s">
        <v>373</v>
      </c>
      <c r="W39" s="127" t="s">
        <v>369</v>
      </c>
      <c r="X39" s="127" t="s">
        <v>374</v>
      </c>
      <c r="Y39" s="65"/>
      <c r="Z39" s="127"/>
      <c r="AA39" s="127"/>
      <c r="AB39" s="127"/>
      <c r="AC39" s="130">
        <v>44075</v>
      </c>
      <c r="AD39" s="127"/>
      <c r="AE39" s="127"/>
      <c r="AF39" s="113" t="s">
        <v>375</v>
      </c>
      <c r="AG39" s="127" t="s">
        <v>376</v>
      </c>
      <c r="AH39" s="127" t="s">
        <v>64</v>
      </c>
      <c r="AI39" s="127" t="s">
        <v>377</v>
      </c>
      <c r="AJ39" s="18"/>
    </row>
    <row r="40" spans="1:36" x14ac:dyDescent="0.25">
      <c r="AJ40" s="18"/>
    </row>
    <row r="41" spans="1:36" x14ac:dyDescent="0.25">
      <c r="B41" s="66"/>
      <c r="AJ41" s="18"/>
    </row>
    <row r="42" spans="1:36" ht="15.75" thickBot="1" x14ac:dyDescent="0.3">
      <c r="L42" s="74"/>
      <c r="AJ42" s="18"/>
    </row>
    <row r="43" spans="1:36" ht="26.25" customHeight="1" thickBot="1" x14ac:dyDescent="0.3">
      <c r="A43" s="70" t="s">
        <v>378</v>
      </c>
      <c r="B43" s="71"/>
      <c r="C43" s="71"/>
      <c r="D43" s="71"/>
      <c r="E43" s="71"/>
      <c r="F43" s="71"/>
      <c r="G43" s="71"/>
      <c r="H43" s="71"/>
      <c r="I43" s="71"/>
      <c r="J43" s="71"/>
      <c r="K43" s="71"/>
      <c r="L43" s="73"/>
      <c r="M43" s="72"/>
      <c r="AJ43" s="18"/>
    </row>
    <row r="44" spans="1:36" ht="26.25" customHeight="1" thickBot="1" x14ac:dyDescent="0.3">
      <c r="A44" s="50"/>
      <c r="B44" s="51"/>
      <c r="C44" s="51"/>
      <c r="D44" s="52"/>
      <c r="E44" s="52"/>
      <c r="F44" s="52"/>
      <c r="G44" s="52"/>
      <c r="H44" s="52"/>
      <c r="I44" s="52"/>
      <c r="J44" s="52"/>
      <c r="K44" s="52"/>
      <c r="L44" s="52"/>
      <c r="M44" s="52"/>
      <c r="N44" s="52"/>
      <c r="AJ44" s="18"/>
    </row>
    <row r="45" spans="1:36" ht="43.5" customHeight="1" thickBot="1" x14ac:dyDescent="0.3">
      <c r="A45" s="56" t="s">
        <v>379</v>
      </c>
      <c r="B45" s="57"/>
      <c r="C45" s="58"/>
      <c r="AJ45" s="18"/>
    </row>
    <row r="46" spans="1:36" x14ac:dyDescent="0.25">
      <c r="AJ46" s="18"/>
    </row>
    <row r="47" spans="1:36" ht="15.75" x14ac:dyDescent="0.25">
      <c r="A47" s="224" t="s">
        <v>380</v>
      </c>
      <c r="B47" s="226" t="s">
        <v>13</v>
      </c>
      <c r="C47" s="226" t="s">
        <v>14</v>
      </c>
      <c r="D47" s="226" t="s">
        <v>15</v>
      </c>
      <c r="E47" s="227" t="s">
        <v>16</v>
      </c>
      <c r="F47" s="226" t="s">
        <v>17</v>
      </c>
      <c r="G47" s="226"/>
      <c r="H47" s="226" t="s">
        <v>18</v>
      </c>
      <c r="I47" s="226" t="s">
        <v>19</v>
      </c>
      <c r="J47" s="229" t="s">
        <v>20</v>
      </c>
      <c r="K47" s="229" t="s">
        <v>21</v>
      </c>
      <c r="L47" s="229"/>
      <c r="M47" s="229" t="s">
        <v>22</v>
      </c>
      <c r="N47" s="49"/>
      <c r="AJ47" s="18"/>
    </row>
    <row r="48" spans="1:36" ht="15.75" x14ac:dyDescent="0.25">
      <c r="A48" s="225"/>
      <c r="B48" s="226"/>
      <c r="C48" s="226"/>
      <c r="D48" s="226"/>
      <c r="E48" s="227"/>
      <c r="F48" s="53" t="s">
        <v>45</v>
      </c>
      <c r="G48" s="53" t="s">
        <v>46</v>
      </c>
      <c r="H48" s="226"/>
      <c r="I48" s="226"/>
      <c r="J48" s="229"/>
      <c r="K48" s="99" t="s">
        <v>47</v>
      </c>
      <c r="L48" s="99" t="s">
        <v>48</v>
      </c>
      <c r="M48" s="229"/>
      <c r="N48" s="2"/>
      <c r="AJ48" s="18"/>
    </row>
    <row r="49" spans="1:36" ht="90" x14ac:dyDescent="0.25">
      <c r="A49" s="129" t="s">
        <v>381</v>
      </c>
      <c r="B49" s="129" t="s">
        <v>382</v>
      </c>
      <c r="C49" s="127" t="s">
        <v>383</v>
      </c>
      <c r="D49" s="127" t="s">
        <v>384</v>
      </c>
      <c r="E49" s="127" t="s">
        <v>385</v>
      </c>
      <c r="F49" s="130">
        <v>43709</v>
      </c>
      <c r="G49" s="130">
        <v>43800</v>
      </c>
      <c r="H49" s="127" t="s">
        <v>87</v>
      </c>
      <c r="I49" s="127">
        <v>0</v>
      </c>
      <c r="J49" s="128" t="s">
        <v>386</v>
      </c>
      <c r="K49" s="128" t="s">
        <v>64</v>
      </c>
      <c r="L49" s="128" t="s">
        <v>64</v>
      </c>
      <c r="M49" s="128" t="s">
        <v>387</v>
      </c>
      <c r="N49" s="2"/>
      <c r="AJ49" s="18"/>
    </row>
    <row r="50" spans="1:36" x14ac:dyDescent="0.25">
      <c r="A50" s="129"/>
      <c r="B50" s="129"/>
      <c r="C50" s="127"/>
      <c r="D50" s="127"/>
      <c r="E50" s="127"/>
      <c r="F50" s="127"/>
      <c r="G50" s="127"/>
      <c r="H50" s="127"/>
      <c r="I50" s="127"/>
      <c r="J50" s="127"/>
      <c r="K50" s="127"/>
      <c r="L50" s="127"/>
      <c r="M50" s="127"/>
      <c r="N50" s="2"/>
      <c r="AJ50" s="18"/>
    </row>
    <row r="51" spans="1:36" x14ac:dyDescent="0.25">
      <c r="A51" s="129"/>
      <c r="B51" s="129"/>
      <c r="C51" s="127"/>
      <c r="D51" s="127"/>
      <c r="E51" s="127"/>
      <c r="F51" s="127"/>
      <c r="G51" s="127"/>
      <c r="H51" s="127"/>
      <c r="I51" s="127"/>
      <c r="J51" s="127"/>
      <c r="K51" s="127"/>
      <c r="L51" s="127"/>
      <c r="M51" s="127"/>
      <c r="N51" s="2"/>
      <c r="AJ51" s="18"/>
    </row>
    <row r="52" spans="1:36" x14ac:dyDescent="0.25">
      <c r="A52" s="129"/>
      <c r="B52" s="129"/>
      <c r="C52" s="127"/>
      <c r="D52" s="127"/>
      <c r="E52" s="127"/>
      <c r="F52" s="127"/>
      <c r="G52" s="127"/>
      <c r="H52" s="127"/>
      <c r="I52" s="127"/>
      <c r="J52" s="127"/>
      <c r="K52" s="127"/>
      <c r="L52" s="127"/>
      <c r="M52" s="127"/>
      <c r="N52" s="2"/>
      <c r="AJ52" s="18"/>
    </row>
    <row r="53" spans="1:36" x14ac:dyDescent="0.25">
      <c r="A53" s="129"/>
      <c r="B53" s="129"/>
      <c r="C53" s="127"/>
      <c r="D53" s="127"/>
      <c r="E53" s="127"/>
      <c r="F53" s="127"/>
      <c r="G53" s="127"/>
      <c r="H53" s="127"/>
      <c r="I53" s="127"/>
      <c r="J53" s="127"/>
      <c r="K53" s="127"/>
      <c r="L53" s="127"/>
      <c r="M53" s="127"/>
      <c r="N53" s="2"/>
      <c r="AJ53" s="18"/>
    </row>
    <row r="54" spans="1:36" x14ac:dyDescent="0.25">
      <c r="A54" s="129"/>
      <c r="B54" s="129"/>
      <c r="C54" s="127"/>
      <c r="D54" s="127"/>
      <c r="E54" s="127"/>
      <c r="F54" s="127"/>
      <c r="G54" s="127"/>
      <c r="H54" s="127"/>
      <c r="I54" s="127"/>
      <c r="J54" s="127"/>
      <c r="K54" s="127"/>
      <c r="L54" s="127"/>
      <c r="M54" s="127"/>
      <c r="N54" s="2"/>
      <c r="AJ54" s="18"/>
    </row>
    <row r="55" spans="1:36" x14ac:dyDescent="0.25">
      <c r="A55" s="129"/>
      <c r="B55" s="129"/>
      <c r="C55" s="127"/>
      <c r="D55" s="127"/>
      <c r="E55" s="127"/>
      <c r="F55" s="127"/>
      <c r="G55" s="127"/>
      <c r="H55" s="127"/>
      <c r="I55" s="127"/>
      <c r="J55" s="127"/>
      <c r="K55" s="127"/>
      <c r="L55" s="127"/>
      <c r="M55" s="127"/>
      <c r="N55" s="2"/>
      <c r="AJ55" s="18"/>
    </row>
    <row r="56" spans="1:36" x14ac:dyDescent="0.25">
      <c r="A56" s="129"/>
      <c r="B56" s="129"/>
      <c r="C56" s="127"/>
      <c r="D56" s="127"/>
      <c r="E56" s="127"/>
      <c r="F56" s="127"/>
      <c r="G56" s="127"/>
      <c r="H56" s="127"/>
      <c r="I56" s="127"/>
      <c r="J56" s="127"/>
      <c r="K56" s="127"/>
      <c r="L56" s="127"/>
      <c r="M56" s="127"/>
      <c r="N56" s="2"/>
      <c r="AJ56" s="18"/>
    </row>
    <row r="57" spans="1:36" x14ac:dyDescent="0.25">
      <c r="A57" s="129"/>
      <c r="B57" s="129"/>
      <c r="C57" s="127"/>
      <c r="D57" s="127"/>
      <c r="E57" s="127"/>
      <c r="F57" s="127"/>
      <c r="G57" s="127"/>
      <c r="H57" s="127"/>
      <c r="I57" s="127"/>
      <c r="J57" s="127"/>
      <c r="K57" s="127"/>
      <c r="L57" s="127"/>
      <c r="M57" s="127"/>
      <c r="N57" s="2"/>
      <c r="AJ57" s="18"/>
    </row>
    <row r="58" spans="1:36" x14ac:dyDescent="0.25">
      <c r="A58" s="60"/>
      <c r="B58" s="60"/>
      <c r="C58" s="60"/>
      <c r="D58" s="60"/>
      <c r="E58" s="60"/>
      <c r="F58" s="60"/>
      <c r="G58" s="60"/>
      <c r="H58" s="60"/>
      <c r="I58" s="60"/>
      <c r="J58" s="60"/>
      <c r="K58" s="60"/>
      <c r="L58" s="60"/>
      <c r="M58" s="60"/>
      <c r="AJ58" s="18"/>
    </row>
    <row r="59" spans="1:36" ht="15.75" x14ac:dyDescent="0.25">
      <c r="A59" s="224" t="s">
        <v>380</v>
      </c>
      <c r="B59" s="226" t="s">
        <v>13</v>
      </c>
      <c r="C59" s="226" t="s">
        <v>14</v>
      </c>
      <c r="D59" s="226" t="s">
        <v>15</v>
      </c>
      <c r="E59" s="227" t="s">
        <v>16</v>
      </c>
      <c r="F59" s="226" t="s">
        <v>17</v>
      </c>
      <c r="G59" s="226"/>
      <c r="H59" s="226" t="s">
        <v>18</v>
      </c>
      <c r="I59" s="226" t="s">
        <v>19</v>
      </c>
      <c r="J59" s="226" t="s">
        <v>20</v>
      </c>
      <c r="K59" s="229" t="s">
        <v>21</v>
      </c>
      <c r="L59" s="229"/>
      <c r="M59" s="226" t="s">
        <v>22</v>
      </c>
      <c r="N59" s="49"/>
      <c r="AJ59" s="18"/>
    </row>
    <row r="60" spans="1:36" ht="15" customHeight="1" x14ac:dyDescent="0.25">
      <c r="A60" s="225"/>
      <c r="B60" s="226"/>
      <c r="C60" s="226"/>
      <c r="D60" s="226"/>
      <c r="E60" s="227"/>
      <c r="F60" s="53" t="s">
        <v>45</v>
      </c>
      <c r="G60" s="53" t="s">
        <v>46</v>
      </c>
      <c r="H60" s="226"/>
      <c r="I60" s="226"/>
      <c r="J60" s="226"/>
      <c r="K60" s="99" t="s">
        <v>47</v>
      </c>
      <c r="L60" s="99" t="s">
        <v>48</v>
      </c>
      <c r="M60" s="226"/>
      <c r="N60" s="2"/>
      <c r="AJ60" s="18"/>
    </row>
    <row r="61" spans="1:36" x14ac:dyDescent="0.25">
      <c r="A61" s="48"/>
      <c r="B61" s="48"/>
      <c r="C61" s="65"/>
      <c r="D61" s="65"/>
      <c r="E61" s="65"/>
      <c r="F61" s="65"/>
      <c r="G61" s="65"/>
      <c r="H61" s="65"/>
      <c r="I61" s="65"/>
      <c r="J61" s="62"/>
      <c r="K61" s="62"/>
      <c r="L61" s="62"/>
      <c r="M61" s="62"/>
      <c r="N61" s="2"/>
      <c r="AJ61" s="18"/>
    </row>
    <row r="62" spans="1:36" x14ac:dyDescent="0.25">
      <c r="A62" s="48"/>
      <c r="B62" s="48"/>
      <c r="C62" s="65"/>
      <c r="D62" s="65"/>
      <c r="E62" s="65"/>
      <c r="F62" s="65"/>
      <c r="G62" s="65"/>
      <c r="H62" s="65"/>
      <c r="I62" s="65"/>
      <c r="J62" s="65"/>
      <c r="K62" s="65"/>
      <c r="L62" s="65"/>
      <c r="M62" s="65"/>
      <c r="N62" s="2"/>
      <c r="AJ62" s="18"/>
    </row>
    <row r="63" spans="1:36" x14ac:dyDescent="0.25">
      <c r="A63" s="48"/>
      <c r="B63" s="48"/>
      <c r="C63" s="65"/>
      <c r="D63" s="65"/>
      <c r="E63" s="65"/>
      <c r="F63" s="65"/>
      <c r="G63" s="65"/>
      <c r="H63" s="65"/>
      <c r="I63" s="65"/>
      <c r="J63" s="65"/>
      <c r="K63" s="65"/>
      <c r="L63" s="65"/>
      <c r="M63" s="65"/>
      <c r="N63" s="2"/>
      <c r="AJ63" s="18"/>
    </row>
    <row r="64" spans="1:36" x14ac:dyDescent="0.25">
      <c r="A64" s="48"/>
      <c r="B64" s="48"/>
      <c r="C64" s="65"/>
      <c r="D64" s="65"/>
      <c r="E64" s="65"/>
      <c r="F64" s="65"/>
      <c r="G64" s="65"/>
      <c r="H64" s="65"/>
      <c r="I64" s="65"/>
      <c r="J64" s="65"/>
      <c r="K64" s="65"/>
      <c r="L64" s="65"/>
      <c r="M64" s="65"/>
      <c r="N64" s="2"/>
      <c r="AJ64" s="18"/>
    </row>
    <row r="65" spans="1:36" x14ac:dyDescent="0.25">
      <c r="A65" s="48"/>
      <c r="B65" s="48"/>
      <c r="C65" s="65"/>
      <c r="D65" s="65"/>
      <c r="E65" s="65"/>
      <c r="F65" s="65"/>
      <c r="G65" s="65"/>
      <c r="H65" s="65"/>
      <c r="I65" s="65"/>
      <c r="J65" s="65"/>
      <c r="K65" s="65"/>
      <c r="L65" s="65"/>
      <c r="M65" s="65"/>
      <c r="N65" s="2"/>
      <c r="AJ65" s="18"/>
    </row>
    <row r="66" spans="1:36" x14ac:dyDescent="0.25">
      <c r="A66" s="48"/>
      <c r="B66" s="48"/>
      <c r="C66" s="65"/>
      <c r="D66" s="65"/>
      <c r="E66" s="65"/>
      <c r="F66" s="65"/>
      <c r="G66" s="65"/>
      <c r="H66" s="65"/>
      <c r="I66" s="65"/>
      <c r="J66" s="65"/>
      <c r="K66" s="65"/>
      <c r="L66" s="65"/>
      <c r="M66" s="65"/>
      <c r="N66" s="2"/>
      <c r="AJ66" s="18"/>
    </row>
    <row r="67" spans="1:36" x14ac:dyDescent="0.25">
      <c r="A67" s="48"/>
      <c r="B67" s="48"/>
      <c r="C67" s="65"/>
      <c r="D67" s="65"/>
      <c r="E67" s="65"/>
      <c r="F67" s="65"/>
      <c r="G67" s="65"/>
      <c r="H67" s="65"/>
      <c r="I67" s="65"/>
      <c r="J67" s="65"/>
      <c r="K67" s="65"/>
      <c r="L67" s="65"/>
      <c r="M67" s="65"/>
      <c r="N67" s="2"/>
      <c r="AJ67" s="18"/>
    </row>
    <row r="68" spans="1:36" x14ac:dyDescent="0.25">
      <c r="A68" s="48"/>
      <c r="B68" s="48"/>
      <c r="C68" s="65"/>
      <c r="D68" s="65"/>
      <c r="E68" s="65"/>
      <c r="F68" s="65"/>
      <c r="G68" s="65"/>
      <c r="H68" s="65"/>
      <c r="I68" s="65"/>
      <c r="J68" s="65"/>
      <c r="K68" s="65"/>
      <c r="L68" s="65"/>
      <c r="M68" s="65"/>
      <c r="N68" s="2"/>
      <c r="AJ68" s="18"/>
    </row>
    <row r="69" spans="1:36" x14ac:dyDescent="0.25">
      <c r="A69" s="48"/>
      <c r="B69" s="48"/>
      <c r="C69" s="65"/>
      <c r="D69" s="65"/>
      <c r="E69" s="65"/>
      <c r="F69" s="65"/>
      <c r="G69" s="65"/>
      <c r="H69" s="65"/>
      <c r="I69" s="65"/>
      <c r="J69" s="65"/>
      <c r="K69" s="65"/>
      <c r="L69" s="65"/>
      <c r="M69" s="65"/>
      <c r="N69" s="2"/>
      <c r="AJ69" s="18"/>
    </row>
    <row r="70" spans="1:36" x14ac:dyDescent="0.25">
      <c r="AJ70" s="18"/>
    </row>
    <row r="71" spans="1:36" ht="15.75" x14ac:dyDescent="0.25">
      <c r="A71" s="224" t="s">
        <v>380</v>
      </c>
      <c r="B71" s="226" t="s">
        <v>13</v>
      </c>
      <c r="C71" s="226" t="s">
        <v>14</v>
      </c>
      <c r="D71" s="226" t="s">
        <v>15</v>
      </c>
      <c r="E71" s="227" t="s">
        <v>16</v>
      </c>
      <c r="F71" s="226" t="s">
        <v>17</v>
      </c>
      <c r="G71" s="226"/>
      <c r="H71" s="226" t="s">
        <v>18</v>
      </c>
      <c r="I71" s="226" t="s">
        <v>19</v>
      </c>
      <c r="J71" s="226" t="s">
        <v>20</v>
      </c>
      <c r="K71" s="229" t="s">
        <v>21</v>
      </c>
      <c r="L71" s="229"/>
      <c r="M71" s="226" t="s">
        <v>22</v>
      </c>
      <c r="N71" s="49"/>
      <c r="AJ71" s="18"/>
    </row>
    <row r="72" spans="1:36" ht="15" customHeight="1" x14ac:dyDescent="0.25">
      <c r="A72" s="225"/>
      <c r="B72" s="226"/>
      <c r="C72" s="226"/>
      <c r="D72" s="226"/>
      <c r="E72" s="227"/>
      <c r="F72" s="53" t="s">
        <v>45</v>
      </c>
      <c r="G72" s="53" t="s">
        <v>46</v>
      </c>
      <c r="H72" s="226"/>
      <c r="I72" s="226"/>
      <c r="J72" s="226"/>
      <c r="K72" s="99" t="s">
        <v>47</v>
      </c>
      <c r="L72" s="99" t="s">
        <v>48</v>
      </c>
      <c r="M72" s="226"/>
      <c r="N72" s="2"/>
      <c r="AJ72" s="18"/>
    </row>
    <row r="73" spans="1:36" x14ac:dyDescent="0.25">
      <c r="A73" s="48"/>
      <c r="B73" s="48"/>
      <c r="C73" s="65"/>
      <c r="D73" s="65"/>
      <c r="E73" s="65"/>
      <c r="F73" s="65"/>
      <c r="G73" s="65"/>
      <c r="H73" s="65"/>
      <c r="I73" s="65"/>
      <c r="J73" s="62"/>
      <c r="K73" s="62"/>
      <c r="L73" s="62"/>
      <c r="M73" s="62"/>
      <c r="N73" s="2"/>
      <c r="AJ73" s="18"/>
    </row>
    <row r="74" spans="1:36" x14ac:dyDescent="0.25">
      <c r="A74" s="48"/>
      <c r="B74" s="48"/>
      <c r="C74" s="65"/>
      <c r="D74" s="65"/>
      <c r="E74" s="65"/>
      <c r="F74" s="65"/>
      <c r="G74" s="65"/>
      <c r="H74" s="65"/>
      <c r="I74" s="65"/>
      <c r="J74" s="65"/>
      <c r="K74" s="65"/>
      <c r="L74" s="65"/>
      <c r="M74" s="65"/>
      <c r="N74" s="2"/>
      <c r="AJ74" s="18"/>
    </row>
    <row r="75" spans="1:36" x14ac:dyDescent="0.25">
      <c r="A75" s="48"/>
      <c r="B75" s="48"/>
      <c r="C75" s="65"/>
      <c r="D75" s="65"/>
      <c r="E75" s="65"/>
      <c r="F75" s="65"/>
      <c r="G75" s="65"/>
      <c r="H75" s="65"/>
      <c r="I75" s="65"/>
      <c r="J75" s="65"/>
      <c r="K75" s="65"/>
      <c r="L75" s="65"/>
      <c r="M75" s="65"/>
      <c r="N75" s="2"/>
      <c r="AJ75" s="18"/>
    </row>
    <row r="76" spans="1:36" x14ac:dyDescent="0.25">
      <c r="A76" s="48"/>
      <c r="B76" s="48"/>
      <c r="C76" s="65"/>
      <c r="D76" s="65"/>
      <c r="E76" s="65"/>
      <c r="F76" s="65"/>
      <c r="G76" s="65"/>
      <c r="H76" s="65"/>
      <c r="I76" s="65"/>
      <c r="J76" s="65"/>
      <c r="K76" s="65"/>
      <c r="L76" s="65"/>
      <c r="M76" s="65"/>
      <c r="N76" s="2"/>
      <c r="AJ76" s="18"/>
    </row>
    <row r="77" spans="1:36" x14ac:dyDescent="0.25">
      <c r="A77" s="48"/>
      <c r="B77" s="48"/>
      <c r="C77" s="65"/>
      <c r="D77" s="65"/>
      <c r="E77" s="65"/>
      <c r="F77" s="65"/>
      <c r="G77" s="65"/>
      <c r="H77" s="65"/>
      <c r="I77" s="65"/>
      <c r="J77" s="65"/>
      <c r="K77" s="65"/>
      <c r="L77" s="65"/>
      <c r="M77" s="65"/>
      <c r="N77" s="2"/>
      <c r="AJ77" s="18"/>
    </row>
    <row r="78" spans="1:36" x14ac:dyDescent="0.25">
      <c r="A78" s="48"/>
      <c r="B78" s="48"/>
      <c r="C78" s="65"/>
      <c r="D78" s="65"/>
      <c r="E78" s="65"/>
      <c r="F78" s="65"/>
      <c r="G78" s="65"/>
      <c r="H78" s="65"/>
      <c r="I78" s="65"/>
      <c r="J78" s="65"/>
      <c r="K78" s="65"/>
      <c r="L78" s="65"/>
      <c r="M78" s="65"/>
      <c r="N78" s="2"/>
      <c r="AJ78" s="18"/>
    </row>
    <row r="79" spans="1:36" x14ac:dyDescent="0.25">
      <c r="A79" s="48"/>
      <c r="B79" s="48"/>
      <c r="C79" s="65"/>
      <c r="D79" s="65"/>
      <c r="E79" s="65"/>
      <c r="F79" s="65"/>
      <c r="G79" s="65"/>
      <c r="H79" s="65"/>
      <c r="I79" s="65"/>
      <c r="J79" s="65"/>
      <c r="K79" s="65"/>
      <c r="L79" s="65"/>
      <c r="M79" s="65"/>
      <c r="N79" s="2"/>
      <c r="AJ79" s="18"/>
    </row>
    <row r="80" spans="1:36" x14ac:dyDescent="0.25">
      <c r="A80" s="48"/>
      <c r="B80" s="48"/>
      <c r="C80" s="65"/>
      <c r="D80" s="65"/>
      <c r="E80" s="65"/>
      <c r="F80" s="65"/>
      <c r="G80" s="65"/>
      <c r="H80" s="65"/>
      <c r="I80" s="65"/>
      <c r="J80" s="65"/>
      <c r="K80" s="65"/>
      <c r="L80" s="65"/>
      <c r="M80" s="65"/>
      <c r="N80" s="2"/>
      <c r="AJ80" s="18"/>
    </row>
    <row r="81" spans="1:36" x14ac:dyDescent="0.25">
      <c r="A81" s="48"/>
      <c r="B81" s="48"/>
      <c r="C81" s="65"/>
      <c r="D81" s="65"/>
      <c r="E81" s="65"/>
      <c r="F81" s="65"/>
      <c r="G81" s="65"/>
      <c r="H81" s="65"/>
      <c r="I81" s="65"/>
      <c r="J81" s="65"/>
      <c r="K81" s="65"/>
      <c r="L81" s="65"/>
      <c r="M81" s="65"/>
      <c r="N81" s="2"/>
      <c r="AJ81" s="18"/>
    </row>
    <row r="82" spans="1:36" x14ac:dyDescent="0.25">
      <c r="AJ82" s="18"/>
    </row>
    <row r="83" spans="1:36" ht="15.75" x14ac:dyDescent="0.25">
      <c r="A83" s="228" t="s">
        <v>388</v>
      </c>
      <c r="B83" s="226" t="s">
        <v>13</v>
      </c>
      <c r="C83" s="226" t="s">
        <v>14</v>
      </c>
      <c r="D83" s="226" t="s">
        <v>15</v>
      </c>
      <c r="E83" s="227" t="s">
        <v>16</v>
      </c>
      <c r="F83" s="226" t="s">
        <v>17</v>
      </c>
      <c r="G83" s="226"/>
      <c r="H83" s="226" t="s">
        <v>18</v>
      </c>
      <c r="I83" s="226" t="s">
        <v>19</v>
      </c>
      <c r="J83" s="226" t="s">
        <v>20</v>
      </c>
      <c r="K83" s="229" t="s">
        <v>21</v>
      </c>
      <c r="L83" s="229"/>
      <c r="M83" s="226" t="s">
        <v>22</v>
      </c>
      <c r="N83" s="49"/>
      <c r="AJ83" s="18"/>
    </row>
    <row r="84" spans="1:36" ht="15.75" x14ac:dyDescent="0.25">
      <c r="A84" s="228"/>
      <c r="B84" s="226"/>
      <c r="C84" s="226"/>
      <c r="D84" s="226"/>
      <c r="E84" s="227"/>
      <c r="F84" s="53" t="s">
        <v>45</v>
      </c>
      <c r="G84" s="53" t="s">
        <v>46</v>
      </c>
      <c r="H84" s="226"/>
      <c r="I84" s="226"/>
      <c r="J84" s="226"/>
      <c r="K84" s="99" t="s">
        <v>47</v>
      </c>
      <c r="L84" s="99" t="s">
        <v>48</v>
      </c>
      <c r="M84" s="226"/>
      <c r="N84" s="2"/>
      <c r="AJ84" s="18"/>
    </row>
    <row r="85" spans="1:36" x14ac:dyDescent="0.25">
      <c r="A85" s="48"/>
      <c r="B85" s="48"/>
      <c r="C85" s="65"/>
      <c r="D85" s="65"/>
      <c r="E85" s="65"/>
      <c r="F85" s="65"/>
      <c r="G85" s="65"/>
      <c r="H85" s="65"/>
      <c r="I85" s="65"/>
      <c r="J85" s="62"/>
      <c r="K85" s="62"/>
      <c r="L85" s="62"/>
      <c r="M85" s="62"/>
      <c r="N85" s="2"/>
      <c r="AJ85" s="18"/>
    </row>
    <row r="86" spans="1:36" x14ac:dyDescent="0.25">
      <c r="A86" s="48"/>
      <c r="B86" s="48"/>
      <c r="C86" s="65"/>
      <c r="D86" s="65"/>
      <c r="E86" s="65"/>
      <c r="F86" s="65"/>
      <c r="G86" s="65"/>
      <c r="H86" s="65"/>
      <c r="I86" s="65"/>
      <c r="J86" s="65"/>
      <c r="K86" s="65"/>
      <c r="L86" s="65"/>
      <c r="M86" s="65"/>
      <c r="N86" s="2"/>
      <c r="AJ86" s="18"/>
    </row>
    <row r="87" spans="1:36" x14ac:dyDescent="0.25">
      <c r="A87" s="48"/>
      <c r="B87" s="48"/>
      <c r="C87" s="65"/>
      <c r="D87" s="65"/>
      <c r="E87" s="65"/>
      <c r="F87" s="65"/>
      <c r="G87" s="65"/>
      <c r="H87" s="65"/>
      <c r="I87" s="65"/>
      <c r="J87" s="65"/>
      <c r="K87" s="65"/>
      <c r="L87" s="65"/>
      <c r="M87" s="65"/>
      <c r="N87" s="2"/>
      <c r="AJ87" s="18"/>
    </row>
    <row r="88" spans="1:36" x14ac:dyDescent="0.25">
      <c r="A88" s="48"/>
      <c r="B88" s="48"/>
      <c r="C88" s="65"/>
      <c r="D88" s="65"/>
      <c r="E88" s="65"/>
      <c r="F88" s="65"/>
      <c r="G88" s="65"/>
      <c r="H88" s="65"/>
      <c r="I88" s="65"/>
      <c r="J88" s="65"/>
      <c r="K88" s="65"/>
      <c r="L88" s="65"/>
      <c r="M88" s="65"/>
      <c r="N88" s="2"/>
      <c r="AJ88" s="18"/>
    </row>
    <row r="89" spans="1:36" x14ac:dyDescent="0.25">
      <c r="A89" s="48"/>
      <c r="B89" s="48"/>
      <c r="C89" s="65"/>
      <c r="D89" s="65"/>
      <c r="E89" s="65"/>
      <c r="F89" s="65"/>
      <c r="G89" s="65"/>
      <c r="H89" s="65"/>
      <c r="I89" s="65"/>
      <c r="J89" s="65"/>
      <c r="K89" s="65"/>
      <c r="L89" s="65"/>
      <c r="M89" s="65"/>
      <c r="N89" s="2"/>
      <c r="AJ89" s="18"/>
    </row>
    <row r="90" spans="1:36" x14ac:dyDescent="0.25">
      <c r="A90" s="48"/>
      <c r="B90" s="48"/>
      <c r="C90" s="65"/>
      <c r="D90" s="65"/>
      <c r="E90" s="65"/>
      <c r="F90" s="65"/>
      <c r="G90" s="65"/>
      <c r="H90" s="65"/>
      <c r="I90" s="65"/>
      <c r="J90" s="65"/>
      <c r="K90" s="65"/>
      <c r="L90" s="65"/>
      <c r="M90" s="65"/>
      <c r="N90" s="2"/>
      <c r="AJ90" s="18"/>
    </row>
    <row r="91" spans="1:36" x14ac:dyDescent="0.25">
      <c r="A91" s="48"/>
      <c r="B91" s="48"/>
      <c r="C91" s="65"/>
      <c r="D91" s="65"/>
      <c r="E91" s="65"/>
      <c r="F91" s="65"/>
      <c r="G91" s="65"/>
      <c r="H91" s="65"/>
      <c r="I91" s="65"/>
      <c r="J91" s="65"/>
      <c r="K91" s="65"/>
      <c r="L91" s="65"/>
      <c r="M91" s="65"/>
      <c r="N91" s="2"/>
      <c r="AJ91" s="18"/>
    </row>
    <row r="92" spans="1:36" x14ac:dyDescent="0.25">
      <c r="A92" s="48"/>
      <c r="B92" s="48"/>
      <c r="C92" s="65"/>
      <c r="D92" s="65"/>
      <c r="E92" s="65"/>
      <c r="F92" s="65"/>
      <c r="G92" s="65"/>
      <c r="H92" s="65"/>
      <c r="I92" s="65"/>
      <c r="J92" s="65"/>
      <c r="K92" s="65"/>
      <c r="L92" s="65"/>
      <c r="M92" s="65"/>
      <c r="N92" s="2"/>
      <c r="AJ92" s="18"/>
    </row>
    <row r="93" spans="1:36" x14ac:dyDescent="0.25">
      <c r="A93" s="48"/>
      <c r="B93" s="48"/>
      <c r="C93" s="65"/>
      <c r="D93" s="65"/>
      <c r="E93" s="65"/>
      <c r="F93" s="65"/>
      <c r="G93" s="65"/>
      <c r="H93" s="65"/>
      <c r="I93" s="65"/>
      <c r="J93" s="65"/>
      <c r="K93" s="65"/>
      <c r="L93" s="65"/>
      <c r="M93" s="65"/>
      <c r="N93" s="2"/>
      <c r="AJ93" s="18"/>
    </row>
    <row r="94" spans="1:36" x14ac:dyDescent="0.25">
      <c r="A94" s="18"/>
      <c r="B94" s="18"/>
      <c r="C94" s="18"/>
      <c r="D94" s="18"/>
      <c r="E94" s="18"/>
      <c r="F94" s="18"/>
      <c r="G94" s="18"/>
      <c r="H94" s="18"/>
      <c r="I94" s="18"/>
      <c r="J94" s="18"/>
      <c r="K94" s="18"/>
      <c r="L94" s="18"/>
      <c r="M94" s="18"/>
      <c r="N94" s="59"/>
      <c r="O94" s="59"/>
      <c r="P94" s="59"/>
      <c r="Q94" s="59"/>
      <c r="R94" s="59"/>
      <c r="S94" s="59"/>
      <c r="T94" s="59"/>
      <c r="U94" s="59"/>
      <c r="V94" s="59"/>
      <c r="W94" s="59"/>
      <c r="X94" s="59"/>
      <c r="Y94" s="59"/>
      <c r="Z94" s="59"/>
      <c r="AA94" s="59"/>
      <c r="AB94" s="59"/>
      <c r="AC94" s="59"/>
      <c r="AD94" s="59"/>
      <c r="AE94" s="59"/>
      <c r="AF94" s="59"/>
      <c r="AG94" s="59"/>
      <c r="AH94" s="59"/>
      <c r="AI94" s="59"/>
      <c r="AJ94" s="18"/>
    </row>
    <row r="95" spans="1:36" x14ac:dyDescent="0.25">
      <c r="A95" s="18"/>
      <c r="B95" s="18"/>
      <c r="C95" s="18"/>
      <c r="D95" s="18"/>
      <c r="E95" s="18"/>
      <c r="F95" s="18"/>
      <c r="G95" s="18"/>
      <c r="H95" s="18"/>
      <c r="I95" s="18"/>
      <c r="J95" s="18"/>
      <c r="K95" s="18"/>
      <c r="L95" s="18"/>
      <c r="M95" s="18"/>
      <c r="N95" s="59"/>
      <c r="O95" s="59"/>
      <c r="P95" s="59"/>
      <c r="Q95" s="59"/>
      <c r="R95" s="59"/>
      <c r="S95" s="59"/>
      <c r="T95" s="59"/>
      <c r="U95" s="59"/>
      <c r="V95" s="59"/>
      <c r="W95" s="59"/>
      <c r="X95" s="59"/>
      <c r="Y95" s="59"/>
      <c r="Z95" s="59"/>
      <c r="AA95" s="59"/>
      <c r="AB95" s="59"/>
      <c r="AC95" s="59"/>
      <c r="AD95" s="59"/>
      <c r="AE95" s="59"/>
      <c r="AF95" s="59"/>
      <c r="AG95" s="59"/>
      <c r="AH95" s="59"/>
      <c r="AI95" s="59"/>
      <c r="AJ95" s="18"/>
    </row>
  </sheetData>
  <sheetProtection algorithmName="SHA-512" hashValue="HewjQC+yHYyi96PAsvj/mynbtsliJCMBOuXPVaWLgPvRnKwwGSdSSfAphpXFiggQM6jgLU0K9GS0xzYUKLrkxA==" saltValue="Prgc5rSnm3MJ4yLaO4Em6g==" spinCount="100000" sheet="1" objects="1" scenarios="1"/>
  <mergeCells count="90">
    <mergeCell ref="B4:H4"/>
    <mergeCell ref="K83:L83"/>
    <mergeCell ref="AG9:AG10"/>
    <mergeCell ref="AH9:AH10"/>
    <mergeCell ref="AA9:AA10"/>
    <mergeCell ref="N8:X8"/>
    <mergeCell ref="AB9:AB10"/>
    <mergeCell ref="M83:M84"/>
    <mergeCell ref="X9:X10"/>
    <mergeCell ref="Y9:Y10"/>
    <mergeCell ref="Z9:Z10"/>
    <mergeCell ref="N9:N10"/>
    <mergeCell ref="O9:O10"/>
    <mergeCell ref="P9:P10"/>
    <mergeCell ref="Q9:Q10"/>
    <mergeCell ref="AC9:AC10"/>
    <mergeCell ref="A36:A39"/>
    <mergeCell ref="AE9:AE10"/>
    <mergeCell ref="R9:R10"/>
    <mergeCell ref="S9:S10"/>
    <mergeCell ref="T9:T10"/>
    <mergeCell ref="U9:U10"/>
    <mergeCell ref="V9:V10"/>
    <mergeCell ref="W9:W10"/>
    <mergeCell ref="H47:H48"/>
    <mergeCell ref="A8:M8"/>
    <mergeCell ref="I47:I48"/>
    <mergeCell ref="J47:J48"/>
    <mergeCell ref="M47:M48"/>
    <mergeCell ref="K47:L47"/>
    <mergeCell ref="A47:A48"/>
    <mergeCell ref="E47:E48"/>
    <mergeCell ref="F47:G47"/>
    <mergeCell ref="A11:A17"/>
    <mergeCell ref="A18:A20"/>
    <mergeCell ref="A21:A27"/>
    <mergeCell ref="A28:A31"/>
    <mergeCell ref="B9:B10"/>
    <mergeCell ref="K9:L9"/>
    <mergeCell ref="A32:A35"/>
    <mergeCell ref="A1:AI1"/>
    <mergeCell ref="A2:AI2"/>
    <mergeCell ref="Y8:AI8"/>
    <mergeCell ref="F9:G9"/>
    <mergeCell ref="C9:C10"/>
    <mergeCell ref="A9:A10"/>
    <mergeCell ref="D9:D10"/>
    <mergeCell ref="E9:E10"/>
    <mergeCell ref="H9:H10"/>
    <mergeCell ref="I9:I10"/>
    <mergeCell ref="J9:J10"/>
    <mergeCell ref="M9:M10"/>
    <mergeCell ref="AI9:AI10"/>
    <mergeCell ref="B6:C6"/>
    <mergeCell ref="AF9:AF10"/>
    <mergeCell ref="AD9:AD10"/>
    <mergeCell ref="A59:A60"/>
    <mergeCell ref="B59:B60"/>
    <mergeCell ref="C59:C60"/>
    <mergeCell ref="D59:D60"/>
    <mergeCell ref="B47:B48"/>
    <mergeCell ref="C47:C48"/>
    <mergeCell ref="D47:D48"/>
    <mergeCell ref="I71:I72"/>
    <mergeCell ref="E59:E60"/>
    <mergeCell ref="J71:J72"/>
    <mergeCell ref="M71:M72"/>
    <mergeCell ref="F59:G59"/>
    <mergeCell ref="H59:H60"/>
    <mergeCell ref="I59:I60"/>
    <mergeCell ref="J59:J60"/>
    <mergeCell ref="K59:L59"/>
    <mergeCell ref="K71:L71"/>
    <mergeCell ref="M59:M60"/>
    <mergeCell ref="I83:I84"/>
    <mergeCell ref="J83:J84"/>
    <mergeCell ref="A83:A84"/>
    <mergeCell ref="B83:B84"/>
    <mergeCell ref="C83:C84"/>
    <mergeCell ref="D83:D84"/>
    <mergeCell ref="E83:E84"/>
    <mergeCell ref="A71:A72"/>
    <mergeCell ref="B71:B72"/>
    <mergeCell ref="C71:C72"/>
    <mergeCell ref="F83:G83"/>
    <mergeCell ref="H83:H84"/>
    <mergeCell ref="D71:D72"/>
    <mergeCell ref="E71:E72"/>
    <mergeCell ref="F71:G71"/>
    <mergeCell ref="H71:H72"/>
  </mergeCells>
  <conditionalFormatting sqref="N11:N39">
    <cfRule type="cellIs" dxfId="43" priority="316" stopIfTrue="1" operator="equal">
      <formula>"x"</formula>
    </cfRule>
  </conditionalFormatting>
  <conditionalFormatting sqref="O11:O39">
    <cfRule type="cellIs" dxfId="42" priority="315" operator="equal">
      <formula>"x"</formula>
    </cfRule>
  </conditionalFormatting>
  <conditionalFormatting sqref="P11:P39">
    <cfRule type="cellIs" dxfId="41" priority="314" operator="equal">
      <formula>"x"</formula>
    </cfRule>
  </conditionalFormatting>
  <conditionalFormatting sqref="Q11:Q39">
    <cfRule type="cellIs" dxfId="40" priority="313" stopIfTrue="1" operator="equal">
      <formula>"x"</formula>
    </cfRule>
  </conditionalFormatting>
  <conditionalFormatting sqref="R11:R39">
    <cfRule type="cellIs" dxfId="39" priority="312" operator="equal">
      <formula>"x"</formula>
    </cfRule>
  </conditionalFormatting>
  <conditionalFormatting sqref="S11:S39">
    <cfRule type="cellIs" dxfId="38" priority="4" stopIfTrue="1" operator="equal">
      <formula>$AN$7</formula>
    </cfRule>
    <cfRule type="cellIs" dxfId="37" priority="7" stopIfTrue="1" operator="equal">
      <formula>$AN$6</formula>
    </cfRule>
  </conditionalFormatting>
  <conditionalFormatting sqref="AN6:AN7">
    <cfRule type="cellIs" dxfId="36" priority="317" stopIfTrue="1" operator="equal">
      <formula>$AN$6</formula>
    </cfRule>
  </conditionalFormatting>
  <dataValidations count="1">
    <dataValidation type="list" allowBlank="1" showInputMessage="1" showErrorMessage="1" sqref="S11:S39" xr:uid="{00000000-0002-0000-0000-000000000000}">
      <formula1>$AN$6:$AN$7</formula1>
    </dataValidation>
  </dataValidations>
  <hyperlinks>
    <hyperlink ref="U28" r:id="rId1" xr:uid="{00000000-0004-0000-0000-000000000000}"/>
  </hyperlinks>
  <pageMargins left="0.511811024" right="0.511811024" top="0.78740157499999996" bottom="0.78740157499999996" header="0.31496062000000002" footer="0.31496062000000002"/>
  <pageSetup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R36"/>
  <sheetViews>
    <sheetView showGridLines="0" zoomScale="80" zoomScaleNormal="80" zoomScalePageLayoutView="70" workbookViewId="0">
      <selection activeCell="J5" sqref="J5"/>
    </sheetView>
  </sheetViews>
  <sheetFormatPr defaultRowHeight="15" x14ac:dyDescent="0.25"/>
  <cols>
    <col min="1" max="1" width="2.85546875" customWidth="1"/>
    <col min="2" max="2" width="3.85546875" customWidth="1"/>
    <col min="3" max="3" width="49.5703125" bestFit="1" customWidth="1"/>
    <col min="4" max="4" width="14.28515625" customWidth="1"/>
    <col min="5" max="5" width="9.5703125" customWidth="1"/>
    <col min="6" max="6" width="9.42578125" customWidth="1"/>
    <col min="7" max="8" width="10.5703125" customWidth="1"/>
    <col min="9" max="17" width="13.42578125" customWidth="1"/>
    <col min="18" max="18" width="2.85546875" customWidth="1"/>
  </cols>
  <sheetData>
    <row r="1" spans="1:18" x14ac:dyDescent="0.25">
      <c r="A1" s="11"/>
      <c r="B1" s="11"/>
      <c r="C1" s="11"/>
      <c r="D1" s="11"/>
      <c r="E1" s="11"/>
      <c r="F1" s="11"/>
      <c r="G1" s="11"/>
      <c r="H1" s="11"/>
      <c r="I1" s="11"/>
      <c r="J1" s="11"/>
      <c r="K1" s="11"/>
      <c r="L1" s="11"/>
      <c r="M1" s="11"/>
      <c r="N1" s="11"/>
      <c r="O1" s="11"/>
      <c r="P1" s="11"/>
      <c r="Q1" s="11"/>
      <c r="R1" s="11"/>
    </row>
    <row r="2" spans="1:18" s="15" customFormat="1" ht="33.75" customHeight="1" x14ac:dyDescent="0.25">
      <c r="A2" s="16"/>
      <c r="B2" s="279" t="s">
        <v>389</v>
      </c>
      <c r="C2" s="279"/>
      <c r="D2" s="279"/>
      <c r="E2" s="279"/>
      <c r="F2" s="279"/>
      <c r="G2" s="279"/>
      <c r="H2" s="279"/>
      <c r="I2" s="279"/>
      <c r="J2" s="279"/>
      <c r="K2" s="279"/>
      <c r="L2" s="279"/>
      <c r="M2" s="279"/>
      <c r="N2" s="279"/>
      <c r="O2" s="279"/>
      <c r="P2" s="279"/>
      <c r="Q2" s="279"/>
      <c r="R2" s="16"/>
    </row>
    <row r="3" spans="1:18" ht="33.75" customHeight="1" x14ac:dyDescent="0.35">
      <c r="A3" s="11"/>
      <c r="B3" s="285" t="str">
        <f>'Monitoria Anual - 1'!A2</f>
        <v>PLANO DE AÇÃO NACIONAL PARA CONSERVAÇÃO DA HERPETOFAUNA AMEAÇADA DA SERRA DO ESPINHAÇO EM MINAS GERAIS - PAN HERPETOFAUNA DO ESPINHAÇO MINEIRO</v>
      </c>
      <c r="C3" s="285"/>
      <c r="D3" s="285"/>
      <c r="E3" s="285"/>
      <c r="F3" s="285"/>
      <c r="G3" s="285"/>
      <c r="H3" s="285"/>
      <c r="I3" s="285"/>
      <c r="J3" s="285"/>
      <c r="K3" s="285"/>
      <c r="L3" s="285"/>
      <c r="M3" s="285"/>
      <c r="N3" s="285"/>
      <c r="O3" s="285"/>
      <c r="P3" s="285"/>
      <c r="Q3" s="285"/>
      <c r="R3" s="11"/>
    </row>
    <row r="4" spans="1:18" x14ac:dyDescent="0.25">
      <c r="A4" s="11"/>
      <c r="H4" s="12"/>
      <c r="I4" s="12"/>
      <c r="J4" s="12"/>
      <c r="K4" s="12"/>
      <c r="R4" s="11"/>
    </row>
    <row r="5" spans="1:18" s="2" customFormat="1" ht="45" customHeight="1" x14ac:dyDescent="0.25">
      <c r="A5" s="18"/>
      <c r="B5" s="290" t="s">
        <v>390</v>
      </c>
      <c r="C5" s="290"/>
      <c r="D5" s="291" t="str">
        <f>'Monitoria Anual - 1'!B4</f>
        <v xml:space="preserve">Implementar medidas que favoreçam a conservação das espécies do PAN e de seus habitat, em cinco anos. </v>
      </c>
      <c r="E5" s="291"/>
      <c r="F5" s="291"/>
      <c r="G5" s="291"/>
      <c r="H5" s="291"/>
      <c r="I5" s="292"/>
      <c r="J5" s="13"/>
      <c r="K5" s="13"/>
      <c r="L5" s="13"/>
      <c r="M5" s="13"/>
      <c r="N5" s="13"/>
      <c r="R5" s="18"/>
    </row>
    <row r="6" spans="1:18" x14ac:dyDescent="0.25">
      <c r="A6" s="11"/>
      <c r="H6" s="12"/>
      <c r="I6" s="12"/>
      <c r="J6" s="12"/>
      <c r="K6" s="12"/>
      <c r="R6" s="11"/>
    </row>
    <row r="7" spans="1:18" ht="26.25" customHeight="1" x14ac:dyDescent="0.25">
      <c r="A7" s="11"/>
      <c r="B7" s="290" t="s">
        <v>4</v>
      </c>
      <c r="C7" s="290"/>
      <c r="D7" s="355" t="s">
        <v>867</v>
      </c>
      <c r="E7" s="355"/>
      <c r="F7" s="355"/>
      <c r="G7" s="355"/>
      <c r="H7" s="355"/>
      <c r="I7" s="356"/>
      <c r="J7" s="45"/>
      <c r="K7" s="45"/>
      <c r="L7" s="45"/>
      <c r="M7" s="45"/>
      <c r="N7" s="45"/>
      <c r="O7" s="45"/>
      <c r="P7" s="45"/>
      <c r="Q7" s="45"/>
      <c r="R7" s="11"/>
    </row>
    <row r="8" spans="1:18" x14ac:dyDescent="0.25">
      <c r="A8" s="11"/>
      <c r="R8" s="11"/>
    </row>
    <row r="9" spans="1:18" ht="31.5" customHeight="1" x14ac:dyDescent="0.25">
      <c r="A9" s="11"/>
      <c r="B9" s="279" t="s">
        <v>391</v>
      </c>
      <c r="C9" s="279"/>
      <c r="D9" s="279"/>
      <c r="E9" s="279"/>
      <c r="F9" s="279"/>
      <c r="G9" s="279"/>
      <c r="H9" s="279"/>
      <c r="I9" s="279"/>
      <c r="J9" s="279"/>
      <c r="K9" s="279"/>
      <c r="L9" s="279"/>
      <c r="M9" s="279"/>
      <c r="N9" s="279"/>
      <c r="O9" s="279"/>
      <c r="P9" s="279"/>
      <c r="Q9" s="279"/>
      <c r="R9" s="11"/>
    </row>
    <row r="10" spans="1:18" x14ac:dyDescent="0.25">
      <c r="A10" s="11"/>
      <c r="F10" s="10"/>
      <c r="G10" s="10"/>
      <c r="R10" s="11"/>
    </row>
    <row r="11" spans="1:18" ht="18" customHeight="1" x14ac:dyDescent="0.25">
      <c r="A11" s="11"/>
      <c r="B11" s="280" t="s">
        <v>392</v>
      </c>
      <c r="C11" s="281"/>
      <c r="D11" s="45"/>
      <c r="E11" s="45"/>
      <c r="F11" s="45"/>
      <c r="G11" s="45"/>
      <c r="H11" s="45"/>
      <c r="I11" s="45"/>
      <c r="J11" s="45"/>
      <c r="K11" s="45"/>
      <c r="L11" s="45"/>
      <c r="M11" s="45"/>
      <c r="N11" s="45"/>
      <c r="O11" s="45"/>
      <c r="P11" s="45"/>
      <c r="Q11" s="45"/>
      <c r="R11" s="11"/>
    </row>
    <row r="12" spans="1:18" ht="15.75" thickBot="1" x14ac:dyDescent="0.3">
      <c r="A12" s="11"/>
      <c r="F12" s="142"/>
      <c r="R12" s="11"/>
    </row>
    <row r="13" spans="1:18" ht="60.75" customHeight="1" thickBot="1" x14ac:dyDescent="0.3">
      <c r="A13" s="11"/>
      <c r="C13" s="287" t="s">
        <v>1007</v>
      </c>
      <c r="D13" s="288"/>
      <c r="E13" s="289"/>
      <c r="F13" s="3"/>
      <c r="R13" s="11"/>
    </row>
    <row r="14" spans="1:18" s="2" customFormat="1" ht="31.9" customHeight="1" thickBot="1" x14ac:dyDescent="0.3">
      <c r="A14" s="18"/>
      <c r="C14" s="26" t="s">
        <v>394</v>
      </c>
      <c r="D14" s="7" t="s">
        <v>395</v>
      </c>
      <c r="E14" s="9" t="s">
        <v>396</v>
      </c>
      <c r="F14" s="6"/>
      <c r="R14" s="18"/>
    </row>
    <row r="15" spans="1:18" ht="15.75" x14ac:dyDescent="0.25">
      <c r="A15" s="11"/>
      <c r="C15" s="41" t="s">
        <v>1002</v>
      </c>
      <c r="D15" s="28">
        <f>COUNTA('Monitoria Final'!N11:N44)</f>
        <v>2</v>
      </c>
      <c r="E15" s="29">
        <f>D15/$D$18</f>
        <v>7.407407407407407E-2</v>
      </c>
      <c r="F15" s="4"/>
      <c r="R15" s="11"/>
    </row>
    <row r="16" spans="1:18" ht="15.75" x14ac:dyDescent="0.25">
      <c r="A16" s="11"/>
      <c r="C16" s="42" t="s">
        <v>1003</v>
      </c>
      <c r="D16" s="28">
        <f>COUNTA('Monitoria Final'!O11:O44)</f>
        <v>12</v>
      </c>
      <c r="E16" s="29">
        <f>D16/$D$18</f>
        <v>0.44444444444444442</v>
      </c>
      <c r="F16" s="4"/>
      <c r="R16" s="11"/>
    </row>
    <row r="17" spans="1:18" ht="16.5" thickBot="1" x14ac:dyDescent="0.3">
      <c r="A17" s="11"/>
      <c r="C17" s="43" t="s">
        <v>1004</v>
      </c>
      <c r="D17" s="28">
        <f>COUNTA('Monitoria Final'!P11:P44)</f>
        <v>13</v>
      </c>
      <c r="E17" s="29">
        <f>D17/$D$18</f>
        <v>0.48148148148148145</v>
      </c>
      <c r="F17" s="4"/>
      <c r="R17" s="11"/>
    </row>
    <row r="18" spans="1:18" ht="15.75" thickBot="1" x14ac:dyDescent="0.3">
      <c r="A18" s="11"/>
      <c r="C18" s="44" t="s">
        <v>1005</v>
      </c>
      <c r="D18" s="31">
        <f>SUM(D15:D17)</f>
        <v>27</v>
      </c>
      <c r="E18" s="32">
        <f>SUM(E15:E17)</f>
        <v>1</v>
      </c>
      <c r="F18" s="5"/>
      <c r="R18" s="11"/>
    </row>
    <row r="19" spans="1:18" x14ac:dyDescent="0.25">
      <c r="A19" s="11"/>
      <c r="R19" s="11"/>
    </row>
    <row r="20" spans="1:18" ht="15.75" x14ac:dyDescent="0.25">
      <c r="A20" s="11"/>
      <c r="B20" s="46" t="s">
        <v>408</v>
      </c>
      <c r="C20" s="47"/>
      <c r="D20" s="45"/>
      <c r="E20" s="45"/>
      <c r="F20" s="45"/>
      <c r="G20" s="45"/>
      <c r="H20" s="45"/>
      <c r="I20" s="45"/>
      <c r="J20" s="45"/>
      <c r="K20" s="45"/>
      <c r="L20" s="45"/>
      <c r="M20" s="45"/>
      <c r="N20" s="45"/>
      <c r="O20" s="45"/>
      <c r="P20" s="45"/>
      <c r="Q20" s="45"/>
      <c r="R20" s="11"/>
    </row>
    <row r="21" spans="1:18" ht="16.5" thickBot="1" x14ac:dyDescent="0.3">
      <c r="A21" s="11"/>
      <c r="B21" s="17"/>
      <c r="C21" s="17"/>
      <c r="D21" s="17"/>
      <c r="E21" s="17"/>
      <c r="F21" s="17"/>
      <c r="G21" s="17"/>
      <c r="H21" s="17"/>
      <c r="I21" s="17"/>
      <c r="J21" s="17"/>
      <c r="K21" s="17"/>
      <c r="L21" s="17"/>
      <c r="M21" s="17"/>
      <c r="N21" s="17"/>
      <c r="O21" s="17"/>
      <c r="P21" s="17"/>
      <c r="Q21" s="17"/>
      <c r="R21" s="11"/>
    </row>
    <row r="22" spans="1:18" ht="36" customHeight="1" thickBot="1" x14ac:dyDescent="0.3">
      <c r="A22" s="11"/>
      <c r="C22" s="33" t="s">
        <v>409</v>
      </c>
      <c r="D22" s="69">
        <f>COUNTA('Monitoria Final'!A11:A44)</f>
        <v>6</v>
      </c>
      <c r="R22" s="11"/>
    </row>
    <row r="23" spans="1:18" ht="15.75" thickBot="1" x14ac:dyDescent="0.3">
      <c r="A23" s="11"/>
      <c r="R23" s="11"/>
    </row>
    <row r="24" spans="1:18" ht="15.75" thickBot="1" x14ac:dyDescent="0.3">
      <c r="A24" s="11"/>
      <c r="C24" s="80" t="s">
        <v>410</v>
      </c>
      <c r="D24" s="80" t="s">
        <v>411</v>
      </c>
      <c r="E24" s="21"/>
      <c r="F24" s="22"/>
      <c r="G24" s="25"/>
      <c r="R24" s="11"/>
    </row>
    <row r="25" spans="1:18" x14ac:dyDescent="0.25">
      <c r="A25" s="11"/>
      <c r="C25" s="77" t="s">
        <v>412</v>
      </c>
      <c r="D25" s="101">
        <f>SUM(E25:G25)</f>
        <v>9</v>
      </c>
      <c r="E25" s="34">
        <f>COUNTA('Monitoria Final'!N11:N19)</f>
        <v>1</v>
      </c>
      <c r="F25" s="67">
        <f>COUNTA('Monitoria Final'!O11:O19)</f>
        <v>3</v>
      </c>
      <c r="G25" s="68">
        <f>COUNTA('Monitoria Final'!P11:P19)</f>
        <v>5</v>
      </c>
      <c r="R25" s="11"/>
    </row>
    <row r="26" spans="1:18" x14ac:dyDescent="0.25">
      <c r="A26" s="11"/>
      <c r="C26" s="78" t="s">
        <v>413</v>
      </c>
      <c r="D26" s="77">
        <f t="shared" ref="D26:D30" si="0">SUM(E26:G26)</f>
        <v>3</v>
      </c>
      <c r="E26" s="35">
        <f>COUNTA('Monitoria Final'!N20:N22)</f>
        <v>0</v>
      </c>
      <c r="F26" s="36">
        <f>COUNTA('Monitoria Final'!O20:O22)</f>
        <v>1</v>
      </c>
      <c r="G26" s="37">
        <f>COUNTA('Monitoria Final'!P20:P22)</f>
        <v>2</v>
      </c>
      <c r="R26" s="11"/>
    </row>
    <row r="27" spans="1:18" x14ac:dyDescent="0.25">
      <c r="A27" s="11"/>
      <c r="C27" s="78" t="s">
        <v>414</v>
      </c>
      <c r="D27" s="77">
        <f t="shared" si="0"/>
        <v>4</v>
      </c>
      <c r="E27" s="35">
        <f>COUNTA('Monitoria Final'!N23:N30)</f>
        <v>1</v>
      </c>
      <c r="F27" s="36">
        <f>COUNTA('Monitoria Final'!O23:O30)</f>
        <v>2</v>
      </c>
      <c r="G27" s="37">
        <f>COUNTA('Monitoria Final'!P23:P30)</f>
        <v>1</v>
      </c>
      <c r="R27" s="11"/>
    </row>
    <row r="28" spans="1:18" x14ac:dyDescent="0.25">
      <c r="A28" s="11"/>
      <c r="C28" s="78" t="s">
        <v>415</v>
      </c>
      <c r="D28" s="77">
        <f t="shared" si="0"/>
        <v>3</v>
      </c>
      <c r="E28" s="35">
        <f>COUNTA('Monitoria Final'!N31:N34)</f>
        <v>0</v>
      </c>
      <c r="F28" s="36">
        <f>COUNTA('Monitoria Final'!O31:O34)</f>
        <v>2</v>
      </c>
      <c r="G28" s="37">
        <f>COUNTA('Monitoria Final'!P31:P34)</f>
        <v>1</v>
      </c>
      <c r="R28" s="11"/>
    </row>
    <row r="29" spans="1:18" x14ac:dyDescent="0.25">
      <c r="A29" s="11"/>
      <c r="C29" s="78" t="s">
        <v>416</v>
      </c>
      <c r="D29" s="77">
        <f t="shared" si="0"/>
        <v>3</v>
      </c>
      <c r="E29" s="35">
        <f>COUNTA('Monitoria Final'!N35:N39)</f>
        <v>0</v>
      </c>
      <c r="F29" s="36">
        <f>COUNTA('Monitoria Final'!O35:O39)</f>
        <v>2</v>
      </c>
      <c r="G29" s="37">
        <f>COUNTA('Monitoria Final'!P35:P39)</f>
        <v>1</v>
      </c>
      <c r="R29" s="11"/>
    </row>
    <row r="30" spans="1:18" x14ac:dyDescent="0.25">
      <c r="A30" s="11"/>
      <c r="C30" s="78" t="s">
        <v>417</v>
      </c>
      <c r="D30" s="77">
        <f t="shared" si="0"/>
        <v>5</v>
      </c>
      <c r="E30" s="35">
        <f>COUNTA('Monitoria Final'!N40:N44)</f>
        <v>0</v>
      </c>
      <c r="F30" s="36">
        <f>COUNTA('Monitoria Final'!O40:O44)</f>
        <v>2</v>
      </c>
      <c r="G30" s="37">
        <f>COUNTA('Monitoria Final'!P40:P44)</f>
        <v>3</v>
      </c>
      <c r="R30" s="11"/>
    </row>
    <row r="31" spans="1:18" x14ac:dyDescent="0.25">
      <c r="A31" s="11"/>
      <c r="R31" s="11"/>
    </row>
    <row r="32" spans="1:18" x14ac:dyDescent="0.25">
      <c r="A32" s="11"/>
      <c r="R32" s="11"/>
    </row>
    <row r="33" spans="1:18" x14ac:dyDescent="0.25">
      <c r="A33" s="11"/>
      <c r="R33" s="11"/>
    </row>
    <row r="34" spans="1:18" x14ac:dyDescent="0.25">
      <c r="A34" s="11"/>
      <c r="R34" s="11"/>
    </row>
    <row r="35" spans="1:18" x14ac:dyDescent="0.25">
      <c r="A35" s="11"/>
      <c r="R35" s="11"/>
    </row>
    <row r="36" spans="1:18" x14ac:dyDescent="0.25">
      <c r="A36" s="11"/>
      <c r="B36" s="11"/>
      <c r="C36" s="11"/>
      <c r="D36" s="11"/>
      <c r="E36" s="11"/>
      <c r="F36" s="11"/>
      <c r="G36" s="11"/>
      <c r="H36" s="11"/>
      <c r="I36" s="11"/>
      <c r="J36" s="11"/>
      <c r="K36" s="11"/>
      <c r="L36" s="11"/>
      <c r="M36" s="11"/>
      <c r="N36" s="11"/>
      <c r="O36" s="11"/>
      <c r="P36" s="11"/>
      <c r="Q36" s="11"/>
      <c r="R36" s="11"/>
    </row>
  </sheetData>
  <sheetProtection algorithmName="SHA-512" hashValue="8aVLtuLME2Y19mc1GLKcgFbyAn4Hgaa44/dztQB4W0KLSma3hpbyB4tAglmQj+dxB+Nsgr9hikXAIQSb0ZxaRA==" saltValue="SGKo8Bl0vWkLr/G1HkMuMA==" spinCount="100000" sheet="1" objects="1" scenarios="1"/>
  <mergeCells count="9">
    <mergeCell ref="B9:Q9"/>
    <mergeCell ref="B11:C11"/>
    <mergeCell ref="C13:E13"/>
    <mergeCell ref="B2:Q2"/>
    <mergeCell ref="B3:Q3"/>
    <mergeCell ref="B5:C5"/>
    <mergeCell ref="D5:I5"/>
    <mergeCell ref="B7:C7"/>
    <mergeCell ref="D7:I7"/>
  </mergeCells>
  <conditionalFormatting sqref="E25:G25 F25:G34">
    <cfRule type="cellIs" dxfId="0" priority="5" stopIfTrue="1" operator="equal">
      <formula>0</formula>
    </cfRule>
  </conditionalFormatting>
  <pageMargins left="0.25" right="0.25" top="0.75" bottom="0.75" header="0.3" footer="0.3"/>
  <pageSetup paperSize="9" scale="52" fitToHeight="0" orientation="landscape" r:id="rId1"/>
  <colBreaks count="1" manualBreakCount="1">
    <brk id="7"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D43"/>
  <sheetViews>
    <sheetView showGridLines="0" zoomScale="80" zoomScaleNormal="80" zoomScalePageLayoutView="70" workbookViewId="0">
      <selection activeCell="D41" sqref="D41"/>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6" max="26" width="0" hidden="1" customWidth="1"/>
    <col min="27" max="28" width="4.140625" hidden="1" customWidth="1"/>
    <col min="29" max="29" width="4.140625" customWidth="1"/>
  </cols>
  <sheetData>
    <row r="1" spans="1:28" x14ac:dyDescent="0.25">
      <c r="A1" s="11"/>
      <c r="B1" s="279" t="s">
        <v>389</v>
      </c>
      <c r="C1" s="279"/>
      <c r="D1" s="279"/>
      <c r="E1" s="279"/>
      <c r="F1" s="279"/>
      <c r="G1" s="279"/>
      <c r="H1" s="279"/>
      <c r="I1" s="279"/>
      <c r="J1" s="279"/>
      <c r="K1" s="279"/>
      <c r="L1" s="279"/>
      <c r="M1" s="279"/>
      <c r="N1" s="279"/>
      <c r="O1" s="279"/>
      <c r="P1" s="279"/>
      <c r="Q1" s="279"/>
      <c r="R1" s="279"/>
      <c r="S1" s="279"/>
      <c r="T1" s="279"/>
      <c r="U1" s="279"/>
      <c r="V1" s="279"/>
      <c r="W1" s="279"/>
      <c r="X1" s="11"/>
    </row>
    <row r="2" spans="1:28" s="15" customFormat="1" ht="21" customHeight="1" x14ac:dyDescent="0.25">
      <c r="A2" s="16"/>
      <c r="B2" s="279"/>
      <c r="C2" s="279"/>
      <c r="D2" s="279"/>
      <c r="E2" s="279"/>
      <c r="F2" s="279"/>
      <c r="G2" s="279"/>
      <c r="H2" s="279"/>
      <c r="I2" s="279"/>
      <c r="J2" s="279"/>
      <c r="K2" s="279"/>
      <c r="L2" s="279"/>
      <c r="M2" s="279"/>
      <c r="N2" s="279"/>
      <c r="O2" s="279"/>
      <c r="P2" s="279"/>
      <c r="Q2" s="279"/>
      <c r="R2" s="279"/>
      <c r="S2" s="279"/>
      <c r="T2" s="279"/>
      <c r="U2" s="279"/>
      <c r="V2" s="279"/>
      <c r="W2" s="279"/>
      <c r="X2" s="16"/>
    </row>
    <row r="3" spans="1:28" ht="33.75" customHeight="1" x14ac:dyDescent="0.35">
      <c r="A3" s="11"/>
      <c r="B3" s="285" t="str">
        <f>'Monitoria Anual - 1'!A2</f>
        <v>PLANO DE AÇÃO NACIONAL PARA CONSERVAÇÃO DA HERPETOFAUNA AMEAÇADA DA SERRA DO ESPINHAÇO EM MINAS GERAIS - PAN HERPETOFAUNA DO ESPINHAÇO MINEIRO</v>
      </c>
      <c r="C3" s="285"/>
      <c r="D3" s="285"/>
      <c r="E3" s="285"/>
      <c r="F3" s="285"/>
      <c r="G3" s="285"/>
      <c r="H3" s="285"/>
      <c r="I3" s="285"/>
      <c r="J3" s="285"/>
      <c r="K3" s="285"/>
      <c r="L3" s="285"/>
      <c r="M3" s="285"/>
      <c r="N3" s="285"/>
      <c r="O3" s="285"/>
      <c r="P3" s="285"/>
      <c r="Q3" s="285"/>
      <c r="R3" s="285"/>
      <c r="S3" s="285"/>
      <c r="T3" s="285"/>
      <c r="U3" s="285"/>
      <c r="V3" s="285"/>
      <c r="W3" s="285"/>
      <c r="X3" s="11"/>
    </row>
    <row r="4" spans="1:28" x14ac:dyDescent="0.25">
      <c r="A4" s="11"/>
      <c r="J4" s="12"/>
      <c r="K4" s="12"/>
      <c r="L4" s="12"/>
      <c r="M4" s="12"/>
      <c r="N4" s="12"/>
      <c r="O4" s="12"/>
      <c r="X4" s="11"/>
    </row>
    <row r="5" spans="1:28" s="2" customFormat="1" ht="45" customHeight="1" x14ac:dyDescent="0.25">
      <c r="A5" s="18"/>
      <c r="B5" s="290" t="s">
        <v>390</v>
      </c>
      <c r="C5" s="290"/>
      <c r="D5" s="291" t="str">
        <f>'Monitoria Anual - 1'!B4</f>
        <v xml:space="preserve">Implementar medidas que favoreçam a conservação das espécies do PAN e de seus habitat, em cinco anos. </v>
      </c>
      <c r="E5" s="291"/>
      <c r="F5" s="291"/>
      <c r="G5" s="291"/>
      <c r="H5" s="291"/>
      <c r="I5" s="291"/>
      <c r="J5" s="291"/>
      <c r="K5" s="291"/>
      <c r="L5" s="291"/>
      <c r="M5" s="292"/>
      <c r="N5" s="13"/>
      <c r="O5" s="13"/>
      <c r="P5" s="13"/>
      <c r="Q5" s="13"/>
      <c r="R5" s="13"/>
      <c r="X5" s="18"/>
    </row>
    <row r="6" spans="1:28" x14ac:dyDescent="0.25">
      <c r="A6" s="11"/>
      <c r="J6" s="12"/>
      <c r="K6" s="12"/>
      <c r="L6" s="12"/>
      <c r="M6" s="12"/>
      <c r="N6" s="12"/>
      <c r="O6" s="12"/>
      <c r="X6" s="11"/>
    </row>
    <row r="7" spans="1:28" ht="26.25" customHeight="1" x14ac:dyDescent="0.25">
      <c r="A7" s="11"/>
      <c r="B7" s="290" t="s">
        <v>4</v>
      </c>
      <c r="C7" s="290"/>
      <c r="D7" s="280" t="str">
        <f>'Monitoria Anual - 1'!B6</f>
        <v>02/09/2019 - 04/09/2019</v>
      </c>
      <c r="E7" s="280"/>
      <c r="F7" s="280"/>
      <c r="G7" s="281"/>
      <c r="H7" s="2"/>
      <c r="I7" s="14"/>
      <c r="J7" s="12"/>
      <c r="K7" s="12"/>
      <c r="L7" s="12"/>
      <c r="M7" s="12"/>
      <c r="N7" s="12"/>
      <c r="O7" s="12"/>
      <c r="X7" s="11"/>
    </row>
    <row r="8" spans="1:28" x14ac:dyDescent="0.25">
      <c r="A8" s="11"/>
      <c r="X8" s="11"/>
    </row>
    <row r="9" spans="1:28" ht="31.5" customHeight="1" x14ac:dyDescent="0.25">
      <c r="A9" s="11"/>
      <c r="B9" s="279" t="s">
        <v>391</v>
      </c>
      <c r="C9" s="279"/>
      <c r="D9" s="279"/>
      <c r="E9" s="279"/>
      <c r="F9" s="279"/>
      <c r="G9" s="279"/>
      <c r="H9" s="279"/>
      <c r="I9" s="279"/>
      <c r="J9" s="279"/>
      <c r="K9" s="279"/>
      <c r="L9" s="279"/>
      <c r="M9" s="279"/>
      <c r="N9" s="279"/>
      <c r="O9" s="279"/>
      <c r="P9" s="279"/>
      <c r="Q9" s="279"/>
      <c r="R9" s="279"/>
      <c r="S9" s="279"/>
      <c r="T9" s="279"/>
      <c r="U9" s="279"/>
      <c r="V9" s="279"/>
      <c r="W9" s="279"/>
      <c r="X9" s="11"/>
    </row>
    <row r="10" spans="1:28" x14ac:dyDescent="0.25">
      <c r="A10" s="11"/>
      <c r="G10" s="10"/>
      <c r="H10" s="10"/>
      <c r="I10" s="10"/>
      <c r="X10" s="11"/>
    </row>
    <row r="11" spans="1:28" ht="15.75" x14ac:dyDescent="0.25">
      <c r="A11" s="11"/>
      <c r="B11" s="280" t="s">
        <v>392</v>
      </c>
      <c r="C11" s="281"/>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286"/>
      <c r="G12" s="286"/>
      <c r="H12" s="142"/>
      <c r="X12" s="11"/>
    </row>
    <row r="13" spans="1:28" ht="33.75" customHeight="1" thickBot="1" x14ac:dyDescent="0.3">
      <c r="A13" s="11"/>
      <c r="C13" s="287" t="s">
        <v>393</v>
      </c>
      <c r="D13" s="288"/>
      <c r="E13" s="288"/>
      <c r="F13" s="288"/>
      <c r="G13" s="289"/>
      <c r="H13" s="3"/>
      <c r="X13" s="11"/>
    </row>
    <row r="14" spans="1:28" s="2" customFormat="1" ht="34.5" customHeight="1" thickBot="1" x14ac:dyDescent="0.3">
      <c r="A14" s="18"/>
      <c r="C14" s="26" t="s">
        <v>394</v>
      </c>
      <c r="D14" s="7" t="s">
        <v>395</v>
      </c>
      <c r="E14" s="8" t="s">
        <v>396</v>
      </c>
      <c r="F14" s="7" t="s">
        <v>397</v>
      </c>
      <c r="G14" s="9" t="s">
        <v>396</v>
      </c>
      <c r="H14" s="6"/>
      <c r="X14" s="18"/>
    </row>
    <row r="15" spans="1:28" ht="15.75" x14ac:dyDescent="0.25">
      <c r="A15" s="11"/>
      <c r="C15" s="81" t="s">
        <v>398</v>
      </c>
      <c r="D15" s="91"/>
      <c r="E15" s="104"/>
      <c r="F15" s="88">
        <f>COUNTA('Monitoria Anual - 1'!S11:S878)</f>
        <v>0</v>
      </c>
      <c r="G15" s="105">
        <f t="shared" ref="G15:G21" si="0">F15/$F$22</f>
        <v>0</v>
      </c>
      <c r="H15" s="106"/>
      <c r="X15" s="11"/>
    </row>
    <row r="16" spans="1:28" ht="15.75" x14ac:dyDescent="0.25">
      <c r="A16" s="11"/>
      <c r="C16" s="82" t="s">
        <v>399</v>
      </c>
      <c r="D16" s="93">
        <f>COUNTA('Monitoria Anual - 1'!N11:N878)</f>
        <v>0</v>
      </c>
      <c r="E16" s="107">
        <f>D16/$D$22</f>
        <v>0</v>
      </c>
      <c r="F16" s="89">
        <f>D16-AB16</f>
        <v>0</v>
      </c>
      <c r="G16" s="107">
        <f t="shared" si="0"/>
        <v>0</v>
      </c>
      <c r="H16" s="106"/>
      <c r="X16" s="11"/>
      <c r="Z16">
        <f>COUNTIFS('Monitoria Anual - 1'!N:N,"x",'Monitoria Anual - 1'!S:S,"Excluída")</f>
        <v>0</v>
      </c>
      <c r="AA16">
        <f>COUNTIFS('Monitoria Anual - 1'!N:N,"x",'Monitoria Anual - 1'!S:S,"Agrupada")</f>
        <v>0</v>
      </c>
      <c r="AB16">
        <f>Z16+AA16</f>
        <v>0</v>
      </c>
    </row>
    <row r="17" spans="1:28" ht="15.75" x14ac:dyDescent="0.25">
      <c r="A17" s="11"/>
      <c r="C17" s="83" t="s">
        <v>400</v>
      </c>
      <c r="D17" s="93">
        <f>COUNTA('Monitoria Anual - 1'!O11:O878)</f>
        <v>14</v>
      </c>
      <c r="E17" s="107">
        <f>D17/$D$22</f>
        <v>0.48275862068965519</v>
      </c>
      <c r="F17" s="89">
        <f>D17-AB17</f>
        <v>14</v>
      </c>
      <c r="G17" s="107">
        <f t="shared" si="0"/>
        <v>0.46666666666666667</v>
      </c>
      <c r="H17" s="106"/>
      <c r="X17" s="11"/>
      <c r="Z17">
        <f t="array" ref="Z17">COUNTIFS('Monitoria Anual - 1'!O:O,"x",'Monitoria Anual - 1'!S:S,"Excluída")</f>
        <v>0</v>
      </c>
      <c r="AA17">
        <f t="array" ref="AA17">COUNTIFS('Monitoria Anual - 1'!O:O,"x",'Monitoria Anual - 1'!S:S,"Agrupada")</f>
        <v>0</v>
      </c>
      <c r="AB17">
        <f>Z17+AA17</f>
        <v>0</v>
      </c>
    </row>
    <row r="18" spans="1:28" ht="15.75" x14ac:dyDescent="0.25">
      <c r="A18" s="11"/>
      <c r="C18" s="84" t="s">
        <v>401</v>
      </c>
      <c r="D18" s="93">
        <f>COUNTA('Monitoria Anual - 1'!P11:P878)</f>
        <v>5</v>
      </c>
      <c r="E18" s="107">
        <f>D18/$D$22</f>
        <v>0.17241379310344829</v>
      </c>
      <c r="F18" s="89">
        <f>D18-AB18</f>
        <v>5</v>
      </c>
      <c r="G18" s="107">
        <f t="shared" si="0"/>
        <v>0.16666666666666666</v>
      </c>
      <c r="H18" s="106"/>
      <c r="X18" s="11"/>
      <c r="Z18">
        <f t="array" ref="Z18">COUNTIFS('Monitoria Anual - 1'!P:P,"x",'Monitoria Anual - 1'!S:S,"Excluída")</f>
        <v>0</v>
      </c>
      <c r="AA18">
        <f t="array" ref="AA18">COUNTIFS('Monitoria Anual - 1'!P:P,"x",'Monitoria Anual - 1'!S:S,"Agrupada")</f>
        <v>0</v>
      </c>
      <c r="AB18">
        <f>Z18+AA18</f>
        <v>0</v>
      </c>
    </row>
    <row r="19" spans="1:28" ht="15.75" x14ac:dyDescent="0.25">
      <c r="A19" s="11"/>
      <c r="C19" s="85" t="s">
        <v>402</v>
      </c>
      <c r="D19" s="93">
        <f>COUNTA('Monitoria Anual - 1'!Q11:Q878)</f>
        <v>8</v>
      </c>
      <c r="E19" s="107">
        <f>D19/$D$22</f>
        <v>0.27586206896551724</v>
      </c>
      <c r="F19" s="89">
        <f>D19-AB19</f>
        <v>8</v>
      </c>
      <c r="G19" s="107">
        <f t="shared" si="0"/>
        <v>0.26666666666666666</v>
      </c>
      <c r="H19" s="106"/>
      <c r="X19" s="11"/>
      <c r="Z19">
        <f t="array" ref="Z19">COUNTIFS('Monitoria Anual - 1'!Q:Q,"x",'Monitoria Anual - 1'!S:S,"Excluída")</f>
        <v>0</v>
      </c>
      <c r="AA19">
        <f t="array" ref="AA19">COUNTIFS('Monitoria Anual - 1'!Q:Q,"x",'Monitoria Anual - 1'!S:S,"Agrupada")</f>
        <v>0</v>
      </c>
      <c r="AB19">
        <f>Z19+AA19</f>
        <v>0</v>
      </c>
    </row>
    <row r="20" spans="1:28" ht="15.75" x14ac:dyDescent="0.25">
      <c r="A20" s="11"/>
      <c r="C20" s="86" t="s">
        <v>403</v>
      </c>
      <c r="D20" s="93">
        <f>COUNTA('Monitoria Anual - 1'!R11:R878)</f>
        <v>2</v>
      </c>
      <c r="E20" s="107">
        <f>D20/$D$22</f>
        <v>6.8965517241379309E-2</v>
      </c>
      <c r="F20" s="89">
        <f>D20-AB20</f>
        <v>2</v>
      </c>
      <c r="G20" s="107">
        <f t="shared" si="0"/>
        <v>6.6666666666666666E-2</v>
      </c>
      <c r="H20" s="106"/>
      <c r="X20" s="11"/>
      <c r="Z20">
        <f t="array" ref="Z20">COUNTIFS('Monitoria Anual - 1'!R:R,"x",'Monitoria Anual - 1'!S:S,"Excluída")</f>
        <v>0</v>
      </c>
      <c r="AA20">
        <f t="array" ref="AA20">COUNTIFS('Monitoria Anual - 1'!R:R,"x",'Monitoria Anual - 1'!S:S,"Agrupada")</f>
        <v>0</v>
      </c>
      <c r="AB20">
        <f>Z20+AA20</f>
        <v>0</v>
      </c>
    </row>
    <row r="21" spans="1:28" ht="16.5" thickBot="1" x14ac:dyDescent="0.3">
      <c r="A21" s="11"/>
      <c r="C21" s="87" t="s">
        <v>404</v>
      </c>
      <c r="D21" s="94"/>
      <c r="E21" s="108"/>
      <c r="F21" s="90">
        <v>1</v>
      </c>
      <c r="G21" s="109">
        <f t="shared" si="0"/>
        <v>3.3333333333333333E-2</v>
      </c>
      <c r="H21" s="106"/>
      <c r="X21" s="11"/>
    </row>
    <row r="22" spans="1:28" ht="16.5" thickBot="1" x14ac:dyDescent="0.3">
      <c r="A22" s="11"/>
      <c r="C22" s="96" t="s">
        <v>405</v>
      </c>
      <c r="D22" s="98">
        <f>SUM(D16:D20)</f>
        <v>29</v>
      </c>
      <c r="E22" s="32">
        <f>SUM(E15:E21)</f>
        <v>1</v>
      </c>
      <c r="F22" s="97">
        <f>SUM(F16:F21)</f>
        <v>30</v>
      </c>
      <c r="G22" s="32">
        <f>SUM(G16:G21)</f>
        <v>0.99999999999999989</v>
      </c>
      <c r="H22" s="106"/>
      <c r="X22" s="11"/>
    </row>
    <row r="23" spans="1:28" ht="15.75" thickBot="1" x14ac:dyDescent="0.3">
      <c r="A23" s="11"/>
      <c r="C23" s="76" t="s">
        <v>406</v>
      </c>
      <c r="D23" s="282">
        <f>COUNTIF('Monitoria Anual - 1'!S11:S878,"Agrupada")</f>
        <v>0</v>
      </c>
      <c r="E23" s="283"/>
      <c r="F23" s="283"/>
      <c r="G23" s="284"/>
      <c r="H23" s="5"/>
      <c r="X23" s="11"/>
    </row>
    <row r="24" spans="1:28" ht="15.75" thickBot="1" x14ac:dyDescent="0.3">
      <c r="A24" s="11"/>
      <c r="C24" s="75" t="s">
        <v>407</v>
      </c>
      <c r="D24" s="282">
        <f>COUNTIF('Monitoria Anual - 1'!S11:S40,"Excluída")</f>
        <v>0</v>
      </c>
      <c r="E24" s="283"/>
      <c r="F24" s="283"/>
      <c r="G24" s="284"/>
      <c r="X24" s="11"/>
    </row>
    <row r="25" spans="1:28" x14ac:dyDescent="0.25">
      <c r="A25" s="11"/>
      <c r="X25" s="11"/>
    </row>
    <row r="26" spans="1:28" x14ac:dyDescent="0.25">
      <c r="A26" s="11"/>
      <c r="X26" s="11"/>
    </row>
    <row r="27" spans="1:28" ht="15.75" x14ac:dyDescent="0.25">
      <c r="A27" s="11"/>
      <c r="B27" s="280" t="s">
        <v>408</v>
      </c>
      <c r="C27" s="281"/>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409</v>
      </c>
      <c r="D29" s="69">
        <f>COUNTA('Monitoria Anual - 1'!A11:A39)</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410</v>
      </c>
      <c r="D31" s="80" t="s">
        <v>411</v>
      </c>
      <c r="E31" s="19"/>
      <c r="F31" s="20"/>
      <c r="G31" s="21"/>
      <c r="H31" s="23"/>
      <c r="I31" s="24"/>
      <c r="J31" s="25"/>
      <c r="W31" s="1"/>
      <c r="X31" s="11"/>
    </row>
    <row r="32" spans="1:28" x14ac:dyDescent="0.25">
      <c r="A32" s="11"/>
      <c r="C32" s="77" t="s">
        <v>412</v>
      </c>
      <c r="D32" s="101">
        <f t="shared" ref="D32:D37" si="1">SUM(F32:J32)</f>
        <v>7</v>
      </c>
      <c r="E32" s="34">
        <f>COUNTA('Monitoria Anual - 1'!S11:S17)</f>
        <v>0</v>
      </c>
      <c r="F32" s="67">
        <f>COUNTA('Monitoria Anual - 1'!N11:N17)</f>
        <v>0</v>
      </c>
      <c r="G32" s="67">
        <f>COUNTA('Monitoria Anual - 1'!O11:O17)</f>
        <v>2</v>
      </c>
      <c r="H32" s="67">
        <f>COUNTA('Monitoria Anual - 1'!P11:P17)</f>
        <v>1</v>
      </c>
      <c r="I32" s="67">
        <f>COUNTA('Monitoria Anual - 1'!Q11:Q17)</f>
        <v>4</v>
      </c>
      <c r="J32" s="68">
        <f>COUNTA('Monitoria Anual - 1'!R11:R17)</f>
        <v>0</v>
      </c>
      <c r="W32" s="1"/>
      <c r="X32" s="11"/>
    </row>
    <row r="33" spans="1:30" x14ac:dyDescent="0.25">
      <c r="A33" s="11"/>
      <c r="C33" s="78" t="s">
        <v>413</v>
      </c>
      <c r="D33" s="77">
        <f t="shared" si="1"/>
        <v>3</v>
      </c>
      <c r="E33" s="35">
        <f>COUNTA('Monitoria Anual - 1'!S18:S20)</f>
        <v>0</v>
      </c>
      <c r="F33" s="36">
        <f>COUNTA('Monitoria Anual - 1'!N18:N20)</f>
        <v>0</v>
      </c>
      <c r="G33" s="36">
        <f>COUNTA('Monitoria Anual - 1'!O18:O20)</f>
        <v>0</v>
      </c>
      <c r="H33" s="36">
        <f>COUNTA('Monitoria Anual - 1'!P18:P20)</f>
        <v>1</v>
      </c>
      <c r="I33" s="36">
        <f>COUNTA('Monitoria Anual - 1'!Q18:Q20)</f>
        <v>1</v>
      </c>
      <c r="J33" s="37">
        <f>COUNTA('Monitoria Anual - 1'!R18:R20)</f>
        <v>1</v>
      </c>
      <c r="W33" s="1"/>
      <c r="X33" s="11"/>
    </row>
    <row r="34" spans="1:30" x14ac:dyDescent="0.25">
      <c r="A34" s="11"/>
      <c r="C34" s="78" t="s">
        <v>414</v>
      </c>
      <c r="D34" s="77">
        <f t="shared" si="1"/>
        <v>7</v>
      </c>
      <c r="E34" s="35">
        <f>COUNTA('Monitoria Anual - 1'!S21:S27)</f>
        <v>0</v>
      </c>
      <c r="F34" s="36">
        <f>COUNTA('Monitoria Anual - 1'!N21:N27)</f>
        <v>0</v>
      </c>
      <c r="G34" s="36">
        <f>COUNTA('Monitoria Anual - 1'!O21:O27)</f>
        <v>3</v>
      </c>
      <c r="H34" s="36">
        <f>COUNTA('Monitoria Anual - 1'!P21:P27)</f>
        <v>3</v>
      </c>
      <c r="I34" s="36">
        <f>COUNTA('Monitoria Anual - 1'!Q21:Q27)</f>
        <v>1</v>
      </c>
      <c r="J34" s="37">
        <f>COUNTA('Monitoria Anual - 1'!R21:R27)</f>
        <v>0</v>
      </c>
      <c r="W34" s="1"/>
      <c r="X34" s="11"/>
    </row>
    <row r="35" spans="1:30" x14ac:dyDescent="0.25">
      <c r="A35" s="11"/>
      <c r="C35" s="78" t="s">
        <v>415</v>
      </c>
      <c r="D35" s="77">
        <f t="shared" si="1"/>
        <v>4</v>
      </c>
      <c r="E35" s="35">
        <f>COUNTA('Monitoria Anual - 1'!S28:S31)</f>
        <v>0</v>
      </c>
      <c r="F35" s="36">
        <f>COUNTA('Monitoria Anual - 1'!N28:N31)</f>
        <v>0</v>
      </c>
      <c r="G35" s="36">
        <f>COUNTA('Monitoria Anual - 1'!O28:O31)</f>
        <v>4</v>
      </c>
      <c r="H35" s="36">
        <f>COUNTA('Monitoria Anual - 1'!P28:P31)</f>
        <v>0</v>
      </c>
      <c r="I35" s="36">
        <f>COUNTA('Monitoria Anual - 1'!Q28:Q31)</f>
        <v>0</v>
      </c>
      <c r="J35" s="37">
        <f>COUNTA('Monitoria Anual - 1'!R28:R31)</f>
        <v>0</v>
      </c>
      <c r="W35" s="1"/>
      <c r="X35" s="11"/>
    </row>
    <row r="36" spans="1:30" x14ac:dyDescent="0.25">
      <c r="A36" s="11"/>
      <c r="C36" s="78" t="s">
        <v>416</v>
      </c>
      <c r="D36" s="78">
        <f t="shared" si="1"/>
        <v>4</v>
      </c>
      <c r="E36" s="35">
        <f>COUNTA('Monitoria Anual - 1'!S32:S35)</f>
        <v>0</v>
      </c>
      <c r="F36" s="36">
        <f>COUNTA('Monitoria Anual - 1'!N32:N35)</f>
        <v>0</v>
      </c>
      <c r="G36" s="36">
        <f>COUNTA('Monitoria Anual - 1'!O32:O35)</f>
        <v>3</v>
      </c>
      <c r="H36" s="36">
        <f>COUNTA('Monitoria Anual - 1'!P32:P35)</f>
        <v>0</v>
      </c>
      <c r="I36" s="36">
        <f>COUNTA('Monitoria Anual - 1'!Q32:Q35)</f>
        <v>1</v>
      </c>
      <c r="J36" s="37">
        <f>COUNTA('Monitoria Anual - 1'!R32:R35)</f>
        <v>0</v>
      </c>
      <c r="W36" s="1"/>
      <c r="X36" s="11"/>
    </row>
    <row r="37" spans="1:30" ht="15.75" thickBot="1" x14ac:dyDescent="0.3">
      <c r="A37" s="11"/>
      <c r="C37" s="79" t="s">
        <v>417</v>
      </c>
      <c r="D37" s="102">
        <f t="shared" si="1"/>
        <v>4</v>
      </c>
      <c r="E37" s="38">
        <f>COUNTA('Monitoria Anual - 1'!S36:S39)</f>
        <v>0</v>
      </c>
      <c r="F37" s="39">
        <f>COUNTA('Monitoria Anual - 1'!N36:N39)</f>
        <v>0</v>
      </c>
      <c r="G37" s="39">
        <f>COUNTA('Monitoria Anual - 1'!O36:O39)</f>
        <v>2</v>
      </c>
      <c r="H37" s="39">
        <f>COUNTA('Monitoria Anual - 1'!P36:P39)</f>
        <v>0</v>
      </c>
      <c r="I37" s="39">
        <f>COUNTA('Monitoria Anual - 1'!Q36:Q39)</f>
        <v>1</v>
      </c>
      <c r="J37" s="40">
        <f>COUNTA('Monitoria Anual - 1'!R36:R39)</f>
        <v>1</v>
      </c>
      <c r="W37" s="1"/>
      <c r="X37" s="11"/>
    </row>
    <row r="38" spans="1:30" x14ac:dyDescent="0.25">
      <c r="A38" s="11"/>
      <c r="X38" s="11"/>
    </row>
    <row r="39" spans="1:30"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row r="41" spans="1:30" x14ac:dyDescent="0.25">
      <c r="A41" s="103"/>
      <c r="B41" s="103"/>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row>
    <row r="42" spans="1:30" x14ac:dyDescent="0.25">
      <c r="A42" s="103"/>
      <c r="B42" s="103"/>
      <c r="C42" s="103"/>
      <c r="D42" s="103"/>
      <c r="E42" s="103"/>
      <c r="F42" s="103"/>
      <c r="G42" s="103"/>
      <c r="H42" s="103"/>
      <c r="I42" s="103"/>
      <c r="J42" s="103"/>
      <c r="K42" s="103"/>
      <c r="L42" s="103"/>
      <c r="M42" s="103"/>
      <c r="N42" s="103"/>
      <c r="O42" s="103"/>
      <c r="P42" s="103"/>
      <c r="Q42" s="103"/>
      <c r="R42" s="103"/>
      <c r="S42" s="103"/>
      <c r="T42" s="103"/>
      <c r="U42" s="103"/>
      <c r="V42" s="103"/>
      <c r="W42" s="103"/>
      <c r="X42" s="103"/>
      <c r="Y42" s="103"/>
      <c r="Z42" s="103"/>
      <c r="AA42" s="103"/>
      <c r="AB42" s="103"/>
      <c r="AC42" s="103"/>
      <c r="AD42" s="103"/>
    </row>
    <row r="43" spans="1:30" x14ac:dyDescent="0.25">
      <c r="A43" s="103"/>
      <c r="B43" s="103"/>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row>
  </sheetData>
  <sheetProtection algorithmName="SHA-512" hashValue="8FK7mcs36bo8c3T/zHCAglTGa7xZJl7IslaOrdUjgsebE2LWtuS07YaNllhSTC7J83JjGgn/Vx8GyQ4zSF0sfQ==" saltValue="pO+En90V1k08+FTWSjsvJQ==" spinCount="100000" sheet="1" objects="1" scenarios="1"/>
  <protectedRanges>
    <protectedRange password="ECFE" sqref="A38:AD43 A1:AD37" name="Intervalo1"/>
  </protectedRanges>
  <mergeCells count="13">
    <mergeCell ref="B1:W2"/>
    <mergeCell ref="B27:C27"/>
    <mergeCell ref="D23:G23"/>
    <mergeCell ref="D24:G24"/>
    <mergeCell ref="B3:W3"/>
    <mergeCell ref="D7:G7"/>
    <mergeCell ref="B11:C11"/>
    <mergeCell ref="B9:W9"/>
    <mergeCell ref="F12:G12"/>
    <mergeCell ref="C13:G13"/>
    <mergeCell ref="B5:C5"/>
    <mergeCell ref="B7:C7"/>
    <mergeCell ref="D5:M5"/>
  </mergeCells>
  <conditionalFormatting sqref="E32:F32 F32:J37">
    <cfRule type="cellIs" dxfId="35" priority="5"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96"/>
  <sheetViews>
    <sheetView showGridLines="0" zoomScale="80" zoomScaleNormal="80" workbookViewId="0">
      <selection activeCell="U37" sqref="U37"/>
    </sheetView>
  </sheetViews>
  <sheetFormatPr defaultColWidth="8.85546875" defaultRowHeight="15" x14ac:dyDescent="0.25"/>
  <cols>
    <col min="1" max="1" width="28.5703125" style="2" customWidth="1"/>
    <col min="2" max="2" width="7.28515625" style="2" customWidth="1"/>
    <col min="3" max="3" width="33.28515625" style="2" customWidth="1"/>
    <col min="4" max="4" width="16.28515625" style="2" customWidth="1"/>
    <col min="5" max="5" width="36" style="2" customWidth="1"/>
    <col min="6" max="6" width="13.7109375" style="2" customWidth="1"/>
    <col min="7" max="7" width="14.28515625" style="2" customWidth="1"/>
    <col min="8" max="8" width="15.28515625" style="2" customWidth="1"/>
    <col min="9" max="9" width="14.28515625" style="2" customWidth="1"/>
    <col min="10" max="10" width="17.140625" style="2" customWidth="1"/>
    <col min="11" max="11" width="14.7109375" style="2" customWidth="1"/>
    <col min="12" max="12" width="15.5703125" style="2" customWidth="1"/>
    <col min="13" max="13" width="9.140625" style="2" customWidth="1"/>
    <col min="14" max="14" width="16.140625" style="60" customWidth="1"/>
    <col min="15" max="15" width="14.7109375" style="60" customWidth="1"/>
    <col min="16" max="16" width="17.140625" style="60" customWidth="1"/>
    <col min="17" max="17" width="14.28515625" style="60" customWidth="1"/>
    <col min="18" max="18" width="12.28515625" style="60" customWidth="1"/>
    <col min="19" max="19" width="13.85546875" style="60" customWidth="1"/>
    <col min="20" max="20" width="50"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230" t="s">
        <v>389</v>
      </c>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18"/>
    </row>
    <row r="2" spans="1:40" ht="33.75" customHeight="1" thickBot="1" x14ac:dyDescent="0.3">
      <c r="A2" s="231" t="s">
        <v>1</v>
      </c>
      <c r="B2" s="231"/>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18"/>
    </row>
    <row r="3" spans="1:40" ht="9" hidden="1" customHeight="1" thickTop="1" x14ac:dyDescent="0.25">
      <c r="AJ3" s="18"/>
    </row>
    <row r="4" spans="1:40" ht="26.25" customHeight="1" thickTop="1" x14ac:dyDescent="0.25">
      <c r="A4" s="55" t="s">
        <v>2</v>
      </c>
      <c r="B4" s="326" t="s">
        <v>3</v>
      </c>
      <c r="C4" s="326"/>
      <c r="D4" s="326"/>
      <c r="E4" s="326"/>
      <c r="F4" s="326"/>
      <c r="G4" s="327"/>
      <c r="H4" s="13"/>
      <c r="I4" s="13"/>
      <c r="J4" s="13"/>
      <c r="K4" s="13"/>
      <c r="L4" s="13"/>
      <c r="M4" s="13"/>
      <c r="N4" s="13"/>
      <c r="O4" s="13"/>
      <c r="P4" s="13"/>
      <c r="Q4" s="13"/>
      <c r="R4" s="13"/>
      <c r="S4" s="2"/>
      <c r="AJ4" s="18"/>
    </row>
    <row r="5" spans="1:40" ht="7.5" hidden="1" customHeight="1" x14ac:dyDescent="0.25">
      <c r="AJ5" s="18"/>
    </row>
    <row r="6" spans="1:40" ht="21" customHeight="1" x14ac:dyDescent="0.25">
      <c r="A6" s="55" t="s">
        <v>4</v>
      </c>
      <c r="B6" s="245" t="s">
        <v>418</v>
      </c>
      <c r="C6" s="246"/>
      <c r="M6" s="60"/>
      <c r="AJ6" s="18"/>
      <c r="AN6" s="2" t="s">
        <v>6</v>
      </c>
    </row>
    <row r="7" spans="1:40" ht="7.5" customHeight="1" thickBot="1" x14ac:dyDescent="0.3">
      <c r="AJ7" s="18"/>
      <c r="AN7" s="61" t="s">
        <v>8</v>
      </c>
    </row>
    <row r="8" spans="1:40" ht="27" customHeight="1" thickBot="1" x14ac:dyDescent="0.3">
      <c r="A8" s="249" t="s">
        <v>9</v>
      </c>
      <c r="B8" s="250"/>
      <c r="C8" s="250"/>
      <c r="D8" s="250"/>
      <c r="E8" s="250"/>
      <c r="F8" s="250"/>
      <c r="G8" s="250"/>
      <c r="H8" s="250"/>
      <c r="I8" s="250"/>
      <c r="J8" s="250"/>
      <c r="K8" s="250"/>
      <c r="L8" s="250"/>
      <c r="M8" s="251"/>
      <c r="N8" s="264" t="s">
        <v>10</v>
      </c>
      <c r="O8" s="265"/>
      <c r="P8" s="265"/>
      <c r="Q8" s="265"/>
      <c r="R8" s="265"/>
      <c r="S8" s="265"/>
      <c r="T8" s="265"/>
      <c r="U8" s="265"/>
      <c r="V8" s="265"/>
      <c r="W8" s="265"/>
      <c r="X8" s="266"/>
      <c r="Y8" s="232" t="s">
        <v>11</v>
      </c>
      <c r="Z8" s="233"/>
      <c r="AA8" s="233"/>
      <c r="AB8" s="233"/>
      <c r="AC8" s="233"/>
      <c r="AD8" s="233"/>
      <c r="AE8" s="233"/>
      <c r="AF8" s="233"/>
      <c r="AG8" s="233"/>
      <c r="AH8" s="233"/>
      <c r="AI8" s="234"/>
      <c r="AJ8" s="18"/>
    </row>
    <row r="9" spans="1:40" ht="26.25" customHeight="1" x14ac:dyDescent="0.25">
      <c r="A9" s="302" t="s">
        <v>12</v>
      </c>
      <c r="B9" s="304" t="s">
        <v>13</v>
      </c>
      <c r="C9" s="304" t="s">
        <v>14</v>
      </c>
      <c r="D9" s="304" t="s">
        <v>15</v>
      </c>
      <c r="E9" s="306" t="s">
        <v>16</v>
      </c>
      <c r="F9" s="304" t="s">
        <v>17</v>
      </c>
      <c r="G9" s="304"/>
      <c r="H9" s="304" t="s">
        <v>18</v>
      </c>
      <c r="I9" s="304" t="s">
        <v>19</v>
      </c>
      <c r="J9" s="304" t="s">
        <v>20</v>
      </c>
      <c r="K9" s="324" t="s">
        <v>21</v>
      </c>
      <c r="L9" s="325"/>
      <c r="M9" s="304" t="s">
        <v>22</v>
      </c>
      <c r="N9" s="300" t="s">
        <v>23</v>
      </c>
      <c r="O9" s="314" t="s">
        <v>24</v>
      </c>
      <c r="P9" s="316" t="s">
        <v>25</v>
      </c>
      <c r="Q9" s="318" t="s">
        <v>26</v>
      </c>
      <c r="R9" s="320" t="s">
        <v>27</v>
      </c>
      <c r="S9" s="322" t="s">
        <v>28</v>
      </c>
      <c r="T9" s="298" t="s">
        <v>29</v>
      </c>
      <c r="U9" s="298" t="s">
        <v>30</v>
      </c>
      <c r="V9" s="298" t="s">
        <v>31</v>
      </c>
      <c r="W9" s="298" t="s">
        <v>32</v>
      </c>
      <c r="X9" s="310" t="s">
        <v>33</v>
      </c>
      <c r="Y9" s="312" t="s">
        <v>34</v>
      </c>
      <c r="Z9" s="296" t="s">
        <v>35</v>
      </c>
      <c r="AA9" s="294" t="s">
        <v>36</v>
      </c>
      <c r="AB9" s="296" t="s">
        <v>37</v>
      </c>
      <c r="AC9" s="296" t="s">
        <v>38</v>
      </c>
      <c r="AD9" s="296" t="s">
        <v>39</v>
      </c>
      <c r="AE9" s="296" t="s">
        <v>40</v>
      </c>
      <c r="AF9" s="308" t="s">
        <v>41</v>
      </c>
      <c r="AG9" s="296" t="s">
        <v>42</v>
      </c>
      <c r="AH9" s="296" t="s">
        <v>43</v>
      </c>
      <c r="AI9" s="328" t="s">
        <v>44</v>
      </c>
      <c r="AJ9" s="18"/>
    </row>
    <row r="10" spans="1:40" ht="24" customHeight="1" thickBot="1" x14ac:dyDescent="0.3">
      <c r="A10" s="303"/>
      <c r="B10" s="305"/>
      <c r="C10" s="305"/>
      <c r="D10" s="305"/>
      <c r="E10" s="307"/>
      <c r="F10" s="54" t="s">
        <v>45</v>
      </c>
      <c r="G10" s="54" t="s">
        <v>46</v>
      </c>
      <c r="H10" s="305"/>
      <c r="I10" s="305"/>
      <c r="J10" s="305"/>
      <c r="K10" s="100" t="s">
        <v>47</v>
      </c>
      <c r="L10" s="100" t="s">
        <v>48</v>
      </c>
      <c r="M10" s="305"/>
      <c r="N10" s="301"/>
      <c r="O10" s="315"/>
      <c r="P10" s="317"/>
      <c r="Q10" s="319"/>
      <c r="R10" s="321"/>
      <c r="S10" s="323"/>
      <c r="T10" s="299"/>
      <c r="U10" s="299"/>
      <c r="V10" s="299"/>
      <c r="W10" s="299"/>
      <c r="X10" s="311"/>
      <c r="Y10" s="313"/>
      <c r="Z10" s="297"/>
      <c r="AA10" s="295"/>
      <c r="AB10" s="297"/>
      <c r="AC10" s="297"/>
      <c r="AD10" s="297"/>
      <c r="AE10" s="297"/>
      <c r="AF10" s="309"/>
      <c r="AG10" s="297"/>
      <c r="AH10" s="297"/>
      <c r="AI10" s="329"/>
      <c r="AJ10" s="18"/>
    </row>
    <row r="11" spans="1:40" ht="62.25" customHeight="1" x14ac:dyDescent="0.25">
      <c r="A11" s="252" t="s">
        <v>49</v>
      </c>
      <c r="B11" s="143" t="s">
        <v>50</v>
      </c>
      <c r="C11" s="110" t="s">
        <v>51</v>
      </c>
      <c r="D11" s="111" t="s">
        <v>60</v>
      </c>
      <c r="E11" s="111" t="s">
        <v>61</v>
      </c>
      <c r="F11" s="112">
        <v>43191</v>
      </c>
      <c r="G11" s="112">
        <v>45017</v>
      </c>
      <c r="H11" s="113" t="s">
        <v>59</v>
      </c>
      <c r="I11" s="114">
        <v>0</v>
      </c>
      <c r="J11" s="113" t="s">
        <v>419</v>
      </c>
      <c r="K11" s="113" t="s">
        <v>63</v>
      </c>
      <c r="L11" s="113" t="s">
        <v>64</v>
      </c>
      <c r="M11" s="62"/>
      <c r="N11" s="62"/>
      <c r="O11" s="63"/>
      <c r="P11" s="62"/>
      <c r="Q11" s="62" t="s">
        <v>55</v>
      </c>
      <c r="R11" s="62"/>
      <c r="S11" s="64"/>
      <c r="T11" s="128" t="s">
        <v>420</v>
      </c>
      <c r="U11" s="128" t="s">
        <v>421</v>
      </c>
      <c r="V11" s="128" t="s">
        <v>422</v>
      </c>
      <c r="W11" s="62" t="s">
        <v>59</v>
      </c>
      <c r="X11" s="62"/>
      <c r="Y11" s="62"/>
      <c r="Z11" s="62"/>
      <c r="AA11" s="62"/>
      <c r="AB11" s="62"/>
      <c r="AC11" s="62"/>
      <c r="AD11" s="62"/>
      <c r="AE11" s="62"/>
      <c r="AF11" s="62"/>
      <c r="AG11" s="62"/>
      <c r="AH11" s="62"/>
      <c r="AI11" s="62"/>
      <c r="AJ11" s="18"/>
    </row>
    <row r="12" spans="1:40" ht="58.5" customHeight="1" x14ac:dyDescent="0.25">
      <c r="A12" s="253"/>
      <c r="B12" s="48" t="s">
        <v>65</v>
      </c>
      <c r="C12" s="110" t="s">
        <v>66</v>
      </c>
      <c r="D12" s="111" t="s">
        <v>67</v>
      </c>
      <c r="E12" s="111" t="s">
        <v>74</v>
      </c>
      <c r="F12" s="112">
        <v>43191</v>
      </c>
      <c r="G12" s="112">
        <v>45017</v>
      </c>
      <c r="H12" s="111" t="s">
        <v>68</v>
      </c>
      <c r="I12" s="114">
        <v>1000000</v>
      </c>
      <c r="J12" s="113" t="s">
        <v>423</v>
      </c>
      <c r="K12" s="111" t="s">
        <v>64</v>
      </c>
      <c r="L12" s="111" t="s">
        <v>64</v>
      </c>
      <c r="M12" s="65"/>
      <c r="N12" s="62"/>
      <c r="O12" s="62"/>
      <c r="P12" s="62"/>
      <c r="Q12" s="62" t="s">
        <v>55</v>
      </c>
      <c r="R12" s="62"/>
      <c r="S12" s="64"/>
      <c r="T12" s="127" t="s">
        <v>424</v>
      </c>
      <c r="U12" s="127" t="s">
        <v>425</v>
      </c>
      <c r="V12" s="127" t="s">
        <v>426</v>
      </c>
      <c r="W12" s="127" t="s">
        <v>427</v>
      </c>
      <c r="X12" s="127"/>
      <c r="Y12" s="65"/>
      <c r="Z12" s="65"/>
      <c r="AA12" s="65"/>
      <c r="AB12" s="65"/>
      <c r="AC12" s="65"/>
      <c r="AD12" s="65"/>
      <c r="AE12" s="65"/>
      <c r="AF12" s="65"/>
      <c r="AG12" s="65"/>
      <c r="AH12" s="65"/>
      <c r="AI12" s="65"/>
      <c r="AJ12" s="18"/>
    </row>
    <row r="13" spans="1:40" ht="89.25" customHeight="1" x14ac:dyDescent="0.25">
      <c r="A13" s="253"/>
      <c r="B13" s="48" t="s">
        <v>76</v>
      </c>
      <c r="C13" s="110" t="s">
        <v>77</v>
      </c>
      <c r="D13" s="111" t="s">
        <v>78</v>
      </c>
      <c r="E13" s="111" t="s">
        <v>82</v>
      </c>
      <c r="F13" s="112">
        <v>43191</v>
      </c>
      <c r="G13" s="112">
        <v>45017</v>
      </c>
      <c r="H13" s="111" t="s">
        <v>68</v>
      </c>
      <c r="I13" s="114">
        <v>1000000</v>
      </c>
      <c r="J13" s="113" t="s">
        <v>423</v>
      </c>
      <c r="K13" s="111" t="s">
        <v>64</v>
      </c>
      <c r="L13" s="111" t="s">
        <v>64</v>
      </c>
      <c r="M13" s="65"/>
      <c r="N13" s="62"/>
      <c r="O13" s="62"/>
      <c r="P13" s="62"/>
      <c r="Q13" s="62" t="s">
        <v>55</v>
      </c>
      <c r="R13" s="62"/>
      <c r="S13" s="64"/>
      <c r="T13" s="127" t="s">
        <v>428</v>
      </c>
      <c r="U13" s="127" t="s">
        <v>429</v>
      </c>
      <c r="V13" s="127" t="s">
        <v>430</v>
      </c>
      <c r="W13" s="127" t="s">
        <v>431</v>
      </c>
      <c r="X13" s="127" t="s">
        <v>432</v>
      </c>
      <c r="Y13" s="65"/>
      <c r="Z13" s="65"/>
      <c r="AA13" s="65"/>
      <c r="AB13" s="65"/>
      <c r="AC13" s="65"/>
      <c r="AD13" s="65"/>
      <c r="AE13" s="65"/>
      <c r="AF13" s="65"/>
      <c r="AG13" s="65"/>
      <c r="AH13" s="65"/>
      <c r="AI13" s="65"/>
      <c r="AJ13" s="18"/>
    </row>
    <row r="14" spans="1:40" ht="89.25" customHeight="1" x14ac:dyDescent="0.25">
      <c r="A14" s="253"/>
      <c r="B14" s="48" t="s">
        <v>84</v>
      </c>
      <c r="C14" s="110" t="s">
        <v>85</v>
      </c>
      <c r="D14" s="111" t="s">
        <v>86</v>
      </c>
      <c r="E14" s="111" t="s">
        <v>92</v>
      </c>
      <c r="F14" s="112">
        <v>43191</v>
      </c>
      <c r="G14" s="112">
        <v>45017</v>
      </c>
      <c r="H14" s="111" t="s">
        <v>87</v>
      </c>
      <c r="I14" s="114">
        <v>500000</v>
      </c>
      <c r="J14" s="113" t="s">
        <v>93</v>
      </c>
      <c r="K14" s="111" t="s">
        <v>64</v>
      </c>
      <c r="L14" s="111" t="s">
        <v>64</v>
      </c>
      <c r="M14" s="65"/>
      <c r="N14" s="62"/>
      <c r="O14" s="62"/>
      <c r="P14" s="62"/>
      <c r="Q14" s="62" t="s">
        <v>55</v>
      </c>
      <c r="R14" s="62"/>
      <c r="S14" s="64"/>
      <c r="T14" s="127" t="s">
        <v>433</v>
      </c>
      <c r="U14" s="127"/>
      <c r="V14" s="127" t="s">
        <v>434</v>
      </c>
      <c r="W14" s="127" t="s">
        <v>435</v>
      </c>
      <c r="X14" s="65"/>
      <c r="Y14" s="65"/>
      <c r="Z14" s="65"/>
      <c r="AA14" s="65"/>
      <c r="AB14" s="65"/>
      <c r="AC14" s="65"/>
      <c r="AD14" s="65"/>
      <c r="AE14" s="65"/>
      <c r="AF14" s="65"/>
      <c r="AG14" s="65"/>
      <c r="AH14" s="65"/>
      <c r="AI14" s="65"/>
      <c r="AJ14" s="18"/>
    </row>
    <row r="15" spans="1:40" ht="70.5" customHeight="1" x14ac:dyDescent="0.25">
      <c r="A15" s="253"/>
      <c r="B15" s="48" t="s">
        <v>94</v>
      </c>
      <c r="C15" s="110" t="s">
        <v>95</v>
      </c>
      <c r="D15" s="111" t="s">
        <v>78</v>
      </c>
      <c r="E15" s="111" t="s">
        <v>101</v>
      </c>
      <c r="F15" s="112">
        <v>43191</v>
      </c>
      <c r="G15" s="112">
        <v>45017</v>
      </c>
      <c r="H15" s="111" t="s">
        <v>87</v>
      </c>
      <c r="I15" s="114">
        <v>1000000</v>
      </c>
      <c r="J15" s="113" t="s">
        <v>96</v>
      </c>
      <c r="K15" s="111" t="s">
        <v>64</v>
      </c>
      <c r="L15" s="111" t="s">
        <v>64</v>
      </c>
      <c r="M15" s="65"/>
      <c r="N15" s="62"/>
      <c r="O15" s="62"/>
      <c r="P15" s="62"/>
      <c r="Q15" s="62" t="s">
        <v>55</v>
      </c>
      <c r="R15" s="62"/>
      <c r="S15" s="64"/>
      <c r="T15" s="127" t="s">
        <v>436</v>
      </c>
      <c r="U15" s="127" t="s">
        <v>437</v>
      </c>
      <c r="V15" s="65" t="s">
        <v>438</v>
      </c>
      <c r="W15" s="127" t="s">
        <v>435</v>
      </c>
      <c r="X15" s="65"/>
      <c r="Y15" s="65"/>
      <c r="Z15" s="65"/>
      <c r="AA15" s="65"/>
      <c r="AB15" s="65"/>
      <c r="AC15" s="65"/>
      <c r="AD15" s="65"/>
      <c r="AE15" s="65"/>
      <c r="AF15" s="65"/>
      <c r="AG15" s="65"/>
      <c r="AH15" s="65"/>
      <c r="AI15" s="65"/>
      <c r="AJ15" s="18"/>
    </row>
    <row r="16" spans="1:40" ht="85.5" customHeight="1" x14ac:dyDescent="0.25">
      <c r="A16" s="253"/>
      <c r="B16" s="48" t="s">
        <v>102</v>
      </c>
      <c r="C16" s="110" t="s">
        <v>103</v>
      </c>
      <c r="D16" s="111" t="s">
        <v>78</v>
      </c>
      <c r="E16" s="111" t="s">
        <v>108</v>
      </c>
      <c r="F16" s="112">
        <v>43191</v>
      </c>
      <c r="G16" s="112">
        <v>45017</v>
      </c>
      <c r="H16" s="111" t="s">
        <v>104</v>
      </c>
      <c r="I16" s="114">
        <v>500000</v>
      </c>
      <c r="J16" s="113" t="s">
        <v>439</v>
      </c>
      <c r="K16" s="113" t="s">
        <v>109</v>
      </c>
      <c r="L16" s="113" t="s">
        <v>110</v>
      </c>
      <c r="M16" s="65"/>
      <c r="N16" s="62"/>
      <c r="O16" s="62"/>
      <c r="P16" s="62"/>
      <c r="Q16" s="62" t="s">
        <v>55</v>
      </c>
      <c r="R16" s="62"/>
      <c r="S16" s="64"/>
      <c r="T16" s="127" t="s">
        <v>440</v>
      </c>
      <c r="U16" s="127" t="s">
        <v>441</v>
      </c>
      <c r="V16" s="65"/>
      <c r="W16" s="65" t="s">
        <v>104</v>
      </c>
      <c r="X16" s="65"/>
      <c r="Y16" s="65"/>
      <c r="Z16" s="65"/>
      <c r="AA16" s="65"/>
      <c r="AB16" s="65"/>
      <c r="AC16" s="65"/>
      <c r="AD16" s="65"/>
      <c r="AE16" s="65"/>
      <c r="AF16" s="65"/>
      <c r="AG16" s="65" t="s">
        <v>442</v>
      </c>
      <c r="AH16" s="65"/>
      <c r="AI16" s="65"/>
      <c r="AJ16" s="18"/>
    </row>
    <row r="17" spans="1:36" ht="60.75" customHeight="1" x14ac:dyDescent="0.25">
      <c r="A17" s="253"/>
      <c r="B17" s="48" t="s">
        <v>111</v>
      </c>
      <c r="C17" s="135" t="s">
        <v>112</v>
      </c>
      <c r="D17" s="111" t="s">
        <v>113</v>
      </c>
      <c r="E17" s="111" t="s">
        <v>117</v>
      </c>
      <c r="F17" s="112">
        <v>43191</v>
      </c>
      <c r="G17" s="112">
        <v>45017</v>
      </c>
      <c r="H17" s="111" t="s">
        <v>104</v>
      </c>
      <c r="I17" s="114">
        <v>30000</v>
      </c>
      <c r="J17" s="113" t="s">
        <v>443</v>
      </c>
      <c r="K17" s="113" t="s">
        <v>119</v>
      </c>
      <c r="L17" s="113" t="s">
        <v>64</v>
      </c>
      <c r="M17" s="111" t="s">
        <v>120</v>
      </c>
      <c r="N17" s="62"/>
      <c r="O17" s="62"/>
      <c r="P17" s="62"/>
      <c r="Q17" s="62" t="s">
        <v>55</v>
      </c>
      <c r="R17" s="62"/>
      <c r="S17" s="64"/>
      <c r="T17" s="127" t="s">
        <v>444</v>
      </c>
      <c r="U17" s="127" t="s">
        <v>445</v>
      </c>
      <c r="V17" s="65"/>
      <c r="W17" s="127" t="s">
        <v>446</v>
      </c>
      <c r="X17" s="127"/>
      <c r="Y17" s="65"/>
      <c r="Z17" s="65"/>
      <c r="AA17" s="65"/>
      <c r="AB17" s="65"/>
      <c r="AC17" s="65"/>
      <c r="AD17" s="65"/>
      <c r="AE17" s="65"/>
      <c r="AF17" s="65"/>
      <c r="AG17" s="127" t="s">
        <v>447</v>
      </c>
      <c r="AH17" s="65"/>
      <c r="AI17" s="127" t="s">
        <v>448</v>
      </c>
      <c r="AJ17" s="18"/>
    </row>
    <row r="18" spans="1:36" ht="75.75" customHeight="1" x14ac:dyDescent="0.25">
      <c r="A18" s="253"/>
      <c r="B18" s="48" t="s">
        <v>382</v>
      </c>
      <c r="C18" s="135" t="s">
        <v>383</v>
      </c>
      <c r="D18" s="111" t="s">
        <v>384</v>
      </c>
      <c r="E18" s="111" t="s">
        <v>385</v>
      </c>
      <c r="F18" s="112">
        <v>43709</v>
      </c>
      <c r="G18" s="112">
        <v>43800</v>
      </c>
      <c r="H18" s="111" t="s">
        <v>87</v>
      </c>
      <c r="I18" s="114">
        <v>0</v>
      </c>
      <c r="J18" s="113" t="s">
        <v>449</v>
      </c>
      <c r="K18" s="113" t="s">
        <v>64</v>
      </c>
      <c r="L18" s="113" t="s">
        <v>64</v>
      </c>
      <c r="M18" s="111" t="s">
        <v>387</v>
      </c>
      <c r="N18" s="62"/>
      <c r="O18" s="62" t="s">
        <v>55</v>
      </c>
      <c r="P18" s="62"/>
      <c r="Q18" s="62"/>
      <c r="R18" s="62"/>
      <c r="S18" s="64"/>
      <c r="T18" s="65" t="s">
        <v>450</v>
      </c>
      <c r="U18" s="65" t="s">
        <v>451</v>
      </c>
      <c r="V18" s="127" t="s">
        <v>452</v>
      </c>
      <c r="W18" s="65" t="s">
        <v>87</v>
      </c>
      <c r="X18" s="127" t="s">
        <v>453</v>
      </c>
      <c r="Y18" s="65"/>
      <c r="Z18" s="65"/>
      <c r="AA18" s="65"/>
      <c r="AB18" s="65"/>
      <c r="AC18" s="112">
        <v>44470</v>
      </c>
      <c r="AD18" s="65"/>
      <c r="AE18" s="65"/>
      <c r="AF18" s="65"/>
      <c r="AG18" s="65"/>
      <c r="AH18" s="65"/>
      <c r="AI18" s="65"/>
      <c r="AJ18" s="18"/>
    </row>
    <row r="19" spans="1:36" ht="95.25" customHeight="1" x14ac:dyDescent="0.25">
      <c r="A19" s="293" t="s">
        <v>121</v>
      </c>
      <c r="B19" s="48" t="s">
        <v>122</v>
      </c>
      <c r="C19" s="136" t="s">
        <v>123</v>
      </c>
      <c r="D19" s="111" t="s">
        <v>124</v>
      </c>
      <c r="E19" s="111" t="s">
        <v>129</v>
      </c>
      <c r="F19" s="112">
        <v>43466</v>
      </c>
      <c r="G19" s="112">
        <v>44013</v>
      </c>
      <c r="H19" s="113" t="s">
        <v>454</v>
      </c>
      <c r="I19" s="114">
        <v>0</v>
      </c>
      <c r="J19" s="113" t="s">
        <v>455</v>
      </c>
      <c r="K19" s="113" t="s">
        <v>131</v>
      </c>
      <c r="L19" s="111" t="s">
        <v>64</v>
      </c>
      <c r="M19" s="113" t="s">
        <v>132</v>
      </c>
      <c r="N19" s="62"/>
      <c r="O19" s="62"/>
      <c r="P19" s="62"/>
      <c r="Q19" s="62"/>
      <c r="R19" s="144" t="s">
        <v>55</v>
      </c>
      <c r="S19" s="64"/>
      <c r="T19" s="127" t="s">
        <v>456</v>
      </c>
      <c r="U19" s="127" t="s">
        <v>457</v>
      </c>
      <c r="V19" s="65"/>
      <c r="W19" s="127" t="s">
        <v>454</v>
      </c>
      <c r="X19" s="65"/>
      <c r="Y19" s="65"/>
      <c r="Z19" s="65"/>
      <c r="AA19" s="65"/>
      <c r="AB19" s="65"/>
      <c r="AC19" s="65"/>
      <c r="AD19" s="65"/>
      <c r="AE19" s="65"/>
      <c r="AF19" s="65"/>
      <c r="AG19" s="65"/>
      <c r="AH19" s="65"/>
      <c r="AI19" s="65"/>
      <c r="AJ19" s="18"/>
    </row>
    <row r="20" spans="1:36" ht="108" customHeight="1" x14ac:dyDescent="0.25">
      <c r="A20" s="253"/>
      <c r="B20" s="48" t="s">
        <v>133</v>
      </c>
      <c r="C20" s="137" t="s">
        <v>458</v>
      </c>
      <c r="D20" s="111" t="s">
        <v>135</v>
      </c>
      <c r="E20" s="111" t="s">
        <v>143</v>
      </c>
      <c r="F20" s="112">
        <v>43191</v>
      </c>
      <c r="G20" s="112">
        <v>43435</v>
      </c>
      <c r="H20" s="111" t="s">
        <v>136</v>
      </c>
      <c r="I20" s="114">
        <v>10000</v>
      </c>
      <c r="J20" s="111" t="s">
        <v>137</v>
      </c>
      <c r="K20" s="111" t="s">
        <v>144</v>
      </c>
      <c r="L20" s="111" t="s">
        <v>64</v>
      </c>
      <c r="M20" s="113"/>
      <c r="N20" s="62"/>
      <c r="O20" s="62"/>
      <c r="P20" s="62"/>
      <c r="Q20" s="62"/>
      <c r="R20" s="62" t="s">
        <v>55</v>
      </c>
      <c r="S20" s="64"/>
      <c r="T20" s="127" t="s">
        <v>459</v>
      </c>
      <c r="U20" s="65"/>
      <c r="V20" s="65"/>
      <c r="W20" s="65"/>
      <c r="X20" s="127"/>
      <c r="Y20" s="65"/>
      <c r="Z20" s="65"/>
      <c r="AA20" s="65"/>
      <c r="AB20" s="65"/>
      <c r="AC20" s="65"/>
      <c r="AD20" s="65"/>
      <c r="AE20" s="65"/>
      <c r="AF20" s="65"/>
      <c r="AG20" s="65"/>
      <c r="AH20" s="65"/>
      <c r="AI20" s="65"/>
      <c r="AJ20" s="18"/>
    </row>
    <row r="21" spans="1:36" ht="63" customHeight="1" x14ac:dyDescent="0.25">
      <c r="A21" s="253"/>
      <c r="B21" s="48" t="s">
        <v>145</v>
      </c>
      <c r="C21" s="138" t="s">
        <v>146</v>
      </c>
      <c r="D21" s="111" t="s">
        <v>147</v>
      </c>
      <c r="E21" s="111" t="s">
        <v>155</v>
      </c>
      <c r="F21" s="112">
        <v>43466</v>
      </c>
      <c r="G21" s="112">
        <v>44013</v>
      </c>
      <c r="H21" s="111" t="s">
        <v>460</v>
      </c>
      <c r="I21" s="114">
        <v>20000</v>
      </c>
      <c r="J21" s="113" t="s">
        <v>461</v>
      </c>
      <c r="K21" s="113" t="s">
        <v>131</v>
      </c>
      <c r="L21" s="113" t="s">
        <v>64</v>
      </c>
      <c r="M21" s="113" t="s">
        <v>158</v>
      </c>
      <c r="N21" s="62"/>
      <c r="O21" s="62" t="s">
        <v>55</v>
      </c>
      <c r="P21" s="62"/>
      <c r="Q21" s="62"/>
      <c r="R21" s="62"/>
      <c r="S21" s="64"/>
      <c r="T21" s="128" t="s">
        <v>462</v>
      </c>
      <c r="U21" s="128" t="s">
        <v>463</v>
      </c>
      <c r="V21" s="128" t="s">
        <v>464</v>
      </c>
      <c r="W21" s="128" t="s">
        <v>460</v>
      </c>
      <c r="X21" s="128" t="s">
        <v>465</v>
      </c>
      <c r="Y21" s="128" t="s">
        <v>466</v>
      </c>
      <c r="Z21" s="128" t="s">
        <v>467</v>
      </c>
      <c r="AA21" s="62"/>
      <c r="AB21" s="62"/>
      <c r="AC21" s="112">
        <v>45017</v>
      </c>
      <c r="AD21" s="62"/>
      <c r="AE21" s="62"/>
      <c r="AF21" s="128" t="s">
        <v>468</v>
      </c>
      <c r="AG21" s="62"/>
      <c r="AH21" s="62"/>
      <c r="AI21" s="128" t="s">
        <v>469</v>
      </c>
      <c r="AJ21" s="18"/>
    </row>
    <row r="22" spans="1:36" ht="63.75" customHeight="1" x14ac:dyDescent="0.25">
      <c r="A22" s="293" t="s">
        <v>470</v>
      </c>
      <c r="B22" s="48" t="s">
        <v>160</v>
      </c>
      <c r="C22" s="110" t="s">
        <v>161</v>
      </c>
      <c r="D22" s="111" t="s">
        <v>471</v>
      </c>
      <c r="E22" s="111" t="s">
        <v>172</v>
      </c>
      <c r="F22" s="112">
        <v>43191</v>
      </c>
      <c r="G22" s="112">
        <v>45017</v>
      </c>
      <c r="H22" s="113" t="s">
        <v>164</v>
      </c>
      <c r="I22" s="114">
        <v>50000</v>
      </c>
      <c r="J22" s="113" t="s">
        <v>173</v>
      </c>
      <c r="K22" s="113" t="s">
        <v>174</v>
      </c>
      <c r="L22" s="113" t="s">
        <v>175</v>
      </c>
      <c r="M22" s="111"/>
      <c r="N22" s="62"/>
      <c r="O22" s="62"/>
      <c r="P22" s="62"/>
      <c r="Q22" s="62" t="s">
        <v>55</v>
      </c>
      <c r="R22" s="62"/>
      <c r="S22" s="64"/>
      <c r="T22" s="127" t="s">
        <v>472</v>
      </c>
      <c r="U22" s="127" t="s">
        <v>473</v>
      </c>
      <c r="V22" s="65"/>
      <c r="W22" s="127" t="s">
        <v>474</v>
      </c>
      <c r="X22" s="127" t="s">
        <v>475</v>
      </c>
      <c r="Y22" s="65"/>
      <c r="Z22" s="65"/>
      <c r="AA22" s="65"/>
      <c r="AB22" s="65"/>
      <c r="AC22" s="65"/>
      <c r="AD22" s="127" t="s">
        <v>476</v>
      </c>
      <c r="AE22" s="65"/>
      <c r="AF22" s="65"/>
      <c r="AG22" s="65"/>
      <c r="AH22" s="65"/>
      <c r="AI22" s="65"/>
      <c r="AJ22" s="18"/>
    </row>
    <row r="23" spans="1:36" ht="60" customHeight="1" x14ac:dyDescent="0.25">
      <c r="A23" s="253"/>
      <c r="B23" s="48" t="s">
        <v>177</v>
      </c>
      <c r="C23" s="110" t="s">
        <v>187</v>
      </c>
      <c r="D23" s="111" t="s">
        <v>477</v>
      </c>
      <c r="E23" s="111" t="s">
        <v>189</v>
      </c>
      <c r="F23" s="112">
        <v>43191</v>
      </c>
      <c r="G23" s="112">
        <v>45017</v>
      </c>
      <c r="H23" s="111" t="s">
        <v>186</v>
      </c>
      <c r="I23" s="114">
        <v>100000</v>
      </c>
      <c r="J23" s="111" t="s">
        <v>190</v>
      </c>
      <c r="K23" s="111" t="s">
        <v>191</v>
      </c>
      <c r="L23" s="111" t="s">
        <v>64</v>
      </c>
      <c r="M23" s="111"/>
      <c r="N23" s="62"/>
      <c r="O23" s="62"/>
      <c r="P23" s="62" t="s">
        <v>55</v>
      </c>
      <c r="Q23" s="62"/>
      <c r="R23" s="62"/>
      <c r="S23" s="64"/>
      <c r="T23" s="127" t="s">
        <v>478</v>
      </c>
      <c r="U23" s="65" t="s">
        <v>451</v>
      </c>
      <c r="V23" s="127" t="s">
        <v>479</v>
      </c>
      <c r="W23" s="127" t="s">
        <v>480</v>
      </c>
      <c r="X23" s="127" t="s">
        <v>481</v>
      </c>
      <c r="Y23" s="65"/>
      <c r="Z23" s="65"/>
      <c r="AA23" s="65"/>
      <c r="AB23" s="65"/>
      <c r="AC23" s="65"/>
      <c r="AD23" s="65"/>
      <c r="AE23" s="65"/>
      <c r="AF23" s="65"/>
      <c r="AG23" s="65"/>
      <c r="AH23" s="65"/>
      <c r="AI23" s="65"/>
      <c r="AJ23" s="18"/>
    </row>
    <row r="24" spans="1:36" ht="66" customHeight="1" x14ac:dyDescent="0.25">
      <c r="A24" s="253"/>
      <c r="B24" s="48" t="s">
        <v>193</v>
      </c>
      <c r="C24" s="110" t="s">
        <v>199</v>
      </c>
      <c r="D24" s="111" t="s">
        <v>195</v>
      </c>
      <c r="E24" s="111" t="s">
        <v>200</v>
      </c>
      <c r="F24" s="112">
        <v>43191</v>
      </c>
      <c r="G24" s="112">
        <v>45017</v>
      </c>
      <c r="H24" s="111" t="s">
        <v>186</v>
      </c>
      <c r="I24" s="114">
        <v>100000</v>
      </c>
      <c r="J24" s="111" t="s">
        <v>201</v>
      </c>
      <c r="K24" s="111" t="s">
        <v>191</v>
      </c>
      <c r="L24" s="111" t="s">
        <v>64</v>
      </c>
      <c r="M24" s="111"/>
      <c r="N24" s="62"/>
      <c r="O24" s="62"/>
      <c r="P24" s="62" t="s">
        <v>55</v>
      </c>
      <c r="Q24" s="62"/>
      <c r="R24" s="62"/>
      <c r="S24" s="64"/>
      <c r="T24" s="127" t="s">
        <v>482</v>
      </c>
      <c r="U24" s="65" t="s">
        <v>451</v>
      </c>
      <c r="V24" s="127" t="s">
        <v>479</v>
      </c>
      <c r="W24" s="127" t="s">
        <v>454</v>
      </c>
      <c r="X24" s="65"/>
      <c r="Y24" s="65"/>
      <c r="Z24" s="65"/>
      <c r="AA24" s="65"/>
      <c r="AB24" s="65"/>
      <c r="AC24" s="65"/>
      <c r="AD24" s="65"/>
      <c r="AE24" s="65"/>
      <c r="AF24" s="65"/>
      <c r="AG24" s="65"/>
      <c r="AH24" s="65"/>
      <c r="AI24" s="65"/>
      <c r="AJ24" s="18"/>
    </row>
    <row r="25" spans="1:36" ht="62.25" customHeight="1" x14ac:dyDescent="0.25">
      <c r="A25" s="253"/>
      <c r="B25" s="48" t="s">
        <v>202</v>
      </c>
      <c r="C25" s="110" t="s">
        <v>203</v>
      </c>
      <c r="D25" s="111" t="s">
        <v>204</v>
      </c>
      <c r="E25" s="111" t="s">
        <v>205</v>
      </c>
      <c r="F25" s="112">
        <v>43191</v>
      </c>
      <c r="G25" s="112">
        <v>45017</v>
      </c>
      <c r="H25" s="111" t="s">
        <v>206</v>
      </c>
      <c r="I25" s="114">
        <v>50000</v>
      </c>
      <c r="J25" s="113" t="s">
        <v>209</v>
      </c>
      <c r="K25" s="113" t="s">
        <v>64</v>
      </c>
      <c r="L25" s="113" t="s">
        <v>64</v>
      </c>
      <c r="M25" s="115"/>
      <c r="N25" s="62"/>
      <c r="O25" s="62"/>
      <c r="P25" s="62"/>
      <c r="Q25" s="62" t="s">
        <v>55</v>
      </c>
      <c r="R25" s="62"/>
      <c r="S25" s="64"/>
      <c r="T25" s="128" t="s">
        <v>483</v>
      </c>
      <c r="U25" s="128" t="s">
        <v>484</v>
      </c>
      <c r="V25" s="62"/>
      <c r="W25" s="128" t="s">
        <v>206</v>
      </c>
      <c r="X25" s="128" t="s">
        <v>485</v>
      </c>
      <c r="Y25" s="62"/>
      <c r="Z25" s="62"/>
      <c r="AA25" s="62"/>
      <c r="AB25" s="62"/>
      <c r="AC25" s="62"/>
      <c r="AD25" s="62"/>
      <c r="AE25" s="62"/>
      <c r="AF25" s="62"/>
      <c r="AG25" s="62"/>
      <c r="AH25" s="62"/>
      <c r="AI25" s="62"/>
      <c r="AJ25" s="18"/>
    </row>
    <row r="26" spans="1:36" ht="67.5" customHeight="1" x14ac:dyDescent="0.25">
      <c r="A26" s="253"/>
      <c r="B26" s="48" t="s">
        <v>210</v>
      </c>
      <c r="C26" s="110" t="s">
        <v>486</v>
      </c>
      <c r="D26" s="111" t="s">
        <v>212</v>
      </c>
      <c r="E26" s="111" t="s">
        <v>218</v>
      </c>
      <c r="F26" s="112">
        <v>43191</v>
      </c>
      <c r="G26" s="112">
        <v>44075</v>
      </c>
      <c r="H26" s="111" t="s">
        <v>214</v>
      </c>
      <c r="I26" s="114">
        <v>10000</v>
      </c>
      <c r="J26" s="113" t="s">
        <v>219</v>
      </c>
      <c r="K26" s="113" t="s">
        <v>220</v>
      </c>
      <c r="L26" s="113" t="s">
        <v>64</v>
      </c>
      <c r="M26" s="115"/>
      <c r="N26" s="62"/>
      <c r="O26" s="62" t="s">
        <v>55</v>
      </c>
      <c r="P26" s="62"/>
      <c r="Q26" s="62"/>
      <c r="R26" s="62"/>
      <c r="S26" s="64"/>
      <c r="T26" s="128" t="s">
        <v>487</v>
      </c>
      <c r="U26" s="65" t="s">
        <v>451</v>
      </c>
      <c r="V26" s="128" t="s">
        <v>488</v>
      </c>
      <c r="W26" s="128" t="s">
        <v>454</v>
      </c>
      <c r="X26" s="128" t="s">
        <v>489</v>
      </c>
      <c r="Y26" s="62"/>
      <c r="Z26" s="62"/>
      <c r="AA26" s="62"/>
      <c r="AB26" s="62"/>
      <c r="AC26" s="112">
        <v>44470</v>
      </c>
      <c r="AD26" s="62"/>
      <c r="AE26" s="62"/>
      <c r="AF26" s="128" t="s">
        <v>490</v>
      </c>
      <c r="AG26" s="62"/>
      <c r="AH26" s="62"/>
      <c r="AI26" s="62"/>
      <c r="AJ26" s="18"/>
    </row>
    <row r="27" spans="1:36" ht="74.25" customHeight="1" x14ac:dyDescent="0.25">
      <c r="A27" s="253"/>
      <c r="B27" s="48" t="s">
        <v>222</v>
      </c>
      <c r="C27" s="110" t="s">
        <v>491</v>
      </c>
      <c r="D27" s="111" t="s">
        <v>224</v>
      </c>
      <c r="E27" s="111" t="s">
        <v>231</v>
      </c>
      <c r="F27" s="112">
        <v>43191</v>
      </c>
      <c r="G27" s="112">
        <v>45017</v>
      </c>
      <c r="H27" s="111" t="s">
        <v>226</v>
      </c>
      <c r="I27" s="114">
        <v>100000</v>
      </c>
      <c r="J27" s="113" t="s">
        <v>492</v>
      </c>
      <c r="K27" s="113" t="s">
        <v>234</v>
      </c>
      <c r="L27" s="113" t="s">
        <v>64</v>
      </c>
      <c r="M27" s="111" t="s">
        <v>493</v>
      </c>
      <c r="N27" s="62"/>
      <c r="O27" s="62"/>
      <c r="P27" s="62" t="s">
        <v>55</v>
      </c>
      <c r="Q27" s="62"/>
      <c r="R27" s="62"/>
      <c r="S27" s="64"/>
      <c r="T27" s="128" t="s">
        <v>494</v>
      </c>
      <c r="U27" s="65" t="s">
        <v>451</v>
      </c>
      <c r="V27" s="128" t="s">
        <v>495</v>
      </c>
      <c r="W27" s="128" t="s">
        <v>496</v>
      </c>
      <c r="X27" s="128" t="s">
        <v>497</v>
      </c>
      <c r="Y27" s="62"/>
      <c r="Z27" s="62"/>
      <c r="AA27" s="62"/>
      <c r="AB27" s="62"/>
      <c r="AC27" s="62"/>
      <c r="AD27" s="62"/>
      <c r="AE27" s="62"/>
      <c r="AF27" s="62"/>
      <c r="AG27" s="62"/>
      <c r="AH27" s="62"/>
      <c r="AI27" s="62"/>
      <c r="AJ27" s="18"/>
    </row>
    <row r="28" spans="1:36" ht="56.25" customHeight="1" x14ac:dyDescent="0.25">
      <c r="A28" s="253"/>
      <c r="B28" s="48" t="s">
        <v>236</v>
      </c>
      <c r="C28" s="110" t="s">
        <v>237</v>
      </c>
      <c r="D28" s="111" t="s">
        <v>238</v>
      </c>
      <c r="E28" s="111" t="s">
        <v>243</v>
      </c>
      <c r="F28" s="112">
        <v>43191</v>
      </c>
      <c r="G28" s="112">
        <v>45017</v>
      </c>
      <c r="H28" s="111" t="s">
        <v>186</v>
      </c>
      <c r="I28" s="114">
        <v>25000</v>
      </c>
      <c r="J28" s="113" t="s">
        <v>239</v>
      </c>
      <c r="K28" s="113" t="s">
        <v>244</v>
      </c>
      <c r="L28" s="113" t="s">
        <v>64</v>
      </c>
      <c r="M28" s="115"/>
      <c r="N28" s="62"/>
      <c r="O28" s="62" t="s">
        <v>55</v>
      </c>
      <c r="P28" s="62"/>
      <c r="Q28" s="62"/>
      <c r="R28" s="62"/>
      <c r="S28" s="64"/>
      <c r="T28" s="128" t="s">
        <v>498</v>
      </c>
      <c r="U28" s="65" t="s">
        <v>451</v>
      </c>
      <c r="V28" s="127" t="s">
        <v>479</v>
      </c>
      <c r="W28" s="128" t="s">
        <v>499</v>
      </c>
      <c r="X28" s="128" t="s">
        <v>500</v>
      </c>
      <c r="Y28" s="62"/>
      <c r="Z28" s="62"/>
      <c r="AA28" s="62"/>
      <c r="AB28" s="62"/>
      <c r="AC28" s="62"/>
      <c r="AD28" s="62"/>
      <c r="AE28" s="62"/>
      <c r="AF28" s="128" t="s">
        <v>501</v>
      </c>
      <c r="AG28" s="62"/>
      <c r="AH28" s="62"/>
      <c r="AI28" s="62"/>
      <c r="AJ28" s="18"/>
    </row>
    <row r="29" spans="1:36" ht="50.25" customHeight="1" x14ac:dyDescent="0.25">
      <c r="A29" s="293" t="s">
        <v>245</v>
      </c>
      <c r="B29" s="48" t="s">
        <v>246</v>
      </c>
      <c r="C29" s="110" t="s">
        <v>247</v>
      </c>
      <c r="D29" s="111" t="s">
        <v>248</v>
      </c>
      <c r="E29" s="111" t="s">
        <v>256</v>
      </c>
      <c r="F29" s="112">
        <v>43191</v>
      </c>
      <c r="G29" s="112">
        <v>44440</v>
      </c>
      <c r="H29" s="111" t="s">
        <v>206</v>
      </c>
      <c r="I29" s="114">
        <v>50000</v>
      </c>
      <c r="J29" s="111" t="s">
        <v>502</v>
      </c>
      <c r="K29" s="113" t="s">
        <v>258</v>
      </c>
      <c r="L29" s="113" t="s">
        <v>258</v>
      </c>
      <c r="M29" s="111" t="s">
        <v>503</v>
      </c>
      <c r="N29" s="62"/>
      <c r="O29" s="62"/>
      <c r="P29" s="62"/>
      <c r="Q29" s="62" t="s">
        <v>55</v>
      </c>
      <c r="R29" s="62"/>
      <c r="S29" s="64"/>
      <c r="T29" s="127" t="s">
        <v>504</v>
      </c>
      <c r="U29" s="127" t="s">
        <v>505</v>
      </c>
      <c r="V29" s="127" t="s">
        <v>506</v>
      </c>
      <c r="W29" s="127" t="s">
        <v>206</v>
      </c>
      <c r="X29" s="65"/>
      <c r="Y29" s="65"/>
      <c r="Z29" s="65" t="s">
        <v>507</v>
      </c>
      <c r="AA29" s="65"/>
      <c r="AB29" s="65"/>
      <c r="AC29" s="112">
        <v>45017</v>
      </c>
      <c r="AD29" s="65"/>
      <c r="AE29" s="65"/>
      <c r="AF29" s="128" t="s">
        <v>508</v>
      </c>
      <c r="AG29" s="65"/>
      <c r="AH29" s="65"/>
      <c r="AI29" s="65"/>
      <c r="AJ29" s="18"/>
    </row>
    <row r="30" spans="1:36" ht="64.5" customHeight="1" x14ac:dyDescent="0.25">
      <c r="A30" s="253"/>
      <c r="B30" s="48" t="s">
        <v>259</v>
      </c>
      <c r="C30" s="110" t="s">
        <v>260</v>
      </c>
      <c r="D30" s="111" t="s">
        <v>265</v>
      </c>
      <c r="E30" s="111" t="s">
        <v>266</v>
      </c>
      <c r="F30" s="112">
        <v>43191</v>
      </c>
      <c r="G30" s="112">
        <v>45017</v>
      </c>
      <c r="H30" s="111" t="s">
        <v>59</v>
      </c>
      <c r="I30" s="114">
        <v>12000</v>
      </c>
      <c r="J30" s="111" t="s">
        <v>509</v>
      </c>
      <c r="K30" s="113" t="s">
        <v>258</v>
      </c>
      <c r="L30" s="113" t="s">
        <v>258</v>
      </c>
      <c r="M30" s="111"/>
      <c r="N30" s="62"/>
      <c r="O30" s="62"/>
      <c r="P30" s="62"/>
      <c r="Q30" s="62" t="s">
        <v>55</v>
      </c>
      <c r="R30" s="62"/>
      <c r="S30" s="64"/>
      <c r="T30" s="127" t="s">
        <v>510</v>
      </c>
      <c r="U30" s="127" t="s">
        <v>511</v>
      </c>
      <c r="V30" s="127"/>
      <c r="W30" s="127" t="s">
        <v>512</v>
      </c>
      <c r="X30" s="127" t="s">
        <v>513</v>
      </c>
      <c r="Y30" s="65"/>
      <c r="Z30" s="127" t="s">
        <v>514</v>
      </c>
      <c r="AA30" s="65"/>
      <c r="AB30" s="65"/>
      <c r="AC30" s="65"/>
      <c r="AD30" s="65"/>
      <c r="AE30" s="65"/>
      <c r="AF30" s="127" t="s">
        <v>515</v>
      </c>
      <c r="AG30" s="65"/>
      <c r="AH30" s="65"/>
      <c r="AI30" s="65"/>
      <c r="AJ30" s="18"/>
    </row>
    <row r="31" spans="1:36" ht="73.5" customHeight="1" x14ac:dyDescent="0.25">
      <c r="A31" s="253"/>
      <c r="B31" s="48" t="s">
        <v>268</v>
      </c>
      <c r="C31" s="110" t="s">
        <v>269</v>
      </c>
      <c r="D31" s="111" t="s">
        <v>273</v>
      </c>
      <c r="E31" s="116" t="s">
        <v>274</v>
      </c>
      <c r="F31" s="112">
        <v>43191</v>
      </c>
      <c r="G31" s="112">
        <v>44075</v>
      </c>
      <c r="H31" s="111" t="s">
        <v>59</v>
      </c>
      <c r="I31" s="114">
        <v>200000</v>
      </c>
      <c r="J31" s="111" t="s">
        <v>509</v>
      </c>
      <c r="K31" s="113" t="s">
        <v>275</v>
      </c>
      <c r="L31" s="113" t="s">
        <v>64</v>
      </c>
      <c r="M31" s="111" t="s">
        <v>276</v>
      </c>
      <c r="N31" s="62"/>
      <c r="O31" s="62" t="s">
        <v>55</v>
      </c>
      <c r="P31" s="62"/>
      <c r="Q31" s="62"/>
      <c r="R31" s="62"/>
      <c r="S31" s="64"/>
      <c r="T31" s="127" t="s">
        <v>516</v>
      </c>
      <c r="U31" s="65" t="s">
        <v>451</v>
      </c>
      <c r="V31" s="127" t="s">
        <v>517</v>
      </c>
      <c r="W31" s="127" t="s">
        <v>512</v>
      </c>
      <c r="X31" s="127" t="s">
        <v>518</v>
      </c>
      <c r="Y31" s="65"/>
      <c r="Z31" s="65"/>
      <c r="AA31" s="65"/>
      <c r="AB31" s="65"/>
      <c r="AC31" s="112">
        <v>44835</v>
      </c>
      <c r="AD31" s="65"/>
      <c r="AE31" s="65"/>
      <c r="AF31" s="127" t="s">
        <v>519</v>
      </c>
      <c r="AG31" s="65"/>
      <c r="AH31" s="65"/>
      <c r="AI31" s="65"/>
      <c r="AJ31" s="18"/>
    </row>
    <row r="32" spans="1:36" ht="30" customHeight="1" x14ac:dyDescent="0.25">
      <c r="A32" s="253"/>
      <c r="B32" s="48" t="s">
        <v>277</v>
      </c>
      <c r="C32" s="110" t="s">
        <v>278</v>
      </c>
      <c r="D32" s="117" t="s">
        <v>279</v>
      </c>
      <c r="E32" s="111" t="s">
        <v>286</v>
      </c>
      <c r="F32" s="112">
        <v>43191</v>
      </c>
      <c r="G32" s="112">
        <v>44075</v>
      </c>
      <c r="H32" s="111" t="s">
        <v>206</v>
      </c>
      <c r="I32" s="114">
        <v>10000</v>
      </c>
      <c r="J32" s="111" t="s">
        <v>520</v>
      </c>
      <c r="K32" s="113" t="s">
        <v>258</v>
      </c>
      <c r="L32" s="113" t="s">
        <v>258</v>
      </c>
      <c r="M32" s="111"/>
      <c r="N32" s="62"/>
      <c r="O32" s="62"/>
      <c r="P32" s="62"/>
      <c r="Q32" s="62"/>
      <c r="R32" s="62" t="s">
        <v>55</v>
      </c>
      <c r="S32" s="64"/>
      <c r="T32" s="127" t="s">
        <v>521</v>
      </c>
      <c r="U32" s="65" t="s">
        <v>522</v>
      </c>
      <c r="V32" s="65"/>
      <c r="W32" s="127" t="s">
        <v>206</v>
      </c>
      <c r="X32" s="65"/>
      <c r="Y32" s="65"/>
      <c r="Z32" s="65"/>
      <c r="AA32" s="65"/>
      <c r="AB32" s="65"/>
      <c r="AC32" s="65"/>
      <c r="AD32" s="65"/>
      <c r="AE32" s="65"/>
      <c r="AF32" s="65"/>
      <c r="AG32" s="65"/>
      <c r="AH32" s="65"/>
      <c r="AI32" s="65"/>
      <c r="AJ32" s="18"/>
    </row>
    <row r="33" spans="1:36" ht="58.5" customHeight="1" x14ac:dyDescent="0.25">
      <c r="A33" s="293" t="s">
        <v>288</v>
      </c>
      <c r="B33" s="48" t="s">
        <v>289</v>
      </c>
      <c r="C33" s="110" t="s">
        <v>299</v>
      </c>
      <c r="D33" s="111" t="s">
        <v>300</v>
      </c>
      <c r="E33" s="111" t="s">
        <v>301</v>
      </c>
      <c r="F33" s="112">
        <v>43191</v>
      </c>
      <c r="G33" s="112">
        <v>44075</v>
      </c>
      <c r="H33" s="113" t="s">
        <v>292</v>
      </c>
      <c r="I33" s="114">
        <v>0</v>
      </c>
      <c r="J33" s="113" t="s">
        <v>523</v>
      </c>
      <c r="K33" s="113" t="s">
        <v>64</v>
      </c>
      <c r="L33" s="113" t="s">
        <v>64</v>
      </c>
      <c r="M33" s="111" t="s">
        <v>524</v>
      </c>
      <c r="N33" s="62"/>
      <c r="O33" s="62" t="s">
        <v>55</v>
      </c>
      <c r="P33" s="62"/>
      <c r="Q33" s="62"/>
      <c r="R33" s="62"/>
      <c r="S33" s="64"/>
      <c r="T33" s="127" t="s">
        <v>525</v>
      </c>
      <c r="U33" s="65" t="s">
        <v>451</v>
      </c>
      <c r="V33" s="127" t="s">
        <v>526</v>
      </c>
      <c r="W33" s="127" t="s">
        <v>527</v>
      </c>
      <c r="X33" s="127" t="s">
        <v>528</v>
      </c>
      <c r="Y33" s="65"/>
      <c r="Z33" s="127" t="s">
        <v>529</v>
      </c>
      <c r="AA33" s="65"/>
      <c r="AB33" s="65"/>
      <c r="AC33" s="112">
        <v>45017</v>
      </c>
      <c r="AD33" s="127" t="s">
        <v>530</v>
      </c>
      <c r="AE33" s="65"/>
      <c r="AF33" s="127" t="s">
        <v>531</v>
      </c>
      <c r="AG33" s="65"/>
      <c r="AH33" s="65"/>
      <c r="AI33" s="65"/>
      <c r="AJ33" s="18"/>
    </row>
    <row r="34" spans="1:36" ht="65.25" customHeight="1" x14ac:dyDescent="0.25">
      <c r="A34" s="253"/>
      <c r="B34" s="48" t="s">
        <v>302</v>
      </c>
      <c r="C34" s="110" t="s">
        <v>303</v>
      </c>
      <c r="D34" s="111" t="s">
        <v>532</v>
      </c>
      <c r="E34" s="111" t="s">
        <v>311</v>
      </c>
      <c r="F34" s="112">
        <v>43282</v>
      </c>
      <c r="G34" s="112">
        <v>44075</v>
      </c>
      <c r="H34" s="113" t="s">
        <v>533</v>
      </c>
      <c r="I34" s="114">
        <v>10000</v>
      </c>
      <c r="J34" s="113" t="s">
        <v>534</v>
      </c>
      <c r="K34" s="113" t="s">
        <v>64</v>
      </c>
      <c r="L34" s="113" t="s">
        <v>64</v>
      </c>
      <c r="M34" s="111"/>
      <c r="N34" s="62"/>
      <c r="O34" s="62" t="s">
        <v>55</v>
      </c>
      <c r="P34" s="62"/>
      <c r="Q34" s="62"/>
      <c r="R34" s="62"/>
      <c r="S34" s="64"/>
      <c r="T34" s="127" t="s">
        <v>535</v>
      </c>
      <c r="U34" s="127" t="s">
        <v>536</v>
      </c>
      <c r="V34" s="127" t="s">
        <v>537</v>
      </c>
      <c r="W34" s="127" t="s">
        <v>538</v>
      </c>
      <c r="X34" s="127" t="s">
        <v>539</v>
      </c>
      <c r="Y34" s="65"/>
      <c r="Z34" s="127" t="s">
        <v>540</v>
      </c>
      <c r="AA34" s="65"/>
      <c r="AB34" s="65"/>
      <c r="AC34" s="112">
        <v>45017</v>
      </c>
      <c r="AD34" s="65"/>
      <c r="AE34" s="65"/>
      <c r="AF34" s="127" t="s">
        <v>531</v>
      </c>
      <c r="AG34" s="65"/>
      <c r="AH34" s="65"/>
      <c r="AI34" s="65"/>
      <c r="AJ34" s="18"/>
    </row>
    <row r="35" spans="1:36" ht="58.5" customHeight="1" x14ac:dyDescent="0.25">
      <c r="A35" s="253"/>
      <c r="B35" s="48" t="s">
        <v>313</v>
      </c>
      <c r="C35" s="110" t="s">
        <v>320</v>
      </c>
      <c r="D35" s="111" t="s">
        <v>321</v>
      </c>
      <c r="E35" s="111" t="s">
        <v>316</v>
      </c>
      <c r="F35" s="112">
        <v>43191</v>
      </c>
      <c r="G35" s="112">
        <v>44075</v>
      </c>
      <c r="H35" s="113" t="s">
        <v>292</v>
      </c>
      <c r="I35" s="114">
        <v>0</v>
      </c>
      <c r="J35" s="113" t="s">
        <v>541</v>
      </c>
      <c r="K35" s="113" t="s">
        <v>322</v>
      </c>
      <c r="L35" s="113" t="s">
        <v>64</v>
      </c>
      <c r="M35" s="111"/>
      <c r="N35" s="62"/>
      <c r="O35" s="62" t="s">
        <v>55</v>
      </c>
      <c r="P35" s="62"/>
      <c r="Q35" s="62"/>
      <c r="R35" s="62"/>
      <c r="S35" s="64"/>
      <c r="T35" s="127" t="s">
        <v>542</v>
      </c>
      <c r="U35" s="65" t="s">
        <v>543</v>
      </c>
      <c r="V35" s="127" t="s">
        <v>544</v>
      </c>
      <c r="W35" s="127" t="s">
        <v>545</v>
      </c>
      <c r="X35" s="127" t="s">
        <v>546</v>
      </c>
      <c r="Y35" s="65"/>
      <c r="Z35" s="65"/>
      <c r="AA35" s="65"/>
      <c r="AB35" s="65"/>
      <c r="AC35" s="65"/>
      <c r="AD35" s="65"/>
      <c r="AE35" s="65"/>
      <c r="AF35" s="65"/>
      <c r="AG35" s="65"/>
      <c r="AH35" s="65"/>
      <c r="AI35" s="65"/>
      <c r="AJ35" s="18"/>
    </row>
    <row r="36" spans="1:36" ht="66" customHeight="1" x14ac:dyDescent="0.25">
      <c r="A36" s="253"/>
      <c r="B36" s="48" t="s">
        <v>324</v>
      </c>
      <c r="C36" s="110" t="s">
        <v>325</v>
      </c>
      <c r="D36" s="111" t="s">
        <v>326</v>
      </c>
      <c r="E36" s="111" t="s">
        <v>334</v>
      </c>
      <c r="F36" s="112">
        <v>43174</v>
      </c>
      <c r="G36" s="112">
        <v>43905</v>
      </c>
      <c r="H36" s="111" t="s">
        <v>141</v>
      </c>
      <c r="I36" s="114">
        <v>100000</v>
      </c>
      <c r="J36" s="113" t="s">
        <v>328</v>
      </c>
      <c r="K36" s="113" t="s">
        <v>322</v>
      </c>
      <c r="L36" s="113" t="s">
        <v>64</v>
      </c>
      <c r="M36" s="111" t="s">
        <v>335</v>
      </c>
      <c r="N36" s="62"/>
      <c r="O36" s="62" t="s">
        <v>55</v>
      </c>
      <c r="P36" s="62"/>
      <c r="Q36" s="62"/>
      <c r="R36" s="62"/>
      <c r="S36" s="64"/>
      <c r="T36" s="127" t="s">
        <v>547</v>
      </c>
      <c r="U36" s="127" t="s">
        <v>330</v>
      </c>
      <c r="V36" s="127" t="s">
        <v>548</v>
      </c>
      <c r="W36" s="127" t="s">
        <v>549</v>
      </c>
      <c r="X36" s="127" t="s">
        <v>550</v>
      </c>
      <c r="Y36" s="65"/>
      <c r="Z36" s="65"/>
      <c r="AA36" s="65"/>
      <c r="AB36" s="65"/>
      <c r="AC36" s="112">
        <v>45017</v>
      </c>
      <c r="AD36" s="65"/>
      <c r="AE36" s="65"/>
      <c r="AF36" s="65"/>
      <c r="AG36" s="65"/>
      <c r="AH36" s="65"/>
      <c r="AI36" s="65"/>
      <c r="AJ36" s="18"/>
    </row>
    <row r="37" spans="1:36" ht="86.25" customHeight="1" x14ac:dyDescent="0.25">
      <c r="A37" s="293" t="s">
        <v>336</v>
      </c>
      <c r="B37" s="48" t="s">
        <v>337</v>
      </c>
      <c r="C37" s="110" t="s">
        <v>338</v>
      </c>
      <c r="D37" s="111" t="s">
        <v>339</v>
      </c>
      <c r="E37" s="111" t="s">
        <v>340</v>
      </c>
      <c r="F37" s="112">
        <v>43174</v>
      </c>
      <c r="G37" s="112">
        <v>44075</v>
      </c>
      <c r="H37" s="111" t="s">
        <v>141</v>
      </c>
      <c r="I37" s="114">
        <v>10000</v>
      </c>
      <c r="J37" s="113" t="s">
        <v>341</v>
      </c>
      <c r="K37" s="113" t="s">
        <v>220</v>
      </c>
      <c r="L37" s="113" t="s">
        <v>64</v>
      </c>
      <c r="M37" s="111" t="s">
        <v>346</v>
      </c>
      <c r="N37" s="62"/>
      <c r="O37" s="62"/>
      <c r="P37" s="62"/>
      <c r="Q37" s="62"/>
      <c r="R37" s="62" t="s">
        <v>55</v>
      </c>
      <c r="S37" s="64"/>
      <c r="T37" s="127" t="s">
        <v>551</v>
      </c>
      <c r="U37" s="127" t="s">
        <v>552</v>
      </c>
      <c r="V37" s="127" t="s">
        <v>553</v>
      </c>
      <c r="W37" s="127" t="s">
        <v>554</v>
      </c>
      <c r="X37" s="127" t="s">
        <v>555</v>
      </c>
      <c r="Y37" s="65"/>
      <c r="Z37" s="65"/>
      <c r="AA37" s="65"/>
      <c r="AB37" s="65"/>
      <c r="AC37" s="65"/>
      <c r="AD37" s="65"/>
      <c r="AE37" s="65"/>
      <c r="AF37" s="65"/>
      <c r="AG37" s="65"/>
      <c r="AH37" s="65"/>
      <c r="AI37" s="65"/>
      <c r="AJ37" s="18"/>
    </row>
    <row r="38" spans="1:36" ht="85.5" customHeight="1" x14ac:dyDescent="0.25">
      <c r="A38" s="253"/>
      <c r="B38" s="48" t="s">
        <v>347</v>
      </c>
      <c r="C38" s="139" t="s">
        <v>556</v>
      </c>
      <c r="D38" s="118" t="s">
        <v>349</v>
      </c>
      <c r="E38" s="118" t="s">
        <v>350</v>
      </c>
      <c r="F38" s="119">
        <v>43221</v>
      </c>
      <c r="G38" s="119">
        <v>43586</v>
      </c>
      <c r="H38" s="120" t="s">
        <v>351</v>
      </c>
      <c r="I38" s="121">
        <v>0</v>
      </c>
      <c r="J38" s="120" t="s">
        <v>352</v>
      </c>
      <c r="K38" s="113" t="s">
        <v>64</v>
      </c>
      <c r="L38" s="113" t="s">
        <v>64</v>
      </c>
      <c r="M38" s="111"/>
      <c r="N38" s="62"/>
      <c r="O38" s="62"/>
      <c r="P38" s="62"/>
      <c r="Q38" s="62"/>
      <c r="R38" s="62" t="s">
        <v>55</v>
      </c>
      <c r="S38" s="64"/>
      <c r="T38" s="127" t="s">
        <v>557</v>
      </c>
      <c r="U38" s="65"/>
      <c r="V38" s="65"/>
      <c r="W38" s="65"/>
      <c r="X38" s="127"/>
      <c r="Y38" s="65"/>
      <c r="Z38" s="65"/>
      <c r="AA38" s="65"/>
      <c r="AB38" s="65"/>
      <c r="AC38" s="65"/>
      <c r="AD38" s="65"/>
      <c r="AE38" s="65"/>
      <c r="AF38" s="65"/>
      <c r="AG38" s="65"/>
      <c r="AH38" s="65"/>
      <c r="AI38" s="65"/>
      <c r="AJ38" s="18"/>
    </row>
    <row r="39" spans="1:36" ht="66" customHeight="1" x14ac:dyDescent="0.25">
      <c r="A39" s="253"/>
      <c r="B39" s="48" t="s">
        <v>355</v>
      </c>
      <c r="C39" s="140" t="s">
        <v>356</v>
      </c>
      <c r="D39" s="111" t="s">
        <v>357</v>
      </c>
      <c r="E39" s="111" t="s">
        <v>558</v>
      </c>
      <c r="F39" s="112">
        <v>43191</v>
      </c>
      <c r="G39" s="112">
        <v>45017</v>
      </c>
      <c r="H39" s="111" t="s">
        <v>96</v>
      </c>
      <c r="I39" s="114">
        <v>250000</v>
      </c>
      <c r="J39" s="111" t="s">
        <v>559</v>
      </c>
      <c r="K39" s="113" t="s">
        <v>64</v>
      </c>
      <c r="L39" s="113" t="s">
        <v>64</v>
      </c>
      <c r="M39" s="111" t="s">
        <v>560</v>
      </c>
      <c r="N39" s="62"/>
      <c r="O39" s="62"/>
      <c r="P39" s="62"/>
      <c r="Q39" s="62" t="s">
        <v>55</v>
      </c>
      <c r="R39" s="62"/>
      <c r="S39" s="64"/>
      <c r="T39" s="127" t="s">
        <v>561</v>
      </c>
      <c r="U39" s="127" t="s">
        <v>562</v>
      </c>
      <c r="V39" s="127" t="s">
        <v>563</v>
      </c>
      <c r="W39" s="127" t="s">
        <v>564</v>
      </c>
      <c r="X39" s="127" t="s">
        <v>565</v>
      </c>
      <c r="Y39" s="65"/>
      <c r="Z39" s="65"/>
      <c r="AA39" s="65"/>
      <c r="AB39" s="65"/>
      <c r="AC39" s="65"/>
      <c r="AD39" s="65"/>
      <c r="AE39" s="65"/>
      <c r="AF39" s="127" t="s">
        <v>566</v>
      </c>
      <c r="AG39" s="65"/>
      <c r="AH39" s="65"/>
      <c r="AI39" s="65"/>
      <c r="AJ39" s="18"/>
    </row>
    <row r="40" spans="1:36" ht="63.75" customHeight="1" x14ac:dyDescent="0.25">
      <c r="A40" s="254"/>
      <c r="B40" s="48" t="s">
        <v>365</v>
      </c>
      <c r="C40" s="110" t="s">
        <v>366</v>
      </c>
      <c r="D40" s="111" t="s">
        <v>567</v>
      </c>
      <c r="E40" s="111" t="s">
        <v>368</v>
      </c>
      <c r="F40" s="112">
        <v>43221</v>
      </c>
      <c r="G40" s="112">
        <v>44075</v>
      </c>
      <c r="H40" s="111" t="s">
        <v>369</v>
      </c>
      <c r="I40" s="114">
        <v>40000</v>
      </c>
      <c r="J40" s="113" t="s">
        <v>568</v>
      </c>
      <c r="K40" s="113" t="s">
        <v>376</v>
      </c>
      <c r="L40" s="113" t="s">
        <v>64</v>
      </c>
      <c r="M40" s="111" t="s">
        <v>569</v>
      </c>
      <c r="N40" s="62"/>
      <c r="O40" s="62" t="s">
        <v>55</v>
      </c>
      <c r="P40" s="62"/>
      <c r="Q40" s="62"/>
      <c r="R40" s="62"/>
      <c r="S40" s="64"/>
      <c r="T40" s="127" t="s">
        <v>570</v>
      </c>
      <c r="U40" s="127" t="s">
        <v>571</v>
      </c>
      <c r="V40" s="127" t="s">
        <v>572</v>
      </c>
      <c r="W40" s="127" t="s">
        <v>573</v>
      </c>
      <c r="X40" s="127" t="s">
        <v>574</v>
      </c>
      <c r="Y40" s="65"/>
      <c r="Z40" s="65"/>
      <c r="AA40" s="65"/>
      <c r="AB40" s="65"/>
      <c r="AC40" s="112">
        <v>44470</v>
      </c>
      <c r="AD40" s="65"/>
      <c r="AE40" s="65"/>
      <c r="AF40" s="65"/>
      <c r="AG40" s="65"/>
      <c r="AH40" s="65"/>
      <c r="AI40" s="65"/>
      <c r="AJ40" s="18"/>
    </row>
    <row r="41" spans="1:36" x14ac:dyDescent="0.25">
      <c r="AJ41" s="18"/>
    </row>
    <row r="42" spans="1:36" x14ac:dyDescent="0.25">
      <c r="B42" s="66"/>
      <c r="AJ42" s="18"/>
    </row>
    <row r="43" spans="1:36" ht="15.75" thickBot="1" x14ac:dyDescent="0.3">
      <c r="L43" s="74"/>
      <c r="AJ43" s="18"/>
    </row>
    <row r="44" spans="1:36" ht="26.25" customHeight="1" thickBot="1" x14ac:dyDescent="0.3">
      <c r="A44" s="70" t="s">
        <v>378</v>
      </c>
      <c r="B44" s="71"/>
      <c r="C44" s="71"/>
      <c r="D44" s="71"/>
      <c r="E44" s="71"/>
      <c r="F44" s="71"/>
      <c r="G44" s="71"/>
      <c r="H44" s="71"/>
      <c r="I44" s="71"/>
      <c r="J44" s="71"/>
      <c r="K44" s="71"/>
      <c r="L44" s="73"/>
      <c r="M44" s="72"/>
      <c r="AJ44" s="18"/>
    </row>
    <row r="45" spans="1:36" ht="26.25" customHeight="1" thickBot="1" x14ac:dyDescent="0.3">
      <c r="A45" s="50"/>
      <c r="B45" s="51"/>
      <c r="C45" s="51"/>
      <c r="D45" s="52"/>
      <c r="E45" s="52"/>
      <c r="F45" s="52"/>
      <c r="G45" s="52"/>
      <c r="H45" s="52"/>
      <c r="I45" s="52"/>
      <c r="J45" s="52"/>
      <c r="K45" s="52"/>
      <c r="L45" s="52"/>
      <c r="M45" s="52"/>
      <c r="N45" s="52"/>
      <c r="AJ45" s="18"/>
    </row>
    <row r="46" spans="1:36" ht="43.5" customHeight="1" thickBot="1" x14ac:dyDescent="0.3">
      <c r="A46" s="56" t="s">
        <v>379</v>
      </c>
      <c r="B46" s="57"/>
      <c r="C46" s="58"/>
      <c r="AJ46" s="18"/>
    </row>
    <row r="47" spans="1:36" x14ac:dyDescent="0.25">
      <c r="AJ47" s="18"/>
    </row>
    <row r="48" spans="1:36" ht="15.75" x14ac:dyDescent="0.25">
      <c r="A48" s="224" t="s">
        <v>380</v>
      </c>
      <c r="B48" s="226" t="s">
        <v>13</v>
      </c>
      <c r="C48" s="226" t="s">
        <v>14</v>
      </c>
      <c r="D48" s="226" t="s">
        <v>15</v>
      </c>
      <c r="E48" s="227" t="s">
        <v>16</v>
      </c>
      <c r="F48" s="226" t="s">
        <v>17</v>
      </c>
      <c r="G48" s="226"/>
      <c r="H48" s="226" t="s">
        <v>18</v>
      </c>
      <c r="I48" s="226" t="s">
        <v>19</v>
      </c>
      <c r="J48" s="229" t="s">
        <v>20</v>
      </c>
      <c r="K48" s="229" t="s">
        <v>21</v>
      </c>
      <c r="L48" s="229"/>
      <c r="M48" s="229" t="s">
        <v>22</v>
      </c>
      <c r="N48" s="49"/>
      <c r="AJ48" s="18"/>
    </row>
    <row r="49" spans="1:36" ht="31.5" x14ac:dyDescent="0.25">
      <c r="A49" s="225"/>
      <c r="B49" s="226"/>
      <c r="C49" s="226"/>
      <c r="D49" s="226"/>
      <c r="E49" s="227"/>
      <c r="F49" s="53" t="s">
        <v>45</v>
      </c>
      <c r="G49" s="53" t="s">
        <v>46</v>
      </c>
      <c r="H49" s="226"/>
      <c r="I49" s="226"/>
      <c r="J49" s="229"/>
      <c r="K49" s="99" t="s">
        <v>47</v>
      </c>
      <c r="L49" s="99" t="s">
        <v>48</v>
      </c>
      <c r="M49" s="229"/>
      <c r="N49" s="2"/>
      <c r="AJ49" s="18"/>
    </row>
    <row r="50" spans="1:36" x14ac:dyDescent="0.25">
      <c r="A50" s="48" t="s">
        <v>575</v>
      </c>
      <c r="B50" s="48"/>
      <c r="C50" s="65"/>
      <c r="D50" s="65"/>
      <c r="E50" s="65"/>
      <c r="F50" s="65"/>
      <c r="G50" s="65"/>
      <c r="H50" s="65"/>
      <c r="I50" s="65"/>
      <c r="J50" s="62"/>
      <c r="K50" s="62"/>
      <c r="L50" s="62"/>
      <c r="M50" s="62"/>
      <c r="N50" s="2"/>
      <c r="AJ50" s="18"/>
    </row>
    <row r="51" spans="1:36" x14ac:dyDescent="0.25">
      <c r="A51" s="48"/>
      <c r="B51" s="48"/>
      <c r="C51" s="65"/>
      <c r="D51" s="65"/>
      <c r="E51" s="65"/>
      <c r="F51" s="65"/>
      <c r="G51" s="65"/>
      <c r="H51" s="65"/>
      <c r="I51" s="65"/>
      <c r="J51" s="65"/>
      <c r="K51" s="65"/>
      <c r="L51" s="65"/>
      <c r="M51" s="65"/>
      <c r="N51" s="2"/>
      <c r="AJ51" s="18"/>
    </row>
    <row r="52" spans="1:36" x14ac:dyDescent="0.25">
      <c r="A52" s="48"/>
      <c r="B52" s="48"/>
      <c r="C52" s="65"/>
      <c r="D52" s="65"/>
      <c r="E52" s="65"/>
      <c r="F52" s="65"/>
      <c r="G52" s="65"/>
      <c r="H52" s="65"/>
      <c r="I52" s="65"/>
      <c r="J52" s="65"/>
      <c r="K52" s="65"/>
      <c r="L52" s="65"/>
      <c r="M52" s="65"/>
      <c r="N52" s="2"/>
      <c r="AJ52" s="18"/>
    </row>
    <row r="53" spans="1:36" x14ac:dyDescent="0.25">
      <c r="A53" s="48"/>
      <c r="B53" s="48"/>
      <c r="C53" s="65"/>
      <c r="D53" s="65"/>
      <c r="E53" s="65"/>
      <c r="F53" s="65"/>
      <c r="G53" s="65"/>
      <c r="H53" s="65"/>
      <c r="I53" s="65"/>
      <c r="J53" s="65"/>
      <c r="K53" s="65"/>
      <c r="L53" s="65"/>
      <c r="M53" s="65"/>
      <c r="N53" s="2"/>
      <c r="AJ53" s="18"/>
    </row>
    <row r="54" spans="1:36" x14ac:dyDescent="0.25">
      <c r="A54" s="48"/>
      <c r="B54" s="48"/>
      <c r="C54" s="65"/>
      <c r="D54" s="65"/>
      <c r="E54" s="65"/>
      <c r="F54" s="65"/>
      <c r="G54" s="65"/>
      <c r="H54" s="65"/>
      <c r="I54" s="65"/>
      <c r="J54" s="65"/>
      <c r="K54" s="65"/>
      <c r="L54" s="65"/>
      <c r="M54" s="65"/>
      <c r="N54" s="2"/>
      <c r="AJ54" s="18"/>
    </row>
    <row r="55" spans="1:36" x14ac:dyDescent="0.25">
      <c r="A55" s="48"/>
      <c r="B55" s="48"/>
      <c r="C55" s="65"/>
      <c r="D55" s="65"/>
      <c r="E55" s="65"/>
      <c r="F55" s="65"/>
      <c r="G55" s="65"/>
      <c r="H55" s="65"/>
      <c r="I55" s="65"/>
      <c r="J55" s="65"/>
      <c r="K55" s="65"/>
      <c r="L55" s="65"/>
      <c r="M55" s="65"/>
      <c r="N55" s="2"/>
      <c r="AJ55" s="18"/>
    </row>
    <row r="56" spans="1:36" x14ac:dyDescent="0.25">
      <c r="A56" s="48"/>
      <c r="B56" s="48"/>
      <c r="C56" s="65"/>
      <c r="D56" s="65"/>
      <c r="E56" s="65"/>
      <c r="F56" s="65"/>
      <c r="G56" s="65"/>
      <c r="H56" s="65"/>
      <c r="I56" s="65"/>
      <c r="J56" s="65"/>
      <c r="K56" s="65"/>
      <c r="L56" s="65"/>
      <c r="M56" s="65"/>
      <c r="N56" s="2"/>
      <c r="AJ56" s="18"/>
    </row>
    <row r="57" spans="1:36" x14ac:dyDescent="0.25">
      <c r="A57" s="48"/>
      <c r="B57" s="48"/>
      <c r="C57" s="65"/>
      <c r="D57" s="65"/>
      <c r="E57" s="65"/>
      <c r="F57" s="65"/>
      <c r="G57" s="65"/>
      <c r="H57" s="65"/>
      <c r="I57" s="65"/>
      <c r="J57" s="65"/>
      <c r="K57" s="65"/>
      <c r="L57" s="65"/>
      <c r="M57" s="65"/>
      <c r="N57" s="2"/>
      <c r="AJ57" s="18"/>
    </row>
    <row r="58" spans="1:36" x14ac:dyDescent="0.25">
      <c r="A58" s="48"/>
      <c r="B58" s="48"/>
      <c r="C58" s="65"/>
      <c r="D58" s="65"/>
      <c r="E58" s="65"/>
      <c r="F58" s="65"/>
      <c r="G58" s="65"/>
      <c r="H58" s="65"/>
      <c r="I58" s="65"/>
      <c r="J58" s="65"/>
      <c r="K58" s="65"/>
      <c r="L58" s="65"/>
      <c r="M58" s="65"/>
      <c r="N58" s="2"/>
      <c r="AJ58" s="18"/>
    </row>
    <row r="59" spans="1:36" x14ac:dyDescent="0.25">
      <c r="AJ59" s="18"/>
    </row>
    <row r="60" spans="1:36" ht="15.75" x14ac:dyDescent="0.25">
      <c r="A60" s="224" t="s">
        <v>380</v>
      </c>
      <c r="B60" s="226" t="s">
        <v>13</v>
      </c>
      <c r="C60" s="226" t="s">
        <v>14</v>
      </c>
      <c r="D60" s="226" t="s">
        <v>15</v>
      </c>
      <c r="E60" s="227" t="s">
        <v>16</v>
      </c>
      <c r="F60" s="226" t="s">
        <v>17</v>
      </c>
      <c r="G60" s="226"/>
      <c r="H60" s="226" t="s">
        <v>18</v>
      </c>
      <c r="I60" s="226" t="s">
        <v>19</v>
      </c>
      <c r="J60" s="226" t="s">
        <v>20</v>
      </c>
      <c r="K60" s="229" t="s">
        <v>21</v>
      </c>
      <c r="L60" s="229"/>
      <c r="M60" s="226" t="s">
        <v>22</v>
      </c>
      <c r="N60" s="49"/>
      <c r="AJ60" s="18"/>
    </row>
    <row r="61" spans="1:36" ht="15" customHeight="1" x14ac:dyDescent="0.25">
      <c r="A61" s="225"/>
      <c r="B61" s="226"/>
      <c r="C61" s="226"/>
      <c r="D61" s="226"/>
      <c r="E61" s="227"/>
      <c r="F61" s="53" t="s">
        <v>45</v>
      </c>
      <c r="G61" s="53" t="s">
        <v>46</v>
      </c>
      <c r="H61" s="226"/>
      <c r="I61" s="226"/>
      <c r="J61" s="226"/>
      <c r="K61" s="99" t="s">
        <v>47</v>
      </c>
      <c r="L61" s="99" t="s">
        <v>48</v>
      </c>
      <c r="M61" s="226"/>
      <c r="N61" s="2"/>
      <c r="AJ61" s="18"/>
    </row>
    <row r="62" spans="1:36" x14ac:dyDescent="0.25">
      <c r="A62" s="48" t="s">
        <v>575</v>
      </c>
      <c r="B62" s="48"/>
      <c r="C62" s="65"/>
      <c r="D62" s="65"/>
      <c r="E62" s="65"/>
      <c r="F62" s="65"/>
      <c r="G62" s="65"/>
      <c r="H62" s="65"/>
      <c r="I62" s="65"/>
      <c r="J62" s="62"/>
      <c r="K62" s="62"/>
      <c r="L62" s="62"/>
      <c r="M62" s="62"/>
      <c r="N62" s="2"/>
      <c r="AJ62" s="18"/>
    </row>
    <row r="63" spans="1:36" x14ac:dyDescent="0.25">
      <c r="A63" s="48"/>
      <c r="B63" s="48"/>
      <c r="C63" s="65"/>
      <c r="D63" s="65"/>
      <c r="E63" s="65"/>
      <c r="F63" s="65"/>
      <c r="G63" s="65"/>
      <c r="H63" s="65"/>
      <c r="I63" s="65"/>
      <c r="J63" s="65"/>
      <c r="K63" s="65"/>
      <c r="L63" s="65"/>
      <c r="M63" s="65"/>
      <c r="N63" s="2"/>
      <c r="AJ63" s="18"/>
    </row>
    <row r="64" spans="1:36" x14ac:dyDescent="0.25">
      <c r="A64" s="48"/>
      <c r="B64" s="48"/>
      <c r="C64" s="65"/>
      <c r="D64" s="65"/>
      <c r="E64" s="65"/>
      <c r="F64" s="65"/>
      <c r="G64" s="65"/>
      <c r="H64" s="65"/>
      <c r="I64" s="65"/>
      <c r="J64" s="65"/>
      <c r="K64" s="65"/>
      <c r="L64" s="65"/>
      <c r="M64" s="65"/>
      <c r="N64" s="2"/>
      <c r="AJ64" s="18"/>
    </row>
    <row r="65" spans="1:36" x14ac:dyDescent="0.25">
      <c r="A65" s="48"/>
      <c r="B65" s="48"/>
      <c r="C65" s="65"/>
      <c r="D65" s="65"/>
      <c r="E65" s="65"/>
      <c r="F65" s="65"/>
      <c r="G65" s="65"/>
      <c r="H65" s="65"/>
      <c r="I65" s="65"/>
      <c r="J65" s="65"/>
      <c r="K65" s="65"/>
      <c r="L65" s="65"/>
      <c r="M65" s="65"/>
      <c r="N65" s="2"/>
      <c r="AJ65" s="18"/>
    </row>
    <row r="66" spans="1:36" x14ac:dyDescent="0.25">
      <c r="A66" s="48"/>
      <c r="B66" s="48"/>
      <c r="C66" s="65"/>
      <c r="D66" s="65"/>
      <c r="E66" s="65"/>
      <c r="F66" s="65"/>
      <c r="G66" s="65"/>
      <c r="H66" s="65"/>
      <c r="I66" s="65"/>
      <c r="J66" s="65"/>
      <c r="K66" s="65"/>
      <c r="L66" s="65"/>
      <c r="M66" s="65"/>
      <c r="N66" s="2"/>
      <c r="AJ66" s="18"/>
    </row>
    <row r="67" spans="1:36" x14ac:dyDescent="0.25">
      <c r="A67" s="48"/>
      <c r="B67" s="48"/>
      <c r="C67" s="65"/>
      <c r="D67" s="65"/>
      <c r="E67" s="65"/>
      <c r="F67" s="65"/>
      <c r="G67" s="65"/>
      <c r="H67" s="65"/>
      <c r="I67" s="65"/>
      <c r="J67" s="65"/>
      <c r="K67" s="65"/>
      <c r="L67" s="65"/>
      <c r="M67" s="65"/>
      <c r="N67" s="2"/>
      <c r="AJ67" s="18"/>
    </row>
    <row r="68" spans="1:36" x14ac:dyDescent="0.25">
      <c r="A68" s="48"/>
      <c r="B68" s="48"/>
      <c r="C68" s="65"/>
      <c r="D68" s="65"/>
      <c r="E68" s="65"/>
      <c r="F68" s="65"/>
      <c r="G68" s="65"/>
      <c r="H68" s="65"/>
      <c r="I68" s="65"/>
      <c r="J68" s="65"/>
      <c r="K68" s="65"/>
      <c r="L68" s="65"/>
      <c r="M68" s="65"/>
      <c r="N68" s="2"/>
      <c r="AJ68" s="18"/>
    </row>
    <row r="69" spans="1:36" x14ac:dyDescent="0.25">
      <c r="A69" s="48"/>
      <c r="B69" s="48"/>
      <c r="C69" s="65"/>
      <c r="D69" s="65"/>
      <c r="E69" s="65"/>
      <c r="F69" s="65"/>
      <c r="G69" s="65"/>
      <c r="H69" s="65"/>
      <c r="I69" s="65"/>
      <c r="J69" s="65"/>
      <c r="K69" s="65"/>
      <c r="L69" s="65"/>
      <c r="M69" s="65"/>
      <c r="N69" s="2"/>
      <c r="AJ69" s="18"/>
    </row>
    <row r="70" spans="1:36" x14ac:dyDescent="0.25">
      <c r="A70" s="48"/>
      <c r="B70" s="48"/>
      <c r="C70" s="65"/>
      <c r="D70" s="65"/>
      <c r="E70" s="65"/>
      <c r="F70" s="65"/>
      <c r="G70" s="65"/>
      <c r="H70" s="65"/>
      <c r="I70" s="65"/>
      <c r="J70" s="65"/>
      <c r="K70" s="65"/>
      <c r="L70" s="65"/>
      <c r="M70" s="65"/>
      <c r="N70" s="2"/>
      <c r="AJ70" s="18"/>
    </row>
    <row r="71" spans="1:36" x14ac:dyDescent="0.25">
      <c r="AJ71" s="18"/>
    </row>
    <row r="72" spans="1:36" ht="15.75" x14ac:dyDescent="0.25">
      <c r="A72" s="224" t="s">
        <v>380</v>
      </c>
      <c r="B72" s="226" t="s">
        <v>13</v>
      </c>
      <c r="C72" s="226" t="s">
        <v>14</v>
      </c>
      <c r="D72" s="226" t="s">
        <v>15</v>
      </c>
      <c r="E72" s="227" t="s">
        <v>16</v>
      </c>
      <c r="F72" s="226" t="s">
        <v>17</v>
      </c>
      <c r="G72" s="226"/>
      <c r="H72" s="226" t="s">
        <v>18</v>
      </c>
      <c r="I72" s="226" t="s">
        <v>19</v>
      </c>
      <c r="J72" s="226" t="s">
        <v>20</v>
      </c>
      <c r="K72" s="229" t="s">
        <v>21</v>
      </c>
      <c r="L72" s="229"/>
      <c r="M72" s="226" t="s">
        <v>22</v>
      </c>
      <c r="N72" s="49"/>
      <c r="AJ72" s="18"/>
    </row>
    <row r="73" spans="1:36" ht="15" customHeight="1" x14ac:dyDescent="0.25">
      <c r="A73" s="225"/>
      <c r="B73" s="226"/>
      <c r="C73" s="226"/>
      <c r="D73" s="226"/>
      <c r="E73" s="227"/>
      <c r="F73" s="53" t="s">
        <v>45</v>
      </c>
      <c r="G73" s="53" t="s">
        <v>46</v>
      </c>
      <c r="H73" s="226"/>
      <c r="I73" s="226"/>
      <c r="J73" s="226"/>
      <c r="K73" s="99" t="s">
        <v>47</v>
      </c>
      <c r="L73" s="99" t="s">
        <v>48</v>
      </c>
      <c r="M73" s="226"/>
      <c r="N73" s="2"/>
      <c r="AJ73" s="18"/>
    </row>
    <row r="74" spans="1:36" x14ac:dyDescent="0.25">
      <c r="A74" s="48"/>
      <c r="B74" s="48"/>
      <c r="C74" s="65"/>
      <c r="D74" s="65"/>
      <c r="E74" s="65"/>
      <c r="F74" s="65"/>
      <c r="G74" s="65"/>
      <c r="H74" s="65"/>
      <c r="I74" s="65"/>
      <c r="J74" s="62"/>
      <c r="K74" s="62"/>
      <c r="L74" s="62"/>
      <c r="M74" s="62"/>
      <c r="N74" s="2"/>
      <c r="AJ74" s="18"/>
    </row>
    <row r="75" spans="1:36" x14ac:dyDescent="0.25">
      <c r="A75" s="48"/>
      <c r="B75" s="48"/>
      <c r="C75" s="65"/>
      <c r="D75" s="65"/>
      <c r="E75" s="65"/>
      <c r="F75" s="65"/>
      <c r="G75" s="65"/>
      <c r="H75" s="65"/>
      <c r="I75" s="65"/>
      <c r="J75" s="65"/>
      <c r="K75" s="65"/>
      <c r="L75" s="65"/>
      <c r="M75" s="65"/>
      <c r="N75" s="2"/>
      <c r="AJ75" s="18"/>
    </row>
    <row r="76" spans="1:36" x14ac:dyDescent="0.25">
      <c r="A76" s="48"/>
      <c r="B76" s="48"/>
      <c r="C76" s="65"/>
      <c r="D76" s="65"/>
      <c r="E76" s="65"/>
      <c r="F76" s="65"/>
      <c r="G76" s="65"/>
      <c r="H76" s="65"/>
      <c r="I76" s="65"/>
      <c r="J76" s="65"/>
      <c r="K76" s="65"/>
      <c r="L76" s="65"/>
      <c r="M76" s="65"/>
      <c r="N76" s="2"/>
      <c r="AJ76" s="18"/>
    </row>
    <row r="77" spans="1:36" x14ac:dyDescent="0.25">
      <c r="A77" s="48"/>
      <c r="B77" s="48"/>
      <c r="C77" s="65"/>
      <c r="D77" s="65"/>
      <c r="E77" s="65"/>
      <c r="F77" s="65"/>
      <c r="G77" s="65"/>
      <c r="H77" s="65"/>
      <c r="I77" s="65"/>
      <c r="J77" s="65"/>
      <c r="K77" s="65"/>
      <c r="L77" s="65"/>
      <c r="M77" s="65"/>
      <c r="N77" s="2"/>
      <c r="AJ77" s="18"/>
    </row>
    <row r="78" spans="1:36" x14ac:dyDescent="0.25">
      <c r="A78" s="48"/>
      <c r="B78" s="48"/>
      <c r="C78" s="65"/>
      <c r="D78" s="65"/>
      <c r="E78" s="65"/>
      <c r="F78" s="65"/>
      <c r="G78" s="65"/>
      <c r="H78" s="65"/>
      <c r="I78" s="65"/>
      <c r="J78" s="65"/>
      <c r="K78" s="65"/>
      <c r="L78" s="65"/>
      <c r="M78" s="65"/>
      <c r="N78" s="2"/>
      <c r="AJ78" s="18"/>
    </row>
    <row r="79" spans="1:36" x14ac:dyDescent="0.25">
      <c r="A79" s="48"/>
      <c r="B79" s="48"/>
      <c r="C79" s="65"/>
      <c r="D79" s="65"/>
      <c r="E79" s="65"/>
      <c r="F79" s="65"/>
      <c r="G79" s="65"/>
      <c r="H79" s="65"/>
      <c r="I79" s="65"/>
      <c r="J79" s="65"/>
      <c r="K79" s="65"/>
      <c r="L79" s="65"/>
      <c r="M79" s="65"/>
      <c r="N79" s="2"/>
      <c r="AJ79" s="18"/>
    </row>
    <row r="80" spans="1:36" x14ac:dyDescent="0.25">
      <c r="A80" s="48"/>
      <c r="B80" s="48"/>
      <c r="C80" s="65"/>
      <c r="D80" s="65"/>
      <c r="E80" s="65"/>
      <c r="F80" s="65"/>
      <c r="G80" s="65"/>
      <c r="H80" s="65"/>
      <c r="I80" s="65"/>
      <c r="J80" s="65"/>
      <c r="K80" s="65"/>
      <c r="L80" s="65"/>
      <c r="M80" s="65"/>
      <c r="N80" s="2"/>
      <c r="AJ80" s="18"/>
    </row>
    <row r="81" spans="1:36" x14ac:dyDescent="0.25">
      <c r="A81" s="48"/>
      <c r="B81" s="48"/>
      <c r="C81" s="65"/>
      <c r="D81" s="65"/>
      <c r="E81" s="65"/>
      <c r="F81" s="65"/>
      <c r="G81" s="65"/>
      <c r="H81" s="65"/>
      <c r="I81" s="65"/>
      <c r="J81" s="65"/>
      <c r="K81" s="65"/>
      <c r="L81" s="65"/>
      <c r="M81" s="65"/>
      <c r="N81" s="2"/>
      <c r="AJ81" s="18"/>
    </row>
    <row r="82" spans="1:36" x14ac:dyDescent="0.25">
      <c r="A82" s="48"/>
      <c r="B82" s="48"/>
      <c r="C82" s="65"/>
      <c r="D82" s="65"/>
      <c r="E82" s="65"/>
      <c r="F82" s="65"/>
      <c r="G82" s="65"/>
      <c r="H82" s="65"/>
      <c r="I82" s="65"/>
      <c r="J82" s="65"/>
      <c r="K82" s="65"/>
      <c r="L82" s="65"/>
      <c r="M82" s="65"/>
      <c r="N82" s="2"/>
      <c r="AJ82" s="18"/>
    </row>
    <row r="83" spans="1:36" x14ac:dyDescent="0.25">
      <c r="AJ83" s="18"/>
    </row>
    <row r="84" spans="1:36" ht="15.75" x14ac:dyDescent="0.25">
      <c r="A84" s="228" t="s">
        <v>388</v>
      </c>
      <c r="B84" s="226" t="s">
        <v>13</v>
      </c>
      <c r="C84" s="226" t="s">
        <v>14</v>
      </c>
      <c r="D84" s="226" t="s">
        <v>15</v>
      </c>
      <c r="E84" s="227" t="s">
        <v>16</v>
      </c>
      <c r="F84" s="226" t="s">
        <v>17</v>
      </c>
      <c r="G84" s="226"/>
      <c r="H84" s="226" t="s">
        <v>18</v>
      </c>
      <c r="I84" s="226" t="s">
        <v>19</v>
      </c>
      <c r="J84" s="226" t="s">
        <v>20</v>
      </c>
      <c r="K84" s="229" t="s">
        <v>21</v>
      </c>
      <c r="L84" s="229"/>
      <c r="M84" s="226" t="s">
        <v>22</v>
      </c>
      <c r="N84" s="49"/>
      <c r="AJ84" s="18"/>
    </row>
    <row r="85" spans="1:36" ht="31.5" x14ac:dyDescent="0.25">
      <c r="A85" s="228"/>
      <c r="B85" s="226"/>
      <c r="C85" s="226"/>
      <c r="D85" s="226"/>
      <c r="E85" s="227"/>
      <c r="F85" s="53" t="s">
        <v>45</v>
      </c>
      <c r="G85" s="53" t="s">
        <v>46</v>
      </c>
      <c r="H85" s="226"/>
      <c r="I85" s="226"/>
      <c r="J85" s="226"/>
      <c r="K85" s="99" t="s">
        <v>47</v>
      </c>
      <c r="L85" s="99" t="s">
        <v>48</v>
      </c>
      <c r="M85" s="226"/>
      <c r="N85" s="2"/>
      <c r="AJ85" s="18"/>
    </row>
    <row r="86" spans="1:36" x14ac:dyDescent="0.25">
      <c r="A86" s="48"/>
      <c r="B86" s="48"/>
      <c r="C86" s="65"/>
      <c r="D86" s="65"/>
      <c r="E86" s="65"/>
      <c r="F86" s="65"/>
      <c r="G86" s="65"/>
      <c r="H86" s="65"/>
      <c r="I86" s="65"/>
      <c r="J86" s="62"/>
      <c r="K86" s="62"/>
      <c r="L86" s="62"/>
      <c r="M86" s="62"/>
      <c r="N86" s="2"/>
      <c r="AJ86" s="18"/>
    </row>
    <row r="87" spans="1:36" x14ac:dyDescent="0.25">
      <c r="A87" s="48"/>
      <c r="B87" s="48"/>
      <c r="C87" s="65"/>
      <c r="D87" s="65"/>
      <c r="E87" s="65"/>
      <c r="F87" s="65"/>
      <c r="G87" s="65"/>
      <c r="H87" s="65"/>
      <c r="I87" s="65"/>
      <c r="J87" s="65"/>
      <c r="K87" s="65"/>
      <c r="L87" s="65"/>
      <c r="M87" s="65"/>
      <c r="N87" s="2"/>
      <c r="AJ87" s="18"/>
    </row>
    <row r="88" spans="1:36" x14ac:dyDescent="0.25">
      <c r="A88" s="48"/>
      <c r="B88" s="48"/>
      <c r="C88" s="65"/>
      <c r="D88" s="65"/>
      <c r="E88" s="65"/>
      <c r="F88" s="65"/>
      <c r="G88" s="65"/>
      <c r="H88" s="65"/>
      <c r="I88" s="65"/>
      <c r="J88" s="65"/>
      <c r="K88" s="65"/>
      <c r="L88" s="65"/>
      <c r="M88" s="65"/>
      <c r="N88" s="2"/>
      <c r="AJ88" s="18"/>
    </row>
    <row r="89" spans="1:36" x14ac:dyDescent="0.25">
      <c r="A89" s="48"/>
      <c r="B89" s="48"/>
      <c r="C89" s="65"/>
      <c r="D89" s="65"/>
      <c r="E89" s="65"/>
      <c r="F89" s="65"/>
      <c r="G89" s="65"/>
      <c r="H89" s="65"/>
      <c r="I89" s="65"/>
      <c r="J89" s="65"/>
      <c r="K89" s="65"/>
      <c r="L89" s="65"/>
      <c r="M89" s="65"/>
      <c r="N89" s="2"/>
      <c r="AJ89" s="18"/>
    </row>
    <row r="90" spans="1:36" x14ac:dyDescent="0.25">
      <c r="A90" s="48"/>
      <c r="B90" s="48"/>
      <c r="C90" s="65"/>
      <c r="D90" s="65"/>
      <c r="E90" s="65"/>
      <c r="F90" s="65"/>
      <c r="G90" s="65"/>
      <c r="H90" s="65"/>
      <c r="I90" s="65"/>
      <c r="J90" s="65"/>
      <c r="K90" s="65"/>
      <c r="L90" s="65"/>
      <c r="M90" s="65"/>
      <c r="N90" s="2"/>
      <c r="AJ90" s="18"/>
    </row>
    <row r="91" spans="1:36" x14ac:dyDescent="0.25">
      <c r="A91" s="48"/>
      <c r="B91" s="48"/>
      <c r="C91" s="65"/>
      <c r="D91" s="65"/>
      <c r="E91" s="65"/>
      <c r="F91" s="65"/>
      <c r="G91" s="65"/>
      <c r="H91" s="65"/>
      <c r="I91" s="65"/>
      <c r="J91" s="65"/>
      <c r="K91" s="65"/>
      <c r="L91" s="65"/>
      <c r="M91" s="65"/>
      <c r="N91" s="2"/>
      <c r="AJ91" s="18"/>
    </row>
    <row r="92" spans="1:36" x14ac:dyDescent="0.25">
      <c r="A92" s="48"/>
      <c r="B92" s="48"/>
      <c r="C92" s="65"/>
      <c r="D92" s="65"/>
      <c r="E92" s="65"/>
      <c r="F92" s="65"/>
      <c r="G92" s="65"/>
      <c r="H92" s="65"/>
      <c r="I92" s="65"/>
      <c r="J92" s="65"/>
      <c r="K92" s="65"/>
      <c r="L92" s="65"/>
      <c r="M92" s="65"/>
      <c r="N92" s="2"/>
      <c r="AJ92" s="18"/>
    </row>
    <row r="93" spans="1:36" x14ac:dyDescent="0.25">
      <c r="A93" s="48"/>
      <c r="B93" s="48"/>
      <c r="C93" s="65"/>
      <c r="D93" s="65"/>
      <c r="E93" s="65"/>
      <c r="F93" s="65"/>
      <c r="G93" s="65"/>
      <c r="H93" s="65"/>
      <c r="I93" s="65"/>
      <c r="J93" s="65"/>
      <c r="K93" s="65"/>
      <c r="L93" s="65"/>
      <c r="M93" s="65"/>
      <c r="N93" s="2"/>
      <c r="AJ93" s="18"/>
    </row>
    <row r="94" spans="1:36" x14ac:dyDescent="0.25">
      <c r="A94" s="48"/>
      <c r="B94" s="48"/>
      <c r="C94" s="65"/>
      <c r="D94" s="65"/>
      <c r="E94" s="65"/>
      <c r="F94" s="65"/>
      <c r="G94" s="65"/>
      <c r="H94" s="65"/>
      <c r="I94" s="65"/>
      <c r="J94" s="65"/>
      <c r="K94" s="65"/>
      <c r="L94" s="65"/>
      <c r="M94" s="65"/>
      <c r="N94" s="2"/>
      <c r="AJ94" s="18"/>
    </row>
    <row r="95" spans="1:36" x14ac:dyDescent="0.25">
      <c r="A95" s="18"/>
      <c r="B95" s="18"/>
      <c r="C95" s="18"/>
      <c r="D95" s="18"/>
      <c r="E95" s="18"/>
      <c r="F95" s="18"/>
      <c r="G95" s="18"/>
      <c r="H95" s="18"/>
      <c r="I95" s="18"/>
      <c r="J95" s="18"/>
      <c r="K95" s="18"/>
      <c r="L95" s="18"/>
      <c r="M95" s="18"/>
      <c r="N95" s="59"/>
      <c r="O95" s="59"/>
      <c r="P95" s="59"/>
      <c r="Q95" s="59"/>
      <c r="R95" s="59"/>
      <c r="S95" s="59"/>
      <c r="T95" s="59"/>
      <c r="U95" s="59"/>
      <c r="V95" s="59"/>
      <c r="W95" s="59"/>
      <c r="X95" s="59"/>
      <c r="Y95" s="59"/>
      <c r="Z95" s="59"/>
      <c r="AA95" s="59"/>
      <c r="AB95" s="59"/>
      <c r="AC95" s="59"/>
      <c r="AD95" s="59"/>
      <c r="AE95" s="59"/>
      <c r="AF95" s="59"/>
      <c r="AG95" s="59"/>
      <c r="AH95" s="59"/>
      <c r="AI95" s="59"/>
      <c r="AJ95" s="18"/>
    </row>
    <row r="96" spans="1:36" x14ac:dyDescent="0.25">
      <c r="A96" s="18"/>
      <c r="B96" s="18"/>
      <c r="C96" s="18"/>
      <c r="D96" s="18"/>
      <c r="E96" s="18"/>
      <c r="F96" s="18"/>
      <c r="G96" s="18"/>
      <c r="H96" s="18"/>
      <c r="I96" s="18"/>
      <c r="J96" s="18"/>
      <c r="K96" s="18"/>
      <c r="L96" s="18"/>
      <c r="M96" s="18"/>
      <c r="N96" s="59"/>
      <c r="O96" s="59"/>
      <c r="P96" s="59"/>
      <c r="Q96" s="59"/>
      <c r="R96" s="59"/>
      <c r="S96" s="59"/>
      <c r="T96" s="59"/>
      <c r="U96" s="59"/>
      <c r="V96" s="59"/>
      <c r="W96" s="59"/>
      <c r="X96" s="59"/>
      <c r="Y96" s="59"/>
      <c r="Z96" s="59"/>
      <c r="AA96" s="59"/>
      <c r="AB96" s="59"/>
      <c r="AC96" s="59"/>
      <c r="AD96" s="59"/>
      <c r="AE96" s="59"/>
      <c r="AF96" s="59"/>
      <c r="AG96" s="59"/>
      <c r="AH96" s="59"/>
      <c r="AI96" s="59"/>
      <c r="AJ96" s="18"/>
    </row>
  </sheetData>
  <sheetProtection algorithmName="SHA-512" hashValue="hKyGTwNwtIN+n3ysyOcwS5a9+3jzmmhnmVv7siIb722W3NKl201hMDKwV5VJ5L9pWK8/5qCfXtVj+Dc43MfZYw==" saltValue="al8Zq2TBSALnb+FFuxmuOw==" spinCount="100000" sheet="1" objects="1" scenarios="1"/>
  <mergeCells count="90">
    <mergeCell ref="M9:M10"/>
    <mergeCell ref="A1:AI1"/>
    <mergeCell ref="A2:AI2"/>
    <mergeCell ref="B4:G4"/>
    <mergeCell ref="B6:C6"/>
    <mergeCell ref="A8:M8"/>
    <mergeCell ref="N8:X8"/>
    <mergeCell ref="Y8:AI8"/>
    <mergeCell ref="AG9:AG10"/>
    <mergeCell ref="AH9:AH10"/>
    <mergeCell ref="AI9:AI10"/>
    <mergeCell ref="A11:A18"/>
    <mergeCell ref="A19:A21"/>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22:A28"/>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29:A32"/>
    <mergeCell ref="A33:A36"/>
    <mergeCell ref="A37:A40"/>
    <mergeCell ref="K48:L48"/>
    <mergeCell ref="M48:M49"/>
    <mergeCell ref="A48:A49"/>
    <mergeCell ref="B48:B49"/>
    <mergeCell ref="C48:C49"/>
    <mergeCell ref="D48:D49"/>
    <mergeCell ref="E48:E49"/>
    <mergeCell ref="F60:G60"/>
    <mergeCell ref="F48:G48"/>
    <mergeCell ref="H48:H49"/>
    <mergeCell ref="I48:I49"/>
    <mergeCell ref="J48:J49"/>
    <mergeCell ref="A60:A61"/>
    <mergeCell ref="B60:B61"/>
    <mergeCell ref="C60:C61"/>
    <mergeCell ref="D60:D61"/>
    <mergeCell ref="E60:E61"/>
    <mergeCell ref="A72:A73"/>
    <mergeCell ref="B72:B73"/>
    <mergeCell ref="C72:C73"/>
    <mergeCell ref="D72:D73"/>
    <mergeCell ref="E72:E73"/>
    <mergeCell ref="K72:L72"/>
    <mergeCell ref="M72:M73"/>
    <mergeCell ref="H60:H61"/>
    <mergeCell ref="I60:I61"/>
    <mergeCell ref="J60:J61"/>
    <mergeCell ref="K60:L60"/>
    <mergeCell ref="M60:M61"/>
    <mergeCell ref="F72:G72"/>
    <mergeCell ref="H72:H73"/>
    <mergeCell ref="I72:I73"/>
    <mergeCell ref="J72:J73"/>
    <mergeCell ref="H84:H85"/>
    <mergeCell ref="I84:I85"/>
    <mergeCell ref="J84:J85"/>
    <mergeCell ref="K84:L84"/>
    <mergeCell ref="M84:M85"/>
    <mergeCell ref="A84:A85"/>
    <mergeCell ref="B84:B85"/>
    <mergeCell ref="C84:C85"/>
    <mergeCell ref="D84:D85"/>
    <mergeCell ref="E84:E85"/>
    <mergeCell ref="F84:G84"/>
  </mergeCells>
  <conditionalFormatting sqref="N11:N40">
    <cfRule type="cellIs" dxfId="34" priority="8" stopIfTrue="1" operator="equal">
      <formula>"x"</formula>
    </cfRule>
  </conditionalFormatting>
  <conditionalFormatting sqref="O11:O40">
    <cfRule type="cellIs" dxfId="33" priority="7" operator="equal">
      <formula>"x"</formula>
    </cfRule>
  </conditionalFormatting>
  <conditionalFormatting sqref="P11:P40">
    <cfRule type="cellIs" dxfId="32" priority="6" operator="equal">
      <formula>"x"</formula>
    </cfRule>
  </conditionalFormatting>
  <conditionalFormatting sqref="Q11:Q40">
    <cfRule type="cellIs" dxfId="31" priority="5" stopIfTrue="1" operator="equal">
      <formula>"x"</formula>
    </cfRule>
  </conditionalFormatting>
  <conditionalFormatting sqref="R11:R40">
    <cfRule type="cellIs" dxfId="30" priority="4" operator="equal">
      <formula>"x"</formula>
    </cfRule>
  </conditionalFormatting>
  <conditionalFormatting sqref="S11:S40">
    <cfRule type="cellIs" dxfId="29" priority="1" stopIfTrue="1" operator="equal">
      <formula>$AN$7</formula>
    </cfRule>
    <cfRule type="cellIs" dxfId="28" priority="2" stopIfTrue="1" operator="equal">
      <formula>$AN$6</formula>
    </cfRule>
  </conditionalFormatting>
  <conditionalFormatting sqref="AN6:AN7">
    <cfRule type="cellIs" dxfId="27" priority="9" stopIfTrue="1" operator="equal">
      <formula>$AN$6</formula>
    </cfRule>
  </conditionalFormatting>
  <dataValidations count="1">
    <dataValidation type="list" allowBlank="1" showInputMessage="1" showErrorMessage="1" sqref="S11:S40" xr:uid="{00000000-0002-0000-0200-000000000000}">
      <formula1>$AN$6:$AN$7</formula1>
    </dataValidation>
  </dataValidations>
  <pageMargins left="0.511811024" right="0.511811024" top="0.78740157499999996" bottom="0.78740157499999996" header="0.31496062000000002" footer="0.31496062000000002"/>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39"/>
  <sheetViews>
    <sheetView showGridLines="0" zoomScale="70" zoomScaleNormal="70" zoomScalePageLayoutView="70" workbookViewId="0">
      <selection activeCell="AI14" sqref="AI14"/>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4" x14ac:dyDescent="0.25">
      <c r="A1" s="11"/>
      <c r="B1" s="279" t="s">
        <v>389</v>
      </c>
      <c r="C1" s="279"/>
      <c r="D1" s="279"/>
      <c r="E1" s="279"/>
      <c r="F1" s="279"/>
      <c r="G1" s="279"/>
      <c r="H1" s="279"/>
      <c r="I1" s="279"/>
      <c r="J1" s="279"/>
      <c r="K1" s="279"/>
      <c r="L1" s="279"/>
      <c r="M1" s="279"/>
      <c r="N1" s="279"/>
      <c r="O1" s="279"/>
      <c r="P1" s="279"/>
      <c r="Q1" s="279"/>
      <c r="R1" s="279"/>
      <c r="S1" s="279"/>
      <c r="T1" s="279"/>
      <c r="U1" s="279"/>
      <c r="V1" s="279"/>
      <c r="W1" s="279"/>
      <c r="X1" s="11"/>
    </row>
    <row r="2" spans="1:24" s="15" customFormat="1" ht="21" customHeight="1" x14ac:dyDescent="0.25">
      <c r="A2" s="16"/>
      <c r="B2" s="279"/>
      <c r="C2" s="279"/>
      <c r="D2" s="279"/>
      <c r="E2" s="279"/>
      <c r="F2" s="279"/>
      <c r="G2" s="279"/>
      <c r="H2" s="279"/>
      <c r="I2" s="279"/>
      <c r="J2" s="279"/>
      <c r="K2" s="279"/>
      <c r="L2" s="279"/>
      <c r="M2" s="279"/>
      <c r="N2" s="279"/>
      <c r="O2" s="279"/>
      <c r="P2" s="279"/>
      <c r="Q2" s="279"/>
      <c r="R2" s="279"/>
      <c r="S2" s="279"/>
      <c r="T2" s="279"/>
      <c r="U2" s="279"/>
      <c r="V2" s="279"/>
      <c r="W2" s="279"/>
      <c r="X2" s="16"/>
    </row>
    <row r="3" spans="1:24" ht="33.75" customHeight="1" x14ac:dyDescent="0.35">
      <c r="A3" s="11"/>
      <c r="B3" s="285" t="str">
        <f>'Monitoria Anual - 2'!A2</f>
        <v>PLANO DE AÇÃO NACIONAL PARA CONSERVAÇÃO DA HERPETOFAUNA AMEAÇADA DA SERRA DO ESPINHAÇO EM MINAS GERAIS - PAN HERPETOFAUNA DO ESPINHAÇO MINEIRO</v>
      </c>
      <c r="C3" s="285"/>
      <c r="D3" s="285"/>
      <c r="E3" s="285"/>
      <c r="F3" s="285"/>
      <c r="G3" s="285"/>
      <c r="H3" s="285"/>
      <c r="I3" s="285"/>
      <c r="J3" s="285"/>
      <c r="K3" s="285"/>
      <c r="L3" s="285"/>
      <c r="M3" s="285"/>
      <c r="N3" s="285"/>
      <c r="O3" s="285"/>
      <c r="P3" s="285"/>
      <c r="Q3" s="285"/>
      <c r="R3" s="285"/>
      <c r="S3" s="285"/>
      <c r="T3" s="285"/>
      <c r="U3" s="285"/>
      <c r="V3" s="285"/>
      <c r="W3" s="285"/>
      <c r="X3" s="11"/>
    </row>
    <row r="4" spans="1:24" x14ac:dyDescent="0.25">
      <c r="A4" s="11"/>
      <c r="J4" s="12"/>
      <c r="K4" s="12"/>
      <c r="L4" s="12"/>
      <c r="M4" s="12"/>
      <c r="N4" s="12"/>
      <c r="O4" s="12"/>
      <c r="X4" s="11"/>
    </row>
    <row r="5" spans="1:24" s="2" customFormat="1" ht="45" customHeight="1" x14ac:dyDescent="0.25">
      <c r="A5" s="18"/>
      <c r="B5" s="290" t="s">
        <v>390</v>
      </c>
      <c r="C5" s="290"/>
      <c r="D5" s="291" t="str">
        <f>'Monitoria Anual - 2'!B4</f>
        <v xml:space="preserve">Implementar medidas que favoreçam a conservação das espécies do PAN e de seus habitat, em cinco anos. </v>
      </c>
      <c r="E5" s="291"/>
      <c r="F5" s="291"/>
      <c r="G5" s="291"/>
      <c r="H5" s="291"/>
      <c r="I5" s="291"/>
      <c r="J5" s="291"/>
      <c r="K5" s="291"/>
      <c r="L5" s="291"/>
      <c r="M5" s="292"/>
      <c r="N5" s="13"/>
      <c r="O5" s="13"/>
      <c r="P5" s="13"/>
      <c r="Q5" s="13"/>
      <c r="R5" s="13"/>
      <c r="X5" s="18"/>
    </row>
    <row r="6" spans="1:24" x14ac:dyDescent="0.25">
      <c r="A6" s="11"/>
      <c r="J6" s="12"/>
      <c r="K6" s="12"/>
      <c r="L6" s="12"/>
      <c r="M6" s="12"/>
      <c r="N6" s="12"/>
      <c r="O6" s="12"/>
      <c r="X6" s="11"/>
    </row>
    <row r="7" spans="1:24" ht="26.25" customHeight="1" x14ac:dyDescent="0.25">
      <c r="A7" s="11"/>
      <c r="B7" s="290" t="s">
        <v>4</v>
      </c>
      <c r="C7" s="290"/>
      <c r="D7" s="280" t="str">
        <f>'Monitoria Anual - 2'!B6</f>
        <v>09/12/2020 - 11/12/2020</v>
      </c>
      <c r="E7" s="280"/>
      <c r="F7" s="280"/>
      <c r="G7" s="281"/>
      <c r="H7" s="2"/>
      <c r="I7" s="14"/>
      <c r="J7" s="12"/>
      <c r="K7" s="12"/>
      <c r="L7" s="12"/>
      <c r="M7" s="12"/>
      <c r="N7" s="12"/>
      <c r="O7" s="12"/>
      <c r="X7" s="11"/>
    </row>
    <row r="8" spans="1:24" x14ac:dyDescent="0.25">
      <c r="A8" s="11"/>
      <c r="X8" s="11"/>
    </row>
    <row r="9" spans="1:24" ht="31.5" customHeight="1" x14ac:dyDescent="0.25">
      <c r="A9" s="11"/>
      <c r="B9" s="279" t="s">
        <v>391</v>
      </c>
      <c r="C9" s="279"/>
      <c r="D9" s="279"/>
      <c r="E9" s="279"/>
      <c r="F9" s="279"/>
      <c r="G9" s="279"/>
      <c r="H9" s="279"/>
      <c r="I9" s="279"/>
      <c r="J9" s="279"/>
      <c r="K9" s="279"/>
      <c r="L9" s="279"/>
      <c r="M9" s="279"/>
      <c r="N9" s="279"/>
      <c r="O9" s="279"/>
      <c r="P9" s="279"/>
      <c r="Q9" s="279"/>
      <c r="R9" s="279"/>
      <c r="S9" s="279"/>
      <c r="T9" s="279"/>
      <c r="U9" s="279"/>
      <c r="V9" s="279"/>
      <c r="W9" s="279"/>
      <c r="X9" s="11"/>
    </row>
    <row r="10" spans="1:24" x14ac:dyDescent="0.25">
      <c r="A10" s="11"/>
      <c r="G10" s="10"/>
      <c r="H10" s="10"/>
      <c r="I10" s="10"/>
      <c r="X10" s="11"/>
    </row>
    <row r="11" spans="1:24" ht="15.75" x14ac:dyDescent="0.25">
      <c r="A11" s="11"/>
      <c r="B11" s="280" t="s">
        <v>392</v>
      </c>
      <c r="C11" s="281"/>
      <c r="D11" s="45"/>
      <c r="E11" s="45"/>
      <c r="F11" s="45"/>
      <c r="G11" s="45"/>
      <c r="H11" s="45"/>
      <c r="I11" s="45"/>
      <c r="J11" s="45"/>
      <c r="K11" s="45"/>
      <c r="L11" s="45"/>
      <c r="M11" s="45"/>
      <c r="N11" s="45"/>
      <c r="O11" s="45"/>
      <c r="P11" s="45"/>
      <c r="Q11" s="45"/>
      <c r="R11" s="45"/>
      <c r="S11" s="45"/>
      <c r="T11" s="45"/>
      <c r="U11" s="45"/>
      <c r="V11" s="45"/>
      <c r="W11" s="45"/>
      <c r="X11" s="11"/>
    </row>
    <row r="12" spans="1:24" ht="15.75" thickBot="1" x14ac:dyDescent="0.3">
      <c r="A12" s="11"/>
      <c r="F12" s="286"/>
      <c r="G12" s="286"/>
      <c r="H12" s="142"/>
      <c r="X12" s="11"/>
    </row>
    <row r="13" spans="1:24" ht="33.75" customHeight="1" thickBot="1" x14ac:dyDescent="0.3">
      <c r="A13" s="11"/>
      <c r="C13" s="287" t="s">
        <v>576</v>
      </c>
      <c r="D13" s="288"/>
      <c r="E13" s="288"/>
      <c r="F13" s="288"/>
      <c r="G13" s="289"/>
      <c r="H13" s="3"/>
      <c r="X13" s="11"/>
    </row>
    <row r="14" spans="1:24" s="2" customFormat="1" ht="34.5" customHeight="1" thickBot="1" x14ac:dyDescent="0.3">
      <c r="A14" s="18"/>
      <c r="C14" s="26" t="s">
        <v>394</v>
      </c>
      <c r="D14" s="7" t="s">
        <v>395</v>
      </c>
      <c r="E14" s="8" t="s">
        <v>396</v>
      </c>
      <c r="F14" s="7" t="s">
        <v>397</v>
      </c>
      <c r="G14" s="9" t="s">
        <v>396</v>
      </c>
      <c r="H14" s="6"/>
      <c r="X14" s="18"/>
    </row>
    <row r="15" spans="1:24" ht="15.75" x14ac:dyDescent="0.25">
      <c r="A15" s="11"/>
      <c r="C15" s="81" t="s">
        <v>398</v>
      </c>
      <c r="D15" s="91"/>
      <c r="E15" s="92"/>
      <c r="F15" s="88">
        <f>COUNTA('Monitoria Anual - 2'!S11:S879)</f>
        <v>0</v>
      </c>
      <c r="G15" s="27">
        <f t="shared" ref="G15:G21" si="0">F15/$F$22</f>
        <v>0</v>
      </c>
      <c r="H15" s="4"/>
      <c r="X15" s="11"/>
    </row>
    <row r="16" spans="1:24" ht="15.75" x14ac:dyDescent="0.25">
      <c r="A16" s="11"/>
      <c r="C16" s="82" t="s">
        <v>399</v>
      </c>
      <c r="D16" s="93">
        <f>COUNTA('Monitoria Anual - 2'!N11:N879)</f>
        <v>0</v>
      </c>
      <c r="E16" s="29">
        <f>D16/$D$22</f>
        <v>0</v>
      </c>
      <c r="F16" s="89">
        <f>D16-AB16</f>
        <v>0</v>
      </c>
      <c r="G16" s="29">
        <f t="shared" si="0"/>
        <v>0</v>
      </c>
      <c r="H16" s="4"/>
      <c r="X16" s="11"/>
    </row>
    <row r="17" spans="1:24" ht="15.75" x14ac:dyDescent="0.25">
      <c r="A17" s="11"/>
      <c r="C17" s="83" t="s">
        <v>400</v>
      </c>
      <c r="D17" s="93">
        <f>COUNTA('Monitoria Anual - 2'!O11:O879)</f>
        <v>10</v>
      </c>
      <c r="E17" s="29">
        <f>D17/$D$22</f>
        <v>0.33333333333333331</v>
      </c>
      <c r="F17" s="89">
        <f>D17-AB17</f>
        <v>10</v>
      </c>
      <c r="G17" s="29">
        <f t="shared" si="0"/>
        <v>0.33333333333333331</v>
      </c>
      <c r="H17" s="4"/>
      <c r="X17" s="11"/>
    </row>
    <row r="18" spans="1:24" ht="15.75" x14ac:dyDescent="0.25">
      <c r="A18" s="11"/>
      <c r="C18" s="84" t="s">
        <v>401</v>
      </c>
      <c r="D18" s="93">
        <f>COUNTA('Monitoria Anual - 2'!P11:P879)</f>
        <v>3</v>
      </c>
      <c r="E18" s="29">
        <f>D18/$D$22</f>
        <v>0.1</v>
      </c>
      <c r="F18" s="89">
        <f>D18-AB18</f>
        <v>3</v>
      </c>
      <c r="G18" s="29">
        <f t="shared" si="0"/>
        <v>0.1</v>
      </c>
      <c r="H18" s="4"/>
      <c r="X18" s="11"/>
    </row>
    <row r="19" spans="1:24" ht="15.75" x14ac:dyDescent="0.25">
      <c r="A19" s="11"/>
      <c r="C19" s="85" t="s">
        <v>402</v>
      </c>
      <c r="D19" s="93">
        <f>COUNTA('Monitoria Anual - 2'!Q11:Q879)</f>
        <v>12</v>
      </c>
      <c r="E19" s="29">
        <f>D19/$D$22</f>
        <v>0.4</v>
      </c>
      <c r="F19" s="89">
        <f>D19-AB19</f>
        <v>12</v>
      </c>
      <c r="G19" s="29">
        <f t="shared" si="0"/>
        <v>0.4</v>
      </c>
      <c r="H19" s="4"/>
      <c r="X19" s="11"/>
    </row>
    <row r="20" spans="1:24" ht="15.75" x14ac:dyDescent="0.25">
      <c r="A20" s="11"/>
      <c r="C20" s="86" t="s">
        <v>403</v>
      </c>
      <c r="D20" s="93">
        <f>COUNTA('Monitoria Anual - 2'!R11:R879)</f>
        <v>5</v>
      </c>
      <c r="E20" s="29">
        <f>D20/$D$22</f>
        <v>0.16666666666666666</v>
      </c>
      <c r="F20" s="89">
        <f>D20-AB20</f>
        <v>5</v>
      </c>
      <c r="G20" s="29">
        <f t="shared" si="0"/>
        <v>0.16666666666666666</v>
      </c>
      <c r="H20" s="4"/>
      <c r="X20" s="11"/>
    </row>
    <row r="21" spans="1:24" ht="16.5" thickBot="1" x14ac:dyDescent="0.3">
      <c r="A21" s="11"/>
      <c r="C21" s="87" t="s">
        <v>404</v>
      </c>
      <c r="D21" s="94"/>
      <c r="E21" s="95"/>
      <c r="F21" s="90">
        <f>'Monitoria Anual - 2'!C46</f>
        <v>0</v>
      </c>
      <c r="G21" s="30">
        <f t="shared" si="0"/>
        <v>0</v>
      </c>
      <c r="H21" s="4"/>
      <c r="X21" s="11"/>
    </row>
    <row r="22" spans="1:24" ht="16.5" thickBot="1" x14ac:dyDescent="0.3">
      <c r="A22" s="11"/>
      <c r="C22" s="96" t="s">
        <v>405</v>
      </c>
      <c r="D22" s="98">
        <f>SUM(D16:D20)</f>
        <v>30</v>
      </c>
      <c r="E22" s="32">
        <f>SUM(E15:E21)</f>
        <v>1</v>
      </c>
      <c r="F22" s="97">
        <f>SUM(F16:F21)</f>
        <v>30</v>
      </c>
      <c r="G22" s="32">
        <f>SUM(G16:G21)</f>
        <v>1</v>
      </c>
      <c r="H22" s="4"/>
      <c r="X22" s="11"/>
    </row>
    <row r="23" spans="1:24" ht="15.75" thickBot="1" x14ac:dyDescent="0.3">
      <c r="A23" s="11"/>
      <c r="C23" s="76" t="s">
        <v>406</v>
      </c>
      <c r="D23" s="282">
        <f>COUNTIF('Monitoria Anual - 2'!S11:S879,"Agrupada")</f>
        <v>0</v>
      </c>
      <c r="E23" s="283"/>
      <c r="F23" s="283"/>
      <c r="G23" s="284"/>
      <c r="H23" s="5"/>
      <c r="X23" s="11"/>
    </row>
    <row r="24" spans="1:24" ht="15.75" thickBot="1" x14ac:dyDescent="0.3">
      <c r="A24" s="11"/>
      <c r="C24" s="75" t="s">
        <v>407</v>
      </c>
      <c r="D24" s="282">
        <f>COUNTIF('Monitoria Anual - 2'!S11:S41,"Excluída")</f>
        <v>0</v>
      </c>
      <c r="E24" s="283"/>
      <c r="F24" s="283"/>
      <c r="G24" s="284"/>
      <c r="X24" s="11"/>
    </row>
    <row r="25" spans="1:24" x14ac:dyDescent="0.25">
      <c r="A25" s="11"/>
      <c r="X25" s="11"/>
    </row>
    <row r="26" spans="1:24" x14ac:dyDescent="0.25">
      <c r="A26" s="11"/>
      <c r="X26" s="11"/>
    </row>
    <row r="27" spans="1:24" ht="15.75" x14ac:dyDescent="0.25">
      <c r="A27" s="11"/>
      <c r="B27" s="280" t="s">
        <v>408</v>
      </c>
      <c r="C27" s="281"/>
      <c r="D27" s="45"/>
      <c r="E27" s="45"/>
      <c r="F27" s="45"/>
      <c r="G27" s="45"/>
      <c r="X27" s="11"/>
    </row>
    <row r="28" spans="1:24"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4" ht="16.5" thickBot="1" x14ac:dyDescent="0.3">
      <c r="A29" s="11"/>
      <c r="B29" s="17"/>
      <c r="C29" s="33" t="s">
        <v>409</v>
      </c>
      <c r="D29" s="69">
        <f>COUNTA('Monitoria Anual - 2'!A11:A40)</f>
        <v>6</v>
      </c>
      <c r="H29" s="17"/>
      <c r="I29" s="17"/>
      <c r="J29" s="17"/>
      <c r="K29" s="17"/>
      <c r="L29" s="17"/>
      <c r="M29" s="17"/>
      <c r="N29" s="17"/>
      <c r="O29" s="17"/>
      <c r="P29" s="17"/>
      <c r="Q29" s="17"/>
      <c r="R29" s="17"/>
      <c r="S29" s="17"/>
      <c r="T29" s="17"/>
      <c r="U29" s="17"/>
      <c r="V29" s="17"/>
      <c r="W29" s="17"/>
      <c r="X29" s="11"/>
    </row>
    <row r="30" spans="1:24" ht="15.75" thickBot="1" x14ac:dyDescent="0.3">
      <c r="A30" s="11"/>
      <c r="X30" s="11"/>
    </row>
    <row r="31" spans="1:24" ht="15.75" thickBot="1" x14ac:dyDescent="0.3">
      <c r="A31" s="11"/>
      <c r="C31" s="80" t="s">
        <v>410</v>
      </c>
      <c r="D31" s="80" t="s">
        <v>411</v>
      </c>
      <c r="E31" s="19"/>
      <c r="F31" s="20"/>
      <c r="G31" s="21"/>
      <c r="H31" s="23"/>
      <c r="I31" s="24"/>
      <c r="J31" s="25"/>
      <c r="W31" s="1"/>
      <c r="X31" s="11"/>
    </row>
    <row r="32" spans="1:24" x14ac:dyDescent="0.25">
      <c r="A32" s="11"/>
      <c r="C32" s="77" t="s">
        <v>412</v>
      </c>
      <c r="D32" s="101">
        <f>SUM(F32:J32)</f>
        <v>8</v>
      </c>
      <c r="E32" s="34">
        <f>COUNTA('Monitoria Anual - 2'!S11:S18)</f>
        <v>0</v>
      </c>
      <c r="F32" s="67">
        <f>COUNTA('Monitoria Anual - 2'!N11:N18)</f>
        <v>0</v>
      </c>
      <c r="G32" s="67">
        <f>COUNTA('Monitoria Anual - 2'!O11:O18)</f>
        <v>1</v>
      </c>
      <c r="H32" s="67">
        <f>COUNTA('Monitoria Anual - 2'!P11:P18)</f>
        <v>0</v>
      </c>
      <c r="I32" s="67">
        <f>COUNTA('Monitoria Anual - 2'!Q11:Q18)</f>
        <v>7</v>
      </c>
      <c r="J32" s="68">
        <f>COUNTA('Monitoria Anual - 2'!R11:R18)</f>
        <v>0</v>
      </c>
      <c r="W32" s="1"/>
      <c r="X32" s="11"/>
    </row>
    <row r="33" spans="1:24" x14ac:dyDescent="0.25">
      <c r="A33" s="11"/>
      <c r="C33" s="78" t="s">
        <v>413</v>
      </c>
      <c r="D33" s="77">
        <f>SUM(F33:J33)</f>
        <v>3</v>
      </c>
      <c r="E33" s="35">
        <f>COUNTA('Monitoria Anual - 2'!S19:S21)</f>
        <v>0</v>
      </c>
      <c r="F33" s="36">
        <f>COUNTA('Monitoria Anual - 2'!N19:N21)</f>
        <v>0</v>
      </c>
      <c r="G33" s="36">
        <f>COUNTA('Monitoria Anual - 2'!O19:O21)</f>
        <v>1</v>
      </c>
      <c r="H33" s="36">
        <f>COUNTA('Monitoria Anual - 2'!P19:P21)</f>
        <v>0</v>
      </c>
      <c r="I33" s="36">
        <f>COUNTA('Monitoria Anual - 2'!Q19:Q21)</f>
        <v>0</v>
      </c>
      <c r="J33" s="37">
        <f>COUNTA('Monitoria Anual - 2'!R19:R21)</f>
        <v>2</v>
      </c>
      <c r="W33" s="1"/>
      <c r="X33" s="11"/>
    </row>
    <row r="34" spans="1:24" x14ac:dyDescent="0.25">
      <c r="A34" s="11"/>
      <c r="C34" s="78" t="s">
        <v>414</v>
      </c>
      <c r="D34" s="77">
        <f t="shared" ref="D34:D37" si="1">SUM(F34:J34)</f>
        <v>7</v>
      </c>
      <c r="E34" s="35">
        <f>COUNTA('Monitoria Anual - 2'!S22:S28)</f>
        <v>0</v>
      </c>
      <c r="F34" s="36">
        <f>COUNTA('Monitoria Anual - 2'!N22:N28)</f>
        <v>0</v>
      </c>
      <c r="G34" s="36">
        <f>COUNTA('Monitoria Anual - 2'!O22:O28)</f>
        <v>2</v>
      </c>
      <c r="H34" s="36">
        <f>COUNTA('Monitoria Anual - 2'!P22:P28)</f>
        <v>3</v>
      </c>
      <c r="I34" s="36">
        <f>COUNTA('Monitoria Anual - 2'!Q22:Q28)</f>
        <v>2</v>
      </c>
      <c r="J34" s="37">
        <f>COUNTA('Monitoria Anual - 2'!R22:R28)</f>
        <v>0</v>
      </c>
      <c r="W34" s="1"/>
      <c r="X34" s="11"/>
    </row>
    <row r="35" spans="1:24" x14ac:dyDescent="0.25">
      <c r="A35" s="11"/>
      <c r="C35" s="78" t="s">
        <v>415</v>
      </c>
      <c r="D35" s="77">
        <f t="shared" si="1"/>
        <v>4</v>
      </c>
      <c r="E35" s="35">
        <f>COUNTA('Monitoria Anual - 2'!S29:S32)</f>
        <v>0</v>
      </c>
      <c r="F35" s="36">
        <f>COUNTA('Monitoria Anual - 2'!N29:N32)</f>
        <v>0</v>
      </c>
      <c r="G35" s="36">
        <f>COUNTA('Monitoria Anual - 2'!O29:O32)</f>
        <v>1</v>
      </c>
      <c r="H35" s="36">
        <f>COUNTA('Monitoria Anual - 2'!P29:P32)</f>
        <v>0</v>
      </c>
      <c r="I35" s="36">
        <f>COUNTA('Monitoria Anual - 2'!Q29:Q32)</f>
        <v>2</v>
      </c>
      <c r="J35" s="37">
        <f>COUNTA('Monitoria Anual - 2'!R29:R32)</f>
        <v>1</v>
      </c>
      <c r="W35" s="1"/>
      <c r="X35" s="11"/>
    </row>
    <row r="36" spans="1:24" x14ac:dyDescent="0.25">
      <c r="A36" s="11"/>
      <c r="C36" s="78" t="s">
        <v>416</v>
      </c>
      <c r="D36" s="77">
        <f t="shared" si="1"/>
        <v>4</v>
      </c>
      <c r="E36" s="35">
        <f>COUNTA('Monitoria Anual - 2'!S33:S36)</f>
        <v>0</v>
      </c>
      <c r="F36" s="36">
        <f>COUNTA('Monitoria Anual - 2'!N33:N36)</f>
        <v>0</v>
      </c>
      <c r="G36" s="36">
        <f>COUNTA('Monitoria Anual - 2'!O33:O36)</f>
        <v>4</v>
      </c>
      <c r="H36" s="36">
        <f>COUNTA('Monitoria Anual - 2'!P33:P36)</f>
        <v>0</v>
      </c>
      <c r="I36" s="36">
        <f>COUNTA('Monitoria Anual - 2'!Q33:Q36)</f>
        <v>0</v>
      </c>
      <c r="J36" s="37">
        <f>COUNTA('Monitoria Anual - 2'!R33:R36)</f>
        <v>0</v>
      </c>
      <c r="W36" s="1"/>
      <c r="X36" s="11"/>
    </row>
    <row r="37" spans="1:24" x14ac:dyDescent="0.25">
      <c r="A37" s="11"/>
      <c r="C37" s="78" t="s">
        <v>417</v>
      </c>
      <c r="D37" s="77">
        <f t="shared" si="1"/>
        <v>4</v>
      </c>
      <c r="E37" s="35">
        <f>COUNTA('Monitoria Anual - 2'!S37:S40)</f>
        <v>0</v>
      </c>
      <c r="F37" s="36">
        <f>COUNTA('Monitoria Anual - 2'!N37:N40)</f>
        <v>0</v>
      </c>
      <c r="G37" s="36">
        <f>COUNTA('Monitoria Anual - 2'!O37:O40)</f>
        <v>1</v>
      </c>
      <c r="H37" s="36">
        <f>COUNTA('Monitoria Anual - 2'!P37:P40)</f>
        <v>0</v>
      </c>
      <c r="I37" s="36">
        <f>COUNTA('Monitoria Anual - 2'!Q37:Q40)</f>
        <v>1</v>
      </c>
      <c r="J37" s="37">
        <f>COUNTA('Monitoria Anual - 2'!R37:R40)</f>
        <v>2</v>
      </c>
      <c r="W37" s="1"/>
      <c r="X37" s="11"/>
    </row>
    <row r="38" spans="1:24" x14ac:dyDescent="0.25">
      <c r="A38" s="11"/>
      <c r="X38" s="11"/>
    </row>
    <row r="39" spans="1:24" x14ac:dyDescent="0.25">
      <c r="A39" s="11"/>
      <c r="B39" s="11"/>
      <c r="C39" s="11"/>
      <c r="D39" s="11"/>
      <c r="E39" s="11"/>
      <c r="F39" s="11"/>
      <c r="G39" s="11"/>
      <c r="H39" s="11"/>
      <c r="I39" s="11"/>
      <c r="J39" s="11"/>
      <c r="K39" s="11"/>
      <c r="L39" s="11"/>
      <c r="M39" s="11"/>
      <c r="N39" s="11"/>
      <c r="O39" s="11"/>
      <c r="P39" s="11"/>
      <c r="Q39" s="11"/>
      <c r="R39" s="11"/>
      <c r="S39" s="11"/>
      <c r="T39" s="11"/>
      <c r="U39" s="11"/>
      <c r="V39" s="11"/>
      <c r="W39" s="11"/>
      <c r="X39" s="11"/>
    </row>
  </sheetData>
  <sheetProtection algorithmName="SHA-512" hashValue="7JmAnV9F19hlnfVE3mjfWGVF1mfzRNNOMY9XnRNM8Jli/XCrOpCL8Z00adN0/NP4CNPY+E6PAZk5grMCYroOaQ==" saltValue="rB9yzSiAtxvr/PPzfDKNWA=="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26"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96"/>
  <sheetViews>
    <sheetView showGridLines="0" zoomScale="80" zoomScaleNormal="80" workbookViewId="0">
      <selection activeCell="C11" sqref="C11"/>
    </sheetView>
  </sheetViews>
  <sheetFormatPr defaultColWidth="8.85546875" defaultRowHeight="15" x14ac:dyDescent="0.25"/>
  <cols>
    <col min="1" max="1" width="23.7109375" style="2" customWidth="1"/>
    <col min="2" max="2" width="3.85546875" style="2" customWidth="1"/>
    <col min="3" max="3" width="56" style="2" customWidth="1"/>
    <col min="4" max="4" width="37.5703125" style="2" customWidth="1"/>
    <col min="5" max="5" width="39.5703125" style="2" customWidth="1"/>
    <col min="6" max="6" width="12.42578125" style="2" customWidth="1"/>
    <col min="7" max="7" width="14.42578125" style="2" customWidth="1"/>
    <col min="8" max="8" width="16.28515625" style="2" customWidth="1"/>
    <col min="9" max="9" width="20.140625" style="2" customWidth="1"/>
    <col min="10" max="10" width="52" style="2" customWidth="1"/>
    <col min="11" max="13" width="16.28515625" style="2" customWidth="1"/>
    <col min="14" max="14" width="4.42578125" style="60" customWidth="1"/>
    <col min="15" max="18" width="4.5703125" style="60" customWidth="1"/>
    <col min="19" max="19" width="10.140625" style="60" customWidth="1"/>
    <col min="20" max="20" width="37.85546875" style="2" customWidth="1"/>
    <col min="21" max="21" width="28.7109375" style="2" customWidth="1"/>
    <col min="22" max="22" width="40.42578125" style="2" customWidth="1"/>
    <col min="23" max="23" width="43" style="2" customWidth="1"/>
    <col min="24"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33.75" customHeight="1" x14ac:dyDescent="0.25">
      <c r="A1" s="230" t="s">
        <v>389</v>
      </c>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18"/>
    </row>
    <row r="2" spans="1:40" ht="33.75" customHeight="1" thickBot="1" x14ac:dyDescent="0.3">
      <c r="A2" s="231" t="s">
        <v>577</v>
      </c>
      <c r="B2" s="231"/>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18"/>
    </row>
    <row r="3" spans="1:40" ht="15.75" thickTop="1" x14ac:dyDescent="0.25">
      <c r="AJ3" s="18"/>
    </row>
    <row r="4" spans="1:40" ht="45" customHeight="1" x14ac:dyDescent="0.25">
      <c r="A4" s="55" t="s">
        <v>2</v>
      </c>
      <c r="B4" s="326" t="str">
        <f>'Monitoria Anual - 2'!B4</f>
        <v xml:space="preserve">Implementar medidas que favoreçam a conservação das espécies do PAN e de seus habitat, em cinco anos. </v>
      </c>
      <c r="C4" s="326"/>
      <c r="D4" s="326"/>
      <c r="E4" s="326"/>
      <c r="F4" s="326"/>
      <c r="G4" s="327"/>
      <c r="H4" s="13"/>
      <c r="I4" s="13"/>
      <c r="J4" s="13"/>
      <c r="K4" s="13"/>
      <c r="L4" s="13"/>
      <c r="M4" s="13"/>
      <c r="N4" s="13"/>
      <c r="O4" s="13"/>
      <c r="P4" s="13"/>
      <c r="Q4" s="13"/>
      <c r="R4" s="13"/>
      <c r="S4" s="2"/>
      <c r="AJ4" s="18"/>
    </row>
    <row r="5" spans="1:40" x14ac:dyDescent="0.25">
      <c r="AJ5" s="18"/>
    </row>
    <row r="6" spans="1:40" ht="27" customHeight="1" x14ac:dyDescent="0.25">
      <c r="A6" s="55" t="s">
        <v>4</v>
      </c>
      <c r="B6" s="245" t="s">
        <v>578</v>
      </c>
      <c r="C6" s="246"/>
      <c r="M6" s="60"/>
      <c r="AJ6" s="18"/>
      <c r="AN6" s="2" t="s">
        <v>6</v>
      </c>
    </row>
    <row r="7" spans="1:40" ht="15.75" thickBot="1" x14ac:dyDescent="0.3">
      <c r="AJ7" s="18"/>
      <c r="AN7" s="61" t="s">
        <v>8</v>
      </c>
    </row>
    <row r="8" spans="1:40" ht="16.5" thickBot="1" x14ac:dyDescent="0.3">
      <c r="A8" s="249" t="s">
        <v>9</v>
      </c>
      <c r="B8" s="250"/>
      <c r="C8" s="250"/>
      <c r="D8" s="250"/>
      <c r="E8" s="250"/>
      <c r="F8" s="250"/>
      <c r="G8" s="250"/>
      <c r="H8" s="250"/>
      <c r="I8" s="250"/>
      <c r="J8" s="250"/>
      <c r="K8" s="250"/>
      <c r="L8" s="250"/>
      <c r="M8" s="251"/>
      <c r="N8" s="264" t="s">
        <v>10</v>
      </c>
      <c r="O8" s="265"/>
      <c r="P8" s="265"/>
      <c r="Q8" s="265"/>
      <c r="R8" s="265"/>
      <c r="S8" s="265"/>
      <c r="T8" s="265"/>
      <c r="U8" s="265"/>
      <c r="V8" s="265"/>
      <c r="W8" s="265"/>
      <c r="X8" s="266"/>
      <c r="Y8" s="232" t="s">
        <v>11</v>
      </c>
      <c r="Z8" s="233"/>
      <c r="AA8" s="233"/>
      <c r="AB8" s="233"/>
      <c r="AC8" s="233"/>
      <c r="AD8" s="233"/>
      <c r="AE8" s="233"/>
      <c r="AF8" s="233"/>
      <c r="AG8" s="233"/>
      <c r="AH8" s="233"/>
      <c r="AI8" s="234"/>
      <c r="AJ8" s="18"/>
    </row>
    <row r="9" spans="1:40" ht="15.75" x14ac:dyDescent="0.25">
      <c r="A9" s="302" t="s">
        <v>12</v>
      </c>
      <c r="B9" s="304" t="s">
        <v>13</v>
      </c>
      <c r="C9" s="304" t="s">
        <v>14</v>
      </c>
      <c r="D9" s="304" t="s">
        <v>15</v>
      </c>
      <c r="E9" s="306" t="s">
        <v>16</v>
      </c>
      <c r="F9" s="304" t="s">
        <v>17</v>
      </c>
      <c r="G9" s="304"/>
      <c r="H9" s="304" t="s">
        <v>18</v>
      </c>
      <c r="I9" s="304" t="s">
        <v>19</v>
      </c>
      <c r="J9" s="304" t="s">
        <v>20</v>
      </c>
      <c r="K9" s="324" t="s">
        <v>21</v>
      </c>
      <c r="L9" s="325"/>
      <c r="M9" s="304" t="s">
        <v>22</v>
      </c>
      <c r="N9" s="300" t="s">
        <v>23</v>
      </c>
      <c r="O9" s="314" t="s">
        <v>24</v>
      </c>
      <c r="P9" s="316" t="s">
        <v>25</v>
      </c>
      <c r="Q9" s="318" t="s">
        <v>26</v>
      </c>
      <c r="R9" s="320" t="s">
        <v>27</v>
      </c>
      <c r="S9" s="322" t="s">
        <v>28</v>
      </c>
      <c r="T9" s="298" t="s">
        <v>29</v>
      </c>
      <c r="U9" s="298" t="s">
        <v>30</v>
      </c>
      <c r="V9" s="298" t="s">
        <v>31</v>
      </c>
      <c r="W9" s="298" t="s">
        <v>32</v>
      </c>
      <c r="X9" s="310" t="s">
        <v>33</v>
      </c>
      <c r="Y9" s="312" t="s">
        <v>34</v>
      </c>
      <c r="Z9" s="296" t="s">
        <v>35</v>
      </c>
      <c r="AA9" s="294" t="s">
        <v>36</v>
      </c>
      <c r="AB9" s="296" t="s">
        <v>37</v>
      </c>
      <c r="AC9" s="296" t="s">
        <v>579</v>
      </c>
      <c r="AD9" s="296" t="s">
        <v>39</v>
      </c>
      <c r="AE9" s="296" t="s">
        <v>40</v>
      </c>
      <c r="AF9" s="308" t="s">
        <v>41</v>
      </c>
      <c r="AG9" s="296" t="s">
        <v>42</v>
      </c>
      <c r="AH9" s="296" t="s">
        <v>43</v>
      </c>
      <c r="AI9" s="328" t="s">
        <v>44</v>
      </c>
      <c r="AJ9" s="18"/>
    </row>
    <row r="10" spans="1:40" ht="32.25" thickBot="1" x14ac:dyDescent="0.3">
      <c r="A10" s="303"/>
      <c r="B10" s="305"/>
      <c r="C10" s="305"/>
      <c r="D10" s="305"/>
      <c r="E10" s="307"/>
      <c r="F10" s="54" t="s">
        <v>45</v>
      </c>
      <c r="G10" s="54" t="s">
        <v>46</v>
      </c>
      <c r="H10" s="305"/>
      <c r="I10" s="305"/>
      <c r="J10" s="305"/>
      <c r="K10" s="100" t="s">
        <v>47</v>
      </c>
      <c r="L10" s="100" t="s">
        <v>48</v>
      </c>
      <c r="M10" s="305"/>
      <c r="N10" s="301"/>
      <c r="O10" s="315"/>
      <c r="P10" s="317"/>
      <c r="Q10" s="319"/>
      <c r="R10" s="321"/>
      <c r="S10" s="323"/>
      <c r="T10" s="330"/>
      <c r="U10" s="299"/>
      <c r="V10" s="299"/>
      <c r="W10" s="330"/>
      <c r="X10" s="311"/>
      <c r="Y10" s="313"/>
      <c r="Z10" s="297"/>
      <c r="AA10" s="295"/>
      <c r="AB10" s="297"/>
      <c r="AC10" s="297"/>
      <c r="AD10" s="297"/>
      <c r="AE10" s="297"/>
      <c r="AF10" s="331"/>
      <c r="AG10" s="297"/>
      <c r="AH10" s="297"/>
      <c r="AI10" s="329"/>
      <c r="AJ10" s="18"/>
    </row>
    <row r="11" spans="1:40" ht="84.75" customHeight="1" x14ac:dyDescent="0.25">
      <c r="A11" s="252" t="s">
        <v>49</v>
      </c>
      <c r="B11" s="143" t="s">
        <v>50</v>
      </c>
      <c r="C11" s="170" t="s">
        <v>51</v>
      </c>
      <c r="D11" s="171" t="s">
        <v>60</v>
      </c>
      <c r="E11" s="171" t="s">
        <v>61</v>
      </c>
      <c r="F11" s="172">
        <v>43191</v>
      </c>
      <c r="G11" s="172">
        <v>45017</v>
      </c>
      <c r="H11" s="173" t="s">
        <v>59</v>
      </c>
      <c r="I11" s="174">
        <v>0</v>
      </c>
      <c r="J11" s="173" t="s">
        <v>580</v>
      </c>
      <c r="K11" s="173" t="s">
        <v>63</v>
      </c>
      <c r="L11" s="173" t="s">
        <v>64</v>
      </c>
      <c r="M11" s="171"/>
      <c r="N11" s="62"/>
      <c r="O11" s="63"/>
      <c r="P11" s="62"/>
      <c r="Q11" s="175" t="s">
        <v>55</v>
      </c>
      <c r="R11" s="62"/>
      <c r="S11" s="143"/>
      <c r="T11" s="127" t="s">
        <v>581</v>
      </c>
      <c r="U11" s="60" t="s">
        <v>582</v>
      </c>
      <c r="V11" s="62"/>
      <c r="W11" s="65" t="s">
        <v>59</v>
      </c>
      <c r="X11" s="62"/>
      <c r="Y11" s="62"/>
      <c r="Z11" s="62"/>
      <c r="AA11" s="62"/>
      <c r="AB11" s="62"/>
      <c r="AC11" s="62"/>
      <c r="AD11" s="62"/>
      <c r="AE11" s="62"/>
      <c r="AF11" s="150" t="s">
        <v>583</v>
      </c>
      <c r="AG11" s="62"/>
      <c r="AH11" s="62"/>
      <c r="AI11" s="60" t="s">
        <v>584</v>
      </c>
      <c r="AJ11" s="18"/>
    </row>
    <row r="12" spans="1:40" ht="84.75" customHeight="1" x14ac:dyDescent="0.25">
      <c r="A12" s="253"/>
      <c r="B12" s="48" t="s">
        <v>65</v>
      </c>
      <c r="C12" s="170" t="s">
        <v>66</v>
      </c>
      <c r="D12" s="171" t="s">
        <v>67</v>
      </c>
      <c r="E12" s="171" t="s">
        <v>74</v>
      </c>
      <c r="F12" s="172">
        <v>43191</v>
      </c>
      <c r="G12" s="172">
        <v>45017</v>
      </c>
      <c r="H12" s="171" t="s">
        <v>68</v>
      </c>
      <c r="I12" s="174">
        <v>1000000</v>
      </c>
      <c r="J12" s="173" t="s">
        <v>585</v>
      </c>
      <c r="K12" s="171" t="s">
        <v>64</v>
      </c>
      <c r="L12" s="171" t="s">
        <v>64</v>
      </c>
      <c r="M12" s="171"/>
      <c r="N12" s="62"/>
      <c r="O12" s="62"/>
      <c r="P12" s="62"/>
      <c r="Q12" s="175" t="s">
        <v>55</v>
      </c>
      <c r="R12" s="62"/>
      <c r="S12" s="143"/>
      <c r="T12" s="60" t="s">
        <v>586</v>
      </c>
      <c r="U12" s="127" t="s">
        <v>587</v>
      </c>
      <c r="V12" s="65"/>
      <c r="W12" s="60" t="s">
        <v>588</v>
      </c>
      <c r="X12" s="65"/>
      <c r="Y12" s="65"/>
      <c r="Z12" s="65"/>
      <c r="AA12" s="65"/>
      <c r="AB12" s="65"/>
      <c r="AC12" s="65"/>
      <c r="AD12" s="65"/>
      <c r="AE12" s="65"/>
      <c r="AF12" s="150" t="s">
        <v>589</v>
      </c>
      <c r="AG12" s="65"/>
      <c r="AH12" s="65"/>
      <c r="AI12" s="65"/>
      <c r="AJ12" s="18"/>
    </row>
    <row r="13" spans="1:40" ht="84.75" customHeight="1" x14ac:dyDescent="0.25">
      <c r="A13" s="253"/>
      <c r="B13" s="48" t="s">
        <v>76</v>
      </c>
      <c r="C13" s="170" t="s">
        <v>77</v>
      </c>
      <c r="D13" s="171" t="s">
        <v>78</v>
      </c>
      <c r="E13" s="171" t="s">
        <v>82</v>
      </c>
      <c r="F13" s="172">
        <v>43191</v>
      </c>
      <c r="G13" s="172">
        <v>45017</v>
      </c>
      <c r="H13" s="171" t="s">
        <v>68</v>
      </c>
      <c r="I13" s="174">
        <v>1000000</v>
      </c>
      <c r="J13" s="173" t="s">
        <v>590</v>
      </c>
      <c r="K13" s="171" t="s">
        <v>64</v>
      </c>
      <c r="L13" s="171" t="s">
        <v>64</v>
      </c>
      <c r="M13" s="171"/>
      <c r="N13" s="62"/>
      <c r="O13" s="62"/>
      <c r="P13" s="62"/>
      <c r="Q13" s="175" t="s">
        <v>55</v>
      </c>
      <c r="R13" s="62"/>
      <c r="S13" s="143"/>
      <c r="T13" s="168" t="s">
        <v>591</v>
      </c>
      <c r="U13" s="127" t="s">
        <v>587</v>
      </c>
      <c r="V13" s="65"/>
      <c r="W13" s="127" t="s">
        <v>592</v>
      </c>
      <c r="X13" s="65"/>
      <c r="Y13" s="65"/>
      <c r="Z13" s="65"/>
      <c r="AA13" s="65"/>
      <c r="AB13" s="65"/>
      <c r="AC13" s="65"/>
      <c r="AD13" s="65"/>
      <c r="AE13" s="65"/>
      <c r="AF13" s="127" t="s">
        <v>593</v>
      </c>
      <c r="AG13" s="65"/>
      <c r="AH13" s="65"/>
      <c r="AI13" s="65"/>
      <c r="AJ13" s="18"/>
    </row>
    <row r="14" spans="1:40" ht="84.75" customHeight="1" x14ac:dyDescent="0.25">
      <c r="A14" s="253"/>
      <c r="B14" s="48" t="s">
        <v>84</v>
      </c>
      <c r="C14" s="170" t="s">
        <v>85</v>
      </c>
      <c r="D14" s="171" t="s">
        <v>86</v>
      </c>
      <c r="E14" s="171" t="s">
        <v>92</v>
      </c>
      <c r="F14" s="172">
        <v>43191</v>
      </c>
      <c r="G14" s="172">
        <v>45017</v>
      </c>
      <c r="H14" s="171" t="s">
        <v>87</v>
      </c>
      <c r="I14" s="174">
        <v>500000</v>
      </c>
      <c r="J14" s="173" t="s">
        <v>93</v>
      </c>
      <c r="K14" s="171" t="s">
        <v>64</v>
      </c>
      <c r="L14" s="171" t="s">
        <v>64</v>
      </c>
      <c r="M14" s="171"/>
      <c r="N14" s="62"/>
      <c r="O14" s="62"/>
      <c r="P14" s="62"/>
      <c r="Q14" s="175" t="s">
        <v>55</v>
      </c>
      <c r="R14" s="62"/>
      <c r="S14" s="143"/>
      <c r="T14" s="60" t="s">
        <v>594</v>
      </c>
      <c r="U14" s="127" t="s">
        <v>595</v>
      </c>
      <c r="V14" s="60"/>
      <c r="W14" s="65" t="s">
        <v>87</v>
      </c>
      <c r="X14" s="65"/>
      <c r="Y14" s="65"/>
      <c r="Z14" s="65"/>
      <c r="AA14" s="65"/>
      <c r="AB14" s="65"/>
      <c r="AC14" s="65"/>
      <c r="AD14" s="65"/>
      <c r="AE14" s="65"/>
      <c r="AF14" s="65"/>
      <c r="AG14" s="65"/>
      <c r="AH14" s="65"/>
      <c r="AI14" s="65"/>
      <c r="AJ14" s="18"/>
    </row>
    <row r="15" spans="1:40" ht="84.75" customHeight="1" x14ac:dyDescent="0.25">
      <c r="A15" s="253"/>
      <c r="B15" s="48" t="s">
        <v>94</v>
      </c>
      <c r="C15" s="170" t="s">
        <v>95</v>
      </c>
      <c r="D15" s="171" t="s">
        <v>78</v>
      </c>
      <c r="E15" s="171" t="s">
        <v>101</v>
      </c>
      <c r="F15" s="172">
        <v>43191</v>
      </c>
      <c r="G15" s="172">
        <v>45017</v>
      </c>
      <c r="H15" s="171" t="s">
        <v>87</v>
      </c>
      <c r="I15" s="174">
        <v>1000000</v>
      </c>
      <c r="J15" s="173" t="s">
        <v>596</v>
      </c>
      <c r="K15" s="171" t="s">
        <v>64</v>
      </c>
      <c r="L15" s="171" t="s">
        <v>64</v>
      </c>
      <c r="M15" s="133"/>
      <c r="N15" s="62"/>
      <c r="O15" s="62"/>
      <c r="P15" s="62"/>
      <c r="Q15" s="175" t="s">
        <v>55</v>
      </c>
      <c r="R15" s="62"/>
      <c r="S15" s="143"/>
      <c r="T15" s="127" t="s">
        <v>597</v>
      </c>
      <c r="U15" s="127" t="s">
        <v>598</v>
      </c>
      <c r="V15" s="65"/>
      <c r="W15" s="65" t="s">
        <v>87</v>
      </c>
      <c r="X15" s="127" t="s">
        <v>599</v>
      </c>
      <c r="Y15" s="65"/>
      <c r="Z15" s="65"/>
      <c r="AA15" s="65"/>
      <c r="AB15" s="65"/>
      <c r="AC15" s="65"/>
      <c r="AD15" s="65"/>
      <c r="AE15" s="65"/>
      <c r="AF15" s="60" t="s">
        <v>59</v>
      </c>
      <c r="AG15" s="65"/>
      <c r="AH15" s="65"/>
      <c r="AI15" s="65"/>
      <c r="AJ15" s="18"/>
    </row>
    <row r="16" spans="1:40" ht="84.75" customHeight="1" x14ac:dyDescent="0.25">
      <c r="A16" s="253"/>
      <c r="B16" s="48" t="s">
        <v>102</v>
      </c>
      <c r="C16" s="170" t="s">
        <v>103</v>
      </c>
      <c r="D16" s="171" t="s">
        <v>78</v>
      </c>
      <c r="E16" s="171" t="s">
        <v>108</v>
      </c>
      <c r="F16" s="172">
        <v>43191</v>
      </c>
      <c r="G16" s="172">
        <v>45017</v>
      </c>
      <c r="H16" s="171" t="s">
        <v>104</v>
      </c>
      <c r="I16" s="174">
        <v>500000</v>
      </c>
      <c r="J16" s="173" t="s">
        <v>439</v>
      </c>
      <c r="K16" s="173" t="s">
        <v>110</v>
      </c>
      <c r="L16" s="171" t="s">
        <v>64</v>
      </c>
      <c r="M16" s="171"/>
      <c r="N16" s="62"/>
      <c r="O16" s="62"/>
      <c r="P16" s="176" t="s">
        <v>55</v>
      </c>
      <c r="Q16" s="62"/>
      <c r="R16" s="62"/>
      <c r="S16" s="143"/>
      <c r="T16" s="127" t="s">
        <v>600</v>
      </c>
      <c r="U16" s="65"/>
      <c r="V16" s="129" t="s">
        <v>601</v>
      </c>
      <c r="W16" s="65" t="s">
        <v>104</v>
      </c>
      <c r="X16" s="65"/>
      <c r="Y16" s="65"/>
      <c r="Z16" s="65"/>
      <c r="AA16" s="65"/>
      <c r="AB16" s="65"/>
      <c r="AC16" s="65"/>
      <c r="AD16" s="65"/>
      <c r="AE16" s="65"/>
      <c r="AF16" s="150" t="s">
        <v>602</v>
      </c>
      <c r="AG16" s="65"/>
      <c r="AH16" s="65"/>
      <c r="AI16" s="127" t="s">
        <v>603</v>
      </c>
      <c r="AJ16" s="18"/>
    </row>
    <row r="17" spans="1:36" ht="84.75" customHeight="1" x14ac:dyDescent="0.25">
      <c r="A17" s="253"/>
      <c r="B17" s="48" t="s">
        <v>111</v>
      </c>
      <c r="C17" s="177" t="s">
        <v>112</v>
      </c>
      <c r="D17" s="171" t="s">
        <v>113</v>
      </c>
      <c r="E17" s="171" t="s">
        <v>117</v>
      </c>
      <c r="F17" s="172">
        <v>43191</v>
      </c>
      <c r="G17" s="172">
        <v>45017</v>
      </c>
      <c r="H17" s="171" t="s">
        <v>104</v>
      </c>
      <c r="I17" s="174">
        <v>30000</v>
      </c>
      <c r="J17" s="173" t="s">
        <v>604</v>
      </c>
      <c r="K17" s="173" t="s">
        <v>64</v>
      </c>
      <c r="L17" s="173" t="s">
        <v>64</v>
      </c>
      <c r="M17" s="171"/>
      <c r="N17" s="62"/>
      <c r="O17" s="62"/>
      <c r="P17" s="176" t="s">
        <v>55</v>
      </c>
      <c r="Q17" s="169"/>
      <c r="R17" s="62"/>
      <c r="S17" s="143"/>
      <c r="T17" s="127" t="s">
        <v>605</v>
      </c>
      <c r="U17" s="65"/>
      <c r="V17" s="60" t="s">
        <v>606</v>
      </c>
      <c r="W17" s="127" t="s">
        <v>607</v>
      </c>
      <c r="X17" s="65"/>
      <c r="Y17" s="65"/>
      <c r="Z17" s="65"/>
      <c r="AA17" s="65"/>
      <c r="AB17" s="65"/>
      <c r="AC17" s="65"/>
      <c r="AD17" s="65"/>
      <c r="AE17" s="65"/>
      <c r="AF17" s="65"/>
      <c r="AG17" s="65"/>
      <c r="AH17" s="65"/>
      <c r="AI17" s="127" t="s">
        <v>608</v>
      </c>
      <c r="AJ17" s="18"/>
    </row>
    <row r="18" spans="1:36" ht="84.75" customHeight="1" x14ac:dyDescent="0.25">
      <c r="A18" s="254"/>
      <c r="B18" s="48" t="s">
        <v>382</v>
      </c>
      <c r="C18" s="177" t="s">
        <v>609</v>
      </c>
      <c r="D18" s="171" t="s">
        <v>384</v>
      </c>
      <c r="E18" s="171" t="s">
        <v>385</v>
      </c>
      <c r="F18" s="172">
        <v>43709</v>
      </c>
      <c r="G18" s="172">
        <v>44470</v>
      </c>
      <c r="H18" s="171" t="s">
        <v>87</v>
      </c>
      <c r="I18" s="174">
        <v>0</v>
      </c>
      <c r="J18" s="173" t="s">
        <v>610</v>
      </c>
      <c r="K18" s="173" t="s">
        <v>64</v>
      </c>
      <c r="L18" s="173" t="s">
        <v>64</v>
      </c>
      <c r="M18" s="171" t="s">
        <v>387</v>
      </c>
      <c r="N18" s="62"/>
      <c r="O18" s="178" t="s">
        <v>55</v>
      </c>
      <c r="P18" s="62"/>
      <c r="Q18" s="62"/>
      <c r="R18" s="62"/>
      <c r="S18" s="143"/>
      <c r="T18" s="2" t="s">
        <v>611</v>
      </c>
      <c r="U18" s="65"/>
      <c r="V18" s="127" t="s">
        <v>612</v>
      </c>
      <c r="W18" s="2" t="s">
        <v>87</v>
      </c>
      <c r="X18" s="127" t="s">
        <v>613</v>
      </c>
      <c r="Y18" s="60" t="s">
        <v>614</v>
      </c>
      <c r="Z18" s="65"/>
      <c r="AA18" s="65"/>
      <c r="AB18" s="65"/>
      <c r="AC18" s="186">
        <v>44621</v>
      </c>
      <c r="AD18" s="65"/>
      <c r="AE18" s="65"/>
      <c r="AF18" s="127" t="s">
        <v>615</v>
      </c>
      <c r="AG18" s="65"/>
      <c r="AH18" s="65"/>
      <c r="AI18" s="60" t="s">
        <v>616</v>
      </c>
      <c r="AJ18" s="18"/>
    </row>
    <row r="19" spans="1:36" ht="84.75" customHeight="1" x14ac:dyDescent="0.25">
      <c r="A19" s="293" t="s">
        <v>121</v>
      </c>
      <c r="B19" s="162" t="s">
        <v>122</v>
      </c>
      <c r="C19" s="165" t="s">
        <v>123</v>
      </c>
      <c r="D19" s="171" t="s">
        <v>124</v>
      </c>
      <c r="E19" s="171" t="s">
        <v>129</v>
      </c>
      <c r="F19" s="172">
        <v>43466</v>
      </c>
      <c r="G19" s="172">
        <v>44013</v>
      </c>
      <c r="H19" s="173" t="s">
        <v>617</v>
      </c>
      <c r="I19" s="174">
        <v>0</v>
      </c>
      <c r="J19" s="173" t="s">
        <v>618</v>
      </c>
      <c r="K19" s="173" t="s">
        <v>131</v>
      </c>
      <c r="L19" s="171" t="s">
        <v>64</v>
      </c>
      <c r="M19" s="173" t="s">
        <v>132</v>
      </c>
      <c r="N19" s="62"/>
      <c r="O19" s="62"/>
      <c r="P19" s="62"/>
      <c r="Q19" s="62"/>
      <c r="R19" s="179" t="s">
        <v>55</v>
      </c>
      <c r="S19" s="143"/>
      <c r="T19" s="65" t="s">
        <v>619</v>
      </c>
      <c r="U19" s="65"/>
      <c r="V19" s="65"/>
      <c r="W19" s="65"/>
      <c r="X19" s="65"/>
      <c r="Y19" s="65"/>
      <c r="Z19" s="65"/>
      <c r="AA19" s="65"/>
      <c r="AB19" s="65"/>
      <c r="AC19" s="65"/>
      <c r="AD19" s="65"/>
      <c r="AE19" s="65"/>
      <c r="AF19" s="65"/>
      <c r="AG19" s="65"/>
      <c r="AH19" s="65"/>
      <c r="AI19" s="65"/>
      <c r="AJ19" s="18"/>
    </row>
    <row r="20" spans="1:36" ht="84.75" customHeight="1" x14ac:dyDescent="0.25">
      <c r="A20" s="253"/>
      <c r="B20" s="162" t="s">
        <v>133</v>
      </c>
      <c r="C20" s="166" t="s">
        <v>134</v>
      </c>
      <c r="D20" s="171" t="s">
        <v>135</v>
      </c>
      <c r="E20" s="171" t="s">
        <v>143</v>
      </c>
      <c r="F20" s="172">
        <v>43191</v>
      </c>
      <c r="G20" s="172">
        <v>43435</v>
      </c>
      <c r="H20" s="171" t="s">
        <v>620</v>
      </c>
      <c r="I20" s="174">
        <v>10000</v>
      </c>
      <c r="J20" s="171" t="s">
        <v>621</v>
      </c>
      <c r="K20" s="171" t="s">
        <v>144</v>
      </c>
      <c r="L20" s="171" t="s">
        <v>64</v>
      </c>
      <c r="M20" s="173"/>
      <c r="N20" s="62"/>
      <c r="O20" s="62"/>
      <c r="P20" s="62"/>
      <c r="Q20" s="62"/>
      <c r="R20" s="179" t="s">
        <v>55</v>
      </c>
      <c r="S20" s="143"/>
      <c r="T20" s="65" t="s">
        <v>622</v>
      </c>
      <c r="U20" s="65"/>
      <c r="V20" s="65"/>
      <c r="W20" s="65"/>
      <c r="X20" s="65"/>
      <c r="Y20" s="65"/>
      <c r="Z20" s="65"/>
      <c r="AA20" s="65"/>
      <c r="AB20" s="65"/>
      <c r="AC20" s="65"/>
      <c r="AD20" s="65"/>
      <c r="AE20" s="65"/>
      <c r="AF20" s="65"/>
      <c r="AG20" s="65"/>
      <c r="AH20" s="65"/>
      <c r="AI20" s="65"/>
      <c r="AJ20" s="18"/>
    </row>
    <row r="21" spans="1:36" ht="84.75" customHeight="1" x14ac:dyDescent="0.25">
      <c r="A21" s="254"/>
      <c r="B21" s="48" t="s">
        <v>145</v>
      </c>
      <c r="C21" s="167" t="s">
        <v>466</v>
      </c>
      <c r="D21" s="171" t="s">
        <v>467</v>
      </c>
      <c r="E21" s="171" t="s">
        <v>155</v>
      </c>
      <c r="F21" s="172">
        <v>43466</v>
      </c>
      <c r="G21" s="172">
        <v>45017</v>
      </c>
      <c r="H21" s="171" t="s">
        <v>623</v>
      </c>
      <c r="I21" s="174">
        <v>20000</v>
      </c>
      <c r="J21" s="173" t="s">
        <v>624</v>
      </c>
      <c r="K21" s="173" t="s">
        <v>131</v>
      </c>
      <c r="L21" s="173" t="s">
        <v>64</v>
      </c>
      <c r="M21" s="173" t="s">
        <v>469</v>
      </c>
      <c r="N21" s="62"/>
      <c r="O21" s="62"/>
      <c r="P21" s="176" t="s">
        <v>55</v>
      </c>
      <c r="Q21" s="62"/>
      <c r="R21" s="62"/>
      <c r="S21" s="143"/>
      <c r="T21" s="127" t="s">
        <v>625</v>
      </c>
      <c r="U21" s="127" t="s">
        <v>463</v>
      </c>
      <c r="V21" s="127" t="s">
        <v>626</v>
      </c>
      <c r="W21" s="127" t="s">
        <v>627</v>
      </c>
      <c r="X21" s="62"/>
      <c r="Y21" s="62"/>
      <c r="Z21" s="62"/>
      <c r="AA21" s="62"/>
      <c r="AB21" s="62"/>
      <c r="AC21" s="62"/>
      <c r="AD21" s="127" t="s">
        <v>628</v>
      </c>
      <c r="AE21" s="62"/>
      <c r="AF21" s="127" t="s">
        <v>629</v>
      </c>
      <c r="AG21" s="62"/>
      <c r="AH21" s="62"/>
      <c r="AI21" s="150" t="s">
        <v>630</v>
      </c>
      <c r="AJ21" s="18"/>
    </row>
    <row r="22" spans="1:36" ht="84.75" customHeight="1" x14ac:dyDescent="0.25">
      <c r="A22" s="293" t="s">
        <v>470</v>
      </c>
      <c r="B22" s="48" t="s">
        <v>160</v>
      </c>
      <c r="C22" s="170" t="s">
        <v>161</v>
      </c>
      <c r="D22" s="171" t="s">
        <v>631</v>
      </c>
      <c r="E22" s="171" t="s">
        <v>172</v>
      </c>
      <c r="F22" s="172">
        <v>43191</v>
      </c>
      <c r="G22" s="172">
        <v>45017</v>
      </c>
      <c r="H22" s="173" t="s">
        <v>632</v>
      </c>
      <c r="I22" s="174">
        <v>50000</v>
      </c>
      <c r="J22" s="173" t="s">
        <v>173</v>
      </c>
      <c r="K22" s="173" t="s">
        <v>174</v>
      </c>
      <c r="L22" s="173" t="s">
        <v>175</v>
      </c>
      <c r="M22" s="171"/>
      <c r="N22" s="62"/>
      <c r="O22" s="62"/>
      <c r="P22" s="62"/>
      <c r="Q22" s="175" t="s">
        <v>55</v>
      </c>
      <c r="R22" s="62"/>
      <c r="S22" s="143"/>
      <c r="T22" s="187" t="s">
        <v>633</v>
      </c>
      <c r="U22" s="127" t="s">
        <v>634</v>
      </c>
      <c r="V22" s="65"/>
      <c r="W22" s="127" t="s">
        <v>635</v>
      </c>
      <c r="X22" s="65"/>
      <c r="Y22" s="65"/>
      <c r="Z22" s="65"/>
      <c r="AA22" s="65"/>
      <c r="AB22" s="65"/>
      <c r="AC22" s="65"/>
      <c r="AD22" s="65"/>
      <c r="AE22" s="65"/>
      <c r="AF22" s="133" t="s">
        <v>636</v>
      </c>
      <c r="AG22" s="60" t="s">
        <v>637</v>
      </c>
      <c r="AH22" s="65"/>
      <c r="AI22" s="65"/>
      <c r="AJ22" s="18"/>
    </row>
    <row r="23" spans="1:36" ht="84.75" customHeight="1" x14ac:dyDescent="0.25">
      <c r="A23" s="253"/>
      <c r="B23" s="48" t="s">
        <v>177</v>
      </c>
      <c r="C23" s="170" t="s">
        <v>187</v>
      </c>
      <c r="D23" s="171" t="s">
        <v>477</v>
      </c>
      <c r="E23" s="171" t="s">
        <v>189</v>
      </c>
      <c r="F23" s="172">
        <v>43191</v>
      </c>
      <c r="G23" s="172">
        <v>45017</v>
      </c>
      <c r="H23" s="171" t="s">
        <v>186</v>
      </c>
      <c r="I23" s="174">
        <v>100000</v>
      </c>
      <c r="J23" s="171" t="s">
        <v>190</v>
      </c>
      <c r="K23" s="171" t="s">
        <v>191</v>
      </c>
      <c r="L23" s="171" t="s">
        <v>64</v>
      </c>
      <c r="M23" s="171"/>
      <c r="N23" s="62"/>
      <c r="O23" s="62"/>
      <c r="P23" s="176" t="s">
        <v>55</v>
      </c>
      <c r="Q23" s="62"/>
      <c r="R23" s="62"/>
      <c r="S23" s="188" t="s">
        <v>6</v>
      </c>
      <c r="T23" s="127" t="s">
        <v>638</v>
      </c>
      <c r="U23" s="65"/>
      <c r="V23" s="65" t="s">
        <v>639</v>
      </c>
      <c r="W23" s="65" t="s">
        <v>640</v>
      </c>
      <c r="X23" s="156" t="s">
        <v>641</v>
      </c>
      <c r="Y23" s="65"/>
      <c r="Z23" s="65"/>
      <c r="AA23" s="65"/>
      <c r="AB23" s="65"/>
      <c r="AC23" s="65"/>
      <c r="AD23" s="65"/>
      <c r="AE23" s="65"/>
      <c r="AF23" s="65"/>
      <c r="AG23" s="65"/>
      <c r="AH23" s="65"/>
      <c r="AI23" s="127" t="s">
        <v>642</v>
      </c>
      <c r="AJ23" s="18"/>
    </row>
    <row r="24" spans="1:36" ht="84.75" customHeight="1" x14ac:dyDescent="0.25">
      <c r="A24" s="253"/>
      <c r="B24" s="48" t="s">
        <v>193</v>
      </c>
      <c r="C24" s="170" t="s">
        <v>199</v>
      </c>
      <c r="D24" s="171" t="s">
        <v>195</v>
      </c>
      <c r="E24" s="171" t="s">
        <v>200</v>
      </c>
      <c r="F24" s="172">
        <v>43191</v>
      </c>
      <c r="G24" s="172">
        <v>45017</v>
      </c>
      <c r="H24" s="171" t="s">
        <v>186</v>
      </c>
      <c r="I24" s="174">
        <v>100000</v>
      </c>
      <c r="J24" s="171" t="s">
        <v>201</v>
      </c>
      <c r="K24" s="171" t="s">
        <v>191</v>
      </c>
      <c r="L24" s="171" t="s">
        <v>64</v>
      </c>
      <c r="M24" s="171"/>
      <c r="N24" s="62"/>
      <c r="O24" s="62"/>
      <c r="P24" s="176" t="s">
        <v>55</v>
      </c>
      <c r="Q24" s="62"/>
      <c r="R24" s="62"/>
      <c r="S24" s="143"/>
      <c r="T24" s="127" t="s">
        <v>643</v>
      </c>
      <c r="U24" s="127" t="s">
        <v>634</v>
      </c>
      <c r="V24" s="127" t="s">
        <v>644</v>
      </c>
      <c r="W24" s="60" t="s">
        <v>645</v>
      </c>
      <c r="X24" s="127" t="s">
        <v>646</v>
      </c>
      <c r="Y24" s="127" t="s">
        <v>647</v>
      </c>
      <c r="Z24" s="127" t="s">
        <v>648</v>
      </c>
      <c r="AA24" s="127" t="s">
        <v>649</v>
      </c>
      <c r="AB24" s="65"/>
      <c r="AC24" s="65"/>
      <c r="AD24" s="127" t="s">
        <v>650</v>
      </c>
      <c r="AE24" s="65"/>
      <c r="AF24" s="133" t="s">
        <v>651</v>
      </c>
      <c r="AG24" s="127" t="s">
        <v>64</v>
      </c>
      <c r="AH24" s="127" t="s">
        <v>64</v>
      </c>
      <c r="AI24" s="127" t="s">
        <v>652</v>
      </c>
      <c r="AJ24" s="18"/>
    </row>
    <row r="25" spans="1:36" ht="84.75" customHeight="1" x14ac:dyDescent="0.25">
      <c r="A25" s="253"/>
      <c r="B25" s="48" t="s">
        <v>202</v>
      </c>
      <c r="C25" s="170" t="s">
        <v>203</v>
      </c>
      <c r="D25" s="171" t="s">
        <v>204</v>
      </c>
      <c r="E25" s="171" t="s">
        <v>205</v>
      </c>
      <c r="F25" s="172">
        <v>43191</v>
      </c>
      <c r="G25" s="172">
        <v>45017</v>
      </c>
      <c r="H25" s="171" t="s">
        <v>206</v>
      </c>
      <c r="I25" s="174">
        <v>50000</v>
      </c>
      <c r="J25" s="173" t="s">
        <v>209</v>
      </c>
      <c r="K25" s="173" t="s">
        <v>64</v>
      </c>
      <c r="L25" s="173" t="s">
        <v>64</v>
      </c>
      <c r="M25" s="180"/>
      <c r="N25" s="62"/>
      <c r="O25" s="62"/>
      <c r="P25" s="62"/>
      <c r="Q25" s="175" t="s">
        <v>55</v>
      </c>
      <c r="R25" s="62"/>
      <c r="S25" s="143"/>
      <c r="T25" s="127" t="s">
        <v>653</v>
      </c>
      <c r="U25" s="65" t="s">
        <v>654</v>
      </c>
      <c r="V25" s="62"/>
      <c r="W25" s="127" t="s">
        <v>655</v>
      </c>
      <c r="X25" s="62"/>
      <c r="Y25" s="127" t="s">
        <v>656</v>
      </c>
      <c r="Z25" s="62"/>
      <c r="AA25" s="62"/>
      <c r="AB25" s="62"/>
      <c r="AC25" s="62"/>
      <c r="AD25" s="62"/>
      <c r="AE25" s="62"/>
      <c r="AF25" s="133" t="s">
        <v>657</v>
      </c>
      <c r="AG25" s="62"/>
      <c r="AH25" s="62"/>
      <c r="AI25" s="62"/>
      <c r="AJ25" s="18"/>
    </row>
    <row r="26" spans="1:36" ht="84.75" customHeight="1" x14ac:dyDescent="0.25">
      <c r="A26" s="253"/>
      <c r="B26" s="48" t="s">
        <v>210</v>
      </c>
      <c r="C26" s="170" t="s">
        <v>486</v>
      </c>
      <c r="D26" s="171" t="s">
        <v>212</v>
      </c>
      <c r="E26" s="171" t="s">
        <v>218</v>
      </c>
      <c r="F26" s="172">
        <v>43191</v>
      </c>
      <c r="G26" s="172">
        <v>44470</v>
      </c>
      <c r="H26" s="171" t="s">
        <v>214</v>
      </c>
      <c r="I26" s="174">
        <v>10000</v>
      </c>
      <c r="J26" s="173" t="s">
        <v>658</v>
      </c>
      <c r="K26" s="173" t="s">
        <v>220</v>
      </c>
      <c r="L26" s="173" t="s">
        <v>64</v>
      </c>
      <c r="M26" s="180"/>
      <c r="N26" s="62"/>
      <c r="O26" s="178" t="s">
        <v>55</v>
      </c>
      <c r="P26" s="62"/>
      <c r="Q26" s="62"/>
      <c r="R26" s="62"/>
      <c r="S26" s="143"/>
      <c r="T26" s="65" t="s">
        <v>659</v>
      </c>
      <c r="U26" s="62"/>
      <c r="V26" s="62" t="s">
        <v>612</v>
      </c>
      <c r="W26" s="127" t="s">
        <v>527</v>
      </c>
      <c r="X26" s="127" t="s">
        <v>660</v>
      </c>
      <c r="Y26" s="62"/>
      <c r="Z26" s="62"/>
      <c r="AA26" s="62"/>
      <c r="AB26" s="62"/>
      <c r="AC26" s="62"/>
      <c r="AD26" s="62"/>
      <c r="AE26" s="62"/>
      <c r="AF26" s="62"/>
      <c r="AG26" s="62"/>
      <c r="AH26" s="62"/>
      <c r="AI26" s="127" t="s">
        <v>661</v>
      </c>
      <c r="AJ26" s="18"/>
    </row>
    <row r="27" spans="1:36" ht="84.75" customHeight="1" x14ac:dyDescent="0.25">
      <c r="A27" s="253"/>
      <c r="B27" s="48" t="s">
        <v>222</v>
      </c>
      <c r="C27" s="170" t="s">
        <v>223</v>
      </c>
      <c r="D27" s="171" t="s">
        <v>224</v>
      </c>
      <c r="E27" s="171" t="s">
        <v>231</v>
      </c>
      <c r="F27" s="172">
        <v>43191</v>
      </c>
      <c r="G27" s="172">
        <v>45017</v>
      </c>
      <c r="H27" s="171" t="s">
        <v>226</v>
      </c>
      <c r="I27" s="174">
        <v>100000</v>
      </c>
      <c r="J27" s="173" t="s">
        <v>233</v>
      </c>
      <c r="K27" s="173" t="s">
        <v>234</v>
      </c>
      <c r="L27" s="173" t="s">
        <v>64</v>
      </c>
      <c r="M27" s="171" t="s">
        <v>493</v>
      </c>
      <c r="N27" s="62"/>
      <c r="O27" s="62"/>
      <c r="P27" s="176" t="s">
        <v>55</v>
      </c>
      <c r="Q27" s="62"/>
      <c r="R27" s="62"/>
      <c r="S27" s="188" t="s">
        <v>8</v>
      </c>
      <c r="T27" s="128" t="s">
        <v>662</v>
      </c>
      <c r="U27" s="62"/>
      <c r="V27" s="128" t="s">
        <v>663</v>
      </c>
      <c r="W27" s="128" t="s">
        <v>527</v>
      </c>
      <c r="X27" s="62"/>
      <c r="Y27" s="62"/>
      <c r="Z27" s="62"/>
      <c r="AA27" s="62"/>
      <c r="AB27" s="62"/>
      <c r="AC27" s="62"/>
      <c r="AD27" s="62"/>
      <c r="AE27" s="62"/>
      <c r="AF27" s="62"/>
      <c r="AG27" s="62"/>
      <c r="AH27" s="62"/>
      <c r="AI27" s="62"/>
      <c r="AJ27" s="18"/>
    </row>
    <row r="28" spans="1:36" ht="84.75" customHeight="1" x14ac:dyDescent="0.25">
      <c r="A28" s="254"/>
      <c r="B28" s="48" t="s">
        <v>236</v>
      </c>
      <c r="C28" s="170" t="s">
        <v>237</v>
      </c>
      <c r="D28" s="171" t="s">
        <v>238</v>
      </c>
      <c r="E28" s="171" t="s">
        <v>243</v>
      </c>
      <c r="F28" s="172">
        <v>43191</v>
      </c>
      <c r="G28" s="172">
        <v>45017</v>
      </c>
      <c r="H28" s="171" t="s">
        <v>186</v>
      </c>
      <c r="I28" s="174">
        <v>25000</v>
      </c>
      <c r="J28" s="173" t="s">
        <v>664</v>
      </c>
      <c r="K28" s="173" t="s">
        <v>244</v>
      </c>
      <c r="L28" s="173" t="s">
        <v>64</v>
      </c>
      <c r="M28" s="180"/>
      <c r="N28" s="62"/>
      <c r="O28" s="178" t="s">
        <v>55</v>
      </c>
      <c r="P28" s="62"/>
      <c r="Q28" s="62"/>
      <c r="R28" s="62"/>
      <c r="S28" s="188" t="s">
        <v>8</v>
      </c>
      <c r="T28" s="128" t="s">
        <v>665</v>
      </c>
      <c r="U28" s="62"/>
      <c r="V28" s="62"/>
      <c r="W28" s="128" t="s">
        <v>666</v>
      </c>
      <c r="X28" s="62"/>
      <c r="Y28" s="62"/>
      <c r="Z28" s="62"/>
      <c r="AA28" s="62"/>
      <c r="AB28" s="62"/>
      <c r="AC28" s="62"/>
      <c r="AD28" s="62"/>
      <c r="AE28" s="62"/>
      <c r="AF28" s="62"/>
      <c r="AG28" s="62"/>
      <c r="AH28" s="62"/>
      <c r="AI28" s="62"/>
      <c r="AJ28" s="18"/>
    </row>
    <row r="29" spans="1:36" ht="84.75" customHeight="1" x14ac:dyDescent="0.25">
      <c r="A29" s="293" t="s">
        <v>245</v>
      </c>
      <c r="B29" s="48" t="s">
        <v>246</v>
      </c>
      <c r="C29" s="170" t="s">
        <v>247</v>
      </c>
      <c r="D29" s="171" t="s">
        <v>507</v>
      </c>
      <c r="E29" s="171" t="s">
        <v>256</v>
      </c>
      <c r="F29" s="172">
        <v>43191</v>
      </c>
      <c r="G29" s="172">
        <v>45017</v>
      </c>
      <c r="H29" s="171" t="s">
        <v>206</v>
      </c>
      <c r="I29" s="174">
        <v>50000</v>
      </c>
      <c r="J29" s="171" t="s">
        <v>667</v>
      </c>
      <c r="K29" s="173" t="s">
        <v>258</v>
      </c>
      <c r="L29" s="173" t="s">
        <v>258</v>
      </c>
      <c r="M29" s="171" t="s">
        <v>503</v>
      </c>
      <c r="N29" s="62"/>
      <c r="O29" s="62"/>
      <c r="P29" s="62"/>
      <c r="Q29" s="175" t="s">
        <v>55</v>
      </c>
      <c r="R29" s="62"/>
      <c r="S29" s="143"/>
      <c r="T29" s="127" t="s">
        <v>668</v>
      </c>
      <c r="U29" s="181" t="s">
        <v>669</v>
      </c>
      <c r="V29" s="65"/>
      <c r="W29" s="127" t="s">
        <v>655</v>
      </c>
      <c r="X29" s="127" t="s">
        <v>670</v>
      </c>
      <c r="Y29" s="65"/>
      <c r="Z29" s="65"/>
      <c r="AA29" s="65"/>
      <c r="AB29" s="65"/>
      <c r="AC29" s="65"/>
      <c r="AD29" s="65"/>
      <c r="AE29" s="65"/>
      <c r="AF29" s="150" t="s">
        <v>671</v>
      </c>
      <c r="AG29" s="65"/>
      <c r="AH29" s="65"/>
      <c r="AI29" s="65"/>
      <c r="AJ29" s="18"/>
    </row>
    <row r="30" spans="1:36" ht="84.75" customHeight="1" x14ac:dyDescent="0.25">
      <c r="A30" s="253"/>
      <c r="B30" s="48" t="s">
        <v>259</v>
      </c>
      <c r="C30" s="170" t="s">
        <v>672</v>
      </c>
      <c r="D30" s="171" t="s">
        <v>673</v>
      </c>
      <c r="E30" s="171" t="s">
        <v>266</v>
      </c>
      <c r="F30" s="172">
        <v>43191</v>
      </c>
      <c r="G30" s="172">
        <v>45017</v>
      </c>
      <c r="H30" s="171" t="s">
        <v>59</v>
      </c>
      <c r="I30" s="174">
        <v>12000</v>
      </c>
      <c r="J30" s="171" t="s">
        <v>674</v>
      </c>
      <c r="K30" s="173" t="s">
        <v>258</v>
      </c>
      <c r="L30" s="173" t="s">
        <v>258</v>
      </c>
      <c r="M30" s="171"/>
      <c r="N30" s="62"/>
      <c r="O30" s="62" t="s">
        <v>55</v>
      </c>
      <c r="P30" s="62"/>
      <c r="Q30" s="62"/>
      <c r="R30" s="62"/>
      <c r="S30" s="143"/>
      <c r="T30" s="127" t="s">
        <v>675</v>
      </c>
      <c r="U30" s="127" t="s">
        <v>676</v>
      </c>
      <c r="V30" s="127" t="s">
        <v>677</v>
      </c>
      <c r="W30" s="65" t="s">
        <v>59</v>
      </c>
      <c r="X30" s="65"/>
      <c r="Y30" s="127" t="s">
        <v>678</v>
      </c>
      <c r="Z30" s="65"/>
      <c r="AA30" s="65"/>
      <c r="AB30" s="65"/>
      <c r="AC30" s="65"/>
      <c r="AD30" s="65"/>
      <c r="AE30" s="65"/>
      <c r="AF30" s="127" t="s">
        <v>679</v>
      </c>
      <c r="AG30" s="65"/>
      <c r="AH30" s="65"/>
      <c r="AI30" s="127" t="s">
        <v>680</v>
      </c>
      <c r="AJ30" s="18"/>
    </row>
    <row r="31" spans="1:36" ht="84.75" customHeight="1" x14ac:dyDescent="0.25">
      <c r="A31" s="253"/>
      <c r="B31" s="48" t="s">
        <v>268</v>
      </c>
      <c r="C31" s="170" t="s">
        <v>269</v>
      </c>
      <c r="D31" s="171" t="s">
        <v>273</v>
      </c>
      <c r="E31" s="182" t="s">
        <v>274</v>
      </c>
      <c r="F31" s="172">
        <v>43191</v>
      </c>
      <c r="G31" s="172">
        <v>44835</v>
      </c>
      <c r="H31" s="171" t="s">
        <v>59</v>
      </c>
      <c r="I31" s="174">
        <v>200000</v>
      </c>
      <c r="J31" s="171" t="s">
        <v>681</v>
      </c>
      <c r="K31" s="173" t="s">
        <v>275</v>
      </c>
      <c r="L31" s="173" t="s">
        <v>64</v>
      </c>
      <c r="M31" s="171" t="s">
        <v>276</v>
      </c>
      <c r="N31" s="62"/>
      <c r="O31" s="62"/>
      <c r="P31" s="176" t="s">
        <v>55</v>
      </c>
      <c r="Q31" s="62"/>
      <c r="R31" s="62"/>
      <c r="S31" s="143"/>
      <c r="T31" s="127" t="s">
        <v>682</v>
      </c>
      <c r="U31" s="127" t="s">
        <v>683</v>
      </c>
      <c r="V31" s="127" t="s">
        <v>684</v>
      </c>
      <c r="W31" s="2" t="s">
        <v>685</v>
      </c>
      <c r="X31" s="127" t="s">
        <v>686</v>
      </c>
      <c r="Y31" s="65"/>
      <c r="Z31" s="65"/>
      <c r="AA31" s="65"/>
      <c r="AB31" s="65"/>
      <c r="AC31" s="65"/>
      <c r="AD31" s="65"/>
      <c r="AE31" s="65"/>
      <c r="AF31" s="150" t="s">
        <v>687</v>
      </c>
      <c r="AG31" s="65"/>
      <c r="AH31" s="65"/>
      <c r="AI31" s="65"/>
      <c r="AJ31" s="18"/>
    </row>
    <row r="32" spans="1:36" ht="84.75" customHeight="1" x14ac:dyDescent="0.25">
      <c r="A32" s="253"/>
      <c r="B32" s="162" t="s">
        <v>277</v>
      </c>
      <c r="C32" s="170" t="s">
        <v>278</v>
      </c>
      <c r="D32" s="183" t="s">
        <v>279</v>
      </c>
      <c r="E32" s="171" t="s">
        <v>286</v>
      </c>
      <c r="F32" s="172">
        <v>43191</v>
      </c>
      <c r="G32" s="172">
        <v>44075</v>
      </c>
      <c r="H32" s="171" t="s">
        <v>206</v>
      </c>
      <c r="I32" s="174">
        <v>10000</v>
      </c>
      <c r="J32" s="171" t="s">
        <v>688</v>
      </c>
      <c r="K32" s="173" t="s">
        <v>258</v>
      </c>
      <c r="L32" s="173" t="s">
        <v>258</v>
      </c>
      <c r="M32" s="171"/>
      <c r="N32" s="62"/>
      <c r="O32" s="62"/>
      <c r="P32" s="62"/>
      <c r="Q32" s="62"/>
      <c r="R32" s="179" t="s">
        <v>55</v>
      </c>
      <c r="S32" s="143"/>
      <c r="T32" s="65" t="s">
        <v>619</v>
      </c>
      <c r="U32" s="65"/>
      <c r="V32" s="65"/>
      <c r="W32" s="65"/>
      <c r="X32" s="65"/>
      <c r="Y32" s="65"/>
      <c r="Z32" s="65"/>
      <c r="AA32" s="65"/>
      <c r="AB32" s="65"/>
      <c r="AC32" s="65"/>
      <c r="AD32" s="65"/>
      <c r="AE32" s="65"/>
      <c r="AF32" s="65"/>
      <c r="AG32" s="65"/>
      <c r="AH32" s="65"/>
      <c r="AI32" s="65"/>
      <c r="AJ32" s="18"/>
    </row>
    <row r="33" spans="1:36" ht="84.75" customHeight="1" x14ac:dyDescent="0.25">
      <c r="A33" s="293" t="s">
        <v>288</v>
      </c>
      <c r="B33" s="48" t="s">
        <v>289</v>
      </c>
      <c r="C33" s="170" t="s">
        <v>299</v>
      </c>
      <c r="D33" s="171" t="s">
        <v>529</v>
      </c>
      <c r="E33" s="171" t="s">
        <v>301</v>
      </c>
      <c r="F33" s="172">
        <v>43191</v>
      </c>
      <c r="G33" s="172">
        <v>45017</v>
      </c>
      <c r="H33" s="173" t="s">
        <v>689</v>
      </c>
      <c r="I33" s="174">
        <v>0</v>
      </c>
      <c r="J33" s="173" t="s">
        <v>690</v>
      </c>
      <c r="K33" s="173" t="s">
        <v>64</v>
      </c>
      <c r="L33" s="173" t="s">
        <v>64</v>
      </c>
      <c r="M33" s="171" t="s">
        <v>524</v>
      </c>
      <c r="N33" s="62"/>
      <c r="O33" s="62" t="s">
        <v>55</v>
      </c>
      <c r="P33" s="62"/>
      <c r="Q33" s="62"/>
      <c r="R33" s="62"/>
      <c r="S33" s="143"/>
      <c r="T33" s="65" t="s">
        <v>691</v>
      </c>
      <c r="U33" s="65"/>
      <c r="V33" s="65" t="s">
        <v>692</v>
      </c>
      <c r="W33" s="127" t="s">
        <v>527</v>
      </c>
      <c r="X33" s="65"/>
      <c r="Y33" s="65"/>
      <c r="Z33" s="65"/>
      <c r="AA33" s="65"/>
      <c r="AB33" s="65"/>
      <c r="AC33" s="65"/>
      <c r="AD33" s="65"/>
      <c r="AE33" s="65"/>
      <c r="AF33" s="150" t="s">
        <v>693</v>
      </c>
      <c r="AG33" s="65"/>
      <c r="AH33" s="65"/>
      <c r="AI33" s="127" t="s">
        <v>694</v>
      </c>
      <c r="AJ33" s="18"/>
    </row>
    <row r="34" spans="1:36" ht="84.75" customHeight="1" x14ac:dyDescent="0.25">
      <c r="A34" s="253"/>
      <c r="B34" s="48" t="s">
        <v>302</v>
      </c>
      <c r="C34" s="170" t="s">
        <v>303</v>
      </c>
      <c r="D34" s="184" t="s">
        <v>540</v>
      </c>
      <c r="E34" s="171" t="s">
        <v>311</v>
      </c>
      <c r="F34" s="172">
        <v>43282</v>
      </c>
      <c r="G34" s="172">
        <v>45017</v>
      </c>
      <c r="H34" s="171" t="s">
        <v>305</v>
      </c>
      <c r="I34" s="174">
        <v>10000</v>
      </c>
      <c r="J34" s="173" t="s">
        <v>695</v>
      </c>
      <c r="K34" s="173" t="s">
        <v>64</v>
      </c>
      <c r="L34" s="173" t="s">
        <v>64</v>
      </c>
      <c r="M34" s="171"/>
      <c r="N34" s="62"/>
      <c r="O34" s="62" t="s">
        <v>55</v>
      </c>
      <c r="P34" s="62"/>
      <c r="Q34" s="62"/>
      <c r="R34" s="62"/>
      <c r="S34" s="188" t="s">
        <v>6</v>
      </c>
      <c r="T34" s="150" t="s">
        <v>696</v>
      </c>
      <c r="U34" s="65"/>
      <c r="V34" s="65"/>
      <c r="W34" s="65" t="s">
        <v>697</v>
      </c>
      <c r="X34" s="65"/>
      <c r="Y34" s="65"/>
      <c r="Z34" s="65"/>
      <c r="AA34" s="65"/>
      <c r="AB34" s="65"/>
      <c r="AC34" s="65"/>
      <c r="AD34" s="65"/>
      <c r="AE34" s="65"/>
      <c r="AF34" s="65"/>
      <c r="AG34" s="65"/>
      <c r="AH34" s="65"/>
      <c r="AI34" s="133" t="s">
        <v>698</v>
      </c>
      <c r="AJ34" s="18"/>
    </row>
    <row r="35" spans="1:36" ht="84.75" customHeight="1" x14ac:dyDescent="0.25">
      <c r="A35" s="253"/>
      <c r="B35" s="48" t="s">
        <v>313</v>
      </c>
      <c r="C35" s="170" t="s">
        <v>699</v>
      </c>
      <c r="D35" s="171" t="s">
        <v>321</v>
      </c>
      <c r="E35" s="171" t="s">
        <v>316</v>
      </c>
      <c r="F35" s="172">
        <v>43191</v>
      </c>
      <c r="G35" s="172">
        <v>44075</v>
      </c>
      <c r="H35" s="173" t="s">
        <v>689</v>
      </c>
      <c r="I35" s="174">
        <v>0</v>
      </c>
      <c r="J35" s="173" t="s">
        <v>700</v>
      </c>
      <c r="K35" s="173" t="s">
        <v>322</v>
      </c>
      <c r="L35" s="173" t="s">
        <v>64</v>
      </c>
      <c r="M35" s="171" t="s">
        <v>701</v>
      </c>
      <c r="N35" s="62"/>
      <c r="O35" s="62" t="s">
        <v>55</v>
      </c>
      <c r="P35" s="62"/>
      <c r="Q35" s="62"/>
      <c r="R35" s="62"/>
      <c r="S35" s="188" t="s">
        <v>8</v>
      </c>
      <c r="U35" s="65"/>
      <c r="V35" s="127" t="s">
        <v>702</v>
      </c>
      <c r="W35" s="127" t="s">
        <v>703</v>
      </c>
      <c r="X35" s="65"/>
      <c r="Y35" s="65"/>
      <c r="Z35" s="65"/>
      <c r="AA35" s="65"/>
      <c r="AB35" s="65"/>
      <c r="AC35" s="65"/>
      <c r="AD35" s="65"/>
      <c r="AE35" s="65"/>
      <c r="AF35" s="65"/>
      <c r="AG35" s="65"/>
      <c r="AH35" s="65"/>
      <c r="AI35" s="127" t="s">
        <v>704</v>
      </c>
      <c r="AJ35" s="18"/>
    </row>
    <row r="36" spans="1:36" ht="84.75" customHeight="1" x14ac:dyDescent="0.25">
      <c r="A36" s="254"/>
      <c r="B36" s="48" t="s">
        <v>324</v>
      </c>
      <c r="C36" s="170" t="s">
        <v>325</v>
      </c>
      <c r="D36" s="171" t="s">
        <v>326</v>
      </c>
      <c r="E36" s="171" t="s">
        <v>334</v>
      </c>
      <c r="F36" s="172">
        <v>43174</v>
      </c>
      <c r="G36" s="172">
        <v>45017</v>
      </c>
      <c r="H36" s="171" t="s">
        <v>620</v>
      </c>
      <c r="I36" s="174">
        <v>100000</v>
      </c>
      <c r="J36" s="173" t="s">
        <v>705</v>
      </c>
      <c r="K36" s="173" t="s">
        <v>322</v>
      </c>
      <c r="L36" s="173" t="s">
        <v>64</v>
      </c>
      <c r="M36" s="171" t="s">
        <v>335</v>
      </c>
      <c r="N36" s="62"/>
      <c r="O36" s="62"/>
      <c r="P36" s="62" t="s">
        <v>55</v>
      </c>
      <c r="Q36" s="62"/>
      <c r="R36" s="62"/>
      <c r="S36" s="143"/>
      <c r="T36" s="127" t="s">
        <v>706</v>
      </c>
      <c r="U36" s="127" t="s">
        <v>707</v>
      </c>
      <c r="V36" s="127" t="s">
        <v>708</v>
      </c>
      <c r="W36" s="2" t="s">
        <v>141</v>
      </c>
      <c r="X36" s="127" t="s">
        <v>709</v>
      </c>
      <c r="Y36" s="65"/>
      <c r="Z36" s="65"/>
      <c r="AA36" s="65"/>
      <c r="AB36" s="65"/>
      <c r="AC36" s="65"/>
      <c r="AD36" s="127" t="s">
        <v>710</v>
      </c>
      <c r="AE36" s="65"/>
      <c r="AF36" s="127" t="s">
        <v>711</v>
      </c>
      <c r="AG36" s="65"/>
      <c r="AH36" s="65"/>
      <c r="AI36" s="127" t="s">
        <v>712</v>
      </c>
      <c r="AJ36" s="18"/>
    </row>
    <row r="37" spans="1:36" ht="84.75" customHeight="1" x14ac:dyDescent="0.25">
      <c r="A37" s="293" t="s">
        <v>336</v>
      </c>
      <c r="B37" s="162" t="s">
        <v>337</v>
      </c>
      <c r="C37" s="170" t="s">
        <v>713</v>
      </c>
      <c r="D37" s="171" t="s">
        <v>339</v>
      </c>
      <c r="E37" s="171" t="s">
        <v>340</v>
      </c>
      <c r="F37" s="172">
        <v>43174</v>
      </c>
      <c r="G37" s="172">
        <v>44075</v>
      </c>
      <c r="H37" s="171" t="s">
        <v>620</v>
      </c>
      <c r="I37" s="174">
        <v>10000</v>
      </c>
      <c r="J37" s="173" t="s">
        <v>714</v>
      </c>
      <c r="K37" s="173" t="s">
        <v>220</v>
      </c>
      <c r="L37" s="173" t="s">
        <v>64</v>
      </c>
      <c r="M37" s="171" t="s">
        <v>715</v>
      </c>
      <c r="N37" s="62"/>
      <c r="O37" s="62"/>
      <c r="P37" s="62"/>
      <c r="Q37" s="62"/>
      <c r="R37" s="179" t="s">
        <v>55</v>
      </c>
      <c r="S37" s="143"/>
      <c r="T37" s="65" t="s">
        <v>619</v>
      </c>
      <c r="U37" s="65"/>
      <c r="V37" s="65"/>
      <c r="W37" s="65"/>
      <c r="X37" s="65"/>
      <c r="Y37" s="65"/>
      <c r="Z37" s="65"/>
      <c r="AA37" s="65"/>
      <c r="AB37" s="65"/>
      <c r="AC37" s="65"/>
      <c r="AD37" s="65"/>
      <c r="AE37" s="65"/>
      <c r="AF37" s="65"/>
      <c r="AG37" s="65"/>
      <c r="AH37" s="65"/>
      <c r="AI37" s="65"/>
      <c r="AJ37" s="18"/>
    </row>
    <row r="38" spans="1:36" ht="84.75" customHeight="1" x14ac:dyDescent="0.25">
      <c r="A38" s="253"/>
      <c r="B38" s="162" t="s">
        <v>347</v>
      </c>
      <c r="C38" s="127" t="s">
        <v>716</v>
      </c>
      <c r="D38" s="129" t="s">
        <v>349</v>
      </c>
      <c r="E38" s="129" t="s">
        <v>350</v>
      </c>
      <c r="F38" s="185">
        <v>43221</v>
      </c>
      <c r="G38" s="185">
        <v>43586</v>
      </c>
      <c r="H38" s="173" t="s">
        <v>351</v>
      </c>
      <c r="I38" s="174">
        <v>0</v>
      </c>
      <c r="J38" s="173" t="s">
        <v>352</v>
      </c>
      <c r="K38" s="173" t="s">
        <v>64</v>
      </c>
      <c r="L38" s="173" t="s">
        <v>64</v>
      </c>
      <c r="M38" s="171"/>
      <c r="N38" s="62"/>
      <c r="O38" s="62"/>
      <c r="P38" s="62"/>
      <c r="Q38" s="62"/>
      <c r="R38" s="179" t="s">
        <v>55</v>
      </c>
      <c r="S38" s="143"/>
      <c r="T38" s="65" t="s">
        <v>622</v>
      </c>
      <c r="U38" s="65"/>
      <c r="V38" s="65"/>
      <c r="W38" s="65"/>
      <c r="X38" s="65"/>
      <c r="Y38" s="65"/>
      <c r="Z38" s="65"/>
      <c r="AA38" s="65"/>
      <c r="AB38" s="65"/>
      <c r="AC38" s="65"/>
      <c r="AD38" s="65"/>
      <c r="AE38" s="65"/>
      <c r="AF38" s="65"/>
      <c r="AG38" s="65"/>
      <c r="AH38" s="65"/>
      <c r="AI38" s="65"/>
      <c r="AJ38" s="18"/>
    </row>
    <row r="39" spans="1:36" ht="84.75" customHeight="1" x14ac:dyDescent="0.25">
      <c r="A39" s="253"/>
      <c r="B39" s="48" t="s">
        <v>355</v>
      </c>
      <c r="C39" s="133" t="s">
        <v>356</v>
      </c>
      <c r="D39" s="171" t="s">
        <v>357</v>
      </c>
      <c r="E39" s="171" t="s">
        <v>558</v>
      </c>
      <c r="F39" s="172">
        <v>43191</v>
      </c>
      <c r="G39" s="172">
        <v>45017</v>
      </c>
      <c r="H39" s="171" t="s">
        <v>596</v>
      </c>
      <c r="I39" s="174">
        <v>250000</v>
      </c>
      <c r="J39" s="171" t="s">
        <v>717</v>
      </c>
      <c r="K39" s="173" t="s">
        <v>64</v>
      </c>
      <c r="L39" s="173" t="s">
        <v>64</v>
      </c>
      <c r="M39" s="171" t="s">
        <v>560</v>
      </c>
      <c r="N39" s="62"/>
      <c r="O39" s="62"/>
      <c r="P39" s="62" t="s">
        <v>55</v>
      </c>
      <c r="Q39" s="169"/>
      <c r="R39" s="62"/>
      <c r="S39" s="143"/>
      <c r="T39" s="127" t="s">
        <v>718</v>
      </c>
      <c r="U39" s="127" t="s">
        <v>719</v>
      </c>
      <c r="V39" s="65"/>
      <c r="W39" s="127" t="s">
        <v>720</v>
      </c>
      <c r="X39" s="65"/>
      <c r="Y39" s="65"/>
      <c r="Z39" s="65"/>
      <c r="AA39" s="65"/>
      <c r="AB39" s="65"/>
      <c r="AC39" s="65"/>
      <c r="AD39" s="127" t="s">
        <v>720</v>
      </c>
      <c r="AE39" s="65"/>
      <c r="AF39" s="127" t="s">
        <v>721</v>
      </c>
      <c r="AG39" s="65"/>
      <c r="AH39" s="65"/>
      <c r="AI39" s="60" t="s">
        <v>722</v>
      </c>
      <c r="AJ39" s="18"/>
    </row>
    <row r="40" spans="1:36" ht="84.75" customHeight="1" x14ac:dyDescent="0.25">
      <c r="A40" s="254"/>
      <c r="B40" s="48" t="s">
        <v>365</v>
      </c>
      <c r="C40" s="170" t="s">
        <v>366</v>
      </c>
      <c r="D40" s="171" t="s">
        <v>567</v>
      </c>
      <c r="E40" s="171" t="s">
        <v>368</v>
      </c>
      <c r="F40" s="172">
        <v>43221</v>
      </c>
      <c r="G40" s="172">
        <v>44470</v>
      </c>
      <c r="H40" s="171" t="s">
        <v>369</v>
      </c>
      <c r="I40" s="174">
        <v>40000</v>
      </c>
      <c r="J40" s="173" t="s">
        <v>723</v>
      </c>
      <c r="K40" s="173" t="s">
        <v>376</v>
      </c>
      <c r="L40" s="173" t="s">
        <v>64</v>
      </c>
      <c r="M40" s="171" t="s">
        <v>724</v>
      </c>
      <c r="N40" s="62"/>
      <c r="O40" s="62" t="s">
        <v>55</v>
      </c>
      <c r="P40" s="62"/>
      <c r="Q40" s="62"/>
      <c r="R40" s="62"/>
      <c r="S40" s="143"/>
      <c r="T40" s="127" t="s">
        <v>725</v>
      </c>
      <c r="U40" s="127" t="s">
        <v>726</v>
      </c>
      <c r="V40" s="127" t="s">
        <v>727</v>
      </c>
      <c r="W40" s="127" t="s">
        <v>573</v>
      </c>
      <c r="X40" s="127"/>
      <c r="Y40" s="65"/>
      <c r="Z40" s="65"/>
      <c r="AA40" s="65"/>
      <c r="AB40" s="65"/>
      <c r="AC40" s="155">
        <v>45017</v>
      </c>
      <c r="AD40" s="65"/>
      <c r="AE40" s="65"/>
      <c r="AF40" s="127" t="s">
        <v>728</v>
      </c>
      <c r="AG40" s="65"/>
      <c r="AH40" s="65"/>
      <c r="AI40" s="65"/>
      <c r="AJ40" s="18"/>
    </row>
    <row r="41" spans="1:36" x14ac:dyDescent="0.25">
      <c r="AF41" s="149"/>
      <c r="AJ41" s="18"/>
    </row>
    <row r="42" spans="1:36" x14ac:dyDescent="0.25">
      <c r="B42" s="66"/>
      <c r="AJ42" s="18"/>
    </row>
    <row r="43" spans="1:36" ht="15.75" thickBot="1" x14ac:dyDescent="0.3">
      <c r="L43" s="74"/>
      <c r="AJ43" s="18"/>
    </row>
    <row r="44" spans="1:36" ht="26.25" customHeight="1" thickBot="1" x14ac:dyDescent="0.3">
      <c r="A44" s="70" t="s">
        <v>378</v>
      </c>
      <c r="B44" s="71"/>
      <c r="C44" s="71"/>
      <c r="D44" s="71"/>
      <c r="E44" s="71"/>
      <c r="F44" s="71"/>
      <c r="G44" s="71"/>
      <c r="H44" s="71"/>
      <c r="I44" s="71"/>
      <c r="J44" s="71"/>
      <c r="K44" s="71"/>
      <c r="L44" s="73"/>
      <c r="M44" s="72"/>
      <c r="AJ44" s="18"/>
    </row>
    <row r="45" spans="1:36" ht="26.25" customHeight="1" thickBot="1" x14ac:dyDescent="0.3">
      <c r="A45" s="50"/>
      <c r="B45" s="51"/>
      <c r="C45" s="51"/>
      <c r="D45" s="52"/>
      <c r="E45" s="52"/>
      <c r="F45" s="52"/>
      <c r="G45" s="52"/>
      <c r="H45" s="52"/>
      <c r="I45" s="52"/>
      <c r="J45" s="52"/>
      <c r="K45" s="52"/>
      <c r="L45" s="52"/>
      <c r="M45" s="52"/>
      <c r="N45" s="52"/>
      <c r="AJ45" s="18"/>
    </row>
    <row r="46" spans="1:36" ht="43.5" customHeight="1" thickBot="1" x14ac:dyDescent="0.3">
      <c r="A46" s="56" t="s">
        <v>379</v>
      </c>
      <c r="B46" s="163"/>
      <c r="C46" s="164">
        <f>COUNTA(C51)</f>
        <v>1</v>
      </c>
      <c r="AH46" s="60"/>
      <c r="AJ46" s="18"/>
    </row>
    <row r="47" spans="1:36" x14ac:dyDescent="0.25">
      <c r="AJ47" s="18"/>
    </row>
    <row r="48" spans="1:36" ht="15.75" x14ac:dyDescent="0.25">
      <c r="A48" s="224" t="s">
        <v>380</v>
      </c>
      <c r="B48" s="226" t="s">
        <v>13</v>
      </c>
      <c r="C48" s="226" t="s">
        <v>14</v>
      </c>
      <c r="D48" s="226" t="s">
        <v>15</v>
      </c>
      <c r="E48" s="227" t="s">
        <v>16</v>
      </c>
      <c r="F48" s="226" t="s">
        <v>17</v>
      </c>
      <c r="G48" s="226"/>
      <c r="H48" s="226" t="s">
        <v>18</v>
      </c>
      <c r="I48" s="226" t="s">
        <v>19</v>
      </c>
      <c r="J48" s="229" t="s">
        <v>20</v>
      </c>
      <c r="K48" s="229" t="s">
        <v>21</v>
      </c>
      <c r="L48" s="229"/>
      <c r="M48" s="229" t="s">
        <v>22</v>
      </c>
      <c r="N48" s="49"/>
      <c r="AJ48" s="18"/>
    </row>
    <row r="49" spans="1:36" ht="31.5" x14ac:dyDescent="0.25">
      <c r="A49" s="225"/>
      <c r="B49" s="226"/>
      <c r="C49" s="226"/>
      <c r="D49" s="226"/>
      <c r="E49" s="227"/>
      <c r="F49" s="53" t="s">
        <v>45</v>
      </c>
      <c r="G49" s="53" t="s">
        <v>46</v>
      </c>
      <c r="H49" s="226"/>
      <c r="I49" s="226"/>
      <c r="J49" s="229"/>
      <c r="K49" s="99" t="s">
        <v>47</v>
      </c>
      <c r="L49" s="99" t="s">
        <v>48</v>
      </c>
      <c r="M49" s="229"/>
      <c r="N49" s="2"/>
      <c r="AJ49" s="18"/>
    </row>
    <row r="50" spans="1:36" x14ac:dyDescent="0.25">
      <c r="A50" s="48" t="s">
        <v>575</v>
      </c>
      <c r="B50" s="48"/>
      <c r="C50" s="65" t="s">
        <v>729</v>
      </c>
      <c r="D50" s="65"/>
      <c r="E50" s="65"/>
      <c r="F50" s="65"/>
      <c r="G50" s="65"/>
      <c r="H50" s="65"/>
      <c r="I50" s="65"/>
      <c r="J50" s="62"/>
      <c r="K50" s="62"/>
      <c r="L50" s="62"/>
      <c r="M50" s="62"/>
      <c r="N50" s="2"/>
      <c r="AJ50" s="18"/>
    </row>
    <row r="51" spans="1:36" ht="61.5" customHeight="1" x14ac:dyDescent="0.25">
      <c r="A51" s="159" t="s">
        <v>730</v>
      </c>
      <c r="B51" s="48" t="s">
        <v>731</v>
      </c>
      <c r="C51" s="154" t="s">
        <v>732</v>
      </c>
      <c r="D51" s="157" t="s">
        <v>733</v>
      </c>
      <c r="E51" s="154" t="s">
        <v>734</v>
      </c>
      <c r="F51" s="155">
        <v>44562</v>
      </c>
      <c r="G51" s="155">
        <v>45017</v>
      </c>
      <c r="H51" s="147" t="s">
        <v>735</v>
      </c>
      <c r="I51" s="65">
        <v>0</v>
      </c>
      <c r="J51" s="151" t="s">
        <v>736</v>
      </c>
      <c r="K51" s="151" t="s">
        <v>64</v>
      </c>
      <c r="L51" s="147" t="s">
        <v>64</v>
      </c>
      <c r="M51" s="151" t="s">
        <v>737</v>
      </c>
      <c r="N51" s="2"/>
      <c r="AJ51" s="18"/>
    </row>
    <row r="52" spans="1:36" x14ac:dyDescent="0.25">
      <c r="A52" s="48"/>
      <c r="B52" s="48"/>
      <c r="C52" s="65"/>
      <c r="D52" s="65"/>
      <c r="E52" s="65"/>
      <c r="F52" s="65"/>
      <c r="G52" s="65"/>
      <c r="H52" s="65"/>
      <c r="I52" s="65"/>
      <c r="J52" s="149"/>
      <c r="K52" s="65"/>
      <c r="L52" s="65"/>
      <c r="M52" s="65"/>
      <c r="N52" s="2"/>
      <c r="AJ52" s="18"/>
    </row>
    <row r="53" spans="1:36" x14ac:dyDescent="0.25">
      <c r="A53" s="48"/>
      <c r="B53" s="48"/>
      <c r="C53" s="65"/>
      <c r="D53" s="65"/>
      <c r="E53" s="65"/>
      <c r="F53" s="65"/>
      <c r="G53" s="65"/>
      <c r="H53" s="65"/>
      <c r="I53" s="65"/>
      <c r="J53" s="65"/>
      <c r="K53" s="65"/>
      <c r="L53" s="65"/>
      <c r="M53" s="65"/>
      <c r="N53" s="2"/>
      <c r="AJ53" s="18"/>
    </row>
    <row r="54" spans="1:36" x14ac:dyDescent="0.25">
      <c r="A54" s="48"/>
      <c r="B54" s="48"/>
      <c r="C54" s="65"/>
      <c r="D54" s="65"/>
      <c r="E54" s="65"/>
      <c r="F54" s="65"/>
      <c r="G54" s="65"/>
      <c r="H54" s="65"/>
      <c r="I54" s="65"/>
      <c r="J54" s="65"/>
      <c r="K54" s="65"/>
      <c r="L54" s="65"/>
      <c r="M54" s="65"/>
      <c r="N54" s="2"/>
      <c r="AJ54" s="18"/>
    </row>
    <row r="55" spans="1:36" x14ac:dyDescent="0.25">
      <c r="A55" s="48"/>
      <c r="B55" s="48"/>
      <c r="C55" s="65"/>
      <c r="D55" s="65"/>
      <c r="E55" s="65"/>
      <c r="F55" s="65"/>
      <c r="G55" s="65"/>
      <c r="H55" s="65"/>
      <c r="I55" s="65"/>
      <c r="J55" s="65"/>
      <c r="K55" s="65"/>
      <c r="L55" s="65"/>
      <c r="M55" s="65"/>
      <c r="N55" s="2"/>
      <c r="AJ55" s="18"/>
    </row>
    <row r="56" spans="1:36" x14ac:dyDescent="0.25">
      <c r="A56" s="48"/>
      <c r="B56" s="48"/>
      <c r="C56" s="65"/>
      <c r="D56" s="65"/>
      <c r="E56" s="65"/>
      <c r="F56" s="65"/>
      <c r="G56" s="65"/>
      <c r="H56" s="65"/>
      <c r="I56" s="65"/>
      <c r="J56" s="65"/>
      <c r="K56" s="65"/>
      <c r="L56" s="65"/>
      <c r="M56" s="65"/>
      <c r="N56" s="2"/>
      <c r="AJ56" s="18"/>
    </row>
    <row r="57" spans="1:36" x14ac:dyDescent="0.25">
      <c r="A57" s="48"/>
      <c r="B57" s="48"/>
      <c r="C57" s="65"/>
      <c r="D57" s="65"/>
      <c r="E57" s="65"/>
      <c r="F57" s="65"/>
      <c r="G57" s="65"/>
      <c r="H57" s="65"/>
      <c r="I57" s="65"/>
      <c r="J57" s="65"/>
      <c r="K57" s="65"/>
      <c r="L57" s="65"/>
      <c r="M57" s="65"/>
      <c r="N57" s="2"/>
      <c r="AJ57" s="18"/>
    </row>
    <row r="58" spans="1:36" x14ac:dyDescent="0.25">
      <c r="A58" s="48"/>
      <c r="B58" s="48"/>
      <c r="C58" s="65"/>
      <c r="D58" s="65"/>
      <c r="E58" s="65"/>
      <c r="F58" s="65"/>
      <c r="G58" s="65"/>
      <c r="H58" s="65"/>
      <c r="I58" s="65"/>
      <c r="J58" s="65"/>
      <c r="K58" s="65"/>
      <c r="L58" s="65"/>
      <c r="M58" s="65"/>
      <c r="N58" s="2"/>
      <c r="AJ58" s="18"/>
    </row>
    <row r="59" spans="1:36" x14ac:dyDescent="0.25">
      <c r="AJ59" s="18"/>
    </row>
    <row r="60" spans="1:36" ht="15.75" x14ac:dyDescent="0.25">
      <c r="A60" s="224" t="s">
        <v>380</v>
      </c>
      <c r="B60" s="226" t="s">
        <v>13</v>
      </c>
      <c r="C60" s="226" t="s">
        <v>14</v>
      </c>
      <c r="D60" s="226" t="s">
        <v>15</v>
      </c>
      <c r="E60" s="227" t="s">
        <v>16</v>
      </c>
      <c r="F60" s="226" t="s">
        <v>17</v>
      </c>
      <c r="G60" s="226"/>
      <c r="H60" s="226" t="s">
        <v>18</v>
      </c>
      <c r="I60" s="226" t="s">
        <v>19</v>
      </c>
      <c r="J60" s="226" t="s">
        <v>20</v>
      </c>
      <c r="K60" s="229" t="s">
        <v>21</v>
      </c>
      <c r="L60" s="229"/>
      <c r="M60" s="226" t="s">
        <v>22</v>
      </c>
      <c r="N60" s="49"/>
      <c r="AJ60" s="18"/>
    </row>
    <row r="61" spans="1:36" ht="15" customHeight="1" x14ac:dyDescent="0.25">
      <c r="A61" s="225"/>
      <c r="B61" s="226"/>
      <c r="C61" s="226"/>
      <c r="D61" s="226"/>
      <c r="E61" s="227"/>
      <c r="F61" s="53" t="s">
        <v>45</v>
      </c>
      <c r="G61" s="53" t="s">
        <v>46</v>
      </c>
      <c r="H61" s="226"/>
      <c r="I61" s="226"/>
      <c r="J61" s="226"/>
      <c r="K61" s="99" t="s">
        <v>47</v>
      </c>
      <c r="L61" s="99" t="s">
        <v>48</v>
      </c>
      <c r="M61" s="226"/>
      <c r="N61" s="2"/>
      <c r="AJ61" s="18"/>
    </row>
    <row r="62" spans="1:36" x14ac:dyDescent="0.25">
      <c r="A62" s="48" t="s">
        <v>575</v>
      </c>
      <c r="B62" s="48"/>
      <c r="C62" s="65" t="s">
        <v>729</v>
      </c>
      <c r="D62" s="65"/>
      <c r="E62" s="65"/>
      <c r="F62" s="65"/>
      <c r="G62" s="65"/>
      <c r="H62" s="65"/>
      <c r="I62" s="65"/>
      <c r="J62" s="62"/>
      <c r="K62" s="62"/>
      <c r="L62" s="62"/>
      <c r="M62" s="62"/>
      <c r="N62" s="2"/>
      <c r="AJ62" s="18"/>
    </row>
    <row r="63" spans="1:36" x14ac:dyDescent="0.25">
      <c r="A63" s="48"/>
      <c r="B63" s="48"/>
      <c r="C63" s="65"/>
      <c r="D63" s="65"/>
      <c r="E63" s="65"/>
      <c r="F63" s="65"/>
      <c r="G63" s="65"/>
      <c r="H63" s="65"/>
      <c r="I63" s="65"/>
      <c r="J63" s="65"/>
      <c r="K63" s="65"/>
      <c r="L63" s="65"/>
      <c r="M63" s="65"/>
      <c r="N63" s="2"/>
      <c r="AJ63" s="18"/>
    </row>
    <row r="64" spans="1:36" x14ac:dyDescent="0.25">
      <c r="A64" s="48"/>
      <c r="B64" s="48"/>
      <c r="C64" s="65"/>
      <c r="D64" s="65"/>
      <c r="E64" s="65"/>
      <c r="F64" s="65"/>
      <c r="G64" s="65"/>
      <c r="H64" s="65"/>
      <c r="I64" s="65"/>
      <c r="J64" s="65"/>
      <c r="K64" s="65"/>
      <c r="L64" s="65"/>
      <c r="M64" s="65"/>
      <c r="N64" s="2"/>
      <c r="AJ64" s="18"/>
    </row>
    <row r="65" spans="1:36" x14ac:dyDescent="0.25">
      <c r="A65" s="48"/>
      <c r="B65" s="48"/>
      <c r="C65" s="65"/>
      <c r="D65" s="65"/>
      <c r="E65" s="65"/>
      <c r="F65" s="65"/>
      <c r="G65" s="65"/>
      <c r="H65" s="65"/>
      <c r="I65" s="65"/>
      <c r="J65" s="65"/>
      <c r="K65" s="65"/>
      <c r="L65" s="65"/>
      <c r="M65" s="65"/>
      <c r="N65" s="2"/>
      <c r="AJ65" s="18"/>
    </row>
    <row r="66" spans="1:36" x14ac:dyDescent="0.25">
      <c r="A66" s="48"/>
      <c r="B66" s="48"/>
      <c r="C66" s="65"/>
      <c r="D66" s="65"/>
      <c r="E66" s="65"/>
      <c r="F66" s="65"/>
      <c r="G66" s="65"/>
      <c r="H66" s="65"/>
      <c r="I66" s="65"/>
      <c r="J66" s="65"/>
      <c r="K66" s="65"/>
      <c r="L66" s="65"/>
      <c r="M66" s="65"/>
      <c r="N66" s="2"/>
      <c r="AJ66" s="18"/>
    </row>
    <row r="67" spans="1:36" x14ac:dyDescent="0.25">
      <c r="A67" s="48"/>
      <c r="B67" s="48"/>
      <c r="C67" s="65"/>
      <c r="D67" s="65"/>
      <c r="E67" s="65"/>
      <c r="F67" s="65"/>
      <c r="G67" s="65"/>
      <c r="H67" s="65"/>
      <c r="I67" s="65"/>
      <c r="J67" s="65"/>
      <c r="K67" s="65"/>
      <c r="L67" s="65"/>
      <c r="M67" s="65"/>
      <c r="N67" s="2"/>
      <c r="AJ67" s="18"/>
    </row>
    <row r="68" spans="1:36" x14ac:dyDescent="0.25">
      <c r="A68" s="48"/>
      <c r="B68" s="48"/>
      <c r="C68" s="65"/>
      <c r="D68" s="65"/>
      <c r="E68" s="65"/>
      <c r="F68" s="65"/>
      <c r="G68" s="65"/>
      <c r="H68" s="65"/>
      <c r="I68" s="65"/>
      <c r="J68" s="65"/>
      <c r="K68" s="65"/>
      <c r="L68" s="65"/>
      <c r="M68" s="65"/>
      <c r="N68" s="2"/>
      <c r="AJ68" s="18"/>
    </row>
    <row r="69" spans="1:36" x14ac:dyDescent="0.25">
      <c r="A69" s="48"/>
      <c r="B69" s="48"/>
      <c r="C69" s="65"/>
      <c r="D69" s="65"/>
      <c r="E69" s="65"/>
      <c r="F69" s="65"/>
      <c r="G69" s="65"/>
      <c r="H69" s="65"/>
      <c r="I69" s="65"/>
      <c r="J69" s="65"/>
      <c r="K69" s="65"/>
      <c r="L69" s="65"/>
      <c r="M69" s="65"/>
      <c r="N69" s="2"/>
      <c r="AJ69" s="18"/>
    </row>
    <row r="70" spans="1:36" x14ac:dyDescent="0.25">
      <c r="A70" s="48"/>
      <c r="B70" s="48"/>
      <c r="C70" s="65"/>
      <c r="D70" s="65"/>
      <c r="E70" s="65"/>
      <c r="F70" s="65"/>
      <c r="G70" s="65"/>
      <c r="H70" s="65"/>
      <c r="I70" s="65"/>
      <c r="J70" s="65"/>
      <c r="K70" s="65"/>
      <c r="L70" s="65"/>
      <c r="M70" s="65"/>
      <c r="N70" s="2"/>
      <c r="AJ70" s="18"/>
    </row>
    <row r="71" spans="1:36" x14ac:dyDescent="0.25">
      <c r="AJ71" s="18"/>
    </row>
    <row r="72" spans="1:36" ht="15.75" x14ac:dyDescent="0.25">
      <c r="A72" s="224" t="s">
        <v>380</v>
      </c>
      <c r="B72" s="226" t="s">
        <v>13</v>
      </c>
      <c r="C72" s="226" t="s">
        <v>14</v>
      </c>
      <c r="D72" s="226" t="s">
        <v>15</v>
      </c>
      <c r="E72" s="227" t="s">
        <v>16</v>
      </c>
      <c r="F72" s="226" t="s">
        <v>17</v>
      </c>
      <c r="G72" s="226"/>
      <c r="H72" s="226" t="s">
        <v>18</v>
      </c>
      <c r="I72" s="226" t="s">
        <v>19</v>
      </c>
      <c r="J72" s="226" t="s">
        <v>20</v>
      </c>
      <c r="K72" s="229" t="s">
        <v>21</v>
      </c>
      <c r="L72" s="229"/>
      <c r="M72" s="226" t="s">
        <v>22</v>
      </c>
      <c r="N72" s="49"/>
      <c r="AJ72" s="18"/>
    </row>
    <row r="73" spans="1:36" ht="15" customHeight="1" x14ac:dyDescent="0.25">
      <c r="A73" s="225"/>
      <c r="B73" s="226"/>
      <c r="C73" s="226"/>
      <c r="D73" s="226"/>
      <c r="E73" s="227"/>
      <c r="F73" s="53" t="s">
        <v>45</v>
      </c>
      <c r="G73" s="53" t="s">
        <v>46</v>
      </c>
      <c r="H73" s="226"/>
      <c r="I73" s="226"/>
      <c r="J73" s="226"/>
      <c r="K73" s="99" t="s">
        <v>47</v>
      </c>
      <c r="L73" s="99" t="s">
        <v>48</v>
      </c>
      <c r="M73" s="226"/>
      <c r="N73" s="2"/>
      <c r="AJ73" s="18"/>
    </row>
    <row r="74" spans="1:36" x14ac:dyDescent="0.25">
      <c r="A74" s="48"/>
      <c r="B74" s="48"/>
      <c r="C74" s="65" t="s">
        <v>729</v>
      </c>
      <c r="D74" s="65"/>
      <c r="E74" s="65"/>
      <c r="F74" s="65"/>
      <c r="G74" s="65"/>
      <c r="H74" s="65"/>
      <c r="I74" s="65"/>
      <c r="J74" s="62"/>
      <c r="K74" s="62"/>
      <c r="L74" s="62"/>
      <c r="M74" s="62"/>
      <c r="N74" s="2"/>
      <c r="AJ74" s="18"/>
    </row>
    <row r="75" spans="1:36" x14ac:dyDescent="0.25">
      <c r="A75" s="48"/>
      <c r="B75" s="48"/>
      <c r="C75" s="65"/>
      <c r="D75" s="65"/>
      <c r="E75" s="65"/>
      <c r="F75" s="65"/>
      <c r="G75" s="65"/>
      <c r="H75" s="65"/>
      <c r="I75" s="65"/>
      <c r="J75" s="65"/>
      <c r="K75" s="65"/>
      <c r="L75" s="65"/>
      <c r="M75" s="65"/>
      <c r="N75" s="2"/>
      <c r="AJ75" s="18"/>
    </row>
    <row r="76" spans="1:36" x14ac:dyDescent="0.25">
      <c r="A76" s="48"/>
      <c r="B76" s="48"/>
      <c r="C76" s="65"/>
      <c r="D76" s="65"/>
      <c r="E76" s="65"/>
      <c r="F76" s="65"/>
      <c r="G76" s="65"/>
      <c r="H76" s="65"/>
      <c r="I76" s="65"/>
      <c r="J76" s="65"/>
      <c r="K76" s="65"/>
      <c r="L76" s="65"/>
      <c r="M76" s="65"/>
      <c r="N76" s="2"/>
      <c r="AJ76" s="18"/>
    </row>
    <row r="77" spans="1:36" x14ac:dyDescent="0.25">
      <c r="A77" s="48"/>
      <c r="B77" s="48"/>
      <c r="C77" s="65"/>
      <c r="D77" s="65"/>
      <c r="E77" s="65"/>
      <c r="F77" s="65"/>
      <c r="G77" s="65"/>
      <c r="H77" s="65"/>
      <c r="I77" s="65"/>
      <c r="J77" s="65"/>
      <c r="K77" s="65"/>
      <c r="L77" s="65"/>
      <c r="M77" s="65"/>
      <c r="N77" s="2"/>
      <c r="AJ77" s="18"/>
    </row>
    <row r="78" spans="1:36" x14ac:dyDescent="0.25">
      <c r="A78" s="48"/>
      <c r="B78" s="48"/>
      <c r="C78" s="65"/>
      <c r="D78" s="65"/>
      <c r="E78" s="65"/>
      <c r="F78" s="65"/>
      <c r="G78" s="65"/>
      <c r="H78" s="65"/>
      <c r="I78" s="65"/>
      <c r="J78" s="65"/>
      <c r="K78" s="65"/>
      <c r="L78" s="65"/>
      <c r="M78" s="65"/>
      <c r="N78" s="2"/>
      <c r="AJ78" s="18"/>
    </row>
    <row r="79" spans="1:36" x14ac:dyDescent="0.25">
      <c r="A79" s="48"/>
      <c r="B79" s="48"/>
      <c r="C79" s="65"/>
      <c r="D79" s="65"/>
      <c r="E79" s="65"/>
      <c r="F79" s="65"/>
      <c r="G79" s="65"/>
      <c r="H79" s="65"/>
      <c r="I79" s="65"/>
      <c r="J79" s="65"/>
      <c r="K79" s="65"/>
      <c r="L79" s="65"/>
      <c r="M79" s="65"/>
      <c r="N79" s="2"/>
      <c r="AJ79" s="18"/>
    </row>
    <row r="80" spans="1:36" x14ac:dyDescent="0.25">
      <c r="A80" s="48"/>
      <c r="B80" s="48"/>
      <c r="C80" s="65"/>
      <c r="D80" s="65"/>
      <c r="E80" s="65"/>
      <c r="F80" s="65"/>
      <c r="G80" s="65"/>
      <c r="H80" s="65"/>
      <c r="I80" s="65"/>
      <c r="J80" s="65"/>
      <c r="K80" s="65"/>
      <c r="L80" s="65"/>
      <c r="M80" s="65"/>
      <c r="N80" s="2"/>
      <c r="AJ80" s="18"/>
    </row>
    <row r="81" spans="1:36" x14ac:dyDescent="0.25">
      <c r="A81" s="48"/>
      <c r="B81" s="48"/>
      <c r="C81" s="65"/>
      <c r="D81" s="65"/>
      <c r="E81" s="65"/>
      <c r="F81" s="65"/>
      <c r="G81" s="65"/>
      <c r="H81" s="65"/>
      <c r="I81" s="65"/>
      <c r="J81" s="65"/>
      <c r="K81" s="65"/>
      <c r="L81" s="65"/>
      <c r="M81" s="65"/>
      <c r="N81" s="2"/>
      <c r="AJ81" s="18"/>
    </row>
    <row r="82" spans="1:36" x14ac:dyDescent="0.25">
      <c r="A82" s="48"/>
      <c r="B82" s="48"/>
      <c r="C82" s="65"/>
      <c r="D82" s="65"/>
      <c r="E82" s="65"/>
      <c r="F82" s="65"/>
      <c r="G82" s="65"/>
      <c r="H82" s="65"/>
      <c r="I82" s="65"/>
      <c r="J82" s="65"/>
      <c r="K82" s="65"/>
      <c r="L82" s="65"/>
      <c r="M82" s="65"/>
      <c r="N82" s="2"/>
      <c r="AJ82" s="18"/>
    </row>
    <row r="83" spans="1:36" x14ac:dyDescent="0.25">
      <c r="AJ83" s="18"/>
    </row>
    <row r="84" spans="1:36" ht="15.75" x14ac:dyDescent="0.25">
      <c r="A84" s="228" t="s">
        <v>388</v>
      </c>
      <c r="B84" s="226" t="s">
        <v>13</v>
      </c>
      <c r="C84" s="226" t="s">
        <v>14</v>
      </c>
      <c r="D84" s="226" t="s">
        <v>15</v>
      </c>
      <c r="E84" s="227" t="s">
        <v>16</v>
      </c>
      <c r="F84" s="226" t="s">
        <v>17</v>
      </c>
      <c r="G84" s="226"/>
      <c r="H84" s="226" t="s">
        <v>18</v>
      </c>
      <c r="I84" s="226" t="s">
        <v>19</v>
      </c>
      <c r="J84" s="226" t="s">
        <v>20</v>
      </c>
      <c r="K84" s="229" t="s">
        <v>21</v>
      </c>
      <c r="L84" s="229"/>
      <c r="M84" s="226" t="s">
        <v>22</v>
      </c>
      <c r="N84" s="49"/>
      <c r="AJ84" s="18"/>
    </row>
    <row r="85" spans="1:36" ht="31.5" x14ac:dyDescent="0.25">
      <c r="A85" s="228"/>
      <c r="B85" s="226"/>
      <c r="C85" s="226"/>
      <c r="D85" s="226"/>
      <c r="E85" s="227"/>
      <c r="F85" s="53" t="s">
        <v>45</v>
      </c>
      <c r="G85" s="53" t="s">
        <v>46</v>
      </c>
      <c r="H85" s="226"/>
      <c r="I85" s="226"/>
      <c r="J85" s="226"/>
      <c r="K85" s="99" t="s">
        <v>47</v>
      </c>
      <c r="L85" s="99" t="s">
        <v>48</v>
      </c>
      <c r="M85" s="226"/>
      <c r="N85" s="2"/>
      <c r="AJ85" s="18"/>
    </row>
    <row r="86" spans="1:36" x14ac:dyDescent="0.25">
      <c r="A86" s="48"/>
      <c r="B86" s="48"/>
      <c r="C86" s="65"/>
      <c r="D86" s="65"/>
      <c r="E86" s="65"/>
      <c r="F86" s="65"/>
      <c r="G86" s="65"/>
      <c r="H86" s="65"/>
      <c r="I86" s="65"/>
      <c r="J86" s="62"/>
      <c r="K86" s="62"/>
      <c r="L86" s="62"/>
      <c r="M86" s="62"/>
      <c r="N86" s="2"/>
      <c r="AJ86" s="18"/>
    </row>
    <row r="87" spans="1:36" x14ac:dyDescent="0.25">
      <c r="A87" s="48"/>
      <c r="B87" s="48"/>
      <c r="C87" s="65"/>
      <c r="D87" s="65"/>
      <c r="E87" s="65"/>
      <c r="F87" s="65"/>
      <c r="G87" s="65"/>
      <c r="H87" s="65"/>
      <c r="I87" s="65"/>
      <c r="J87" s="65"/>
      <c r="K87" s="65"/>
      <c r="L87" s="65"/>
      <c r="M87" s="65"/>
      <c r="N87" s="2"/>
      <c r="AJ87" s="18"/>
    </row>
    <row r="88" spans="1:36" x14ac:dyDescent="0.25">
      <c r="A88" s="48"/>
      <c r="B88" s="48"/>
      <c r="C88" s="65"/>
      <c r="D88" s="65"/>
      <c r="E88" s="65"/>
      <c r="F88" s="65"/>
      <c r="G88" s="65"/>
      <c r="H88" s="65"/>
      <c r="I88" s="65"/>
      <c r="J88" s="65"/>
      <c r="K88" s="65"/>
      <c r="L88" s="65"/>
      <c r="M88" s="65"/>
      <c r="N88" s="2"/>
      <c r="AJ88" s="18"/>
    </row>
    <row r="89" spans="1:36" x14ac:dyDescent="0.25">
      <c r="A89" s="48"/>
      <c r="B89" s="48"/>
      <c r="C89" s="65"/>
      <c r="D89" s="65"/>
      <c r="E89" s="65"/>
      <c r="F89" s="65"/>
      <c r="G89" s="65"/>
      <c r="H89" s="65"/>
      <c r="I89" s="65"/>
      <c r="J89" s="65"/>
      <c r="K89" s="65"/>
      <c r="L89" s="65"/>
      <c r="M89" s="65"/>
      <c r="N89" s="2"/>
      <c r="AJ89" s="18"/>
    </row>
    <row r="90" spans="1:36" x14ac:dyDescent="0.25">
      <c r="A90" s="48"/>
      <c r="B90" s="48"/>
      <c r="C90" s="65"/>
      <c r="D90" s="65"/>
      <c r="E90" s="65"/>
      <c r="F90" s="65"/>
      <c r="G90" s="65"/>
      <c r="H90" s="65"/>
      <c r="I90" s="65"/>
      <c r="J90" s="65"/>
      <c r="K90" s="65"/>
      <c r="L90" s="65"/>
      <c r="M90" s="65"/>
      <c r="N90" s="2"/>
      <c r="AJ90" s="18"/>
    </row>
    <row r="91" spans="1:36" x14ac:dyDescent="0.25">
      <c r="A91" s="48"/>
      <c r="B91" s="48"/>
      <c r="C91" s="65"/>
      <c r="D91" s="65"/>
      <c r="E91" s="65"/>
      <c r="F91" s="65"/>
      <c r="G91" s="65"/>
      <c r="H91" s="65"/>
      <c r="I91" s="65"/>
      <c r="J91" s="65"/>
      <c r="K91" s="65"/>
      <c r="L91" s="65"/>
      <c r="M91" s="65"/>
      <c r="N91" s="2"/>
      <c r="AJ91" s="18"/>
    </row>
    <row r="92" spans="1:36" x14ac:dyDescent="0.25">
      <c r="A92" s="48"/>
      <c r="B92" s="48"/>
      <c r="C92" s="65"/>
      <c r="D92" s="65"/>
      <c r="E92" s="65"/>
      <c r="F92" s="65"/>
      <c r="G92" s="65"/>
      <c r="H92" s="65"/>
      <c r="I92" s="65"/>
      <c r="J92" s="65"/>
      <c r="K92" s="65"/>
      <c r="L92" s="65"/>
      <c r="M92" s="65"/>
      <c r="N92" s="2"/>
      <c r="AJ92" s="18"/>
    </row>
    <row r="93" spans="1:36" x14ac:dyDescent="0.25">
      <c r="A93" s="48"/>
      <c r="B93" s="48"/>
      <c r="C93" s="65"/>
      <c r="D93" s="65"/>
      <c r="E93" s="65"/>
      <c r="F93" s="65"/>
      <c r="G93" s="65"/>
      <c r="H93" s="65"/>
      <c r="I93" s="65"/>
      <c r="J93" s="65"/>
      <c r="K93" s="65"/>
      <c r="L93" s="65"/>
      <c r="M93" s="65"/>
      <c r="N93" s="2"/>
      <c r="AJ93" s="18"/>
    </row>
    <row r="94" spans="1:36" x14ac:dyDescent="0.25">
      <c r="A94" s="48"/>
      <c r="B94" s="48"/>
      <c r="C94" s="65"/>
      <c r="D94" s="65"/>
      <c r="E94" s="65"/>
      <c r="F94" s="65"/>
      <c r="G94" s="65"/>
      <c r="H94" s="65"/>
      <c r="I94" s="65"/>
      <c r="J94" s="65"/>
      <c r="K94" s="65"/>
      <c r="L94" s="65"/>
      <c r="M94" s="65"/>
      <c r="N94" s="2"/>
      <c r="AJ94" s="18"/>
    </row>
    <row r="95" spans="1:36" x14ac:dyDescent="0.25">
      <c r="A95" s="18"/>
      <c r="B95" s="18"/>
      <c r="C95" s="18"/>
      <c r="D95" s="18"/>
      <c r="E95" s="18"/>
      <c r="F95" s="18"/>
      <c r="G95" s="18"/>
      <c r="H95" s="18"/>
      <c r="I95" s="18"/>
      <c r="J95" s="18"/>
      <c r="K95" s="18"/>
      <c r="L95" s="18"/>
      <c r="M95" s="18"/>
      <c r="N95" s="59"/>
      <c r="O95" s="59"/>
      <c r="P95" s="59"/>
      <c r="Q95" s="59"/>
      <c r="R95" s="59"/>
      <c r="S95" s="59"/>
      <c r="T95" s="59"/>
      <c r="U95" s="59"/>
      <c r="V95" s="59"/>
      <c r="W95" s="59"/>
      <c r="X95" s="59"/>
      <c r="Y95" s="59"/>
      <c r="Z95" s="59"/>
      <c r="AA95" s="59"/>
      <c r="AB95" s="59"/>
      <c r="AC95" s="59"/>
      <c r="AD95" s="59"/>
      <c r="AE95" s="59"/>
      <c r="AF95" s="59"/>
      <c r="AG95" s="59"/>
      <c r="AH95" s="59"/>
      <c r="AI95" s="59"/>
      <c r="AJ95" s="18"/>
    </row>
    <row r="96" spans="1:36" x14ac:dyDescent="0.25">
      <c r="A96" s="18"/>
      <c r="B96" s="18"/>
      <c r="C96" s="18"/>
      <c r="D96" s="18"/>
      <c r="E96" s="18"/>
      <c r="F96" s="18"/>
      <c r="G96" s="18"/>
      <c r="H96" s="18"/>
      <c r="I96" s="18"/>
      <c r="J96" s="18"/>
      <c r="K96" s="18"/>
      <c r="L96" s="18"/>
      <c r="M96" s="18"/>
      <c r="N96" s="59"/>
      <c r="O96" s="59"/>
      <c r="P96" s="59"/>
      <c r="Q96" s="59"/>
      <c r="R96" s="59"/>
      <c r="S96" s="59"/>
      <c r="T96" s="59"/>
      <c r="U96" s="59"/>
      <c r="V96" s="59"/>
      <c r="W96" s="59"/>
      <c r="X96" s="59"/>
      <c r="Y96" s="59"/>
      <c r="Z96" s="59"/>
      <c r="AA96" s="59"/>
      <c r="AB96" s="59"/>
      <c r="AC96" s="59"/>
      <c r="AD96" s="59"/>
      <c r="AE96" s="59"/>
      <c r="AF96" s="59"/>
      <c r="AG96" s="59"/>
      <c r="AH96" s="59"/>
      <c r="AI96" s="59"/>
      <c r="AJ96" s="18"/>
    </row>
  </sheetData>
  <sheetProtection algorithmName="SHA-512" hashValue="H4qh8KYqWuQ6CPQ1dalhOzmqueNbrHYxrV4+qG040OpvVTqtzRlsT9g3j0m0OG8Zk+9Iwf8PTX8S3bHlkaUppQ==" saltValue="7xufsRcpeIq9JYTNpeu2hw==" spinCount="100000" sheet="1" objects="1" scenarios="1"/>
  <mergeCells count="90">
    <mergeCell ref="M9:M10"/>
    <mergeCell ref="A1:AI1"/>
    <mergeCell ref="A2:AI2"/>
    <mergeCell ref="B4:G4"/>
    <mergeCell ref="B6:C6"/>
    <mergeCell ref="A8:M8"/>
    <mergeCell ref="N8:X8"/>
    <mergeCell ref="Y8:AI8"/>
    <mergeCell ref="AG9:AG10"/>
    <mergeCell ref="AH9:AH10"/>
    <mergeCell ref="AI9:AI10"/>
    <mergeCell ref="A11:A18"/>
    <mergeCell ref="A19:A21"/>
    <mergeCell ref="AE9:AE10"/>
    <mergeCell ref="AF9:AF10"/>
    <mergeCell ref="X9:X10"/>
    <mergeCell ref="Y9:Y10"/>
    <mergeCell ref="Z9:Z10"/>
    <mergeCell ref="O9:O10"/>
    <mergeCell ref="P9:P10"/>
    <mergeCell ref="Q9:Q10"/>
    <mergeCell ref="R9:R10"/>
    <mergeCell ref="S9:S10"/>
    <mergeCell ref="T9:T10"/>
    <mergeCell ref="I9:I10"/>
    <mergeCell ref="J9:J10"/>
    <mergeCell ref="K9:L9"/>
    <mergeCell ref="A22:A28"/>
    <mergeCell ref="AA9:AA10"/>
    <mergeCell ref="AB9:AB10"/>
    <mergeCell ref="AC9:AC10"/>
    <mergeCell ref="AD9:AD10"/>
    <mergeCell ref="U9:U10"/>
    <mergeCell ref="V9:V10"/>
    <mergeCell ref="W9:W10"/>
    <mergeCell ref="N9:N10"/>
    <mergeCell ref="A9:A10"/>
    <mergeCell ref="B9:B10"/>
    <mergeCell ref="C9:C10"/>
    <mergeCell ref="D9:D10"/>
    <mergeCell ref="E9:E10"/>
    <mergeCell ref="F9:G9"/>
    <mergeCell ref="H9:H10"/>
    <mergeCell ref="A29:A32"/>
    <mergeCell ref="A33:A36"/>
    <mergeCell ref="A37:A40"/>
    <mergeCell ref="K48:L48"/>
    <mergeCell ref="M48:M49"/>
    <mergeCell ref="A48:A49"/>
    <mergeCell ref="B48:B49"/>
    <mergeCell ref="C48:C49"/>
    <mergeCell ref="D48:D49"/>
    <mergeCell ref="E48:E49"/>
    <mergeCell ref="F60:G60"/>
    <mergeCell ref="F48:G48"/>
    <mergeCell ref="H48:H49"/>
    <mergeCell ref="I48:I49"/>
    <mergeCell ref="J48:J49"/>
    <mergeCell ref="A60:A61"/>
    <mergeCell ref="B60:B61"/>
    <mergeCell ref="C60:C61"/>
    <mergeCell ref="D60:D61"/>
    <mergeCell ref="E60:E61"/>
    <mergeCell ref="A72:A73"/>
    <mergeCell ref="B72:B73"/>
    <mergeCell ref="C72:C73"/>
    <mergeCell ref="D72:D73"/>
    <mergeCell ref="E72:E73"/>
    <mergeCell ref="K72:L72"/>
    <mergeCell ref="M72:M73"/>
    <mergeCell ref="H60:H61"/>
    <mergeCell ref="I60:I61"/>
    <mergeCell ref="J60:J61"/>
    <mergeCell ref="K60:L60"/>
    <mergeCell ref="M60:M61"/>
    <mergeCell ref="F72:G72"/>
    <mergeCell ref="H72:H73"/>
    <mergeCell ref="I72:I73"/>
    <mergeCell ref="J72:J73"/>
    <mergeCell ref="H84:H85"/>
    <mergeCell ref="I84:I85"/>
    <mergeCell ref="J84:J85"/>
    <mergeCell ref="K84:L84"/>
    <mergeCell ref="M84:M85"/>
    <mergeCell ref="A84:A85"/>
    <mergeCell ref="B84:B85"/>
    <mergeCell ref="C84:C85"/>
    <mergeCell ref="D84:D85"/>
    <mergeCell ref="E84:E85"/>
    <mergeCell ref="F84:G84"/>
  </mergeCells>
  <conditionalFormatting sqref="N11:N40">
    <cfRule type="cellIs" dxfId="25" priority="12" stopIfTrue="1" operator="equal">
      <formula>"x"</formula>
    </cfRule>
  </conditionalFormatting>
  <conditionalFormatting sqref="O11:O35 O37:O40">
    <cfRule type="cellIs" dxfId="24" priority="11" operator="equal">
      <formula>"x"</formula>
    </cfRule>
  </conditionalFormatting>
  <conditionalFormatting sqref="O36">
    <cfRule type="cellIs" dxfId="23" priority="2" operator="equal">
      <formula>"x"</formula>
    </cfRule>
  </conditionalFormatting>
  <conditionalFormatting sqref="P11:P40">
    <cfRule type="cellIs" dxfId="22" priority="10" operator="equal">
      <formula>"x"</formula>
    </cfRule>
  </conditionalFormatting>
  <conditionalFormatting sqref="Q11:Q32 Q35:Q39">
    <cfRule type="cellIs" dxfId="21" priority="9" stopIfTrue="1" operator="equal">
      <formula>"x"</formula>
    </cfRule>
  </conditionalFormatting>
  <conditionalFormatting sqref="Q33:Q34">
    <cfRule type="cellIs" dxfId="20" priority="3" operator="equal">
      <formula>"x"</formula>
    </cfRule>
  </conditionalFormatting>
  <conditionalFormatting sqref="Q40">
    <cfRule type="cellIs" dxfId="19" priority="1" operator="equal">
      <formula>"x"</formula>
    </cfRule>
  </conditionalFormatting>
  <conditionalFormatting sqref="R11:R40">
    <cfRule type="cellIs" dxfId="18" priority="8" operator="equal">
      <formula>"x"</formula>
    </cfRule>
  </conditionalFormatting>
  <conditionalFormatting sqref="S11:S40">
    <cfRule type="cellIs" dxfId="17" priority="5" stopIfTrue="1" operator="equal">
      <formula>$AN$7</formula>
    </cfRule>
    <cfRule type="cellIs" dxfId="16" priority="6" stopIfTrue="1" operator="equal">
      <formula>$AN$6</formula>
    </cfRule>
  </conditionalFormatting>
  <conditionalFormatting sqref="AN6:AN7">
    <cfRule type="cellIs" dxfId="15" priority="13" stopIfTrue="1" operator="equal">
      <formula>$AN$6</formula>
    </cfRule>
  </conditionalFormatting>
  <dataValidations count="1">
    <dataValidation type="list" allowBlank="1" showInputMessage="1" showErrorMessage="1" sqref="S11:S40" xr:uid="{00000000-0002-0000-0400-000000000000}">
      <formula1>$AN$6:$AN$7</formula1>
    </dataValidation>
  </dataValidations>
  <hyperlinks>
    <hyperlink ref="U29" r:id="rId1" xr:uid="{A2B52091-D040-4955-A98F-3C27B858B341}"/>
  </hyperlinks>
  <pageMargins left="0.511811024" right="0.511811024" top="0.78740157499999996" bottom="0.78740157499999996" header="0.31496062000000002" footer="0.31496062000000002"/>
  <pageSetup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B43"/>
  <sheetViews>
    <sheetView showGridLines="0" zoomScale="70" zoomScaleNormal="70" zoomScalePageLayoutView="70" workbookViewId="0">
      <selection activeCell="J27" sqref="J27"/>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279" t="s">
        <v>389</v>
      </c>
      <c r="C1" s="279"/>
      <c r="D1" s="279"/>
      <c r="E1" s="279"/>
      <c r="F1" s="279"/>
      <c r="G1" s="279"/>
      <c r="H1" s="279"/>
      <c r="I1" s="279"/>
      <c r="J1" s="279"/>
      <c r="K1" s="279"/>
      <c r="L1" s="279"/>
      <c r="M1" s="279"/>
      <c r="N1" s="279"/>
      <c r="O1" s="279"/>
      <c r="P1" s="279"/>
      <c r="Q1" s="279"/>
      <c r="R1" s="279"/>
      <c r="S1" s="279"/>
      <c r="T1" s="279"/>
      <c r="U1" s="279"/>
      <c r="V1" s="279"/>
      <c r="W1" s="279"/>
      <c r="X1" s="11"/>
    </row>
    <row r="2" spans="1:28" s="15" customFormat="1" ht="21" customHeight="1" x14ac:dyDescent="0.25">
      <c r="A2" s="16"/>
      <c r="B2" s="279"/>
      <c r="C2" s="279"/>
      <c r="D2" s="279"/>
      <c r="E2" s="279"/>
      <c r="F2" s="279"/>
      <c r="G2" s="279"/>
      <c r="H2" s="279"/>
      <c r="I2" s="279"/>
      <c r="J2" s="279"/>
      <c r="K2" s="279"/>
      <c r="L2" s="279"/>
      <c r="M2" s="279"/>
      <c r="N2" s="279"/>
      <c r="O2" s="279"/>
      <c r="P2" s="279"/>
      <c r="Q2" s="279"/>
      <c r="R2" s="279"/>
      <c r="S2" s="279"/>
      <c r="T2" s="279"/>
      <c r="U2" s="279"/>
      <c r="V2" s="279"/>
      <c r="W2" s="279"/>
      <c r="X2" s="16"/>
    </row>
    <row r="3" spans="1:28" ht="33.75" customHeight="1" x14ac:dyDescent="0.35">
      <c r="A3" s="11"/>
      <c r="B3" s="285" t="str">
        <f>'Monitoria Anual - 3'!A2</f>
        <v>PLANO DE AÇÃO NACIONAL PARA A CONSERVAÇÃO DA HERPETOFAUNA AMEAÇADA DA SERRA DO ESPINHAÇO EM MINAS GERAIS - PAN HERPETOFAUNA DO ESPINHAÇO MINEIRO</v>
      </c>
      <c r="C3" s="285"/>
      <c r="D3" s="285"/>
      <c r="E3" s="285"/>
      <c r="F3" s="285"/>
      <c r="G3" s="285"/>
      <c r="H3" s="285"/>
      <c r="I3" s="285"/>
      <c r="J3" s="285"/>
      <c r="K3" s="285"/>
      <c r="L3" s="285"/>
      <c r="M3" s="285"/>
      <c r="N3" s="285"/>
      <c r="O3" s="285"/>
      <c r="P3" s="285"/>
      <c r="Q3" s="285"/>
      <c r="R3" s="285"/>
      <c r="S3" s="285"/>
      <c r="T3" s="285"/>
      <c r="U3" s="285"/>
      <c r="V3" s="285"/>
      <c r="W3" s="285"/>
      <c r="X3" s="11"/>
    </row>
    <row r="4" spans="1:28" x14ac:dyDescent="0.25">
      <c r="A4" s="11"/>
      <c r="J4" s="12"/>
      <c r="K4" s="12"/>
      <c r="L4" s="12"/>
      <c r="M4" s="12"/>
      <c r="N4" s="12"/>
      <c r="O4" s="12"/>
      <c r="X4" s="11"/>
    </row>
    <row r="5" spans="1:28" s="2" customFormat="1" ht="45" customHeight="1" x14ac:dyDescent="0.25">
      <c r="A5" s="18"/>
      <c r="B5" s="290" t="s">
        <v>390</v>
      </c>
      <c r="C5" s="290"/>
      <c r="D5" s="291" t="str">
        <f>'Monitoria Anual - 3'!B4</f>
        <v xml:space="preserve">Implementar medidas que favoreçam a conservação das espécies do PAN e de seus habitat, em cinco anos. </v>
      </c>
      <c r="E5" s="291"/>
      <c r="F5" s="291"/>
      <c r="G5" s="291"/>
      <c r="H5" s="291"/>
      <c r="I5" s="291"/>
      <c r="J5" s="291"/>
      <c r="K5" s="291"/>
      <c r="L5" s="291"/>
      <c r="M5" s="292"/>
      <c r="N5" s="13"/>
      <c r="O5" s="13"/>
      <c r="P5" s="13"/>
      <c r="Q5" s="13"/>
      <c r="R5" s="13"/>
      <c r="X5" s="18"/>
    </row>
    <row r="6" spans="1:28" x14ac:dyDescent="0.25">
      <c r="A6" s="11"/>
      <c r="J6" s="12"/>
      <c r="K6" s="12"/>
      <c r="L6" s="12"/>
      <c r="M6" s="12"/>
      <c r="N6" s="12"/>
      <c r="O6" s="12"/>
      <c r="X6" s="11"/>
    </row>
    <row r="7" spans="1:28" ht="26.25" customHeight="1" x14ac:dyDescent="0.25">
      <c r="A7" s="11"/>
      <c r="B7" s="290" t="s">
        <v>4</v>
      </c>
      <c r="C7" s="290"/>
      <c r="D7" s="280" t="str">
        <f>'Monitoria Anual - 3'!B6</f>
        <v>06/12/2021, 07/12/2021 e 09/12/2021 (virtual)</v>
      </c>
      <c r="E7" s="280"/>
      <c r="F7" s="280"/>
      <c r="G7" s="281"/>
      <c r="H7" s="2"/>
      <c r="I7" s="14"/>
      <c r="J7" s="12"/>
      <c r="K7" s="12"/>
      <c r="L7" s="12"/>
      <c r="M7" s="12"/>
      <c r="N7" s="12"/>
      <c r="O7" s="12"/>
      <c r="X7" s="11"/>
    </row>
    <row r="8" spans="1:28" x14ac:dyDescent="0.25">
      <c r="A8" s="11"/>
      <c r="X8" s="11"/>
    </row>
    <row r="9" spans="1:28" ht="31.5" customHeight="1" x14ac:dyDescent="0.25">
      <c r="A9" s="11"/>
      <c r="B9" s="279" t="s">
        <v>391</v>
      </c>
      <c r="C9" s="279"/>
      <c r="D9" s="279"/>
      <c r="E9" s="279"/>
      <c r="F9" s="279"/>
      <c r="G9" s="279"/>
      <c r="H9" s="279"/>
      <c r="I9" s="279"/>
      <c r="J9" s="279"/>
      <c r="K9" s="279"/>
      <c r="L9" s="279"/>
      <c r="M9" s="279"/>
      <c r="N9" s="279"/>
      <c r="O9" s="279"/>
      <c r="P9" s="279"/>
      <c r="Q9" s="279"/>
      <c r="R9" s="279"/>
      <c r="S9" s="279"/>
      <c r="T9" s="279"/>
      <c r="U9" s="279"/>
      <c r="V9" s="279"/>
      <c r="W9" s="279"/>
      <c r="X9" s="11"/>
    </row>
    <row r="10" spans="1:28" x14ac:dyDescent="0.25">
      <c r="A10" s="11"/>
      <c r="G10" s="10"/>
      <c r="H10" s="10"/>
      <c r="I10" s="10"/>
      <c r="X10" s="11"/>
    </row>
    <row r="11" spans="1:28" ht="15.75" x14ac:dyDescent="0.25">
      <c r="A11" s="11"/>
      <c r="B11" s="280" t="s">
        <v>392</v>
      </c>
      <c r="C11" s="281"/>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286"/>
      <c r="G12" s="286"/>
      <c r="H12" s="142"/>
      <c r="X12" s="11"/>
    </row>
    <row r="13" spans="1:28" ht="33.75" customHeight="1" thickBot="1" x14ac:dyDescent="0.3">
      <c r="A13" s="11"/>
      <c r="C13" s="287" t="s">
        <v>738</v>
      </c>
      <c r="D13" s="288"/>
      <c r="E13" s="288"/>
      <c r="F13" s="288"/>
      <c r="G13" s="289"/>
      <c r="H13" s="3"/>
      <c r="X13" s="11"/>
    </row>
    <row r="14" spans="1:28" s="2" customFormat="1" ht="34.5" customHeight="1" thickBot="1" x14ac:dyDescent="0.3">
      <c r="A14" s="18"/>
      <c r="C14" s="26" t="s">
        <v>394</v>
      </c>
      <c r="D14" s="7" t="s">
        <v>395</v>
      </c>
      <c r="E14" s="8" t="s">
        <v>396</v>
      </c>
      <c r="F14" s="7" t="s">
        <v>397</v>
      </c>
      <c r="G14" s="9" t="s">
        <v>396</v>
      </c>
      <c r="H14" s="6"/>
      <c r="X14" s="18"/>
    </row>
    <row r="15" spans="1:28" ht="15.75" x14ac:dyDescent="0.25">
      <c r="A15" s="11"/>
      <c r="C15" s="81" t="s">
        <v>398</v>
      </c>
      <c r="D15" s="91"/>
      <c r="E15" s="92"/>
      <c r="F15" s="88">
        <f>COUNTA('Monitoria Anual - 3'!S11:S879)</f>
        <v>5</v>
      </c>
      <c r="G15" s="27">
        <f t="shared" ref="G15:G21" si="0">F15/$F$22</f>
        <v>0.19230769230769232</v>
      </c>
      <c r="H15" s="4"/>
      <c r="X15" s="11"/>
    </row>
    <row r="16" spans="1:28" ht="15.75" x14ac:dyDescent="0.25">
      <c r="A16" s="11"/>
      <c r="C16" s="82" t="s">
        <v>399</v>
      </c>
      <c r="D16" s="93">
        <f>COUNTA('Monitoria Anual - 3'!N11:N879)</f>
        <v>0</v>
      </c>
      <c r="E16" s="29">
        <f>D16/$D$22</f>
        <v>0</v>
      </c>
      <c r="F16" s="89">
        <f>D16-AB16</f>
        <v>0</v>
      </c>
      <c r="G16" s="29">
        <f t="shared" si="0"/>
        <v>0</v>
      </c>
      <c r="H16" s="4"/>
      <c r="X16" s="11"/>
      <c r="Z16">
        <f>COUNTIFS('Monitoria Anual - 3'!N:N,"x",'Monitoria Anual - 3'!S:S,"Excluída")</f>
        <v>0</v>
      </c>
      <c r="AA16">
        <f>COUNTIFS('Monitoria Anual - 3'!N:N,"x",'Monitoria Anual - 3'!S:S,"Agrupada")</f>
        <v>0</v>
      </c>
      <c r="AB16">
        <f>Z16+AA16</f>
        <v>0</v>
      </c>
    </row>
    <row r="17" spans="1:28" ht="15.75" x14ac:dyDescent="0.25">
      <c r="A17" s="11"/>
      <c r="C17" s="83" t="s">
        <v>400</v>
      </c>
      <c r="D17" s="93">
        <f>COUNTA('Monitoria Anual - 3'!O11:O879)</f>
        <v>8</v>
      </c>
      <c r="E17" s="29">
        <f>D17/$D$22</f>
        <v>0.26666666666666666</v>
      </c>
      <c r="F17" s="89">
        <f>D17-AB17</f>
        <v>5</v>
      </c>
      <c r="G17" s="29">
        <f t="shared" si="0"/>
        <v>0.19230769230769232</v>
      </c>
      <c r="H17" s="4"/>
      <c r="X17" s="11"/>
      <c r="Z17">
        <f t="array" ref="Z17">COUNTIFS('Monitoria Anual - 3'!O:O,"x",'Monitoria Anual - 3'!S:S,"Excluída")</f>
        <v>2</v>
      </c>
      <c r="AA17">
        <f t="array" ref="AA17">COUNTIFS('Monitoria Anual - 3'!O:O,"x",'Monitoria Anual - 3'!S:S,"Agrupada")</f>
        <v>1</v>
      </c>
      <c r="AB17">
        <f>Z17+AA17</f>
        <v>3</v>
      </c>
    </row>
    <row r="18" spans="1:28" ht="15.75" x14ac:dyDescent="0.25">
      <c r="A18" s="11"/>
      <c r="C18" s="84" t="s">
        <v>401</v>
      </c>
      <c r="D18" s="93">
        <f>COUNTA('Monitoria Anual - 3'!P11:P879)</f>
        <v>9</v>
      </c>
      <c r="E18" s="29">
        <f>D18/$D$22</f>
        <v>0.3</v>
      </c>
      <c r="F18" s="89">
        <f>D18-AB18</f>
        <v>7</v>
      </c>
      <c r="G18" s="29">
        <f t="shared" si="0"/>
        <v>0.26923076923076922</v>
      </c>
      <c r="H18" s="4"/>
      <c r="X18" s="11"/>
      <c r="Z18">
        <f t="array" ref="Z18">COUNTIFS('Monitoria Anual - 3'!P:P,"x",'Monitoria Anual - 3'!S:S,"Excluída")</f>
        <v>1</v>
      </c>
      <c r="AA18">
        <f t="array" ref="AA18">COUNTIFS('Monitoria Anual - 3'!P:P,"x",'Monitoria Anual - 3'!S:S,"Agrupada")</f>
        <v>1</v>
      </c>
      <c r="AB18">
        <f>Z18+AA18</f>
        <v>2</v>
      </c>
    </row>
    <row r="19" spans="1:28" ht="15.75" x14ac:dyDescent="0.25">
      <c r="A19" s="11"/>
      <c r="C19" s="85" t="s">
        <v>402</v>
      </c>
      <c r="D19" s="93">
        <f>COUNTA('Monitoria Anual - 3'!Q11:Q879)</f>
        <v>8</v>
      </c>
      <c r="E19" s="29">
        <f>D19/$D$22</f>
        <v>0.26666666666666666</v>
      </c>
      <c r="F19" s="89">
        <f>D19-AB19</f>
        <v>8</v>
      </c>
      <c r="G19" s="29">
        <f t="shared" si="0"/>
        <v>0.30769230769230771</v>
      </c>
      <c r="H19" s="4"/>
      <c r="X19" s="11"/>
      <c r="Z19">
        <f t="array" ref="Z19">COUNTIFS('Monitoria Anual - 3'!Q:Q,"x",'Monitoria Anual - 3'!S:S,"Excluída")</f>
        <v>0</v>
      </c>
      <c r="AA19">
        <f t="array" ref="AA19">COUNTIFS('Monitoria Anual - 3'!Q:Q,"x",'Monitoria Anual - 3'!S:S,"Agrupada")</f>
        <v>0</v>
      </c>
      <c r="AB19">
        <f>Z19+AA19</f>
        <v>0</v>
      </c>
    </row>
    <row r="20" spans="1:28" ht="15.75" x14ac:dyDescent="0.25">
      <c r="A20" s="11"/>
      <c r="C20" s="86" t="s">
        <v>403</v>
      </c>
      <c r="D20" s="93">
        <f>COUNTA('Monitoria Anual - 3'!R11:R879)</f>
        <v>5</v>
      </c>
      <c r="E20" s="29">
        <f>D20/$D$22</f>
        <v>0.16666666666666666</v>
      </c>
      <c r="F20" s="89">
        <f>D20-AB20</f>
        <v>5</v>
      </c>
      <c r="G20" s="29">
        <f t="shared" si="0"/>
        <v>0.19230769230769232</v>
      </c>
      <c r="H20" s="4"/>
      <c r="X20" s="11"/>
      <c r="Z20">
        <f t="array" ref="Z20">COUNTIFS('Monitoria Anual - 3'!R:R,"x",'Monitoria Anual - 3'!S:S,"Excluída")</f>
        <v>0</v>
      </c>
      <c r="AA20">
        <f t="array" ref="AA20">COUNTIFS('Monitoria Anual - 3'!R:R,"x",'Monitoria Anual - 3'!S:S,"Agrupada")</f>
        <v>0</v>
      </c>
      <c r="AB20">
        <f>Z20+AA20</f>
        <v>0</v>
      </c>
    </row>
    <row r="21" spans="1:28" ht="16.5" thickBot="1" x14ac:dyDescent="0.3">
      <c r="A21" s="11"/>
      <c r="C21" s="87" t="s">
        <v>404</v>
      </c>
      <c r="D21" s="94"/>
      <c r="E21" s="95"/>
      <c r="F21" s="90">
        <f>'Monitoria Anual - 3'!C46</f>
        <v>1</v>
      </c>
      <c r="G21" s="30">
        <f t="shared" si="0"/>
        <v>3.8461538461538464E-2</v>
      </c>
      <c r="H21" s="4"/>
      <c r="X21" s="11"/>
    </row>
    <row r="22" spans="1:28" ht="16.5" thickBot="1" x14ac:dyDescent="0.3">
      <c r="A22" s="11"/>
      <c r="C22" s="96" t="s">
        <v>405</v>
      </c>
      <c r="D22" s="98">
        <f>SUM(D16:D20)</f>
        <v>30</v>
      </c>
      <c r="E22" s="32">
        <f>SUM(E15:E21)</f>
        <v>0.99999999999999989</v>
      </c>
      <c r="F22" s="97">
        <f>SUM(F16:F21)</f>
        <v>26</v>
      </c>
      <c r="G22" s="32">
        <f>SUM(G16:G21)</f>
        <v>1</v>
      </c>
      <c r="H22" s="4"/>
      <c r="X22" s="11"/>
    </row>
    <row r="23" spans="1:28" ht="15.75" thickBot="1" x14ac:dyDescent="0.3">
      <c r="A23" s="11"/>
      <c r="C23" s="76" t="s">
        <v>406</v>
      </c>
      <c r="D23" s="282">
        <f>COUNTIF('Monitoria Anual - 3'!S11:S879,"Agrupada")</f>
        <v>2</v>
      </c>
      <c r="E23" s="283"/>
      <c r="F23" s="283"/>
      <c r="G23" s="284"/>
      <c r="H23" s="5"/>
      <c r="X23" s="11"/>
    </row>
    <row r="24" spans="1:28" ht="15.75" thickBot="1" x14ac:dyDescent="0.3">
      <c r="A24" s="11"/>
      <c r="C24" s="75" t="s">
        <v>407</v>
      </c>
      <c r="D24" s="282">
        <f>COUNTIF('Monitoria Anual - 3'!S11:S41,"Excluída")</f>
        <v>3</v>
      </c>
      <c r="E24" s="283"/>
      <c r="F24" s="283"/>
      <c r="G24" s="284"/>
      <c r="X24" s="11"/>
    </row>
    <row r="25" spans="1:28" x14ac:dyDescent="0.25">
      <c r="A25" s="11"/>
      <c r="X25" s="11"/>
    </row>
    <row r="26" spans="1:28" x14ac:dyDescent="0.25">
      <c r="A26" s="11"/>
      <c r="X26" s="11"/>
    </row>
    <row r="27" spans="1:28" ht="15.75" x14ac:dyDescent="0.25">
      <c r="A27" s="11"/>
      <c r="B27" s="280" t="s">
        <v>408</v>
      </c>
      <c r="C27" s="281"/>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409</v>
      </c>
      <c r="D29" s="69">
        <f>COUNTA('Monitoria Anual - 3'!A11:A40)</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410</v>
      </c>
      <c r="D31" s="80" t="s">
        <v>411</v>
      </c>
      <c r="E31" s="19"/>
      <c r="F31" s="20"/>
      <c r="G31" s="21"/>
      <c r="H31" s="23"/>
      <c r="I31" s="24"/>
      <c r="J31" s="25"/>
      <c r="W31" s="1"/>
      <c r="X31" s="11"/>
    </row>
    <row r="32" spans="1:28" x14ac:dyDescent="0.25">
      <c r="A32" s="11"/>
      <c r="C32" s="77" t="s">
        <v>412</v>
      </c>
      <c r="D32" s="101">
        <f>SUM(F32:J32)</f>
        <v>8</v>
      </c>
      <c r="E32" s="34">
        <f>COUNTA('Monitoria Anual - 3'!S11:S18)</f>
        <v>0</v>
      </c>
      <c r="F32" s="67">
        <f>COUNTA('Monitoria Anual - 3'!N11:N18)</f>
        <v>0</v>
      </c>
      <c r="G32" s="67">
        <f>COUNTA('Monitoria Anual - 3'!O11:O18)</f>
        <v>1</v>
      </c>
      <c r="H32" s="67">
        <f>COUNTA('Monitoria Anual - 3'!P11:P18)</f>
        <v>2</v>
      </c>
      <c r="I32" s="67">
        <f>COUNTA('Monitoria Anual - 3'!Q11:Q18)</f>
        <v>5</v>
      </c>
      <c r="J32" s="68">
        <f>COUNTA('Monitoria Anual - 3'!R11:R18)</f>
        <v>0</v>
      </c>
      <c r="W32" s="1"/>
      <c r="X32" s="11"/>
    </row>
    <row r="33" spans="1:24" x14ac:dyDescent="0.25">
      <c r="A33" s="11"/>
      <c r="C33" s="78" t="s">
        <v>413</v>
      </c>
      <c r="D33" s="77">
        <f>SUM(F33:J33)</f>
        <v>3</v>
      </c>
      <c r="E33" s="35">
        <f>COUNTA('Monitoria Anual - 3'!S19:S21)</f>
        <v>0</v>
      </c>
      <c r="F33" s="36">
        <f>COUNTA('Monitoria Anual - 3'!N19:N21)</f>
        <v>0</v>
      </c>
      <c r="G33" s="36">
        <f>COUNTA('Monitoria Anual - 3'!O19:O21)</f>
        <v>0</v>
      </c>
      <c r="H33" s="36">
        <f>COUNTA('Monitoria Anual - 3'!P19:P21)</f>
        <v>1</v>
      </c>
      <c r="I33" s="36">
        <f>COUNTA('Monitoria Anual - 3'!Q19:Q21)</f>
        <v>0</v>
      </c>
      <c r="J33" s="37">
        <f>COUNTA('Monitoria Anual - 3'!R19:R21)</f>
        <v>2</v>
      </c>
      <c r="W33" s="1"/>
      <c r="X33" s="11"/>
    </row>
    <row r="34" spans="1:24" x14ac:dyDescent="0.25">
      <c r="A34" s="11"/>
      <c r="C34" s="78" t="s">
        <v>414</v>
      </c>
      <c r="D34" s="77">
        <f t="shared" ref="D34:D37" si="1">SUM(F34:J34)</f>
        <v>7</v>
      </c>
      <c r="E34" s="35">
        <f>COUNTA('Monitoria Anual - 3'!S22:S28)</f>
        <v>3</v>
      </c>
      <c r="F34" s="36">
        <f>COUNTA('Monitoria Anual - 3'!N22:N28)</f>
        <v>0</v>
      </c>
      <c r="G34" s="36">
        <f>COUNTA('Monitoria Anual - 3'!O22:O28)</f>
        <v>2</v>
      </c>
      <c r="H34" s="36">
        <f>COUNTA('Monitoria Anual - 3'!P22:P28)</f>
        <v>3</v>
      </c>
      <c r="I34" s="36">
        <f>COUNTA('Monitoria Anual - 3'!Q22:Q28)</f>
        <v>2</v>
      </c>
      <c r="J34" s="37">
        <f>COUNTA('Monitoria Anual - 3'!R22:R28)</f>
        <v>0</v>
      </c>
      <c r="W34" s="1"/>
      <c r="X34" s="11"/>
    </row>
    <row r="35" spans="1:24" x14ac:dyDescent="0.25">
      <c r="A35" s="11"/>
      <c r="C35" s="78" t="s">
        <v>415</v>
      </c>
      <c r="D35" s="77">
        <f t="shared" si="1"/>
        <v>4</v>
      </c>
      <c r="E35" s="35">
        <f>COUNTA('Monitoria Anual - 3'!S29:S32)</f>
        <v>0</v>
      </c>
      <c r="F35" s="36">
        <f>COUNTA('Monitoria Anual - 3'!N29:N32)</f>
        <v>0</v>
      </c>
      <c r="G35" s="36">
        <f>COUNTA('Monitoria Anual - 3'!O29:O32)</f>
        <v>1</v>
      </c>
      <c r="H35" s="36">
        <f>COUNTA('Monitoria Anual - 3'!P29:P32)</f>
        <v>1</v>
      </c>
      <c r="I35" s="36">
        <f>COUNTA('Monitoria Anual - 3'!Q29:Q32)</f>
        <v>1</v>
      </c>
      <c r="J35" s="37">
        <f>COUNTA('Monitoria Anual - 3'!R29:R32)</f>
        <v>1</v>
      </c>
      <c r="W35" s="1"/>
      <c r="X35" s="11"/>
    </row>
    <row r="36" spans="1:24" x14ac:dyDescent="0.25">
      <c r="A36" s="11"/>
      <c r="C36" s="78" t="s">
        <v>416</v>
      </c>
      <c r="D36" s="77">
        <f t="shared" si="1"/>
        <v>4</v>
      </c>
      <c r="E36" s="35">
        <f>COUNTA('Monitoria Anual - 3'!S33:S36)</f>
        <v>2</v>
      </c>
      <c r="F36" s="36">
        <f>COUNTA('Monitoria Anual - 3'!N33:N36)</f>
        <v>0</v>
      </c>
      <c r="G36" s="36">
        <f>COUNTA('Monitoria Anual - 3'!O33:O36)</f>
        <v>3</v>
      </c>
      <c r="H36" s="36">
        <f>COUNTA('Monitoria Anual - 3'!P33:P36)</f>
        <v>1</v>
      </c>
      <c r="I36" s="36">
        <f>COUNTA('Monitoria Anual - 3'!Q33:Q36)</f>
        <v>0</v>
      </c>
      <c r="J36" s="37">
        <f>COUNTA('Monitoria Anual - 3'!R33:R36)</f>
        <v>0</v>
      </c>
      <c r="W36" s="1"/>
      <c r="X36" s="11"/>
    </row>
    <row r="37" spans="1:24" x14ac:dyDescent="0.25">
      <c r="A37" s="11"/>
      <c r="C37" s="78" t="s">
        <v>417</v>
      </c>
      <c r="D37" s="77">
        <f t="shared" si="1"/>
        <v>4</v>
      </c>
      <c r="E37" s="35">
        <f>COUNTA('Monitoria Anual - 3'!S37:S40)</f>
        <v>0</v>
      </c>
      <c r="F37" s="36">
        <f>COUNTA('Monitoria Anual - 3'!N37:N40)</f>
        <v>0</v>
      </c>
      <c r="G37" s="36">
        <f>COUNTA('Monitoria Anual - 3'!O37:O40)</f>
        <v>1</v>
      </c>
      <c r="H37" s="36">
        <f>COUNTA('Monitoria Anual - 3'!P37:P40)</f>
        <v>1</v>
      </c>
      <c r="I37" s="36">
        <f>COUNTA('Monitoria Anual - 3'!Q37:Q40)</f>
        <v>0</v>
      </c>
      <c r="J37" s="37">
        <f>COUNTA('Monitoria Anual - 3'!R37:R40)</f>
        <v>2</v>
      </c>
      <c r="W37" s="1"/>
      <c r="X37" s="11"/>
    </row>
    <row r="38" spans="1:24" x14ac:dyDescent="0.25">
      <c r="A38" s="11"/>
      <c r="W38" s="1"/>
      <c r="X38" s="11"/>
    </row>
    <row r="39" spans="1:24" x14ac:dyDescent="0.25">
      <c r="A39" s="11"/>
      <c r="W39" s="1"/>
      <c r="X39" s="11"/>
    </row>
    <row r="40" spans="1:24" x14ac:dyDescent="0.25">
      <c r="A40" s="11"/>
      <c r="W40" s="1"/>
      <c r="X40" s="11"/>
    </row>
    <row r="41" spans="1:24" x14ac:dyDescent="0.25">
      <c r="A41" s="11"/>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lc/uEEF0xpq3Pl7OO7SUrx4/2wIoSP2K0Y+iJ7McczpIL2DxMkyAfm9wFBpL87o7x9n8PGVxigxANIHOXJUUIw==" saltValue="k6guYK2EyfQJkSmZZg7vSQ==" spinCount="100000" sheet="1" objects="1" scenarios="1"/>
  <mergeCells count="13">
    <mergeCell ref="B1:W2"/>
    <mergeCell ref="B3:W3"/>
    <mergeCell ref="B5:C5"/>
    <mergeCell ref="D5:M5"/>
    <mergeCell ref="B7:C7"/>
    <mergeCell ref="D7:G7"/>
    <mergeCell ref="B27:C27"/>
    <mergeCell ref="B9:W9"/>
    <mergeCell ref="B11:C11"/>
    <mergeCell ref="F12:G12"/>
    <mergeCell ref="C13:G13"/>
    <mergeCell ref="D23:G23"/>
    <mergeCell ref="D24:G24"/>
  </mergeCells>
  <conditionalFormatting sqref="E32:F32 G32:J37 F33:F37">
    <cfRule type="cellIs" dxfId="14"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90"/>
  <sheetViews>
    <sheetView showGridLines="0" zoomScale="80" zoomScaleNormal="80" workbookViewId="0">
      <selection activeCell="C11" sqref="C11"/>
    </sheetView>
  </sheetViews>
  <sheetFormatPr defaultColWidth="8.85546875" defaultRowHeight="15" x14ac:dyDescent="0.25"/>
  <cols>
    <col min="1" max="1" width="19" style="2" customWidth="1"/>
    <col min="2" max="2" width="7.28515625" style="2" customWidth="1"/>
    <col min="3" max="3" width="66.140625" style="2" customWidth="1"/>
    <col min="4" max="4" width="36.28515625" style="2" customWidth="1"/>
    <col min="5" max="5" width="39.140625" style="2" customWidth="1"/>
    <col min="6" max="6" width="13.42578125" style="2" bestFit="1" customWidth="1"/>
    <col min="7" max="7" width="13.7109375" style="2" bestFit="1" customWidth="1"/>
    <col min="8" max="8" width="25.140625" style="2" customWidth="1"/>
    <col min="9" max="9" width="22" style="2" customWidth="1"/>
    <col min="10" max="12" width="25.140625" style="2" customWidth="1"/>
    <col min="13" max="13" width="27.7109375" style="2" bestFit="1" customWidth="1"/>
    <col min="14" max="19" width="26.7109375" style="60" customWidth="1"/>
    <col min="20" max="20" width="48.5703125" style="2" customWidth="1"/>
    <col min="21" max="21" width="28.7109375" style="2" customWidth="1"/>
    <col min="22" max="22" width="40" style="2" customWidth="1"/>
    <col min="23" max="24" width="26.7109375" style="2" customWidth="1"/>
    <col min="25" max="27" width="28.85546875" style="2" customWidth="1"/>
    <col min="28" max="32" width="18.7109375" style="2" customWidth="1"/>
    <col min="33" max="33" width="23" style="2" bestFit="1" customWidth="1"/>
    <col min="34" max="34" width="18.7109375" style="2" customWidth="1"/>
    <col min="35" max="35" width="22.7109375" style="2" customWidth="1"/>
    <col min="36" max="36" width="7" style="2" customWidth="1"/>
    <col min="37" max="39" width="8.85546875" style="2"/>
    <col min="40" max="40" width="8.85546875" style="2" hidden="1" customWidth="1"/>
    <col min="41" max="16384" width="8.85546875" style="2"/>
  </cols>
  <sheetData>
    <row r="1" spans="1:40" ht="18" customHeight="1" x14ac:dyDescent="0.25">
      <c r="A1" s="230" t="s">
        <v>389</v>
      </c>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c r="AG1" s="230"/>
      <c r="AH1" s="230"/>
      <c r="AI1" s="230"/>
      <c r="AJ1" s="18"/>
    </row>
    <row r="2" spans="1:40" ht="18" customHeight="1" thickBot="1" x14ac:dyDescent="0.3">
      <c r="A2" s="231" t="s">
        <v>577</v>
      </c>
      <c r="B2" s="231"/>
      <c r="C2" s="231"/>
      <c r="D2" s="231"/>
      <c r="E2" s="231"/>
      <c r="F2" s="231"/>
      <c r="G2" s="231"/>
      <c r="H2" s="231"/>
      <c r="I2" s="231"/>
      <c r="J2" s="231"/>
      <c r="K2" s="231"/>
      <c r="L2" s="231"/>
      <c r="M2" s="231"/>
      <c r="N2" s="231"/>
      <c r="O2" s="231"/>
      <c r="P2" s="231"/>
      <c r="Q2" s="231"/>
      <c r="R2" s="231"/>
      <c r="S2" s="231"/>
      <c r="T2" s="231"/>
      <c r="U2" s="231"/>
      <c r="V2" s="231"/>
      <c r="W2" s="231"/>
      <c r="X2" s="231"/>
      <c r="Y2" s="231"/>
      <c r="Z2" s="231"/>
      <c r="AA2" s="231"/>
      <c r="AB2" s="231"/>
      <c r="AC2" s="231"/>
      <c r="AD2" s="231"/>
      <c r="AE2" s="231"/>
      <c r="AF2" s="231"/>
      <c r="AG2" s="231"/>
      <c r="AH2" s="231"/>
      <c r="AI2" s="231"/>
      <c r="AJ2" s="18"/>
    </row>
    <row r="3" spans="1:40" ht="18" customHeight="1" thickTop="1" x14ac:dyDescent="0.25">
      <c r="AJ3" s="18"/>
    </row>
    <row r="4" spans="1:40" ht="18" customHeight="1" x14ac:dyDescent="0.25">
      <c r="A4" s="55" t="s">
        <v>2</v>
      </c>
      <c r="B4" s="326" t="str">
        <f>'Monitoria Anual - 2'!B4</f>
        <v xml:space="preserve">Implementar medidas que favoreçam a conservação das espécies do PAN e de seus habitat, em cinco anos. </v>
      </c>
      <c r="C4" s="326"/>
      <c r="D4" s="326"/>
      <c r="E4" s="326"/>
      <c r="F4" s="326"/>
      <c r="G4" s="327"/>
      <c r="H4" s="13"/>
      <c r="I4" s="13"/>
      <c r="J4" s="13"/>
      <c r="K4" s="13"/>
      <c r="L4" s="13"/>
      <c r="M4" s="13"/>
      <c r="N4" s="13"/>
      <c r="O4" s="13"/>
      <c r="P4" s="13"/>
      <c r="Q4" s="13"/>
      <c r="R4" s="13"/>
      <c r="S4" s="2"/>
      <c r="AJ4" s="18"/>
    </row>
    <row r="5" spans="1:40" ht="18" customHeight="1" x14ac:dyDescent="0.25">
      <c r="AJ5" s="18"/>
    </row>
    <row r="6" spans="1:40" ht="18" customHeight="1" x14ac:dyDescent="0.25">
      <c r="A6" s="55" t="s">
        <v>4</v>
      </c>
      <c r="B6" s="245" t="s">
        <v>739</v>
      </c>
      <c r="C6" s="246"/>
      <c r="M6" s="60"/>
      <c r="AJ6" s="18"/>
      <c r="AN6" s="2" t="s">
        <v>6</v>
      </c>
    </row>
    <row r="7" spans="1:40" ht="18" customHeight="1" thickBot="1" x14ac:dyDescent="0.3">
      <c r="AJ7" s="18"/>
      <c r="AN7" s="61" t="s">
        <v>8</v>
      </c>
    </row>
    <row r="8" spans="1:40" ht="18" customHeight="1" thickBot="1" x14ac:dyDescent="0.3">
      <c r="A8" s="249" t="s">
        <v>9</v>
      </c>
      <c r="B8" s="250"/>
      <c r="C8" s="250"/>
      <c r="D8" s="250"/>
      <c r="E8" s="250"/>
      <c r="F8" s="250"/>
      <c r="G8" s="250"/>
      <c r="H8" s="250"/>
      <c r="I8" s="250"/>
      <c r="J8" s="250"/>
      <c r="K8" s="250"/>
      <c r="L8" s="250"/>
      <c r="M8" s="251"/>
      <c r="N8" s="264" t="s">
        <v>10</v>
      </c>
      <c r="O8" s="265"/>
      <c r="P8" s="265"/>
      <c r="Q8" s="265"/>
      <c r="R8" s="265"/>
      <c r="S8" s="265"/>
      <c r="T8" s="265"/>
      <c r="U8" s="265"/>
      <c r="V8" s="265"/>
      <c r="W8" s="265"/>
      <c r="X8" s="266"/>
      <c r="Y8" s="232" t="s">
        <v>11</v>
      </c>
      <c r="Z8" s="233"/>
      <c r="AA8" s="233"/>
      <c r="AB8" s="233"/>
      <c r="AC8" s="233"/>
      <c r="AD8" s="233"/>
      <c r="AE8" s="233"/>
      <c r="AF8" s="233"/>
      <c r="AG8" s="233"/>
      <c r="AH8" s="233"/>
      <c r="AI8" s="234"/>
      <c r="AJ8" s="18"/>
    </row>
    <row r="9" spans="1:40" ht="18" customHeight="1" x14ac:dyDescent="0.25">
      <c r="A9" s="302" t="s">
        <v>12</v>
      </c>
      <c r="B9" s="304" t="s">
        <v>13</v>
      </c>
      <c r="C9" s="304" t="s">
        <v>14</v>
      </c>
      <c r="D9" s="304" t="s">
        <v>15</v>
      </c>
      <c r="E9" s="306" t="s">
        <v>16</v>
      </c>
      <c r="F9" s="304" t="s">
        <v>17</v>
      </c>
      <c r="G9" s="304"/>
      <c r="H9" s="304" t="s">
        <v>18</v>
      </c>
      <c r="I9" s="304" t="s">
        <v>19</v>
      </c>
      <c r="J9" s="304" t="s">
        <v>20</v>
      </c>
      <c r="K9" s="324" t="s">
        <v>21</v>
      </c>
      <c r="L9" s="325"/>
      <c r="M9" s="304" t="s">
        <v>22</v>
      </c>
      <c r="N9" s="300" t="s">
        <v>23</v>
      </c>
      <c r="O9" s="314" t="s">
        <v>24</v>
      </c>
      <c r="P9" s="316" t="s">
        <v>25</v>
      </c>
      <c r="Q9" s="318" t="s">
        <v>26</v>
      </c>
      <c r="R9" s="320" t="s">
        <v>27</v>
      </c>
      <c r="S9" s="322" t="s">
        <v>28</v>
      </c>
      <c r="T9" s="298" t="s">
        <v>29</v>
      </c>
      <c r="U9" s="298" t="s">
        <v>30</v>
      </c>
      <c r="V9" s="298" t="s">
        <v>31</v>
      </c>
      <c r="W9" s="298" t="s">
        <v>32</v>
      </c>
      <c r="X9" s="310" t="s">
        <v>33</v>
      </c>
      <c r="Y9" s="312" t="s">
        <v>34</v>
      </c>
      <c r="Z9" s="296" t="s">
        <v>35</v>
      </c>
      <c r="AA9" s="294" t="s">
        <v>36</v>
      </c>
      <c r="AB9" s="296" t="s">
        <v>37</v>
      </c>
      <c r="AC9" s="296" t="s">
        <v>38</v>
      </c>
      <c r="AD9" s="296" t="s">
        <v>39</v>
      </c>
      <c r="AE9" s="296" t="s">
        <v>40</v>
      </c>
      <c r="AF9" s="308" t="s">
        <v>41</v>
      </c>
      <c r="AG9" s="296" t="s">
        <v>42</v>
      </c>
      <c r="AH9" s="296" t="s">
        <v>43</v>
      </c>
      <c r="AI9" s="328" t="s">
        <v>44</v>
      </c>
      <c r="AJ9" s="18"/>
    </row>
    <row r="10" spans="1:40" ht="18" customHeight="1" thickBot="1" x14ac:dyDescent="0.3">
      <c r="A10" s="303"/>
      <c r="B10" s="305"/>
      <c r="C10" s="305"/>
      <c r="D10" s="305"/>
      <c r="E10" s="307"/>
      <c r="F10" s="54" t="s">
        <v>45</v>
      </c>
      <c r="G10" s="54" t="s">
        <v>46</v>
      </c>
      <c r="H10" s="305"/>
      <c r="I10" s="305"/>
      <c r="J10" s="305"/>
      <c r="K10" s="100" t="s">
        <v>47</v>
      </c>
      <c r="L10" s="100" t="s">
        <v>48</v>
      </c>
      <c r="M10" s="305"/>
      <c r="N10" s="301"/>
      <c r="O10" s="315"/>
      <c r="P10" s="317"/>
      <c r="Q10" s="319"/>
      <c r="R10" s="321"/>
      <c r="S10" s="323"/>
      <c r="T10" s="330"/>
      <c r="U10" s="330"/>
      <c r="V10" s="330"/>
      <c r="W10" s="330"/>
      <c r="X10" s="336"/>
      <c r="Y10" s="337"/>
      <c r="Z10" s="335"/>
      <c r="AA10" s="334"/>
      <c r="AB10" s="335"/>
      <c r="AC10" s="335"/>
      <c r="AD10" s="335"/>
      <c r="AE10" s="335"/>
      <c r="AF10" s="331"/>
      <c r="AG10" s="335"/>
      <c r="AH10" s="335"/>
      <c r="AI10" s="338"/>
      <c r="AJ10" s="18"/>
    </row>
    <row r="11" spans="1:40" ht="70.5" customHeight="1" x14ac:dyDescent="0.25">
      <c r="A11" s="252" t="s">
        <v>49</v>
      </c>
      <c r="B11" s="143" t="s">
        <v>50</v>
      </c>
      <c r="C11" s="110" t="s">
        <v>51</v>
      </c>
      <c r="D11" s="111" t="s">
        <v>60</v>
      </c>
      <c r="E11" s="111" t="s">
        <v>61</v>
      </c>
      <c r="F11" s="112">
        <v>43191</v>
      </c>
      <c r="G11" s="112">
        <v>45017</v>
      </c>
      <c r="H11" s="113" t="s">
        <v>59</v>
      </c>
      <c r="I11" s="114">
        <v>0</v>
      </c>
      <c r="J11" s="113" t="s">
        <v>583</v>
      </c>
      <c r="K11" s="113" t="s">
        <v>63</v>
      </c>
      <c r="L11" s="113" t="s">
        <v>64</v>
      </c>
      <c r="M11" s="111" t="s">
        <v>584</v>
      </c>
      <c r="N11" s="62"/>
      <c r="O11" s="63"/>
      <c r="P11" s="62"/>
      <c r="Q11" s="62" t="s">
        <v>55</v>
      </c>
      <c r="R11" s="62"/>
      <c r="S11" s="64"/>
      <c r="T11" s="150" t="s">
        <v>740</v>
      </c>
      <c r="U11" s="197" t="s">
        <v>741</v>
      </c>
      <c r="V11" s="198"/>
      <c r="W11" s="150" t="s">
        <v>742</v>
      </c>
      <c r="X11" s="189"/>
      <c r="Y11" s="127"/>
      <c r="Z11" s="127"/>
      <c r="AA11" s="127"/>
      <c r="AB11" s="127"/>
      <c r="AC11" s="127"/>
      <c r="AD11" s="127"/>
      <c r="AE11" s="127"/>
      <c r="AF11" s="127"/>
      <c r="AG11" s="127"/>
      <c r="AH11" s="127"/>
      <c r="AI11" s="127"/>
      <c r="AJ11" s="18"/>
    </row>
    <row r="12" spans="1:40" ht="70.5" customHeight="1" x14ac:dyDescent="0.25">
      <c r="A12" s="253"/>
      <c r="B12" s="48" t="s">
        <v>65</v>
      </c>
      <c r="C12" s="110" t="s">
        <v>66</v>
      </c>
      <c r="D12" s="111" t="s">
        <v>67</v>
      </c>
      <c r="E12" s="111" t="s">
        <v>74</v>
      </c>
      <c r="F12" s="112">
        <v>43191</v>
      </c>
      <c r="G12" s="112">
        <v>45017</v>
      </c>
      <c r="H12" s="111" t="s">
        <v>68</v>
      </c>
      <c r="I12" s="114">
        <v>1000000</v>
      </c>
      <c r="J12" s="113" t="s">
        <v>743</v>
      </c>
      <c r="K12" s="111" t="s">
        <v>64</v>
      </c>
      <c r="L12" s="111" t="s">
        <v>64</v>
      </c>
      <c r="M12" s="111"/>
      <c r="N12" s="62"/>
      <c r="O12" s="62"/>
      <c r="P12" s="62"/>
      <c r="Q12" s="62" t="s">
        <v>55</v>
      </c>
      <c r="R12" s="62"/>
      <c r="S12" s="64"/>
      <c r="T12" s="201" t="s">
        <v>744</v>
      </c>
      <c r="U12" s="127" t="s">
        <v>543</v>
      </c>
      <c r="V12" s="189"/>
      <c r="W12" s="189"/>
      <c r="X12" s="127"/>
      <c r="Y12" s="127"/>
      <c r="Z12" s="127" t="s">
        <v>745</v>
      </c>
      <c r="AA12" s="127"/>
      <c r="AB12" s="127"/>
      <c r="AC12" s="127"/>
      <c r="AD12" s="127"/>
      <c r="AE12" s="127"/>
      <c r="AF12" s="127"/>
      <c r="AG12" s="127"/>
      <c r="AH12" s="127"/>
      <c r="AI12" s="127"/>
      <c r="AJ12" s="18"/>
    </row>
    <row r="13" spans="1:40" ht="70.5" customHeight="1" x14ac:dyDescent="0.25">
      <c r="A13" s="253"/>
      <c r="B13" s="48" t="s">
        <v>76</v>
      </c>
      <c r="C13" s="110" t="s">
        <v>77</v>
      </c>
      <c r="D13" s="111" t="s">
        <v>78</v>
      </c>
      <c r="E13" s="111" t="s">
        <v>82</v>
      </c>
      <c r="F13" s="112">
        <v>43191</v>
      </c>
      <c r="G13" s="112">
        <v>45017</v>
      </c>
      <c r="H13" s="111" t="s">
        <v>68</v>
      </c>
      <c r="I13" s="114">
        <v>1000000</v>
      </c>
      <c r="J13" s="113" t="s">
        <v>746</v>
      </c>
      <c r="K13" s="111" t="s">
        <v>64</v>
      </c>
      <c r="L13" s="111" t="s">
        <v>64</v>
      </c>
      <c r="M13" s="111"/>
      <c r="N13" s="62"/>
      <c r="O13" s="62"/>
      <c r="P13" s="62" t="s">
        <v>55</v>
      </c>
      <c r="Q13" s="62"/>
      <c r="R13" s="62"/>
      <c r="S13" s="64"/>
      <c r="T13" s="150" t="s">
        <v>747</v>
      </c>
      <c r="U13" s="127" t="s">
        <v>748</v>
      </c>
      <c r="V13" s="127" t="s">
        <v>749</v>
      </c>
      <c r="W13" s="127" t="s">
        <v>750</v>
      </c>
      <c r="X13" s="127"/>
      <c r="Y13" s="127"/>
      <c r="Z13" s="127"/>
      <c r="AA13" s="127"/>
      <c r="AB13" s="127"/>
      <c r="AC13" s="127"/>
      <c r="AD13" s="127"/>
      <c r="AE13" s="127"/>
      <c r="AF13" s="127"/>
      <c r="AG13" s="127"/>
      <c r="AH13" s="127"/>
      <c r="AI13" s="127"/>
      <c r="AJ13" s="18"/>
    </row>
    <row r="14" spans="1:40" ht="70.5" customHeight="1" x14ac:dyDescent="0.25">
      <c r="A14" s="253"/>
      <c r="B14" s="48" t="s">
        <v>84</v>
      </c>
      <c r="C14" s="110" t="s">
        <v>85</v>
      </c>
      <c r="D14" s="111" t="s">
        <v>86</v>
      </c>
      <c r="E14" s="111" t="s">
        <v>92</v>
      </c>
      <c r="F14" s="112">
        <v>43191</v>
      </c>
      <c r="G14" s="112">
        <v>45017</v>
      </c>
      <c r="H14" s="111" t="s">
        <v>87</v>
      </c>
      <c r="I14" s="114">
        <v>500000</v>
      </c>
      <c r="J14" s="113" t="s">
        <v>93</v>
      </c>
      <c r="K14" s="111" t="s">
        <v>64</v>
      </c>
      <c r="L14" s="111" t="s">
        <v>64</v>
      </c>
      <c r="M14" s="111"/>
      <c r="N14" s="62"/>
      <c r="O14" s="62"/>
      <c r="P14" s="62"/>
      <c r="Q14" s="62" t="s">
        <v>55</v>
      </c>
      <c r="R14" s="62"/>
      <c r="S14" s="64"/>
      <c r="T14" s="150" t="s">
        <v>751</v>
      </c>
      <c r="U14" s="127" t="s">
        <v>543</v>
      </c>
      <c r="V14" s="189"/>
      <c r="W14" s="150" t="s">
        <v>752</v>
      </c>
      <c r="X14" s="189"/>
      <c r="Y14" s="127"/>
      <c r="Z14" s="127"/>
      <c r="AA14" s="127"/>
      <c r="AB14" s="127"/>
      <c r="AC14" s="127"/>
      <c r="AD14" s="127"/>
      <c r="AE14" s="127"/>
      <c r="AF14" s="127"/>
      <c r="AG14" s="127"/>
      <c r="AH14" s="127"/>
      <c r="AI14" s="127"/>
      <c r="AJ14" s="18"/>
    </row>
    <row r="15" spans="1:40" ht="70.5" customHeight="1" x14ac:dyDescent="0.25">
      <c r="A15" s="253"/>
      <c r="B15" s="48" t="s">
        <v>94</v>
      </c>
      <c r="C15" s="110" t="s">
        <v>95</v>
      </c>
      <c r="D15" s="111" t="s">
        <v>78</v>
      </c>
      <c r="E15" s="111" t="s">
        <v>101</v>
      </c>
      <c r="F15" s="112">
        <v>43191</v>
      </c>
      <c r="G15" s="112">
        <v>45017</v>
      </c>
      <c r="H15" s="111" t="s">
        <v>87</v>
      </c>
      <c r="I15" s="114">
        <v>1000000</v>
      </c>
      <c r="J15" s="113" t="s">
        <v>59</v>
      </c>
      <c r="K15" s="111" t="s">
        <v>64</v>
      </c>
      <c r="L15" s="111" t="s">
        <v>64</v>
      </c>
      <c r="M15" s="122"/>
      <c r="N15" s="62"/>
      <c r="O15" s="62"/>
      <c r="P15" s="62"/>
      <c r="Q15" s="62" t="s">
        <v>55</v>
      </c>
      <c r="R15" s="62"/>
      <c r="S15" s="64"/>
      <c r="T15" s="150" t="s">
        <v>753</v>
      </c>
      <c r="U15" s="127" t="s">
        <v>543</v>
      </c>
      <c r="V15" s="189"/>
      <c r="W15" s="150" t="s">
        <v>752</v>
      </c>
      <c r="X15" s="189"/>
      <c r="Y15" s="127"/>
      <c r="Z15" s="127"/>
      <c r="AA15" s="127"/>
      <c r="AB15" s="127"/>
      <c r="AC15" s="127"/>
      <c r="AD15" s="127"/>
      <c r="AE15" s="127"/>
      <c r="AF15" s="127"/>
      <c r="AG15" s="127"/>
      <c r="AH15" s="127"/>
      <c r="AI15" s="127"/>
      <c r="AJ15" s="18"/>
    </row>
    <row r="16" spans="1:40" ht="70.5" customHeight="1" x14ac:dyDescent="0.25">
      <c r="A16" s="253"/>
      <c r="B16" s="48" t="s">
        <v>102</v>
      </c>
      <c r="C16" s="110" t="s">
        <v>103</v>
      </c>
      <c r="D16" s="111" t="s">
        <v>78</v>
      </c>
      <c r="E16" s="111" t="s">
        <v>108</v>
      </c>
      <c r="F16" s="112">
        <v>43191</v>
      </c>
      <c r="G16" s="112">
        <v>45017</v>
      </c>
      <c r="H16" s="111" t="s">
        <v>104</v>
      </c>
      <c r="I16" s="114">
        <v>500000</v>
      </c>
      <c r="J16" s="113" t="s">
        <v>602</v>
      </c>
      <c r="K16" s="113" t="s">
        <v>110</v>
      </c>
      <c r="L16" s="111" t="s">
        <v>64</v>
      </c>
      <c r="M16" s="111" t="s">
        <v>603</v>
      </c>
      <c r="N16" s="62"/>
      <c r="O16" s="62"/>
      <c r="P16" s="62" t="s">
        <v>55</v>
      </c>
      <c r="Q16" s="62"/>
      <c r="R16" s="62"/>
      <c r="S16" s="64"/>
      <c r="T16" s="150" t="s">
        <v>754</v>
      </c>
      <c r="U16" s="127" t="s">
        <v>543</v>
      </c>
      <c r="V16" s="150" t="s">
        <v>755</v>
      </c>
      <c r="W16" s="150" t="s">
        <v>756</v>
      </c>
      <c r="X16" s="150" t="s">
        <v>757</v>
      </c>
      <c r="Y16" s="127"/>
      <c r="Z16" s="127"/>
      <c r="AA16" s="127"/>
      <c r="AB16" s="127"/>
      <c r="AC16" s="127"/>
      <c r="AD16" s="127"/>
      <c r="AE16" s="127"/>
      <c r="AF16" s="127"/>
      <c r="AG16" s="127"/>
      <c r="AH16" s="127"/>
      <c r="AI16" s="127" t="s">
        <v>758</v>
      </c>
      <c r="AJ16" s="18"/>
    </row>
    <row r="17" spans="1:36" ht="70.5" customHeight="1" x14ac:dyDescent="0.25">
      <c r="A17" s="253"/>
      <c r="B17" s="48" t="s">
        <v>111</v>
      </c>
      <c r="C17" s="135" t="s">
        <v>112</v>
      </c>
      <c r="D17" s="111" t="s">
        <v>113</v>
      </c>
      <c r="E17" s="111" t="s">
        <v>117</v>
      </c>
      <c r="F17" s="112">
        <v>43191</v>
      </c>
      <c r="G17" s="112">
        <v>45017</v>
      </c>
      <c r="H17" s="111" t="s">
        <v>104</v>
      </c>
      <c r="I17" s="114">
        <v>30000</v>
      </c>
      <c r="J17" s="113" t="s">
        <v>604</v>
      </c>
      <c r="K17" s="113" t="s">
        <v>64</v>
      </c>
      <c r="L17" s="113" t="s">
        <v>64</v>
      </c>
      <c r="M17" s="111" t="s">
        <v>608</v>
      </c>
      <c r="N17" s="62"/>
      <c r="O17" s="62"/>
      <c r="P17" s="62" t="s">
        <v>55</v>
      </c>
      <c r="Q17" s="62"/>
      <c r="R17" s="62"/>
      <c r="S17" s="64"/>
      <c r="T17" s="127" t="s">
        <v>759</v>
      </c>
      <c r="U17" s="127" t="s">
        <v>543</v>
      </c>
      <c r="V17" s="199" t="s">
        <v>760</v>
      </c>
      <c r="W17" s="127" t="s">
        <v>761</v>
      </c>
      <c r="X17" s="190" t="s">
        <v>762</v>
      </c>
      <c r="Y17" s="127"/>
      <c r="Z17" s="127" t="s">
        <v>763</v>
      </c>
      <c r="AA17" s="127"/>
      <c r="AB17" s="127"/>
      <c r="AC17" s="127"/>
      <c r="AD17" s="127"/>
      <c r="AE17" s="127"/>
      <c r="AF17" s="127"/>
      <c r="AG17" s="127"/>
      <c r="AH17" s="127"/>
      <c r="AI17" s="127" t="s">
        <v>764</v>
      </c>
      <c r="AJ17" s="18"/>
    </row>
    <row r="18" spans="1:36" ht="70.5" customHeight="1" x14ac:dyDescent="0.25">
      <c r="A18" s="253"/>
      <c r="B18" s="48" t="s">
        <v>382</v>
      </c>
      <c r="C18" s="135" t="s">
        <v>614</v>
      </c>
      <c r="D18" s="111" t="s">
        <v>384</v>
      </c>
      <c r="E18" s="111" t="s">
        <v>385</v>
      </c>
      <c r="F18" s="112">
        <v>43709</v>
      </c>
      <c r="G18" s="112">
        <v>44621</v>
      </c>
      <c r="H18" s="111" t="s">
        <v>87</v>
      </c>
      <c r="I18" s="114">
        <v>0</v>
      </c>
      <c r="J18" s="113" t="s">
        <v>615</v>
      </c>
      <c r="K18" s="113" t="s">
        <v>64</v>
      </c>
      <c r="L18" s="113" t="s">
        <v>64</v>
      </c>
      <c r="M18" s="191" t="s">
        <v>616</v>
      </c>
      <c r="N18" s="62"/>
      <c r="O18" s="62" t="s">
        <v>55</v>
      </c>
      <c r="P18" s="62"/>
      <c r="Q18" s="62"/>
      <c r="R18" s="62"/>
      <c r="S18" s="64"/>
      <c r="T18" s="127" t="s">
        <v>765</v>
      </c>
      <c r="U18" s="127" t="s">
        <v>543</v>
      </c>
      <c r="V18" s="127" t="s">
        <v>766</v>
      </c>
      <c r="W18" s="127" t="s">
        <v>752</v>
      </c>
      <c r="X18" s="127"/>
      <c r="Y18" s="127"/>
      <c r="Z18" s="127"/>
      <c r="AA18" s="127"/>
      <c r="AB18" s="202"/>
      <c r="AC18" s="173">
        <v>45017</v>
      </c>
      <c r="AD18" s="127"/>
      <c r="AE18" s="127"/>
      <c r="AF18" s="127"/>
      <c r="AG18" s="127"/>
      <c r="AH18" s="127"/>
      <c r="AI18" s="190" t="s">
        <v>767</v>
      </c>
      <c r="AJ18" s="18"/>
    </row>
    <row r="19" spans="1:36" ht="70.5" customHeight="1" x14ac:dyDescent="0.25">
      <c r="A19" s="253"/>
      <c r="B19" s="48" t="s">
        <v>731</v>
      </c>
      <c r="C19" s="152" t="s">
        <v>732</v>
      </c>
      <c r="D19" s="153" t="s">
        <v>733</v>
      </c>
      <c r="E19" s="154" t="s">
        <v>734</v>
      </c>
      <c r="F19" s="112">
        <v>44562</v>
      </c>
      <c r="G19" s="112">
        <v>45017</v>
      </c>
      <c r="H19" s="207" t="s">
        <v>735</v>
      </c>
      <c r="I19" s="158">
        <v>0</v>
      </c>
      <c r="J19" s="192" t="s">
        <v>768</v>
      </c>
      <c r="K19" s="148" t="s">
        <v>64</v>
      </c>
      <c r="L19" s="146" t="s">
        <v>64</v>
      </c>
      <c r="M19" s="148" t="s">
        <v>737</v>
      </c>
      <c r="N19" s="62"/>
      <c r="O19" s="62"/>
      <c r="P19" s="62" t="s">
        <v>55</v>
      </c>
      <c r="Q19" s="62"/>
      <c r="R19" s="62"/>
      <c r="S19" s="64"/>
      <c r="T19" s="190" t="s">
        <v>769</v>
      </c>
      <c r="U19" s="127" t="s">
        <v>543</v>
      </c>
      <c r="V19" s="127" t="s">
        <v>766</v>
      </c>
      <c r="W19" s="127" t="s">
        <v>770</v>
      </c>
      <c r="X19" s="127"/>
      <c r="Y19" s="127"/>
      <c r="Z19" s="127"/>
      <c r="AA19" s="127"/>
      <c r="AB19" s="127"/>
      <c r="AC19" s="127"/>
      <c r="AD19" s="127"/>
      <c r="AE19" s="127"/>
      <c r="AF19" s="127" t="s">
        <v>771</v>
      </c>
      <c r="AG19" s="127"/>
      <c r="AH19" s="127"/>
      <c r="AI19" s="127"/>
      <c r="AJ19" s="18"/>
    </row>
    <row r="20" spans="1:36" ht="70.5" customHeight="1" x14ac:dyDescent="0.25">
      <c r="A20" s="293" t="s">
        <v>121</v>
      </c>
      <c r="B20" s="162" t="s">
        <v>122</v>
      </c>
      <c r="C20" s="136" t="s">
        <v>772</v>
      </c>
      <c r="D20" s="191" t="s">
        <v>124</v>
      </c>
      <c r="E20" s="191" t="s">
        <v>129</v>
      </c>
      <c r="F20" s="112">
        <v>43466</v>
      </c>
      <c r="G20" s="112">
        <v>44013</v>
      </c>
      <c r="H20" s="113" t="s">
        <v>617</v>
      </c>
      <c r="I20" s="114">
        <v>0</v>
      </c>
      <c r="J20" s="113" t="s">
        <v>618</v>
      </c>
      <c r="K20" s="113" t="s">
        <v>131</v>
      </c>
      <c r="L20" s="111" t="s">
        <v>64</v>
      </c>
      <c r="M20" s="113" t="s">
        <v>132</v>
      </c>
      <c r="N20" s="62"/>
      <c r="O20" s="62"/>
      <c r="P20" s="62"/>
      <c r="Q20" s="62"/>
      <c r="R20" s="62" t="s">
        <v>55</v>
      </c>
      <c r="S20" s="64"/>
      <c r="T20" s="127" t="s">
        <v>619</v>
      </c>
      <c r="U20" s="133" t="s">
        <v>773</v>
      </c>
      <c r="V20" s="127"/>
      <c r="W20" s="127"/>
      <c r="X20" s="127"/>
      <c r="Y20" s="127"/>
      <c r="Z20" s="127"/>
      <c r="AA20" s="127"/>
      <c r="AB20" s="127"/>
      <c r="AC20" s="127"/>
      <c r="AD20" s="127"/>
      <c r="AE20" s="127"/>
      <c r="AF20" s="127"/>
      <c r="AG20" s="127"/>
      <c r="AH20" s="127"/>
      <c r="AI20" s="127"/>
      <c r="AJ20" s="18"/>
    </row>
    <row r="21" spans="1:36" ht="70.5" customHeight="1" x14ac:dyDescent="0.25">
      <c r="A21" s="253"/>
      <c r="B21" s="162" t="s">
        <v>133</v>
      </c>
      <c r="C21" s="137" t="s">
        <v>774</v>
      </c>
      <c r="D21" s="111" t="s">
        <v>135</v>
      </c>
      <c r="E21" s="111" t="s">
        <v>143</v>
      </c>
      <c r="F21" s="112">
        <v>43191</v>
      </c>
      <c r="G21" s="112">
        <v>43435</v>
      </c>
      <c r="H21" s="111" t="s">
        <v>620</v>
      </c>
      <c r="I21" s="114">
        <v>10000</v>
      </c>
      <c r="J21" s="111" t="s">
        <v>621</v>
      </c>
      <c r="K21" s="111" t="s">
        <v>144</v>
      </c>
      <c r="L21" s="111" t="s">
        <v>64</v>
      </c>
      <c r="M21" s="113"/>
      <c r="N21" s="62"/>
      <c r="O21" s="62"/>
      <c r="P21" s="62"/>
      <c r="Q21" s="62"/>
      <c r="R21" s="62" t="s">
        <v>55</v>
      </c>
      <c r="S21" s="64"/>
      <c r="T21" s="127" t="s">
        <v>622</v>
      </c>
      <c r="U21" s="133" t="s">
        <v>139</v>
      </c>
      <c r="V21" s="127"/>
      <c r="W21" s="127"/>
      <c r="X21" s="127"/>
      <c r="Y21" s="127"/>
      <c r="Z21" s="127"/>
      <c r="AA21" s="127"/>
      <c r="AB21" s="127"/>
      <c r="AC21" s="127"/>
      <c r="AD21" s="127"/>
      <c r="AE21" s="127"/>
      <c r="AF21" s="127"/>
      <c r="AG21" s="127"/>
      <c r="AH21" s="127"/>
      <c r="AI21" s="127"/>
      <c r="AJ21" s="18"/>
    </row>
    <row r="22" spans="1:36" ht="70.5" customHeight="1" x14ac:dyDescent="0.25">
      <c r="A22" s="254"/>
      <c r="B22" s="48" t="s">
        <v>145</v>
      </c>
      <c r="C22" s="138" t="s">
        <v>466</v>
      </c>
      <c r="D22" s="111" t="s">
        <v>467</v>
      </c>
      <c r="E22" s="195" t="s">
        <v>775</v>
      </c>
      <c r="F22" s="112">
        <v>43466</v>
      </c>
      <c r="G22" s="112">
        <v>45017</v>
      </c>
      <c r="H22" s="111" t="s">
        <v>776</v>
      </c>
      <c r="I22" s="114">
        <v>20000</v>
      </c>
      <c r="J22" s="113" t="s">
        <v>777</v>
      </c>
      <c r="K22" s="113" t="s">
        <v>131</v>
      </c>
      <c r="L22" s="113" t="s">
        <v>64</v>
      </c>
      <c r="M22" s="113" t="s">
        <v>630</v>
      </c>
      <c r="N22" s="62"/>
      <c r="O22" s="62"/>
      <c r="P22" s="62" t="s">
        <v>55</v>
      </c>
      <c r="Q22" s="62"/>
      <c r="R22" s="62"/>
      <c r="S22" s="64"/>
      <c r="T22" s="127" t="s">
        <v>778</v>
      </c>
      <c r="U22" s="127" t="s">
        <v>543</v>
      </c>
      <c r="V22" s="127" t="s">
        <v>779</v>
      </c>
      <c r="W22" s="127" t="s">
        <v>780</v>
      </c>
      <c r="X22" s="127"/>
      <c r="Y22" s="127"/>
      <c r="Z22" s="127"/>
      <c r="AA22" s="127"/>
      <c r="AB22" s="127"/>
      <c r="AC22" s="127"/>
      <c r="AD22" s="127" t="s">
        <v>752</v>
      </c>
      <c r="AE22" s="127"/>
      <c r="AF22" s="127"/>
      <c r="AG22" s="127"/>
      <c r="AH22" s="127"/>
      <c r="AI22" s="127" t="s">
        <v>781</v>
      </c>
      <c r="AJ22" s="18"/>
    </row>
    <row r="23" spans="1:36" ht="70.5" customHeight="1" x14ac:dyDescent="0.25">
      <c r="A23" s="293" t="s">
        <v>470</v>
      </c>
      <c r="B23" s="48" t="s">
        <v>160</v>
      </c>
      <c r="C23" s="110" t="s">
        <v>161</v>
      </c>
      <c r="D23" s="111" t="s">
        <v>631</v>
      </c>
      <c r="E23" s="111" t="s">
        <v>172</v>
      </c>
      <c r="F23" s="112">
        <v>43191</v>
      </c>
      <c r="G23" s="112">
        <v>45017</v>
      </c>
      <c r="H23" s="113" t="s">
        <v>632</v>
      </c>
      <c r="I23" s="114">
        <v>50000</v>
      </c>
      <c r="J23" s="113" t="s">
        <v>636</v>
      </c>
      <c r="K23" s="113" t="s">
        <v>637</v>
      </c>
      <c r="L23" s="113" t="s">
        <v>175</v>
      </c>
      <c r="M23" s="111"/>
      <c r="N23" s="62"/>
      <c r="O23" s="62"/>
      <c r="P23" s="62" t="s">
        <v>55</v>
      </c>
      <c r="Q23" s="62"/>
      <c r="R23" s="62"/>
      <c r="S23" s="64"/>
      <c r="T23" s="127" t="s">
        <v>782</v>
      </c>
      <c r="U23" s="127"/>
      <c r="V23" s="127"/>
      <c r="W23" s="127" t="s">
        <v>783</v>
      </c>
      <c r="X23" s="127"/>
      <c r="Y23" s="127"/>
      <c r="Z23" s="127"/>
      <c r="AA23" s="127"/>
      <c r="AB23" s="127"/>
      <c r="AC23" s="127"/>
      <c r="AD23" s="127"/>
      <c r="AE23" s="127"/>
      <c r="AF23" s="127"/>
      <c r="AG23" s="127"/>
      <c r="AH23" s="127"/>
      <c r="AI23" s="127"/>
      <c r="AJ23" s="18"/>
    </row>
    <row r="24" spans="1:36" ht="70.5" customHeight="1" x14ac:dyDescent="0.25">
      <c r="A24" s="253"/>
      <c r="B24" s="161" t="s">
        <v>177</v>
      </c>
      <c r="C24" s="110" t="s">
        <v>784</v>
      </c>
      <c r="D24" s="111"/>
      <c r="E24" s="111"/>
      <c r="F24" s="112"/>
      <c r="G24" s="112"/>
      <c r="H24" s="111"/>
      <c r="I24" s="114"/>
      <c r="J24" s="111"/>
      <c r="K24" s="111"/>
      <c r="L24" s="111"/>
      <c r="M24" s="111"/>
      <c r="N24" s="62"/>
      <c r="O24" s="62"/>
      <c r="P24" s="62"/>
      <c r="Q24" s="62"/>
      <c r="R24" s="62"/>
      <c r="S24" s="64"/>
      <c r="T24" s="127"/>
      <c r="U24" s="127"/>
      <c r="V24" s="127"/>
      <c r="W24" s="127"/>
      <c r="X24" s="127"/>
      <c r="Y24" s="127"/>
      <c r="Z24" s="127"/>
      <c r="AA24" s="127"/>
      <c r="AB24" s="127"/>
      <c r="AC24" s="127"/>
      <c r="AD24" s="127"/>
      <c r="AE24" s="127"/>
      <c r="AF24" s="127"/>
      <c r="AG24" s="127"/>
      <c r="AH24" s="127"/>
      <c r="AI24" s="127"/>
      <c r="AJ24" s="18"/>
    </row>
    <row r="25" spans="1:36" ht="70.5" customHeight="1" x14ac:dyDescent="0.25">
      <c r="A25" s="253"/>
      <c r="B25" s="48" t="s">
        <v>193</v>
      </c>
      <c r="C25" s="110" t="s">
        <v>785</v>
      </c>
      <c r="D25" s="111" t="s">
        <v>648</v>
      </c>
      <c r="E25" s="111" t="s">
        <v>649</v>
      </c>
      <c r="F25" s="112">
        <v>43191</v>
      </c>
      <c r="G25" s="112">
        <v>45017</v>
      </c>
      <c r="H25" s="111" t="s">
        <v>650</v>
      </c>
      <c r="I25" s="114">
        <v>100000</v>
      </c>
      <c r="J25" s="111" t="s">
        <v>651</v>
      </c>
      <c r="K25" s="111" t="s">
        <v>64</v>
      </c>
      <c r="L25" s="111" t="s">
        <v>64</v>
      </c>
      <c r="M25" s="111" t="s">
        <v>652</v>
      </c>
      <c r="N25" s="62"/>
      <c r="O25" s="62"/>
      <c r="P25" s="62"/>
      <c r="Q25" s="62" t="s">
        <v>55</v>
      </c>
      <c r="R25" s="62"/>
      <c r="S25" s="64"/>
      <c r="T25" s="190" t="s">
        <v>786</v>
      </c>
      <c r="U25" s="150" t="s">
        <v>787</v>
      </c>
      <c r="V25" s="127"/>
      <c r="W25" s="127"/>
      <c r="X25" s="127"/>
      <c r="Y25" s="127"/>
      <c r="Z25" s="127"/>
      <c r="AA25" s="127"/>
      <c r="AB25" s="127"/>
      <c r="AC25" s="127"/>
      <c r="AD25" s="127" t="s">
        <v>788</v>
      </c>
      <c r="AE25" s="127"/>
      <c r="AF25" s="127" t="s">
        <v>789</v>
      </c>
      <c r="AG25" s="127"/>
      <c r="AH25" s="127"/>
      <c r="AI25" s="127"/>
      <c r="AJ25" s="18"/>
    </row>
    <row r="26" spans="1:36" ht="70.5" customHeight="1" x14ac:dyDescent="0.25">
      <c r="A26" s="253"/>
      <c r="B26" s="48" t="s">
        <v>202</v>
      </c>
      <c r="C26" s="110" t="s">
        <v>790</v>
      </c>
      <c r="D26" s="111" t="s">
        <v>204</v>
      </c>
      <c r="E26" s="111" t="s">
        <v>205</v>
      </c>
      <c r="F26" s="112">
        <v>43191</v>
      </c>
      <c r="G26" s="112">
        <v>45017</v>
      </c>
      <c r="H26" s="111" t="s">
        <v>791</v>
      </c>
      <c r="I26" s="114">
        <v>50000</v>
      </c>
      <c r="J26" s="113" t="s">
        <v>657</v>
      </c>
      <c r="K26" s="113" t="s">
        <v>64</v>
      </c>
      <c r="L26" s="113" t="s">
        <v>64</v>
      </c>
      <c r="M26" s="115"/>
      <c r="N26" s="62"/>
      <c r="O26" s="62"/>
      <c r="P26" s="62"/>
      <c r="Q26" s="62" t="s">
        <v>55</v>
      </c>
      <c r="R26" s="62"/>
      <c r="S26" s="64"/>
      <c r="T26" s="127" t="s">
        <v>792</v>
      </c>
      <c r="U26" s="200" t="s">
        <v>793</v>
      </c>
      <c r="V26" s="127"/>
      <c r="W26" s="127" t="s">
        <v>794</v>
      </c>
      <c r="X26" s="127"/>
      <c r="Y26" s="127"/>
      <c r="Z26" s="127"/>
      <c r="AA26" s="127"/>
      <c r="AB26" s="127"/>
      <c r="AC26" s="127"/>
      <c r="AD26" s="127"/>
      <c r="AE26" s="127"/>
      <c r="AF26" s="127"/>
      <c r="AG26" s="127"/>
      <c r="AH26" s="127"/>
      <c r="AI26" s="127"/>
      <c r="AJ26" s="18"/>
    </row>
    <row r="27" spans="1:36" ht="70.5" customHeight="1" x14ac:dyDescent="0.25">
      <c r="A27" s="253"/>
      <c r="B27" s="161" t="s">
        <v>210</v>
      </c>
      <c r="C27" s="110" t="s">
        <v>486</v>
      </c>
      <c r="D27" s="111" t="s">
        <v>212</v>
      </c>
      <c r="E27" s="111" t="s">
        <v>218</v>
      </c>
      <c r="F27" s="112">
        <v>43191</v>
      </c>
      <c r="G27" s="112">
        <v>44470</v>
      </c>
      <c r="H27" s="111" t="s">
        <v>214</v>
      </c>
      <c r="I27" s="114">
        <v>10000</v>
      </c>
      <c r="J27" s="113" t="s">
        <v>658</v>
      </c>
      <c r="K27" s="113" t="s">
        <v>220</v>
      </c>
      <c r="L27" s="113" t="s">
        <v>64</v>
      </c>
      <c r="M27" s="111" t="s">
        <v>661</v>
      </c>
      <c r="N27" s="62"/>
      <c r="O27" s="62" t="s">
        <v>55</v>
      </c>
      <c r="P27" s="62"/>
      <c r="Q27" s="62"/>
      <c r="R27" s="62"/>
      <c r="S27" s="196" t="s">
        <v>8</v>
      </c>
      <c r="T27" s="127" t="s">
        <v>795</v>
      </c>
      <c r="U27" s="127" t="s">
        <v>543</v>
      </c>
      <c r="V27" s="127"/>
      <c r="W27" s="127"/>
      <c r="X27" s="127"/>
      <c r="Y27" s="127"/>
      <c r="Z27" s="127"/>
      <c r="AA27" s="127"/>
      <c r="AB27" s="127"/>
      <c r="AC27" s="127"/>
      <c r="AD27" s="127"/>
      <c r="AE27" s="127"/>
      <c r="AF27" s="127"/>
      <c r="AG27" s="127"/>
      <c r="AH27" s="127"/>
      <c r="AI27" s="127" t="s">
        <v>796</v>
      </c>
      <c r="AJ27" s="18"/>
    </row>
    <row r="28" spans="1:36" ht="70.5" customHeight="1" x14ac:dyDescent="0.25">
      <c r="A28" s="253"/>
      <c r="B28" s="161" t="s">
        <v>222</v>
      </c>
      <c r="C28" s="110" t="s">
        <v>797</v>
      </c>
      <c r="D28" s="111"/>
      <c r="E28" s="111"/>
      <c r="F28" s="112"/>
      <c r="G28" s="112"/>
      <c r="H28" s="111"/>
      <c r="I28" s="114"/>
      <c r="J28" s="113"/>
      <c r="K28" s="113"/>
      <c r="L28" s="113"/>
      <c r="M28" s="111"/>
      <c r="N28" s="62"/>
      <c r="O28" s="62"/>
      <c r="P28" s="62"/>
      <c r="Q28" s="62"/>
      <c r="R28" s="62"/>
      <c r="S28" s="64"/>
      <c r="T28" s="127"/>
      <c r="U28" s="127"/>
      <c r="V28" s="127"/>
      <c r="W28" s="127"/>
      <c r="X28" s="127"/>
      <c r="Y28" s="127"/>
      <c r="Z28" s="127"/>
      <c r="AA28" s="127"/>
      <c r="AB28" s="127"/>
      <c r="AC28" s="127"/>
      <c r="AD28" s="127"/>
      <c r="AE28" s="127"/>
      <c r="AF28" s="127"/>
      <c r="AG28" s="127"/>
      <c r="AH28" s="127"/>
      <c r="AI28" s="127"/>
      <c r="AJ28" s="18"/>
    </row>
    <row r="29" spans="1:36" ht="70.5" customHeight="1" x14ac:dyDescent="0.25">
      <c r="A29" s="253"/>
      <c r="B29" s="161" t="s">
        <v>236</v>
      </c>
      <c r="C29" s="110" t="s">
        <v>798</v>
      </c>
      <c r="D29" s="111"/>
      <c r="E29" s="111"/>
      <c r="F29" s="112"/>
      <c r="G29" s="112"/>
      <c r="H29" s="111"/>
      <c r="I29" s="114"/>
      <c r="J29" s="113"/>
      <c r="K29" s="113"/>
      <c r="L29" s="113"/>
      <c r="M29" s="115"/>
      <c r="N29" s="62"/>
      <c r="O29" s="62"/>
      <c r="P29" s="62"/>
      <c r="Q29" s="62"/>
      <c r="R29" s="62"/>
      <c r="S29" s="64"/>
      <c r="T29" s="127"/>
      <c r="U29" s="127"/>
      <c r="V29" s="127"/>
      <c r="W29" s="127"/>
      <c r="X29" s="127"/>
      <c r="Y29" s="127"/>
      <c r="Z29" s="127"/>
      <c r="AA29" s="127"/>
      <c r="AB29" s="127"/>
      <c r="AC29" s="127"/>
      <c r="AD29" s="127"/>
      <c r="AE29" s="127"/>
      <c r="AF29" s="127"/>
      <c r="AG29" s="127"/>
      <c r="AH29" s="127"/>
      <c r="AI29" s="127"/>
      <c r="AJ29" s="18"/>
    </row>
    <row r="30" spans="1:36" ht="70.5" customHeight="1" x14ac:dyDescent="0.25">
      <c r="A30" s="293" t="s">
        <v>799</v>
      </c>
      <c r="B30" s="48" t="s">
        <v>246</v>
      </c>
      <c r="C30" s="110" t="s">
        <v>247</v>
      </c>
      <c r="D30" s="111" t="s">
        <v>507</v>
      </c>
      <c r="E30" s="111" t="s">
        <v>256</v>
      </c>
      <c r="F30" s="112">
        <v>43191</v>
      </c>
      <c r="G30" s="112">
        <v>45017</v>
      </c>
      <c r="H30" s="111" t="s">
        <v>206</v>
      </c>
      <c r="I30" s="114">
        <v>50000</v>
      </c>
      <c r="J30" s="111" t="s">
        <v>800</v>
      </c>
      <c r="K30" s="113" t="s">
        <v>258</v>
      </c>
      <c r="L30" s="113" t="s">
        <v>258</v>
      </c>
      <c r="M30" s="111" t="s">
        <v>503</v>
      </c>
      <c r="N30" s="62"/>
      <c r="O30" s="62"/>
      <c r="P30" s="62"/>
      <c r="Q30" s="62" t="s">
        <v>55</v>
      </c>
      <c r="R30" s="62"/>
      <c r="S30" s="64"/>
      <c r="T30" s="190" t="s">
        <v>801</v>
      </c>
      <c r="U30" s="127" t="s">
        <v>802</v>
      </c>
      <c r="V30" s="127"/>
      <c r="W30" s="194" t="s">
        <v>803</v>
      </c>
      <c r="X30" s="127"/>
      <c r="Y30" s="127"/>
      <c r="Z30" s="127"/>
      <c r="AA30" s="127"/>
      <c r="AB30" s="127"/>
      <c r="AC30" s="127"/>
      <c r="AD30" s="127"/>
      <c r="AE30" s="127"/>
      <c r="AF30" s="190" t="s">
        <v>804</v>
      </c>
      <c r="AG30" s="127"/>
      <c r="AH30" s="127"/>
      <c r="AI30" s="127"/>
      <c r="AJ30" s="18"/>
    </row>
    <row r="31" spans="1:36" ht="70.5" customHeight="1" x14ac:dyDescent="0.25">
      <c r="A31" s="253"/>
      <c r="B31" s="48" t="s">
        <v>259</v>
      </c>
      <c r="C31" s="110" t="s">
        <v>260</v>
      </c>
      <c r="D31" s="111" t="s">
        <v>673</v>
      </c>
      <c r="E31" s="111" t="s">
        <v>266</v>
      </c>
      <c r="F31" s="112">
        <v>43191</v>
      </c>
      <c r="G31" s="112">
        <v>45017</v>
      </c>
      <c r="H31" s="111" t="s">
        <v>59</v>
      </c>
      <c r="I31" s="114">
        <v>12000</v>
      </c>
      <c r="J31" s="111" t="s">
        <v>679</v>
      </c>
      <c r="K31" s="113" t="s">
        <v>258</v>
      </c>
      <c r="L31" s="113" t="s">
        <v>258</v>
      </c>
      <c r="M31" s="111" t="s">
        <v>680</v>
      </c>
      <c r="N31" s="62"/>
      <c r="O31" s="62"/>
      <c r="P31" s="62"/>
      <c r="Q31" s="62" t="s">
        <v>55</v>
      </c>
      <c r="R31" s="62"/>
      <c r="S31" s="64"/>
      <c r="T31" s="190" t="s">
        <v>805</v>
      </c>
      <c r="U31" s="127" t="s">
        <v>806</v>
      </c>
      <c r="V31" s="127"/>
      <c r="W31" s="127" t="s">
        <v>807</v>
      </c>
      <c r="X31" s="190"/>
      <c r="Y31" s="127"/>
      <c r="Z31" s="127"/>
      <c r="AA31" s="127"/>
      <c r="AB31" s="127"/>
      <c r="AC31" s="127"/>
      <c r="AD31" s="127"/>
      <c r="AE31" s="127"/>
      <c r="AF31" s="190" t="s">
        <v>808</v>
      </c>
      <c r="AG31" s="127"/>
      <c r="AH31" s="127"/>
      <c r="AI31" s="190"/>
      <c r="AJ31" s="18"/>
    </row>
    <row r="32" spans="1:36" ht="70.5" customHeight="1" x14ac:dyDescent="0.25">
      <c r="A32" s="253"/>
      <c r="B32" s="48" t="s">
        <v>268</v>
      </c>
      <c r="C32" s="110" t="s">
        <v>269</v>
      </c>
      <c r="D32" s="111" t="s">
        <v>273</v>
      </c>
      <c r="E32" s="116" t="s">
        <v>274</v>
      </c>
      <c r="F32" s="112">
        <v>43191</v>
      </c>
      <c r="G32" s="112">
        <v>44835</v>
      </c>
      <c r="H32" s="111" t="s">
        <v>59</v>
      </c>
      <c r="I32" s="114">
        <v>200000</v>
      </c>
      <c r="J32" s="111" t="s">
        <v>687</v>
      </c>
      <c r="K32" s="113" t="s">
        <v>275</v>
      </c>
      <c r="L32" s="113" t="s">
        <v>64</v>
      </c>
      <c r="M32" s="191" t="s">
        <v>809</v>
      </c>
      <c r="N32" s="62"/>
      <c r="O32" s="62" t="s">
        <v>55</v>
      </c>
      <c r="P32" s="62"/>
      <c r="Q32" s="62"/>
      <c r="R32" s="62"/>
      <c r="S32" s="64"/>
      <c r="T32" s="190" t="s">
        <v>810</v>
      </c>
      <c r="U32" s="127" t="s">
        <v>811</v>
      </c>
      <c r="V32" s="127" t="s">
        <v>812</v>
      </c>
      <c r="W32" s="127" t="s">
        <v>685</v>
      </c>
      <c r="X32" s="127"/>
      <c r="Y32" s="127"/>
      <c r="Z32" s="127" t="s">
        <v>813</v>
      </c>
      <c r="AA32" s="127"/>
      <c r="AB32" s="127"/>
      <c r="AC32" s="130">
        <v>45017</v>
      </c>
      <c r="AD32" s="127"/>
      <c r="AE32" s="127"/>
      <c r="AF32" s="127"/>
      <c r="AG32" s="127"/>
      <c r="AH32" s="127"/>
      <c r="AI32" s="127" t="s">
        <v>814</v>
      </c>
      <c r="AJ32" s="18"/>
    </row>
    <row r="33" spans="1:36" ht="70.5" customHeight="1" x14ac:dyDescent="0.25">
      <c r="A33" s="253"/>
      <c r="B33" s="162" t="s">
        <v>277</v>
      </c>
      <c r="C33" s="110" t="s">
        <v>815</v>
      </c>
      <c r="D33" s="117" t="s">
        <v>816</v>
      </c>
      <c r="E33" s="111" t="s">
        <v>286</v>
      </c>
      <c r="F33" s="112">
        <v>43191</v>
      </c>
      <c r="G33" s="112">
        <v>44075</v>
      </c>
      <c r="H33" s="111" t="s">
        <v>206</v>
      </c>
      <c r="I33" s="114">
        <v>10000</v>
      </c>
      <c r="J33" s="111" t="s">
        <v>688</v>
      </c>
      <c r="K33" s="113" t="s">
        <v>258</v>
      </c>
      <c r="L33" s="113" t="s">
        <v>258</v>
      </c>
      <c r="M33" s="111"/>
      <c r="N33" s="62"/>
      <c r="O33" s="62"/>
      <c r="P33" s="62"/>
      <c r="Q33" s="62"/>
      <c r="R33" s="62" t="s">
        <v>55</v>
      </c>
      <c r="S33" s="64"/>
      <c r="T33" s="127" t="s">
        <v>619</v>
      </c>
      <c r="U33" s="127" t="s">
        <v>817</v>
      </c>
      <c r="V33" s="127"/>
      <c r="W33" s="127"/>
      <c r="X33" s="127"/>
      <c r="Y33" s="127"/>
      <c r="Z33" s="127"/>
      <c r="AA33" s="127"/>
      <c r="AB33" s="127"/>
      <c r="AC33" s="127"/>
      <c r="AD33" s="127"/>
      <c r="AE33" s="127"/>
      <c r="AF33" s="127"/>
      <c r="AG33" s="127"/>
      <c r="AH33" s="127"/>
      <c r="AI33" s="127"/>
      <c r="AJ33" s="18"/>
    </row>
    <row r="34" spans="1:36" ht="70.5" customHeight="1" x14ac:dyDescent="0.25">
      <c r="A34" s="293" t="s">
        <v>818</v>
      </c>
      <c r="B34" s="48" t="s">
        <v>289</v>
      </c>
      <c r="C34" s="110" t="s">
        <v>299</v>
      </c>
      <c r="D34" s="111" t="s">
        <v>529</v>
      </c>
      <c r="E34" s="111" t="s">
        <v>301</v>
      </c>
      <c r="F34" s="112">
        <v>43191</v>
      </c>
      <c r="G34" s="112">
        <v>45017</v>
      </c>
      <c r="H34" s="113" t="s">
        <v>689</v>
      </c>
      <c r="I34" s="114">
        <v>0</v>
      </c>
      <c r="J34" s="113" t="s">
        <v>693</v>
      </c>
      <c r="K34" s="113" t="s">
        <v>64</v>
      </c>
      <c r="L34" s="113" t="s">
        <v>64</v>
      </c>
      <c r="M34" s="111" t="s">
        <v>694</v>
      </c>
      <c r="N34" s="62"/>
      <c r="O34" s="62" t="s">
        <v>55</v>
      </c>
      <c r="P34" s="62"/>
      <c r="Q34" s="62"/>
      <c r="R34" s="62"/>
      <c r="S34" s="64"/>
      <c r="T34" s="127" t="s">
        <v>819</v>
      </c>
      <c r="U34" s="127" t="s">
        <v>543</v>
      </c>
      <c r="V34" s="127" t="s">
        <v>820</v>
      </c>
      <c r="W34" s="127" t="s">
        <v>821</v>
      </c>
      <c r="X34" s="127"/>
      <c r="Y34" s="127" t="s">
        <v>822</v>
      </c>
      <c r="Z34" s="127" t="s">
        <v>823</v>
      </c>
      <c r="AA34" s="127" t="s">
        <v>824</v>
      </c>
      <c r="AB34" s="127"/>
      <c r="AC34" s="127"/>
      <c r="AD34" s="127" t="s">
        <v>752</v>
      </c>
      <c r="AE34" s="127"/>
      <c r="AF34" s="190" t="s">
        <v>825</v>
      </c>
      <c r="AG34" s="127"/>
      <c r="AH34" s="127"/>
      <c r="AI34" s="127" t="s">
        <v>826</v>
      </c>
      <c r="AJ34" s="18"/>
    </row>
    <row r="35" spans="1:36" ht="70.5" customHeight="1" x14ac:dyDescent="0.25">
      <c r="A35" s="253"/>
      <c r="B35" s="161" t="s">
        <v>302</v>
      </c>
      <c r="C35" s="110" t="s">
        <v>827</v>
      </c>
      <c r="D35" s="145"/>
      <c r="E35" s="111"/>
      <c r="F35" s="112"/>
      <c r="G35" s="112"/>
      <c r="H35" s="111"/>
      <c r="I35" s="114"/>
      <c r="J35" s="113"/>
      <c r="K35" s="113"/>
      <c r="L35" s="113"/>
      <c r="M35" s="111"/>
      <c r="N35" s="62"/>
      <c r="O35" s="62"/>
      <c r="P35" s="62"/>
      <c r="Q35" s="62"/>
      <c r="R35" s="62"/>
      <c r="S35" s="64"/>
      <c r="T35" s="127"/>
      <c r="U35" s="127"/>
      <c r="V35" s="127"/>
      <c r="W35" s="127"/>
      <c r="X35" s="127"/>
      <c r="Y35" s="127"/>
      <c r="Z35" s="127"/>
      <c r="AA35" s="127"/>
      <c r="AB35" s="127"/>
      <c r="AC35" s="127"/>
      <c r="AD35" s="127"/>
      <c r="AE35" s="127"/>
      <c r="AF35" s="127"/>
      <c r="AG35" s="127"/>
      <c r="AH35" s="127"/>
      <c r="AI35" s="127"/>
      <c r="AJ35" s="18"/>
    </row>
    <row r="36" spans="1:36" ht="70.5" customHeight="1" x14ac:dyDescent="0.25">
      <c r="A36" s="253"/>
      <c r="B36" s="161" t="s">
        <v>313</v>
      </c>
      <c r="C36" s="160" t="s">
        <v>828</v>
      </c>
      <c r="E36" s="111"/>
      <c r="F36" s="112"/>
      <c r="G36" s="112"/>
      <c r="H36" s="113"/>
      <c r="I36" s="114"/>
      <c r="J36" s="113"/>
      <c r="K36" s="113"/>
      <c r="L36" s="113"/>
      <c r="M36" s="111"/>
      <c r="N36" s="62"/>
      <c r="O36" s="62"/>
      <c r="P36" s="62"/>
      <c r="Q36" s="62"/>
      <c r="R36" s="62"/>
      <c r="S36" s="64"/>
      <c r="T36" s="127"/>
      <c r="U36" s="127"/>
      <c r="V36" s="127"/>
      <c r="W36" s="127"/>
      <c r="X36" s="127"/>
      <c r="Y36" s="127"/>
      <c r="Z36" s="127"/>
      <c r="AA36" s="127"/>
      <c r="AB36" s="127"/>
      <c r="AC36" s="127"/>
      <c r="AD36" s="127"/>
      <c r="AE36" s="127"/>
      <c r="AF36" s="127"/>
      <c r="AG36" s="127"/>
      <c r="AH36" s="127"/>
      <c r="AI36" s="127"/>
      <c r="AJ36" s="18"/>
    </row>
    <row r="37" spans="1:36" ht="70.5" customHeight="1" x14ac:dyDescent="0.25">
      <c r="A37" s="253"/>
      <c r="B37" s="48" t="s">
        <v>324</v>
      </c>
      <c r="C37" s="110" t="s">
        <v>325</v>
      </c>
      <c r="D37" s="111" t="s">
        <v>326</v>
      </c>
      <c r="E37" s="111" t="s">
        <v>334</v>
      </c>
      <c r="F37" s="112">
        <v>43174</v>
      </c>
      <c r="G37" s="112">
        <v>45017</v>
      </c>
      <c r="H37" s="111" t="s">
        <v>710</v>
      </c>
      <c r="I37" s="114">
        <v>100000</v>
      </c>
      <c r="J37" s="113" t="s">
        <v>711</v>
      </c>
      <c r="K37" s="113" t="s">
        <v>322</v>
      </c>
      <c r="L37" s="113" t="s">
        <v>64</v>
      </c>
      <c r="M37" s="111" t="s">
        <v>712</v>
      </c>
      <c r="N37" s="65"/>
      <c r="O37" s="62"/>
      <c r="P37" s="62" t="s">
        <v>55</v>
      </c>
      <c r="Q37" s="62"/>
      <c r="R37" s="62"/>
      <c r="S37" s="64"/>
      <c r="T37" s="127" t="s">
        <v>829</v>
      </c>
      <c r="U37" s="205" t="s">
        <v>543</v>
      </c>
      <c r="V37" s="190" t="s">
        <v>830</v>
      </c>
      <c r="W37" s="127" t="s">
        <v>831</v>
      </c>
      <c r="X37" s="127"/>
      <c r="Y37" s="127"/>
      <c r="Z37" s="127" t="s">
        <v>832</v>
      </c>
      <c r="AA37" s="127"/>
      <c r="AB37" s="127"/>
      <c r="AC37" s="127"/>
      <c r="AD37" s="127"/>
      <c r="AE37" s="127"/>
      <c r="AF37" s="127"/>
      <c r="AG37" s="127" t="s">
        <v>833</v>
      </c>
      <c r="AH37" s="127"/>
      <c r="AI37" s="190" t="s">
        <v>834</v>
      </c>
      <c r="AJ37" s="18"/>
    </row>
    <row r="38" spans="1:36" ht="70.5" customHeight="1" x14ac:dyDescent="0.25">
      <c r="A38" s="293" t="s">
        <v>835</v>
      </c>
      <c r="B38" s="162" t="s">
        <v>337</v>
      </c>
      <c r="C38" s="110" t="s">
        <v>836</v>
      </c>
      <c r="D38" s="111" t="s">
        <v>339</v>
      </c>
      <c r="E38" s="111" t="s">
        <v>340</v>
      </c>
      <c r="F38" s="112">
        <v>43174</v>
      </c>
      <c r="G38" s="112">
        <v>44075</v>
      </c>
      <c r="H38" s="111" t="s">
        <v>620</v>
      </c>
      <c r="I38" s="114">
        <v>10000</v>
      </c>
      <c r="J38" s="113" t="s">
        <v>714</v>
      </c>
      <c r="K38" s="113" t="s">
        <v>220</v>
      </c>
      <c r="L38" s="113" t="s">
        <v>64</v>
      </c>
      <c r="M38" s="111" t="s">
        <v>837</v>
      </c>
      <c r="N38" s="62"/>
      <c r="O38" s="62"/>
      <c r="P38" s="62"/>
      <c r="Q38" s="62"/>
      <c r="R38" s="62" t="s">
        <v>55</v>
      </c>
      <c r="S38" s="64"/>
      <c r="T38" s="203" t="s">
        <v>619</v>
      </c>
      <c r="U38" s="208" t="s">
        <v>552</v>
      </c>
      <c r="V38" s="204"/>
      <c r="W38" s="127"/>
      <c r="X38" s="127"/>
      <c r="Y38" s="127"/>
      <c r="Z38" s="127"/>
      <c r="AA38" s="127"/>
      <c r="AB38" s="127"/>
      <c r="AC38" s="127"/>
      <c r="AD38" s="127"/>
      <c r="AE38" s="127"/>
      <c r="AF38" s="127"/>
      <c r="AG38" s="127"/>
      <c r="AH38" s="127"/>
      <c r="AI38" s="127"/>
      <c r="AJ38" s="18"/>
    </row>
    <row r="39" spans="1:36" ht="70.5" customHeight="1" x14ac:dyDescent="0.25">
      <c r="A39" s="253"/>
      <c r="B39" s="162" t="s">
        <v>347</v>
      </c>
      <c r="C39" s="139" t="s">
        <v>838</v>
      </c>
      <c r="D39" s="118" t="s">
        <v>349</v>
      </c>
      <c r="E39" s="118" t="s">
        <v>350</v>
      </c>
      <c r="F39" s="119">
        <v>43221</v>
      </c>
      <c r="G39" s="119">
        <v>43586</v>
      </c>
      <c r="H39" s="113" t="s">
        <v>351</v>
      </c>
      <c r="I39" s="114">
        <v>0</v>
      </c>
      <c r="J39" s="113" t="s">
        <v>352</v>
      </c>
      <c r="K39" s="113" t="s">
        <v>64</v>
      </c>
      <c r="L39" s="113" t="s">
        <v>64</v>
      </c>
      <c r="M39" s="111"/>
      <c r="N39" s="62"/>
      <c r="O39" s="62"/>
      <c r="P39" s="62"/>
      <c r="Q39" s="62"/>
      <c r="R39" s="62" t="s">
        <v>55</v>
      </c>
      <c r="S39" s="64"/>
      <c r="T39" s="203" t="s">
        <v>622</v>
      </c>
      <c r="U39" s="127" t="s">
        <v>349</v>
      </c>
      <c r="V39" s="204"/>
      <c r="W39" s="127"/>
      <c r="X39" s="127"/>
      <c r="Y39" s="127"/>
      <c r="Z39" s="127"/>
      <c r="AA39" s="127"/>
      <c r="AB39" s="127"/>
      <c r="AC39" s="127"/>
      <c r="AD39" s="127"/>
      <c r="AE39" s="127"/>
      <c r="AF39" s="127"/>
      <c r="AG39" s="127"/>
      <c r="AH39" s="127"/>
      <c r="AI39" s="127"/>
      <c r="AJ39" s="18"/>
    </row>
    <row r="40" spans="1:36" ht="70.5" customHeight="1" x14ac:dyDescent="0.25">
      <c r="A40" s="253"/>
      <c r="B40" s="48" t="s">
        <v>355</v>
      </c>
      <c r="C40" s="140" t="s">
        <v>356</v>
      </c>
      <c r="D40" s="111" t="s">
        <v>357</v>
      </c>
      <c r="E40" s="111" t="s">
        <v>558</v>
      </c>
      <c r="F40" s="112">
        <v>43191</v>
      </c>
      <c r="G40" s="112">
        <v>45017</v>
      </c>
      <c r="H40" s="111" t="s">
        <v>720</v>
      </c>
      <c r="I40" s="114">
        <v>250000</v>
      </c>
      <c r="J40" s="111" t="s">
        <v>721</v>
      </c>
      <c r="K40" s="113" t="s">
        <v>64</v>
      </c>
      <c r="L40" s="113" t="s">
        <v>64</v>
      </c>
      <c r="M40" s="191" t="s">
        <v>839</v>
      </c>
      <c r="N40" s="62"/>
      <c r="O40" s="62"/>
      <c r="P40" s="62" t="s">
        <v>55</v>
      </c>
      <c r="Q40" s="62"/>
      <c r="R40" s="62"/>
      <c r="S40" s="64"/>
      <c r="T40" s="127" t="s">
        <v>840</v>
      </c>
      <c r="U40" s="128"/>
      <c r="V40" s="127"/>
      <c r="W40" s="127"/>
      <c r="X40" s="127"/>
      <c r="Y40" s="127"/>
      <c r="Z40" s="127"/>
      <c r="AA40" s="127"/>
      <c r="AB40" s="127"/>
      <c r="AC40" s="127"/>
      <c r="AD40" s="127"/>
      <c r="AE40" s="127"/>
      <c r="AF40" s="127"/>
      <c r="AG40" s="127"/>
      <c r="AH40" s="127"/>
      <c r="AI40" s="190" t="s">
        <v>841</v>
      </c>
      <c r="AJ40" s="18"/>
    </row>
    <row r="41" spans="1:36" ht="70.5" customHeight="1" x14ac:dyDescent="0.25">
      <c r="A41" s="254"/>
      <c r="B41" s="48" t="s">
        <v>365</v>
      </c>
      <c r="C41" s="193" t="s">
        <v>366</v>
      </c>
      <c r="D41" s="191" t="s">
        <v>567</v>
      </c>
      <c r="E41" s="111" t="s">
        <v>368</v>
      </c>
      <c r="F41" s="112">
        <v>43221</v>
      </c>
      <c r="G41" s="112">
        <v>45017</v>
      </c>
      <c r="H41" s="111" t="s">
        <v>369</v>
      </c>
      <c r="I41" s="114">
        <v>40000</v>
      </c>
      <c r="J41" s="113" t="s">
        <v>842</v>
      </c>
      <c r="K41" s="113" t="s">
        <v>376</v>
      </c>
      <c r="L41" s="113" t="s">
        <v>64</v>
      </c>
      <c r="M41" s="111" t="s">
        <v>724</v>
      </c>
      <c r="N41" s="62"/>
      <c r="O41" s="62" t="s">
        <v>55</v>
      </c>
      <c r="P41" s="62"/>
      <c r="Q41" s="62"/>
      <c r="R41" s="62"/>
      <c r="S41" s="64"/>
      <c r="T41" s="190" t="s">
        <v>843</v>
      </c>
      <c r="U41" s="127" t="s">
        <v>543</v>
      </c>
      <c r="V41" s="127" t="s">
        <v>820</v>
      </c>
      <c r="W41" s="127" t="s">
        <v>844</v>
      </c>
      <c r="X41" s="127"/>
      <c r="Y41" s="127"/>
      <c r="Z41" s="127"/>
      <c r="AA41" s="127"/>
      <c r="AB41" s="127"/>
      <c r="AC41" s="127"/>
      <c r="AD41" s="127"/>
      <c r="AE41" s="127"/>
      <c r="AF41" s="127"/>
      <c r="AG41" s="127"/>
      <c r="AH41" s="127"/>
      <c r="AI41" s="127"/>
      <c r="AJ41" s="18"/>
    </row>
    <row r="42" spans="1:36" x14ac:dyDescent="0.25">
      <c r="AJ42" s="18"/>
    </row>
    <row r="43" spans="1:36" x14ac:dyDescent="0.25">
      <c r="B43" s="66"/>
      <c r="AJ43" s="18"/>
    </row>
    <row r="44" spans="1:36" ht="15.75" thickBot="1" x14ac:dyDescent="0.3">
      <c r="L44" s="74"/>
      <c r="AJ44" s="18"/>
    </row>
    <row r="45" spans="1:36" ht="26.25" customHeight="1" thickBot="1" x14ac:dyDescent="0.3">
      <c r="A45" s="70" t="s">
        <v>378</v>
      </c>
      <c r="B45" s="71"/>
      <c r="C45" s="71"/>
      <c r="D45" s="71"/>
      <c r="E45" s="71"/>
      <c r="F45" s="71"/>
      <c r="G45" s="71"/>
      <c r="H45" s="71"/>
      <c r="I45" s="71"/>
      <c r="J45" s="71"/>
      <c r="K45" s="71"/>
      <c r="L45" s="73"/>
      <c r="M45" s="72"/>
      <c r="AJ45" s="18"/>
    </row>
    <row r="46" spans="1:36" ht="26.25" customHeight="1" thickBot="1" x14ac:dyDescent="0.3">
      <c r="A46" s="50"/>
      <c r="B46" s="51"/>
      <c r="C46" s="51"/>
      <c r="D46" s="52"/>
      <c r="E46" s="52"/>
      <c r="F46" s="52"/>
      <c r="G46" s="52"/>
      <c r="H46" s="52"/>
      <c r="I46" s="52"/>
      <c r="J46" s="52"/>
      <c r="K46" s="52"/>
      <c r="L46" s="52"/>
      <c r="M46" s="52"/>
      <c r="N46" s="52"/>
      <c r="AJ46" s="18"/>
    </row>
    <row r="47" spans="1:36" ht="43.5" customHeight="1" thickBot="1" x14ac:dyDescent="0.3">
      <c r="A47" s="56" t="s">
        <v>379</v>
      </c>
      <c r="B47" s="57"/>
      <c r="C47" s="58">
        <f>COUNTA(C51:C52,C56:C64,C68:C76,C80:C88)</f>
        <v>2</v>
      </c>
      <c r="AJ47" s="18"/>
    </row>
    <row r="48" spans="1:36" x14ac:dyDescent="0.25">
      <c r="AJ48" s="18"/>
    </row>
    <row r="49" spans="1:36" ht="15.75" x14ac:dyDescent="0.25">
      <c r="A49" s="332" t="s">
        <v>845</v>
      </c>
      <c r="B49" s="226" t="s">
        <v>13</v>
      </c>
      <c r="C49" s="226" t="s">
        <v>14</v>
      </c>
      <c r="D49" s="226" t="s">
        <v>15</v>
      </c>
      <c r="E49" s="227" t="s">
        <v>16</v>
      </c>
      <c r="F49" s="226" t="s">
        <v>17</v>
      </c>
      <c r="G49" s="226"/>
      <c r="H49" s="226" t="s">
        <v>18</v>
      </c>
      <c r="I49" s="226" t="s">
        <v>19</v>
      </c>
      <c r="J49" s="229" t="s">
        <v>20</v>
      </c>
      <c r="K49" s="229" t="s">
        <v>21</v>
      </c>
      <c r="L49" s="229"/>
      <c r="M49" s="229" t="s">
        <v>22</v>
      </c>
      <c r="N49" s="49"/>
      <c r="AJ49" s="18"/>
    </row>
    <row r="50" spans="1:36" ht="15.75" x14ac:dyDescent="0.25">
      <c r="A50" s="333"/>
      <c r="B50" s="226"/>
      <c r="C50" s="226"/>
      <c r="D50" s="226"/>
      <c r="E50" s="227"/>
      <c r="F50" s="53" t="s">
        <v>45</v>
      </c>
      <c r="G50" s="53" t="s">
        <v>46</v>
      </c>
      <c r="H50" s="226"/>
      <c r="I50" s="226"/>
      <c r="J50" s="229"/>
      <c r="K50" s="99" t="s">
        <v>47</v>
      </c>
      <c r="L50" s="99" t="s">
        <v>48</v>
      </c>
      <c r="M50" s="229"/>
      <c r="N50" s="2"/>
      <c r="AJ50" s="18"/>
    </row>
    <row r="51" spans="1:36" ht="133.5" customHeight="1" x14ac:dyDescent="0.25">
      <c r="A51" s="194" t="s">
        <v>846</v>
      </c>
      <c r="B51" s="48" t="s">
        <v>847</v>
      </c>
      <c r="C51" s="127" t="s">
        <v>848</v>
      </c>
      <c r="D51" s="190" t="s">
        <v>849</v>
      </c>
      <c r="E51" s="127" t="s">
        <v>850</v>
      </c>
      <c r="F51" s="112">
        <v>44835</v>
      </c>
      <c r="G51" s="112">
        <v>45017</v>
      </c>
      <c r="H51" s="206" t="s">
        <v>851</v>
      </c>
      <c r="I51" s="65"/>
      <c r="J51" s="197" t="s">
        <v>852</v>
      </c>
      <c r="K51" s="190" t="s">
        <v>64</v>
      </c>
      <c r="L51" s="190" t="s">
        <v>64</v>
      </c>
      <c r="M51" s="190" t="s">
        <v>853</v>
      </c>
      <c r="N51" s="2"/>
      <c r="AJ51" s="18"/>
    </row>
    <row r="52" spans="1:36" x14ac:dyDescent="0.25">
      <c r="A52" s="48"/>
      <c r="B52" s="48"/>
      <c r="C52" s="65"/>
      <c r="D52" s="65"/>
      <c r="E52" s="65"/>
      <c r="F52" s="65"/>
      <c r="G52" s="65"/>
      <c r="H52" s="65"/>
      <c r="I52" s="65"/>
      <c r="J52" s="65"/>
      <c r="K52" s="65"/>
      <c r="L52" s="65"/>
      <c r="M52" s="65"/>
      <c r="N52" s="2"/>
      <c r="AJ52" s="18"/>
    </row>
    <row r="53" spans="1:36" x14ac:dyDescent="0.25">
      <c r="AJ53" s="18"/>
    </row>
    <row r="54" spans="1:36" ht="15.75" x14ac:dyDescent="0.25">
      <c r="A54" s="332" t="s">
        <v>854</v>
      </c>
      <c r="B54" s="226" t="s">
        <v>13</v>
      </c>
      <c r="C54" s="226" t="s">
        <v>14</v>
      </c>
      <c r="D54" s="226" t="s">
        <v>15</v>
      </c>
      <c r="E54" s="227" t="s">
        <v>16</v>
      </c>
      <c r="F54" s="226" t="s">
        <v>17</v>
      </c>
      <c r="G54" s="226"/>
      <c r="H54" s="226" t="s">
        <v>18</v>
      </c>
      <c r="I54" s="226" t="s">
        <v>19</v>
      </c>
      <c r="J54" s="226" t="s">
        <v>20</v>
      </c>
      <c r="K54" s="229" t="s">
        <v>21</v>
      </c>
      <c r="L54" s="229"/>
      <c r="M54" s="226" t="s">
        <v>22</v>
      </c>
      <c r="N54" s="49"/>
      <c r="AJ54" s="18"/>
    </row>
    <row r="55" spans="1:36" ht="15" customHeight="1" x14ac:dyDescent="0.25">
      <c r="A55" s="333"/>
      <c r="B55" s="226"/>
      <c r="C55" s="226"/>
      <c r="D55" s="226"/>
      <c r="E55" s="227"/>
      <c r="F55" s="53" t="s">
        <v>45</v>
      </c>
      <c r="G55" s="53" t="s">
        <v>46</v>
      </c>
      <c r="H55" s="226"/>
      <c r="I55" s="226"/>
      <c r="J55" s="226"/>
      <c r="K55" s="99" t="s">
        <v>47</v>
      </c>
      <c r="L55" s="99" t="s">
        <v>48</v>
      </c>
      <c r="M55" s="226"/>
      <c r="N55" s="2"/>
      <c r="AJ55" s="18"/>
    </row>
    <row r="56" spans="1:36" ht="105" customHeight="1" x14ac:dyDescent="0.25">
      <c r="A56" s="194" t="s">
        <v>855</v>
      </c>
      <c r="B56" s="48" t="s">
        <v>856</v>
      </c>
      <c r="C56" s="127" t="s">
        <v>857</v>
      </c>
      <c r="D56" s="127" t="s">
        <v>858</v>
      </c>
      <c r="E56" s="127" t="s">
        <v>859</v>
      </c>
      <c r="F56" s="112">
        <v>44836</v>
      </c>
      <c r="G56" s="112">
        <v>45017</v>
      </c>
      <c r="H56" s="127" t="s">
        <v>860</v>
      </c>
      <c r="I56" s="127"/>
      <c r="J56" s="127" t="s">
        <v>861</v>
      </c>
      <c r="K56" s="127" t="s">
        <v>862</v>
      </c>
      <c r="L56" s="127" t="s">
        <v>863</v>
      </c>
      <c r="M56" s="190" t="s">
        <v>864</v>
      </c>
      <c r="N56" s="2"/>
      <c r="AJ56" s="18"/>
    </row>
    <row r="57" spans="1:36" x14ac:dyDescent="0.25">
      <c r="A57" s="48"/>
      <c r="B57" s="48"/>
      <c r="C57" s="65"/>
      <c r="D57" s="65"/>
      <c r="E57" s="65"/>
      <c r="F57" s="65"/>
      <c r="G57" s="65"/>
      <c r="H57" s="65"/>
      <c r="I57" s="65"/>
      <c r="J57" s="65"/>
      <c r="K57" s="65"/>
      <c r="L57" s="65"/>
      <c r="M57" s="65"/>
      <c r="N57" s="2"/>
      <c r="AJ57" s="18"/>
    </row>
    <row r="58" spans="1:36" x14ac:dyDescent="0.25">
      <c r="A58" s="48"/>
      <c r="B58" s="48"/>
      <c r="C58" s="65"/>
      <c r="D58" s="65"/>
      <c r="E58" s="65"/>
      <c r="F58" s="65"/>
      <c r="G58" s="65"/>
      <c r="H58" s="65"/>
      <c r="I58" s="65"/>
      <c r="J58" s="65"/>
      <c r="K58" s="65"/>
      <c r="L58" s="65"/>
      <c r="M58" s="65"/>
      <c r="N58" s="2"/>
      <c r="AJ58" s="18"/>
    </row>
    <row r="59" spans="1:36" x14ac:dyDescent="0.25">
      <c r="A59" s="48"/>
      <c r="B59" s="48"/>
      <c r="C59" s="65"/>
      <c r="D59" s="65"/>
      <c r="E59" s="65"/>
      <c r="F59" s="65"/>
      <c r="G59" s="65"/>
      <c r="H59" s="65"/>
      <c r="I59" s="65"/>
      <c r="J59" s="65"/>
      <c r="K59" s="65"/>
      <c r="L59" s="65"/>
      <c r="M59" s="65"/>
      <c r="N59" s="2"/>
      <c r="AJ59" s="18"/>
    </row>
    <row r="60" spans="1:36" x14ac:dyDescent="0.25">
      <c r="A60" s="48"/>
      <c r="B60" s="48"/>
      <c r="C60" s="65"/>
      <c r="D60" s="65"/>
      <c r="E60" s="65"/>
      <c r="F60" s="65"/>
      <c r="G60" s="65"/>
      <c r="H60" s="65"/>
      <c r="I60" s="65"/>
      <c r="J60" s="65"/>
      <c r="K60" s="65"/>
      <c r="L60" s="65"/>
      <c r="M60" s="65"/>
      <c r="N60" s="2"/>
      <c r="AJ60" s="18"/>
    </row>
    <row r="61" spans="1:36" x14ac:dyDescent="0.25">
      <c r="A61" s="48"/>
      <c r="B61" s="48"/>
      <c r="C61" s="65"/>
      <c r="D61" s="65"/>
      <c r="E61" s="65"/>
      <c r="F61" s="65"/>
      <c r="G61" s="65"/>
      <c r="H61" s="65"/>
      <c r="I61" s="65"/>
      <c r="J61" s="65"/>
      <c r="K61" s="65"/>
      <c r="L61" s="65"/>
      <c r="M61" s="65"/>
      <c r="N61" s="2"/>
      <c r="AJ61" s="18"/>
    </row>
    <row r="62" spans="1:36" x14ac:dyDescent="0.25">
      <c r="A62" s="48"/>
      <c r="B62" s="48"/>
      <c r="C62" s="65"/>
      <c r="D62" s="65"/>
      <c r="E62" s="65"/>
      <c r="F62" s="65"/>
      <c r="G62" s="65"/>
      <c r="H62" s="65"/>
      <c r="I62" s="65"/>
      <c r="J62" s="65"/>
      <c r="K62" s="65"/>
      <c r="L62" s="65"/>
      <c r="M62" s="65"/>
      <c r="N62" s="2"/>
      <c r="AJ62" s="18"/>
    </row>
    <row r="63" spans="1:36" x14ac:dyDescent="0.25">
      <c r="A63" s="48"/>
      <c r="B63" s="48"/>
      <c r="C63" s="65"/>
      <c r="D63" s="65"/>
      <c r="E63" s="65"/>
      <c r="F63" s="65"/>
      <c r="G63" s="65"/>
      <c r="H63" s="65"/>
      <c r="I63" s="65"/>
      <c r="J63" s="65"/>
      <c r="K63" s="65"/>
      <c r="L63" s="65"/>
      <c r="M63" s="65"/>
      <c r="N63" s="2"/>
      <c r="AJ63" s="18"/>
    </row>
    <row r="64" spans="1:36" x14ac:dyDescent="0.25">
      <c r="A64" s="48"/>
      <c r="B64" s="48"/>
      <c r="C64" s="65"/>
      <c r="D64" s="65"/>
      <c r="E64" s="65"/>
      <c r="F64" s="65"/>
      <c r="G64" s="65"/>
      <c r="H64" s="65"/>
      <c r="I64" s="65"/>
      <c r="J64" s="65"/>
      <c r="K64" s="65"/>
      <c r="L64" s="65"/>
      <c r="M64" s="65"/>
      <c r="N64" s="2"/>
      <c r="AJ64" s="18"/>
    </row>
    <row r="65" spans="1:36" x14ac:dyDescent="0.25">
      <c r="AJ65" s="18"/>
    </row>
    <row r="66" spans="1:36" ht="15.75" x14ac:dyDescent="0.25">
      <c r="A66" s="224" t="s">
        <v>380</v>
      </c>
      <c r="B66" s="226" t="s">
        <v>13</v>
      </c>
      <c r="C66" s="226" t="s">
        <v>14</v>
      </c>
      <c r="D66" s="226" t="s">
        <v>15</v>
      </c>
      <c r="E66" s="227" t="s">
        <v>16</v>
      </c>
      <c r="F66" s="226" t="s">
        <v>17</v>
      </c>
      <c r="G66" s="226"/>
      <c r="H66" s="226" t="s">
        <v>18</v>
      </c>
      <c r="I66" s="226" t="s">
        <v>19</v>
      </c>
      <c r="J66" s="226" t="s">
        <v>20</v>
      </c>
      <c r="K66" s="229" t="s">
        <v>21</v>
      </c>
      <c r="L66" s="229"/>
      <c r="M66" s="226" t="s">
        <v>22</v>
      </c>
      <c r="N66" s="49"/>
      <c r="AJ66" s="18"/>
    </row>
    <row r="67" spans="1:36" ht="15" customHeight="1" x14ac:dyDescent="0.25">
      <c r="A67" s="225"/>
      <c r="B67" s="226"/>
      <c r="C67" s="226"/>
      <c r="D67" s="226"/>
      <c r="E67" s="227"/>
      <c r="F67" s="53" t="s">
        <v>45</v>
      </c>
      <c r="G67" s="53" t="s">
        <v>46</v>
      </c>
      <c r="H67" s="226"/>
      <c r="I67" s="226"/>
      <c r="J67" s="226"/>
      <c r="K67" s="99" t="s">
        <v>47</v>
      </c>
      <c r="L67" s="99" t="s">
        <v>48</v>
      </c>
      <c r="M67" s="226"/>
      <c r="N67" s="2"/>
      <c r="AJ67" s="18"/>
    </row>
    <row r="68" spans="1:36" x14ac:dyDescent="0.25">
      <c r="A68" s="48"/>
      <c r="B68" s="48"/>
      <c r="C68" s="65"/>
      <c r="D68" s="65"/>
      <c r="E68" s="65"/>
      <c r="F68" s="65"/>
      <c r="G68" s="65"/>
      <c r="H68" s="65"/>
      <c r="I68" s="65"/>
      <c r="J68" s="62"/>
      <c r="K68" s="62"/>
      <c r="L68" s="62"/>
      <c r="M68" s="62"/>
      <c r="N68" s="2"/>
      <c r="AJ68" s="18"/>
    </row>
    <row r="69" spans="1:36" x14ac:dyDescent="0.25">
      <c r="A69" s="48"/>
      <c r="B69" s="48"/>
      <c r="C69" s="65"/>
      <c r="D69" s="65"/>
      <c r="E69" s="65"/>
      <c r="F69" s="65"/>
      <c r="G69" s="65"/>
      <c r="H69" s="65"/>
      <c r="I69" s="65"/>
      <c r="J69" s="65"/>
      <c r="K69" s="65"/>
      <c r="L69" s="65"/>
      <c r="M69" s="65"/>
      <c r="N69" s="2"/>
      <c r="AJ69" s="18"/>
    </row>
    <row r="70" spans="1:36" x14ac:dyDescent="0.25">
      <c r="A70" s="48"/>
      <c r="B70" s="48"/>
      <c r="C70" s="65"/>
      <c r="D70" s="65"/>
      <c r="E70" s="65"/>
      <c r="F70" s="65"/>
      <c r="G70" s="65"/>
      <c r="H70" s="65"/>
      <c r="I70" s="65"/>
      <c r="J70" s="65"/>
      <c r="K70" s="65"/>
      <c r="L70" s="65"/>
      <c r="M70" s="65"/>
      <c r="N70" s="2"/>
      <c r="AJ70" s="18"/>
    </row>
    <row r="71" spans="1:36" x14ac:dyDescent="0.25">
      <c r="A71" s="48"/>
      <c r="B71" s="48"/>
      <c r="C71" s="65"/>
      <c r="D71" s="65"/>
      <c r="E71" s="65"/>
      <c r="F71" s="65"/>
      <c r="G71" s="65"/>
      <c r="H71" s="65"/>
      <c r="I71" s="65"/>
      <c r="J71" s="65"/>
      <c r="K71" s="65"/>
      <c r="L71" s="65"/>
      <c r="M71" s="65"/>
      <c r="N71" s="2"/>
      <c r="AJ71" s="18"/>
    </row>
    <row r="72" spans="1:36" x14ac:dyDescent="0.25">
      <c r="A72" s="48"/>
      <c r="B72" s="48"/>
      <c r="C72" s="65"/>
      <c r="D72" s="65"/>
      <c r="E72" s="65"/>
      <c r="F72" s="65"/>
      <c r="G72" s="65"/>
      <c r="H72" s="65"/>
      <c r="I72" s="65"/>
      <c r="J72" s="65"/>
      <c r="K72" s="65"/>
      <c r="L72" s="65"/>
      <c r="M72" s="65"/>
      <c r="N72" s="2"/>
      <c r="AJ72" s="18"/>
    </row>
    <row r="73" spans="1:36" x14ac:dyDescent="0.25">
      <c r="A73" s="48"/>
      <c r="B73" s="48"/>
      <c r="C73" s="65"/>
      <c r="D73" s="65"/>
      <c r="E73" s="65"/>
      <c r="F73" s="65"/>
      <c r="G73" s="65"/>
      <c r="H73" s="65"/>
      <c r="I73" s="65"/>
      <c r="J73" s="65"/>
      <c r="K73" s="65"/>
      <c r="L73" s="65"/>
      <c r="M73" s="65"/>
      <c r="N73" s="2"/>
      <c r="AJ73" s="18"/>
    </row>
    <row r="74" spans="1:36" x14ac:dyDescent="0.25">
      <c r="A74" s="48"/>
      <c r="B74" s="48"/>
      <c r="C74" s="65"/>
      <c r="D74" s="65"/>
      <c r="E74" s="65"/>
      <c r="F74" s="65"/>
      <c r="G74" s="65"/>
      <c r="H74" s="65"/>
      <c r="I74" s="65"/>
      <c r="J74" s="65"/>
      <c r="K74" s="65"/>
      <c r="L74" s="65"/>
      <c r="M74" s="65"/>
      <c r="N74" s="2"/>
      <c r="AJ74" s="18"/>
    </row>
    <row r="75" spans="1:36" x14ac:dyDescent="0.25">
      <c r="A75" s="48"/>
      <c r="B75" s="48"/>
      <c r="C75" s="65"/>
      <c r="D75" s="65"/>
      <c r="E75" s="65"/>
      <c r="F75" s="65"/>
      <c r="G75" s="65"/>
      <c r="H75" s="65"/>
      <c r="I75" s="65"/>
      <c r="J75" s="65"/>
      <c r="K75" s="65"/>
      <c r="L75" s="65"/>
      <c r="M75" s="65"/>
      <c r="N75" s="2"/>
      <c r="AJ75" s="18"/>
    </row>
    <row r="76" spans="1:36" x14ac:dyDescent="0.25">
      <c r="A76" s="48"/>
      <c r="B76" s="48"/>
      <c r="C76" s="65"/>
      <c r="D76" s="65"/>
      <c r="E76" s="65"/>
      <c r="F76" s="65"/>
      <c r="G76" s="65"/>
      <c r="H76" s="65"/>
      <c r="I76" s="65"/>
      <c r="J76" s="65"/>
      <c r="K76" s="65"/>
      <c r="L76" s="65"/>
      <c r="M76" s="65"/>
      <c r="N76" s="2"/>
      <c r="AJ76" s="18"/>
    </row>
    <row r="77" spans="1:36" x14ac:dyDescent="0.25">
      <c r="AJ77" s="18"/>
    </row>
    <row r="78" spans="1:36" ht="15.75" x14ac:dyDescent="0.25">
      <c r="A78" s="228" t="s">
        <v>388</v>
      </c>
      <c r="B78" s="226" t="s">
        <v>13</v>
      </c>
      <c r="C78" s="226" t="s">
        <v>14</v>
      </c>
      <c r="D78" s="226" t="s">
        <v>15</v>
      </c>
      <c r="E78" s="227" t="s">
        <v>16</v>
      </c>
      <c r="F78" s="226" t="s">
        <v>17</v>
      </c>
      <c r="G78" s="226"/>
      <c r="H78" s="226" t="s">
        <v>18</v>
      </c>
      <c r="I78" s="226" t="s">
        <v>19</v>
      </c>
      <c r="J78" s="226" t="s">
        <v>20</v>
      </c>
      <c r="K78" s="229" t="s">
        <v>21</v>
      </c>
      <c r="L78" s="229"/>
      <c r="M78" s="226" t="s">
        <v>22</v>
      </c>
      <c r="N78" s="49"/>
      <c r="AJ78" s="18"/>
    </row>
    <row r="79" spans="1:36" ht="15.75" x14ac:dyDescent="0.25">
      <c r="A79" s="228"/>
      <c r="B79" s="226"/>
      <c r="C79" s="226"/>
      <c r="D79" s="226"/>
      <c r="E79" s="227"/>
      <c r="F79" s="53" t="s">
        <v>45</v>
      </c>
      <c r="G79" s="53" t="s">
        <v>46</v>
      </c>
      <c r="H79" s="226"/>
      <c r="I79" s="226"/>
      <c r="J79" s="226"/>
      <c r="K79" s="99" t="s">
        <v>47</v>
      </c>
      <c r="L79" s="99" t="s">
        <v>48</v>
      </c>
      <c r="M79" s="226"/>
      <c r="N79" s="2"/>
      <c r="AJ79" s="18"/>
    </row>
    <row r="80" spans="1:36" x14ac:dyDescent="0.25">
      <c r="A80" s="48"/>
      <c r="B80" s="48"/>
      <c r="C80" s="65"/>
      <c r="D80" s="65"/>
      <c r="E80" s="65"/>
      <c r="F80" s="65"/>
      <c r="G80" s="65"/>
      <c r="H80" s="65"/>
      <c r="I80" s="65"/>
      <c r="J80" s="62"/>
      <c r="K80" s="62"/>
      <c r="L80" s="62"/>
      <c r="M80" s="62"/>
      <c r="N80" s="2"/>
      <c r="AJ80" s="18"/>
    </row>
    <row r="81" spans="1:36" x14ac:dyDescent="0.25">
      <c r="A81" s="48"/>
      <c r="B81" s="48"/>
      <c r="C81" s="65"/>
      <c r="D81" s="65"/>
      <c r="E81" s="65"/>
      <c r="F81" s="65"/>
      <c r="G81" s="65"/>
      <c r="H81" s="65"/>
      <c r="I81" s="65"/>
      <c r="J81" s="65"/>
      <c r="K81" s="65"/>
      <c r="L81" s="65"/>
      <c r="M81" s="65"/>
      <c r="N81" s="2"/>
      <c r="AJ81" s="18"/>
    </row>
    <row r="82" spans="1:36" x14ac:dyDescent="0.25">
      <c r="A82" s="48"/>
      <c r="B82" s="48"/>
      <c r="C82" s="65"/>
      <c r="D82" s="65"/>
      <c r="E82" s="65"/>
      <c r="F82" s="65"/>
      <c r="G82" s="65"/>
      <c r="H82" s="65"/>
      <c r="I82" s="65"/>
      <c r="J82" s="65"/>
      <c r="K82" s="65"/>
      <c r="L82" s="65"/>
      <c r="M82" s="65"/>
      <c r="N82" s="2"/>
      <c r="AJ82" s="18"/>
    </row>
    <row r="83" spans="1:36" x14ac:dyDescent="0.25">
      <c r="A83" s="48"/>
      <c r="B83" s="48"/>
      <c r="C83" s="65"/>
      <c r="D83" s="65"/>
      <c r="E83" s="65"/>
      <c r="F83" s="65"/>
      <c r="G83" s="65"/>
      <c r="H83" s="65"/>
      <c r="I83" s="65"/>
      <c r="J83" s="65"/>
      <c r="K83" s="65"/>
      <c r="L83" s="65"/>
      <c r="M83" s="65"/>
      <c r="N83" s="2"/>
      <c r="AJ83" s="18"/>
    </row>
    <row r="84" spans="1:36" x14ac:dyDescent="0.25">
      <c r="A84" s="48"/>
      <c r="B84" s="48"/>
      <c r="C84" s="65"/>
      <c r="D84" s="65"/>
      <c r="E84" s="65"/>
      <c r="F84" s="65"/>
      <c r="G84" s="65"/>
      <c r="H84" s="65"/>
      <c r="I84" s="65"/>
      <c r="J84" s="65"/>
      <c r="K84" s="65"/>
      <c r="L84" s="65"/>
      <c r="M84" s="65"/>
      <c r="N84" s="2"/>
      <c r="AJ84" s="18"/>
    </row>
    <row r="85" spans="1:36" x14ac:dyDescent="0.25">
      <c r="A85" s="48"/>
      <c r="B85" s="48"/>
      <c r="C85" s="65"/>
      <c r="D85" s="65"/>
      <c r="E85" s="65"/>
      <c r="F85" s="65"/>
      <c r="G85" s="65"/>
      <c r="H85" s="65"/>
      <c r="I85" s="65"/>
      <c r="J85" s="65"/>
      <c r="K85" s="65"/>
      <c r="L85" s="65"/>
      <c r="M85" s="65"/>
      <c r="N85" s="2"/>
      <c r="AJ85" s="18"/>
    </row>
    <row r="86" spans="1:36" x14ac:dyDescent="0.25">
      <c r="A86" s="48"/>
      <c r="B86" s="48"/>
      <c r="C86" s="65"/>
      <c r="D86" s="65"/>
      <c r="E86" s="65"/>
      <c r="F86" s="65"/>
      <c r="G86" s="65"/>
      <c r="H86" s="65"/>
      <c r="I86" s="65"/>
      <c r="J86" s="65"/>
      <c r="K86" s="65"/>
      <c r="L86" s="65"/>
      <c r="M86" s="65"/>
      <c r="N86" s="2"/>
      <c r="AJ86" s="18"/>
    </row>
    <row r="87" spans="1:36" x14ac:dyDescent="0.25">
      <c r="A87" s="48"/>
      <c r="B87" s="48"/>
      <c r="C87" s="65"/>
      <c r="D87" s="65"/>
      <c r="E87" s="65"/>
      <c r="F87" s="65"/>
      <c r="G87" s="65"/>
      <c r="H87" s="65"/>
      <c r="I87" s="65"/>
      <c r="J87" s="65"/>
      <c r="K87" s="65"/>
      <c r="L87" s="65"/>
      <c r="M87" s="65"/>
      <c r="N87" s="2"/>
      <c r="AJ87" s="18"/>
    </row>
    <row r="88" spans="1:36" x14ac:dyDescent="0.25">
      <c r="A88" s="48"/>
      <c r="B88" s="48"/>
      <c r="C88" s="65"/>
      <c r="D88" s="65"/>
      <c r="E88" s="65"/>
      <c r="F88" s="65"/>
      <c r="G88" s="65"/>
      <c r="H88" s="65"/>
      <c r="I88" s="65"/>
      <c r="J88" s="65"/>
      <c r="K88" s="65"/>
      <c r="L88" s="65"/>
      <c r="M88" s="65"/>
      <c r="N88" s="2"/>
      <c r="AJ88" s="18"/>
    </row>
    <row r="89" spans="1:36" x14ac:dyDescent="0.25">
      <c r="A89" s="18"/>
      <c r="B89" s="18"/>
      <c r="C89" s="18"/>
      <c r="D89" s="18"/>
      <c r="E89" s="18"/>
      <c r="F89" s="18"/>
      <c r="G89" s="18"/>
      <c r="H89" s="18"/>
      <c r="I89" s="18"/>
      <c r="J89" s="18"/>
      <c r="K89" s="18"/>
      <c r="L89" s="18"/>
      <c r="M89" s="18"/>
      <c r="N89" s="59"/>
      <c r="O89" s="59"/>
      <c r="P89" s="59"/>
      <c r="Q89" s="59"/>
      <c r="R89" s="59"/>
      <c r="S89" s="59"/>
      <c r="T89" s="59"/>
      <c r="U89" s="59"/>
      <c r="V89" s="59"/>
      <c r="W89" s="59"/>
      <c r="X89" s="59"/>
      <c r="Y89" s="59"/>
      <c r="Z89" s="59"/>
      <c r="AA89" s="59"/>
      <c r="AB89" s="59"/>
      <c r="AC89" s="59"/>
      <c r="AD89" s="59"/>
      <c r="AE89" s="59"/>
      <c r="AF89" s="59"/>
      <c r="AG89" s="59"/>
      <c r="AH89" s="59"/>
      <c r="AI89" s="59"/>
      <c r="AJ89" s="18"/>
    </row>
    <row r="90" spans="1:36" x14ac:dyDescent="0.25">
      <c r="A90" s="18"/>
      <c r="B90" s="18"/>
      <c r="C90" s="18"/>
      <c r="D90" s="18"/>
      <c r="E90" s="18"/>
      <c r="F90" s="18"/>
      <c r="G90" s="18"/>
      <c r="H90" s="18"/>
      <c r="I90" s="18"/>
      <c r="J90" s="18"/>
      <c r="K90" s="18"/>
      <c r="L90" s="18"/>
      <c r="M90" s="18"/>
      <c r="N90" s="59"/>
      <c r="O90" s="59"/>
      <c r="P90" s="59"/>
      <c r="Q90" s="59"/>
      <c r="R90" s="59"/>
      <c r="S90" s="59"/>
      <c r="T90" s="59"/>
      <c r="U90" s="59"/>
      <c r="V90" s="59"/>
      <c r="W90" s="59"/>
      <c r="X90" s="59"/>
      <c r="Y90" s="59"/>
      <c r="Z90" s="59"/>
      <c r="AA90" s="59"/>
      <c r="AB90" s="59"/>
      <c r="AC90" s="59"/>
      <c r="AD90" s="59"/>
      <c r="AE90" s="59"/>
      <c r="AF90" s="59"/>
      <c r="AG90" s="59"/>
      <c r="AH90" s="59"/>
      <c r="AI90" s="59"/>
      <c r="AJ90" s="18"/>
    </row>
  </sheetData>
  <sheetProtection algorithmName="SHA-512" hashValue="XeZ9KzSR8xIqKdj79Y16HYKCm2DPBYcDLaSu7EobktEFQi6Wm3j8xl2XGmSMJx5ONXKCwj9NIDwhP3vyWCE4YQ==" saltValue="h8PXNfXWhI9hftkh+4oGbg==" spinCount="100000" sheet="1" objects="1" scenarios="1"/>
  <mergeCells count="90">
    <mergeCell ref="AG9:AG10"/>
    <mergeCell ref="AH9:AH10"/>
    <mergeCell ref="AI9:AI10"/>
    <mergeCell ref="AD9:AD10"/>
    <mergeCell ref="AE9:AE10"/>
    <mergeCell ref="AF9:AF10"/>
    <mergeCell ref="A1:AI1"/>
    <mergeCell ref="A2:AI2"/>
    <mergeCell ref="B4:G4"/>
    <mergeCell ref="B6:C6"/>
    <mergeCell ref="A8:M8"/>
    <mergeCell ref="N8:X8"/>
    <mergeCell ref="Y8:AI8"/>
    <mergeCell ref="A30:A33"/>
    <mergeCell ref="X9:X10"/>
    <mergeCell ref="Y9:Y10"/>
    <mergeCell ref="Z9:Z10"/>
    <mergeCell ref="O9:O10"/>
    <mergeCell ref="P9:P10"/>
    <mergeCell ref="Q9:Q10"/>
    <mergeCell ref="R9:R10"/>
    <mergeCell ref="S9:S10"/>
    <mergeCell ref="T9:T10"/>
    <mergeCell ref="N9:N10"/>
    <mergeCell ref="A9:A10"/>
    <mergeCell ref="B9:B10"/>
    <mergeCell ref="C9:C10"/>
    <mergeCell ref="D9:D10"/>
    <mergeCell ref="E9:E10"/>
    <mergeCell ref="A11:A19"/>
    <mergeCell ref="A23:A29"/>
    <mergeCell ref="AA9:AA10"/>
    <mergeCell ref="AB9:AB10"/>
    <mergeCell ref="AC9:AC10"/>
    <mergeCell ref="I9:I10"/>
    <mergeCell ref="J9:J10"/>
    <mergeCell ref="K9:L9"/>
    <mergeCell ref="M9:M10"/>
    <mergeCell ref="A20:A22"/>
    <mergeCell ref="U9:U10"/>
    <mergeCell ref="V9:V10"/>
    <mergeCell ref="W9:W10"/>
    <mergeCell ref="F9:G9"/>
    <mergeCell ref="H9:H10"/>
    <mergeCell ref="A34:A37"/>
    <mergeCell ref="A38:A41"/>
    <mergeCell ref="K49:L49"/>
    <mergeCell ref="M49:M50"/>
    <mergeCell ref="A49:A50"/>
    <mergeCell ref="B49:B50"/>
    <mergeCell ref="C49:C50"/>
    <mergeCell ref="D49:D50"/>
    <mergeCell ref="E49:E50"/>
    <mergeCell ref="F54:G54"/>
    <mergeCell ref="F49:G49"/>
    <mergeCell ref="H49:H50"/>
    <mergeCell ref="I49:I50"/>
    <mergeCell ref="J49:J50"/>
    <mergeCell ref="A54:A55"/>
    <mergeCell ref="B54:B55"/>
    <mergeCell ref="C54:C55"/>
    <mergeCell ref="D54:D55"/>
    <mergeCell ref="E54:E55"/>
    <mergeCell ref="A66:A67"/>
    <mergeCell ref="B66:B67"/>
    <mergeCell ref="C66:C67"/>
    <mergeCell ref="D66:D67"/>
    <mergeCell ref="E66:E67"/>
    <mergeCell ref="K66:L66"/>
    <mergeCell ref="M66:M67"/>
    <mergeCell ref="H54:H55"/>
    <mergeCell ref="I54:I55"/>
    <mergeCell ref="J54:J55"/>
    <mergeCell ref="K54:L54"/>
    <mergeCell ref="M54:M55"/>
    <mergeCell ref="F66:G66"/>
    <mergeCell ref="H66:H67"/>
    <mergeCell ref="I66:I67"/>
    <mergeCell ref="J66:J67"/>
    <mergeCell ref="H78:H79"/>
    <mergeCell ref="I78:I79"/>
    <mergeCell ref="J78:J79"/>
    <mergeCell ref="K78:L78"/>
    <mergeCell ref="M78:M79"/>
    <mergeCell ref="A78:A79"/>
    <mergeCell ref="B78:B79"/>
    <mergeCell ref="C78:C79"/>
    <mergeCell ref="D78:D79"/>
    <mergeCell ref="E78:E79"/>
    <mergeCell ref="F78:G78"/>
  </mergeCells>
  <conditionalFormatting sqref="N11:N41">
    <cfRule type="cellIs" dxfId="13" priority="5" stopIfTrue="1" operator="equal">
      <formula>"x"</formula>
    </cfRule>
  </conditionalFormatting>
  <conditionalFormatting sqref="O11:O41">
    <cfRule type="cellIs" dxfId="12" priority="4" operator="equal">
      <formula>"x"</formula>
    </cfRule>
  </conditionalFormatting>
  <conditionalFormatting sqref="P11:P41">
    <cfRule type="cellIs" dxfId="11" priority="3" operator="equal">
      <formula>"x"</formula>
    </cfRule>
  </conditionalFormatting>
  <conditionalFormatting sqref="Q11:Q41">
    <cfRule type="cellIs" dxfId="10" priority="2" stopIfTrue="1" operator="equal">
      <formula>"x"</formula>
    </cfRule>
  </conditionalFormatting>
  <conditionalFormatting sqref="R11:R41">
    <cfRule type="cellIs" dxfId="9" priority="1" operator="equal">
      <formula>"x"</formula>
    </cfRule>
  </conditionalFormatting>
  <conditionalFormatting sqref="S11:S41">
    <cfRule type="cellIs" dxfId="8" priority="6" stopIfTrue="1" operator="equal">
      <formula>$AN$7</formula>
    </cfRule>
    <cfRule type="cellIs" dxfId="7" priority="7" stopIfTrue="1" operator="equal">
      <formula>$AN$6</formula>
    </cfRule>
  </conditionalFormatting>
  <conditionalFormatting sqref="AN6:AN7">
    <cfRule type="cellIs" dxfId="6" priority="21" stopIfTrue="1" operator="equal">
      <formula>$AN$6</formula>
    </cfRule>
  </conditionalFormatting>
  <dataValidations count="1">
    <dataValidation type="list" allowBlank="1" showInputMessage="1" showErrorMessage="1" sqref="S11:S41" xr:uid="{00000000-0002-0000-0600-000000000000}">
      <formula1>$AN$6:$AN$7</formula1>
    </dataValidation>
  </dataValidations>
  <hyperlinks>
    <hyperlink ref="U26" r:id="rId1" xr:uid="{2A340A3C-7606-4C74-AB72-AA6810C3E2F8}"/>
  </hyperlinks>
  <pageMargins left="0.511811024" right="0.511811024" top="0.78740157499999996" bottom="0.78740157499999996" header="0.31496062000000002" footer="0.31496062000000002"/>
  <pageSetup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B43"/>
  <sheetViews>
    <sheetView showGridLines="0" zoomScale="80" zoomScaleNormal="80" zoomScalePageLayoutView="70" workbookViewId="0">
      <selection activeCell="D5" sqref="D5:O5"/>
    </sheetView>
  </sheetViews>
  <sheetFormatPr defaultRowHeight="15" x14ac:dyDescent="0.25"/>
  <cols>
    <col min="1" max="1" width="2.85546875" customWidth="1"/>
    <col min="2" max="2" width="3.85546875" customWidth="1"/>
    <col min="3" max="3" width="53" bestFit="1" customWidth="1"/>
    <col min="4" max="4" width="12" bestFit="1" customWidth="1"/>
    <col min="5" max="5" width="7.42578125" customWidth="1"/>
    <col min="6" max="6" width="12" bestFit="1" customWidth="1"/>
    <col min="7" max="7" width="8.140625" customWidth="1"/>
    <col min="8" max="8" width="9.140625" customWidth="1"/>
    <col min="24" max="24" width="2.85546875" customWidth="1"/>
    <col min="27" max="29" width="4.140625" customWidth="1"/>
  </cols>
  <sheetData>
    <row r="1" spans="1:28" x14ac:dyDescent="0.25">
      <c r="A1" s="11"/>
      <c r="B1" s="279" t="s">
        <v>389</v>
      </c>
      <c r="C1" s="279"/>
      <c r="D1" s="279"/>
      <c r="E1" s="279"/>
      <c r="F1" s="279"/>
      <c r="G1" s="279"/>
      <c r="H1" s="279"/>
      <c r="I1" s="279"/>
      <c r="J1" s="279"/>
      <c r="K1" s="279"/>
      <c r="L1" s="279"/>
      <c r="M1" s="279"/>
      <c r="N1" s="279"/>
      <c r="O1" s="279"/>
      <c r="P1" s="279"/>
      <c r="Q1" s="279"/>
      <c r="R1" s="279"/>
      <c r="S1" s="279"/>
      <c r="T1" s="279"/>
      <c r="U1" s="279"/>
      <c r="V1" s="279"/>
      <c r="W1" s="279"/>
      <c r="X1" s="11"/>
    </row>
    <row r="2" spans="1:28" s="15" customFormat="1" ht="21" customHeight="1" x14ac:dyDescent="0.25">
      <c r="A2" s="16"/>
      <c r="B2" s="279"/>
      <c r="C2" s="279"/>
      <c r="D2" s="279"/>
      <c r="E2" s="279"/>
      <c r="F2" s="279"/>
      <c r="G2" s="279"/>
      <c r="H2" s="279"/>
      <c r="I2" s="279"/>
      <c r="J2" s="279"/>
      <c r="K2" s="279"/>
      <c r="L2" s="279"/>
      <c r="M2" s="279"/>
      <c r="N2" s="279"/>
      <c r="O2" s="279"/>
      <c r="P2" s="279"/>
      <c r="Q2" s="279"/>
      <c r="R2" s="279"/>
      <c r="S2" s="279"/>
      <c r="T2" s="279"/>
      <c r="U2" s="279"/>
      <c r="V2" s="279"/>
      <c r="W2" s="279"/>
      <c r="X2" s="16"/>
    </row>
    <row r="3" spans="1:28" ht="33.75" customHeight="1" x14ac:dyDescent="0.35">
      <c r="A3" s="11"/>
      <c r="B3" s="285" t="str">
        <f>'Monitoria Anual - 4'!A2</f>
        <v>PLANO DE AÇÃO NACIONAL PARA A CONSERVAÇÃO DA HERPETOFAUNA AMEAÇADA DA SERRA DO ESPINHAÇO EM MINAS GERAIS - PAN HERPETOFAUNA DO ESPINHAÇO MINEIRO</v>
      </c>
      <c r="C3" s="285"/>
      <c r="D3" s="285"/>
      <c r="E3" s="285"/>
      <c r="F3" s="285"/>
      <c r="G3" s="285"/>
      <c r="H3" s="285"/>
      <c r="I3" s="285"/>
      <c r="J3" s="285"/>
      <c r="K3" s="285"/>
      <c r="L3" s="285"/>
      <c r="M3" s="285"/>
      <c r="N3" s="285"/>
      <c r="O3" s="285"/>
      <c r="P3" s="285"/>
      <c r="Q3" s="285"/>
      <c r="R3" s="285"/>
      <c r="S3" s="285"/>
      <c r="T3" s="285"/>
      <c r="U3" s="285"/>
      <c r="V3" s="285"/>
      <c r="W3" s="285"/>
      <c r="X3" s="11"/>
    </row>
    <row r="4" spans="1:28" ht="7.5" customHeight="1" x14ac:dyDescent="0.25">
      <c r="A4" s="11"/>
      <c r="J4" s="12"/>
      <c r="K4" s="12"/>
      <c r="L4" s="12"/>
      <c r="M4" s="12"/>
      <c r="N4" s="12"/>
      <c r="O4" s="12"/>
      <c r="X4" s="11"/>
    </row>
    <row r="5" spans="1:28" s="2" customFormat="1" ht="26.25" customHeight="1" x14ac:dyDescent="0.25">
      <c r="A5" s="18"/>
      <c r="B5" s="290" t="s">
        <v>390</v>
      </c>
      <c r="C5" s="290"/>
      <c r="D5" s="359" t="str">
        <f>'Monitoria Anual - 4'!B4</f>
        <v xml:space="preserve">Implementar medidas que favoreçam a conservação das espécies do PAN e de seus habitat, em cinco anos. </v>
      </c>
      <c r="E5" s="359"/>
      <c r="F5" s="359"/>
      <c r="G5" s="359"/>
      <c r="H5" s="359"/>
      <c r="I5" s="359"/>
      <c r="J5" s="359"/>
      <c r="K5" s="359"/>
      <c r="L5" s="359"/>
      <c r="M5" s="359"/>
      <c r="N5" s="359"/>
      <c r="O5" s="359"/>
      <c r="P5" s="13"/>
      <c r="Q5" s="13"/>
      <c r="R5" s="13"/>
      <c r="X5" s="18"/>
    </row>
    <row r="6" spans="1:28" ht="6.75" customHeight="1" x14ac:dyDescent="0.25">
      <c r="A6" s="11"/>
      <c r="D6" s="357"/>
      <c r="E6" s="357"/>
      <c r="F6" s="357"/>
      <c r="G6" s="357"/>
      <c r="H6" s="357"/>
      <c r="I6" s="357"/>
      <c r="J6" s="146"/>
      <c r="K6" s="146"/>
      <c r="L6" s="146"/>
      <c r="M6" s="146"/>
      <c r="N6" s="146"/>
      <c r="O6" s="146"/>
      <c r="X6" s="11"/>
    </row>
    <row r="7" spans="1:28" ht="17.25" customHeight="1" x14ac:dyDescent="0.25">
      <c r="A7" s="11"/>
      <c r="B7" s="290" t="s">
        <v>4</v>
      </c>
      <c r="C7" s="290"/>
      <c r="D7" s="280" t="str">
        <f>'Monitoria Anual - 4'!B6</f>
        <v>17 a 21 de outubro de 2022 (presencial)</v>
      </c>
      <c r="E7" s="280"/>
      <c r="F7" s="280"/>
      <c r="G7" s="281"/>
      <c r="H7" s="45"/>
      <c r="I7" s="358"/>
      <c r="J7" s="146"/>
      <c r="K7" s="146"/>
      <c r="L7" s="146"/>
      <c r="M7" s="146"/>
      <c r="N7" s="146"/>
      <c r="O7" s="146"/>
      <c r="X7" s="11"/>
    </row>
    <row r="8" spans="1:28" x14ac:dyDescent="0.25">
      <c r="A8" s="11"/>
      <c r="X8" s="11"/>
    </row>
    <row r="9" spans="1:28" ht="31.5" customHeight="1" x14ac:dyDescent="0.25">
      <c r="A9" s="11"/>
      <c r="B9" s="279" t="s">
        <v>391</v>
      </c>
      <c r="C9" s="279"/>
      <c r="D9" s="279"/>
      <c r="E9" s="279"/>
      <c r="F9" s="279"/>
      <c r="G9" s="279"/>
      <c r="H9" s="279"/>
      <c r="I9" s="279"/>
      <c r="J9" s="279"/>
      <c r="K9" s="279"/>
      <c r="L9" s="279"/>
      <c r="M9" s="279"/>
      <c r="N9" s="279"/>
      <c r="O9" s="279"/>
      <c r="P9" s="279"/>
      <c r="Q9" s="279"/>
      <c r="R9" s="279"/>
      <c r="S9" s="279"/>
      <c r="T9" s="279"/>
      <c r="U9" s="279"/>
      <c r="V9" s="279"/>
      <c r="W9" s="279"/>
      <c r="X9" s="11"/>
    </row>
    <row r="10" spans="1:28" x14ac:dyDescent="0.25">
      <c r="A10" s="11"/>
      <c r="G10" s="10"/>
      <c r="H10" s="10"/>
      <c r="I10" s="10"/>
      <c r="X10" s="11"/>
    </row>
    <row r="11" spans="1:28" ht="15.75" x14ac:dyDescent="0.25">
      <c r="A11" s="11"/>
      <c r="B11" s="280" t="s">
        <v>392</v>
      </c>
      <c r="C11" s="281"/>
      <c r="D11" s="45"/>
      <c r="E11" s="45"/>
      <c r="F11" s="45"/>
      <c r="G11" s="45"/>
      <c r="H11" s="45"/>
      <c r="I11" s="45"/>
      <c r="J11" s="45"/>
      <c r="K11" s="45"/>
      <c r="L11" s="45"/>
      <c r="M11" s="45"/>
      <c r="N11" s="45"/>
      <c r="O11" s="45"/>
      <c r="P11" s="45"/>
      <c r="Q11" s="45"/>
      <c r="R11" s="45"/>
      <c r="S11" s="45"/>
      <c r="T11" s="45"/>
      <c r="U11" s="45"/>
      <c r="V11" s="45"/>
      <c r="W11" s="45"/>
      <c r="X11" s="11"/>
    </row>
    <row r="12" spans="1:28" ht="15.75" thickBot="1" x14ac:dyDescent="0.3">
      <c r="A12" s="11"/>
      <c r="F12" s="286"/>
      <c r="G12" s="286"/>
      <c r="H12" s="142"/>
      <c r="X12" s="11"/>
    </row>
    <row r="13" spans="1:28" ht="33.75" customHeight="1" thickBot="1" x14ac:dyDescent="0.3">
      <c r="A13" s="11"/>
      <c r="C13" s="287" t="s">
        <v>1006</v>
      </c>
      <c r="D13" s="288"/>
      <c r="E13" s="288"/>
      <c r="F13" s="288"/>
      <c r="G13" s="289"/>
      <c r="H13" s="3"/>
      <c r="X13" s="11"/>
    </row>
    <row r="14" spans="1:28" s="2" customFormat="1" ht="34.5" customHeight="1" thickBot="1" x14ac:dyDescent="0.3">
      <c r="A14" s="18"/>
      <c r="C14" s="26" t="s">
        <v>394</v>
      </c>
      <c r="D14" s="7" t="s">
        <v>395</v>
      </c>
      <c r="E14" s="8" t="s">
        <v>396</v>
      </c>
      <c r="F14" s="7" t="s">
        <v>397</v>
      </c>
      <c r="G14" s="9" t="s">
        <v>396</v>
      </c>
      <c r="H14" s="6"/>
      <c r="X14" s="18"/>
    </row>
    <row r="15" spans="1:28" ht="15.75" x14ac:dyDescent="0.25">
      <c r="A15" s="11"/>
      <c r="C15" s="81" t="s">
        <v>398</v>
      </c>
      <c r="D15" s="91"/>
      <c r="E15" s="92"/>
      <c r="F15" s="88">
        <f>COUNTA('Monitoria Anual - 4'!S11:S873)</f>
        <v>1</v>
      </c>
      <c r="G15" s="27">
        <f t="shared" ref="G15:G21" si="0">F15/$F$22</f>
        <v>3.5714285714285712E-2</v>
      </c>
      <c r="H15" s="4"/>
      <c r="X15" s="11"/>
    </row>
    <row r="16" spans="1:28" ht="15.75" x14ac:dyDescent="0.25">
      <c r="A16" s="11"/>
      <c r="C16" s="82" t="s">
        <v>399</v>
      </c>
      <c r="D16" s="93">
        <f>COUNTA('Monitoria Anual - 4'!N11:N873)</f>
        <v>0</v>
      </c>
      <c r="E16" s="29">
        <f>D16/$D$22</f>
        <v>0</v>
      </c>
      <c r="F16" s="89">
        <f>D16-AB16</f>
        <v>0</v>
      </c>
      <c r="G16" s="29">
        <f t="shared" si="0"/>
        <v>0</v>
      </c>
      <c r="H16" s="4"/>
      <c r="X16" s="11"/>
      <c r="Z16">
        <f>COUNTIFS('Monitoria Anual - 4'!N:N,"x",'Monitoria Anual - 4'!S:S,"Excluída")</f>
        <v>0</v>
      </c>
      <c r="AA16">
        <f>COUNTIFS('Monitoria Anual - 4'!N:N,"x",'Monitoria Anual - 4'!S:S,"Agrupada")</f>
        <v>0</v>
      </c>
      <c r="AB16">
        <f>Z16+AA16</f>
        <v>0</v>
      </c>
    </row>
    <row r="17" spans="1:28" ht="15.75" x14ac:dyDescent="0.25">
      <c r="A17" s="11"/>
      <c r="C17" s="83" t="s">
        <v>400</v>
      </c>
      <c r="D17" s="93">
        <f>COUNTA('Monitoria Anual - 4'!O11:O873)</f>
        <v>5</v>
      </c>
      <c r="E17" s="29">
        <f>D17/$D$22</f>
        <v>0.19230769230769232</v>
      </c>
      <c r="F17" s="89">
        <v>5</v>
      </c>
      <c r="G17" s="29">
        <f t="shared" si="0"/>
        <v>0.17857142857142858</v>
      </c>
      <c r="H17" s="4"/>
      <c r="X17" s="11"/>
      <c r="Z17">
        <f t="array" ref="Z17">COUNTIFS('Monitoria Anual - 4'!O:O,"x",'Monitoria Anual - 4'!S:S,"Excluída")</f>
        <v>1</v>
      </c>
      <c r="AA17">
        <f t="array" ref="AA17">COUNTIFS('Monitoria Anual - 4'!O:O,"x",'Monitoria Anual - 4'!S:S,"Agrupada")</f>
        <v>0</v>
      </c>
      <c r="AB17">
        <f>Z17+AA17</f>
        <v>1</v>
      </c>
    </row>
    <row r="18" spans="1:28" ht="15.75" x14ac:dyDescent="0.25">
      <c r="A18" s="11"/>
      <c r="C18" s="84" t="s">
        <v>401</v>
      </c>
      <c r="D18" s="93">
        <f>COUNTA('Monitoria Anual - 4'!P11:P873)</f>
        <v>8</v>
      </c>
      <c r="E18" s="29">
        <f>D18/$D$22</f>
        <v>0.30769230769230771</v>
      </c>
      <c r="F18" s="89">
        <f>D18-AB18</f>
        <v>8</v>
      </c>
      <c r="G18" s="29">
        <f t="shared" si="0"/>
        <v>0.2857142857142857</v>
      </c>
      <c r="H18" s="4"/>
      <c r="X18" s="11"/>
      <c r="Z18">
        <f t="array" ref="Z18">COUNTIFS('Monitoria Anual - 4'!P:P,"x",'Monitoria Anual - 4'!S:S,"Excluída")</f>
        <v>0</v>
      </c>
      <c r="AA18">
        <f t="array" ref="AA18">COUNTIFS('Monitoria Anual - 4'!P:P,"x",'Monitoria Anual - 4'!S:S,"Agrupada")</f>
        <v>0</v>
      </c>
      <c r="AB18">
        <f>Z18+AA18</f>
        <v>0</v>
      </c>
    </row>
    <row r="19" spans="1:28" ht="15.75" x14ac:dyDescent="0.25">
      <c r="A19" s="11"/>
      <c r="C19" s="85" t="s">
        <v>402</v>
      </c>
      <c r="D19" s="93">
        <f>COUNTA('Monitoria Anual - 4'!Q11:Q873)</f>
        <v>8</v>
      </c>
      <c r="E19" s="29">
        <f>D19/$D$22</f>
        <v>0.30769230769230771</v>
      </c>
      <c r="F19" s="89">
        <f>D19-AB19</f>
        <v>8</v>
      </c>
      <c r="G19" s="29">
        <f t="shared" si="0"/>
        <v>0.2857142857142857</v>
      </c>
      <c r="H19" s="4"/>
      <c r="X19" s="11"/>
      <c r="Z19">
        <f t="array" ref="Z19">COUNTIFS('Monitoria Anual - 4'!Q:Q,"x",'Monitoria Anual - 4'!S:S,"Excluída")</f>
        <v>0</v>
      </c>
      <c r="AA19">
        <f t="array" ref="AA19">COUNTIFS('Monitoria Anual - 4'!Q:Q,"x",'Monitoria Anual - 4'!S:S,"Agrupada")</f>
        <v>0</v>
      </c>
      <c r="AB19">
        <f>Z19+AA19</f>
        <v>0</v>
      </c>
    </row>
    <row r="20" spans="1:28" ht="15.75" x14ac:dyDescent="0.25">
      <c r="A20" s="11"/>
      <c r="C20" s="86" t="s">
        <v>403</v>
      </c>
      <c r="D20" s="93">
        <f>COUNTA('Monitoria Anual - 4'!R11:R873)</f>
        <v>5</v>
      </c>
      <c r="E20" s="29">
        <f>D20/$D$22</f>
        <v>0.19230769230769232</v>
      </c>
      <c r="F20" s="89">
        <f>D20-AB20</f>
        <v>5</v>
      </c>
      <c r="G20" s="29">
        <f t="shared" si="0"/>
        <v>0.17857142857142858</v>
      </c>
      <c r="H20" s="4"/>
      <c r="X20" s="11"/>
      <c r="Z20">
        <f t="array" ref="Z20">COUNTIFS('Monitoria Anual - 4'!R:R,"x",'Monitoria Anual - 4'!S:S,"Excluída")</f>
        <v>0</v>
      </c>
      <c r="AA20">
        <f t="array" ref="AA20">COUNTIFS('Monitoria Anual - 4'!R:R,"x",'Monitoria Anual - 4'!S:S,"Agrupada")</f>
        <v>0</v>
      </c>
      <c r="AB20">
        <f>Z20+AA20</f>
        <v>0</v>
      </c>
    </row>
    <row r="21" spans="1:28" ht="16.5" thickBot="1" x14ac:dyDescent="0.3">
      <c r="A21" s="11"/>
      <c r="C21" s="87" t="s">
        <v>404</v>
      </c>
      <c r="D21" s="94"/>
      <c r="E21" s="95"/>
      <c r="F21" s="90">
        <f>'Monitoria Anual - 4'!C47</f>
        <v>2</v>
      </c>
      <c r="G21" s="30">
        <f t="shared" si="0"/>
        <v>7.1428571428571425E-2</v>
      </c>
      <c r="H21" s="4"/>
      <c r="X21" s="11"/>
    </row>
    <row r="22" spans="1:28" ht="16.5" thickBot="1" x14ac:dyDescent="0.3">
      <c r="A22" s="11"/>
      <c r="C22" s="96" t="s">
        <v>405</v>
      </c>
      <c r="D22" s="98">
        <f>SUM(D16:D20)</f>
        <v>26</v>
      </c>
      <c r="E22" s="32">
        <f>SUM(E15:E21)</f>
        <v>1</v>
      </c>
      <c r="F22" s="97">
        <v>28</v>
      </c>
      <c r="G22" s="32">
        <f>SUM(G16:G21)</f>
        <v>1</v>
      </c>
      <c r="H22" s="4"/>
      <c r="X22" s="11"/>
    </row>
    <row r="23" spans="1:28" ht="15.75" thickBot="1" x14ac:dyDescent="0.3">
      <c r="A23" s="11"/>
      <c r="C23" s="76" t="s">
        <v>406</v>
      </c>
      <c r="D23" s="282">
        <f>COUNTIF('Monitoria Anual - 4'!S11:S873,"Agrupada")</f>
        <v>0</v>
      </c>
      <c r="E23" s="283"/>
      <c r="F23" s="283"/>
      <c r="G23" s="284"/>
      <c r="H23" s="5"/>
      <c r="X23" s="11"/>
    </row>
    <row r="24" spans="1:28" ht="15.75" thickBot="1" x14ac:dyDescent="0.3">
      <c r="A24" s="11"/>
      <c r="C24" s="75" t="s">
        <v>407</v>
      </c>
      <c r="D24" s="282">
        <f>COUNTIF('Monitoria Anual - 4'!S11:S42,"Excluída")</f>
        <v>1</v>
      </c>
      <c r="E24" s="283"/>
      <c r="F24" s="283"/>
      <c r="G24" s="284"/>
      <c r="X24" s="11"/>
    </row>
    <row r="25" spans="1:28" x14ac:dyDescent="0.25">
      <c r="A25" s="11"/>
      <c r="X25" s="11"/>
    </row>
    <row r="26" spans="1:28" x14ac:dyDescent="0.25">
      <c r="A26" s="11"/>
      <c r="X26" s="11"/>
    </row>
    <row r="27" spans="1:28" ht="15.75" x14ac:dyDescent="0.25">
      <c r="A27" s="11"/>
      <c r="B27" s="280" t="s">
        <v>408</v>
      </c>
      <c r="C27" s="281"/>
      <c r="D27" s="45"/>
      <c r="E27" s="45"/>
      <c r="F27" s="45"/>
      <c r="G27" s="45"/>
      <c r="X27" s="11"/>
    </row>
    <row r="28" spans="1:28" ht="16.5" thickBot="1" x14ac:dyDescent="0.3">
      <c r="A28" s="11"/>
      <c r="B28" s="45"/>
      <c r="C28" s="17"/>
      <c r="D28" s="17"/>
      <c r="E28" s="17"/>
      <c r="F28" s="17"/>
      <c r="G28" s="17"/>
      <c r="H28" s="45"/>
      <c r="I28" s="45"/>
      <c r="J28" s="45"/>
      <c r="K28" s="45"/>
      <c r="L28" s="45"/>
      <c r="M28" s="45"/>
      <c r="N28" s="45"/>
      <c r="O28" s="45"/>
      <c r="P28" s="45"/>
      <c r="Q28" s="45"/>
      <c r="R28" s="45"/>
      <c r="S28" s="45"/>
      <c r="T28" s="45"/>
      <c r="U28" s="45"/>
      <c r="V28" s="45"/>
      <c r="W28" s="45"/>
      <c r="X28" s="11"/>
    </row>
    <row r="29" spans="1:28" ht="16.5" thickBot="1" x14ac:dyDescent="0.3">
      <c r="A29" s="11"/>
      <c r="B29" s="17"/>
      <c r="C29" s="33" t="s">
        <v>409</v>
      </c>
      <c r="D29" s="69">
        <f>COUNTA('Monitoria Anual - 4'!A11:A41)</f>
        <v>6</v>
      </c>
      <c r="H29" s="17"/>
      <c r="I29" s="17"/>
      <c r="J29" s="17"/>
      <c r="K29" s="17"/>
      <c r="L29" s="17"/>
      <c r="M29" s="17"/>
      <c r="N29" s="17"/>
      <c r="O29" s="17"/>
      <c r="P29" s="17"/>
      <c r="Q29" s="17"/>
      <c r="R29" s="17"/>
      <c r="S29" s="17"/>
      <c r="T29" s="17"/>
      <c r="U29" s="17"/>
      <c r="V29" s="17"/>
      <c r="W29" s="17"/>
      <c r="X29" s="11"/>
    </row>
    <row r="30" spans="1:28" ht="15.75" thickBot="1" x14ac:dyDescent="0.3">
      <c r="A30" s="11"/>
      <c r="X30" s="11"/>
    </row>
    <row r="31" spans="1:28" ht="15.75" thickBot="1" x14ac:dyDescent="0.3">
      <c r="A31" s="11"/>
      <c r="C31" s="80" t="s">
        <v>410</v>
      </c>
      <c r="D31" s="80" t="s">
        <v>411</v>
      </c>
      <c r="E31" s="19"/>
      <c r="F31" s="20"/>
      <c r="G31" s="21"/>
      <c r="H31" s="23"/>
      <c r="I31" s="24"/>
      <c r="J31" s="25"/>
      <c r="W31" s="1"/>
      <c r="X31" s="11"/>
    </row>
    <row r="32" spans="1:28" x14ac:dyDescent="0.25">
      <c r="A32" s="11"/>
      <c r="C32" s="77" t="s">
        <v>412</v>
      </c>
      <c r="D32" s="101">
        <f>SUM(F32:J32)</f>
        <v>9</v>
      </c>
      <c r="E32" s="34">
        <f>COUNTA('Monitoria Anual - 4'!S11:S19)</f>
        <v>0</v>
      </c>
      <c r="F32" s="67">
        <f>COUNTA('Monitoria Anual - 4'!N11:N19)</f>
        <v>0</v>
      </c>
      <c r="G32" s="67">
        <f>COUNTA('Monitoria Anual - 4'!O11:O19)</f>
        <v>1</v>
      </c>
      <c r="H32" s="67">
        <f>COUNTA('Monitoria Anual - 4'!P11:P19)</f>
        <v>4</v>
      </c>
      <c r="I32" s="67">
        <f>COUNTA('Monitoria Anual - 4'!Q11:Q19)</f>
        <v>4</v>
      </c>
      <c r="J32" s="68">
        <f>COUNTA('Monitoria Anual - 4'!R11:R19)</f>
        <v>0</v>
      </c>
      <c r="W32" s="1"/>
      <c r="X32" s="11"/>
    </row>
    <row r="33" spans="1:24" x14ac:dyDescent="0.25">
      <c r="A33" s="11"/>
      <c r="C33" s="78" t="s">
        <v>413</v>
      </c>
      <c r="D33" s="77">
        <f>SUM(F33:J33)</f>
        <v>3</v>
      </c>
      <c r="E33" s="35">
        <f>COUNTA('Monitoria Anual - 4'!S20:S22)</f>
        <v>0</v>
      </c>
      <c r="F33" s="36">
        <f>COUNTA('Monitoria Anual - 4'!N20:N22)</f>
        <v>0</v>
      </c>
      <c r="G33" s="36">
        <f>COUNTA('Monitoria Anual - 4'!O20:O22)</f>
        <v>0</v>
      </c>
      <c r="H33" s="36">
        <f>COUNTA('Monitoria Anual - 4'!P20:P22)</f>
        <v>1</v>
      </c>
      <c r="I33" s="36">
        <f>COUNTA('Monitoria Anual - 4'!Q20:Q22)</f>
        <v>0</v>
      </c>
      <c r="J33" s="37">
        <f>COUNTA('Monitoria Anual - 4'!R20:R22)</f>
        <v>2</v>
      </c>
      <c r="W33" s="1"/>
      <c r="X33" s="11"/>
    </row>
    <row r="34" spans="1:24" x14ac:dyDescent="0.25">
      <c r="A34" s="11"/>
      <c r="C34" s="78" t="s">
        <v>414</v>
      </c>
      <c r="D34" s="77">
        <f t="shared" ref="D34:D37" si="1">SUM(F34:J34)</f>
        <v>4</v>
      </c>
      <c r="E34" s="35">
        <f>COUNTA('Monitoria Anual - 4'!S23:S29)</f>
        <v>1</v>
      </c>
      <c r="F34" s="36">
        <f>COUNTA('Monitoria Anual - 4'!N23:N29)</f>
        <v>0</v>
      </c>
      <c r="G34" s="36">
        <f>COUNTA('Monitoria Anual - 4'!O23:O29)</f>
        <v>1</v>
      </c>
      <c r="H34" s="36">
        <f>COUNTA('Monitoria Anual - 4'!P23:P29)</f>
        <v>1</v>
      </c>
      <c r="I34" s="36">
        <f>COUNTA('Monitoria Anual - 4'!Q23:Q29)</f>
        <v>2</v>
      </c>
      <c r="J34" s="37">
        <f>COUNTA('Monitoria Anual - 4'!R23:R29)</f>
        <v>0</v>
      </c>
      <c r="W34" s="1"/>
      <c r="X34" s="11"/>
    </row>
    <row r="35" spans="1:24" x14ac:dyDescent="0.25">
      <c r="A35" s="11"/>
      <c r="C35" s="78" t="s">
        <v>415</v>
      </c>
      <c r="D35" s="77">
        <f t="shared" si="1"/>
        <v>4</v>
      </c>
      <c r="E35" s="35">
        <f>COUNTA('Monitoria Anual - 4'!S30:S33)</f>
        <v>0</v>
      </c>
      <c r="F35" s="36">
        <f>COUNTA('Monitoria Anual - 4'!N30:N33)</f>
        <v>0</v>
      </c>
      <c r="G35" s="36">
        <f>COUNTA('Monitoria Anual - 4'!O30:O33)</f>
        <v>1</v>
      </c>
      <c r="H35" s="36">
        <f>COUNTA('Monitoria Anual - 4'!P30:P33)</f>
        <v>0</v>
      </c>
      <c r="I35" s="36">
        <f>COUNTA('Monitoria Anual - 4'!Q30:Q33)</f>
        <v>2</v>
      </c>
      <c r="J35" s="37">
        <f>COUNTA('Monitoria Anual - 4'!R30:R33)</f>
        <v>1</v>
      </c>
      <c r="W35" s="1"/>
      <c r="X35" s="11"/>
    </row>
    <row r="36" spans="1:24" x14ac:dyDescent="0.25">
      <c r="A36" s="11"/>
      <c r="C36" s="78" t="s">
        <v>416</v>
      </c>
      <c r="D36" s="77">
        <f t="shared" si="1"/>
        <v>2</v>
      </c>
      <c r="E36" s="35">
        <f>COUNTA('Monitoria Anual - 4'!S34:S37)</f>
        <v>0</v>
      </c>
      <c r="F36" s="36">
        <f>COUNTA('Monitoria Anual - 4'!N34:N37)</f>
        <v>0</v>
      </c>
      <c r="G36" s="36">
        <f>COUNTA('Monitoria Anual - 4'!O34:O37)</f>
        <v>1</v>
      </c>
      <c r="H36" s="36">
        <f>COUNTA('Monitoria Anual - 4'!P34:P37)</f>
        <v>1</v>
      </c>
      <c r="I36" s="36">
        <f>COUNTA('Monitoria Anual - 4'!Q34:Q37)</f>
        <v>0</v>
      </c>
      <c r="J36" s="37">
        <f>COUNTA('Monitoria Anual - 4'!R34:R37)</f>
        <v>0</v>
      </c>
      <c r="W36" s="1"/>
      <c r="X36" s="11"/>
    </row>
    <row r="37" spans="1:24" x14ac:dyDescent="0.25">
      <c r="A37" s="11"/>
      <c r="C37" s="78" t="s">
        <v>417</v>
      </c>
      <c r="D37" s="77">
        <f t="shared" si="1"/>
        <v>4</v>
      </c>
      <c r="E37" s="35">
        <f>COUNTA('Monitoria Anual - 4'!S38:S41)</f>
        <v>0</v>
      </c>
      <c r="F37" s="36">
        <f>COUNTA('Monitoria Anual - 4'!N38:N41)</f>
        <v>0</v>
      </c>
      <c r="G37" s="36">
        <f>COUNTA('Monitoria Anual - 4'!O38:O41)</f>
        <v>1</v>
      </c>
      <c r="H37" s="36">
        <f>COUNTA('Monitoria Anual - 4'!P38:P41)</f>
        <v>1</v>
      </c>
      <c r="I37" s="36">
        <f>COUNTA('Monitoria Anual - 4'!Q38:Q41)</f>
        <v>0</v>
      </c>
      <c r="J37" s="37">
        <f>COUNTA('Monitoria Anual - 4'!R38:R41)</f>
        <v>2</v>
      </c>
      <c r="W37" s="1"/>
      <c r="X37" s="11"/>
    </row>
    <row r="38" spans="1:24" x14ac:dyDescent="0.25">
      <c r="A38" s="11"/>
      <c r="W38" s="1"/>
      <c r="X38" s="11"/>
    </row>
    <row r="39" spans="1:24" x14ac:dyDescent="0.25">
      <c r="A39" s="11"/>
      <c r="W39" s="1"/>
      <c r="X39" s="11"/>
    </row>
    <row r="40" spans="1:24" x14ac:dyDescent="0.25">
      <c r="A40" s="11"/>
      <c r="W40" s="1"/>
      <c r="X40" s="11"/>
    </row>
    <row r="41" spans="1:24" x14ac:dyDescent="0.25">
      <c r="A41" s="11"/>
      <c r="W41" s="1"/>
      <c r="X41" s="11"/>
    </row>
    <row r="42" spans="1:24" x14ac:dyDescent="0.25">
      <c r="A42" s="11"/>
      <c r="X42" s="11"/>
    </row>
    <row r="43" spans="1:24" x14ac:dyDescent="0.25">
      <c r="A43" s="11"/>
      <c r="B43" s="11"/>
      <c r="C43" s="11"/>
      <c r="D43" s="11"/>
      <c r="E43" s="11"/>
      <c r="F43" s="11"/>
      <c r="G43" s="11"/>
      <c r="H43" s="11"/>
      <c r="I43" s="11"/>
      <c r="J43" s="11"/>
      <c r="K43" s="11"/>
      <c r="L43" s="11"/>
      <c r="M43" s="11"/>
      <c r="N43" s="11"/>
      <c r="O43" s="11"/>
      <c r="P43" s="11"/>
      <c r="Q43" s="11"/>
      <c r="R43" s="11"/>
      <c r="S43" s="11"/>
      <c r="T43" s="11"/>
      <c r="U43" s="11"/>
      <c r="V43" s="11"/>
      <c r="W43" s="11"/>
      <c r="X43" s="11"/>
    </row>
  </sheetData>
  <sheetProtection algorithmName="SHA-512" hashValue="tNV1iJsC0Sno8OL0ey5IeAofp4qzZiN5aboFQl4VjuFNBFyC8fBjsSh1JxkzDU9Od2fGnLAt23sSzhs/Yu6rlg==" saltValue="KLGA9HotKuPhfNyPcD4BvA==" spinCount="100000" sheet="1" objects="1" scenarios="1"/>
  <mergeCells count="13">
    <mergeCell ref="B1:W2"/>
    <mergeCell ref="B3:W3"/>
    <mergeCell ref="B5:C5"/>
    <mergeCell ref="B7:C7"/>
    <mergeCell ref="D7:G7"/>
    <mergeCell ref="D5:O5"/>
    <mergeCell ref="B27:C27"/>
    <mergeCell ref="B9:W9"/>
    <mergeCell ref="B11:C11"/>
    <mergeCell ref="F12:G12"/>
    <mergeCell ref="C13:G13"/>
    <mergeCell ref="D23:G23"/>
    <mergeCell ref="D24:G24"/>
  </mergeCells>
  <conditionalFormatting sqref="E32:F32 G32:J37 F33:F37">
    <cfRule type="cellIs" dxfId="5" priority="1" stopIfTrue="1" operator="equal">
      <formula>0</formula>
    </cfRule>
  </conditionalFormatting>
  <pageMargins left="0.25" right="0.25" top="0.75" bottom="0.75" header="0.3" footer="0.3"/>
  <pageSetup paperSize="9" scale="52" fitToHeight="0" orientation="landscape" r:id="rId1"/>
  <colBreaks count="1" manualBreakCount="1">
    <brk id="11"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89"/>
  <sheetViews>
    <sheetView showGridLines="0" tabSelected="1" zoomScale="80" zoomScaleNormal="80" workbookViewId="0">
      <selection activeCell="D29" sqref="D29"/>
    </sheetView>
  </sheetViews>
  <sheetFormatPr defaultColWidth="8.85546875" defaultRowHeight="15" x14ac:dyDescent="0.25"/>
  <cols>
    <col min="1" max="1" width="34.28515625" style="60" customWidth="1"/>
    <col min="2" max="2" width="7.28515625" style="60" customWidth="1"/>
    <col min="3" max="3" width="57.85546875" style="60" customWidth="1"/>
    <col min="4" max="4" width="37.28515625" style="60" customWidth="1"/>
    <col min="5" max="5" width="29.42578125" style="60" customWidth="1"/>
    <col min="6" max="6" width="12.42578125" style="218" bestFit="1" customWidth="1"/>
    <col min="7" max="7" width="13.7109375" style="218" bestFit="1" customWidth="1"/>
    <col min="8" max="9" width="25.140625" style="218" customWidth="1"/>
    <col min="10" max="10" width="44.7109375" style="218" customWidth="1"/>
    <col min="11" max="12" width="25.140625" style="218" customWidth="1"/>
    <col min="13" max="13" width="65.28515625" style="60" customWidth="1"/>
    <col min="14" max="16" width="26.7109375" style="60" customWidth="1"/>
    <col min="17" max="17" width="75" style="60" customWidth="1"/>
    <col min="18" max="18" width="41.42578125" style="60" customWidth="1"/>
    <col min="19" max="19" width="40" style="60" customWidth="1"/>
    <col min="20" max="20" width="26.7109375" style="60" customWidth="1"/>
    <col min="21" max="21" width="38.85546875" style="60" customWidth="1"/>
    <col min="22" max="22" width="2.7109375" style="60" customWidth="1"/>
    <col min="23" max="25" width="8.85546875" style="60"/>
    <col min="26" max="26" width="8.85546875" style="60" hidden="1" customWidth="1"/>
    <col min="27" max="16384" width="8.85546875" style="60"/>
  </cols>
  <sheetData>
    <row r="1" spans="1:26" ht="33.75" customHeight="1" x14ac:dyDescent="0.25">
      <c r="A1" s="346" t="s">
        <v>389</v>
      </c>
      <c r="B1" s="346"/>
      <c r="C1" s="346"/>
      <c r="D1" s="346"/>
      <c r="E1" s="346"/>
      <c r="F1" s="346"/>
      <c r="G1" s="346"/>
      <c r="H1" s="346"/>
      <c r="I1" s="346"/>
      <c r="J1" s="346"/>
      <c r="K1" s="346"/>
      <c r="L1" s="346"/>
      <c r="M1" s="346"/>
      <c r="N1" s="59"/>
      <c r="O1" s="59"/>
      <c r="P1" s="59"/>
      <c r="Q1" s="59"/>
      <c r="R1" s="59"/>
      <c r="S1" s="59"/>
      <c r="T1" s="59"/>
      <c r="U1" s="59"/>
      <c r="V1" s="59"/>
      <c r="W1" s="59"/>
    </row>
    <row r="2" spans="1:26" ht="33.75" customHeight="1" thickBot="1" x14ac:dyDescent="0.3">
      <c r="A2" s="347" t="s">
        <v>865</v>
      </c>
      <c r="B2" s="347"/>
      <c r="C2" s="347"/>
      <c r="D2" s="347"/>
      <c r="E2" s="347"/>
      <c r="F2" s="347"/>
      <c r="G2" s="347"/>
      <c r="H2" s="347"/>
      <c r="I2" s="347"/>
      <c r="J2" s="347"/>
      <c r="K2" s="347"/>
      <c r="L2" s="347"/>
      <c r="M2" s="347"/>
      <c r="N2" s="211"/>
      <c r="O2" s="211"/>
      <c r="P2" s="211"/>
      <c r="Q2" s="211"/>
      <c r="R2" s="211"/>
      <c r="S2" s="211"/>
      <c r="T2" s="217"/>
      <c r="U2" s="217"/>
      <c r="W2" s="59"/>
    </row>
    <row r="3" spans="1:26" x14ac:dyDescent="0.25">
      <c r="W3" s="59"/>
    </row>
    <row r="4" spans="1:26" ht="45" customHeight="1" x14ac:dyDescent="0.25">
      <c r="A4" s="212" t="s">
        <v>2</v>
      </c>
      <c r="B4" s="291" t="s">
        <v>866</v>
      </c>
      <c r="C4" s="291"/>
      <c r="D4" s="291"/>
      <c r="E4" s="291"/>
      <c r="F4" s="291"/>
      <c r="G4" s="292"/>
      <c r="H4" s="222"/>
      <c r="I4" s="222"/>
      <c r="J4" s="222"/>
      <c r="K4" s="222"/>
      <c r="L4" s="222"/>
      <c r="M4" s="13"/>
      <c r="N4" s="13"/>
      <c r="O4" s="13"/>
      <c r="P4" s="13"/>
      <c r="W4" s="59"/>
    </row>
    <row r="5" spans="1:26" ht="3.75" customHeight="1" x14ac:dyDescent="0.25">
      <c r="W5" s="59"/>
    </row>
    <row r="6" spans="1:26" ht="27" customHeight="1" x14ac:dyDescent="0.25">
      <c r="A6" s="212" t="s">
        <v>4</v>
      </c>
      <c r="B6" s="348" t="s">
        <v>867</v>
      </c>
      <c r="C6" s="349"/>
      <c r="W6" s="59"/>
      <c r="Z6" s="60" t="s">
        <v>6</v>
      </c>
    </row>
    <row r="7" spans="1:26" x14ac:dyDescent="0.25">
      <c r="W7" s="59"/>
      <c r="Z7" s="213" t="s">
        <v>8</v>
      </c>
    </row>
    <row r="8" spans="1:26" ht="27" customHeight="1" thickBot="1" x14ac:dyDescent="0.3">
      <c r="A8" s="350" t="s">
        <v>9</v>
      </c>
      <c r="B8" s="351"/>
      <c r="C8" s="351"/>
      <c r="D8" s="351"/>
      <c r="E8" s="351"/>
      <c r="F8" s="351"/>
      <c r="G8" s="351"/>
      <c r="H8" s="351"/>
      <c r="I8" s="351"/>
      <c r="J8" s="351"/>
      <c r="K8" s="351"/>
      <c r="L8" s="351"/>
      <c r="M8" s="352"/>
      <c r="N8" s="341" t="s">
        <v>10</v>
      </c>
      <c r="O8" s="342"/>
      <c r="P8" s="342"/>
      <c r="Q8" s="342"/>
      <c r="R8" s="342"/>
      <c r="S8" s="342"/>
      <c r="T8" s="342"/>
      <c r="U8" s="343"/>
      <c r="W8" s="59"/>
    </row>
    <row r="9" spans="1:26" ht="29.25" customHeight="1" x14ac:dyDescent="0.25">
      <c r="A9" s="353" t="s">
        <v>12</v>
      </c>
      <c r="B9" s="353" t="s">
        <v>13</v>
      </c>
      <c r="C9" s="306" t="s">
        <v>14</v>
      </c>
      <c r="D9" s="306" t="s">
        <v>15</v>
      </c>
      <c r="E9" s="306" t="s">
        <v>16</v>
      </c>
      <c r="F9" s="306" t="s">
        <v>17</v>
      </c>
      <c r="G9" s="306"/>
      <c r="H9" s="306" t="s">
        <v>18</v>
      </c>
      <c r="I9" s="306" t="s">
        <v>19</v>
      </c>
      <c r="J9" s="306" t="s">
        <v>20</v>
      </c>
      <c r="K9" s="344" t="s">
        <v>21</v>
      </c>
      <c r="L9" s="345"/>
      <c r="M9" s="306" t="s">
        <v>22</v>
      </c>
      <c r="N9" s="314" t="s">
        <v>24</v>
      </c>
      <c r="O9" s="339" t="s">
        <v>868</v>
      </c>
      <c r="P9" s="320" t="s">
        <v>27</v>
      </c>
      <c r="Q9" s="298" t="s">
        <v>29</v>
      </c>
      <c r="R9" s="298" t="s">
        <v>30</v>
      </c>
      <c r="S9" s="298" t="s">
        <v>31</v>
      </c>
      <c r="T9" s="298" t="s">
        <v>32</v>
      </c>
      <c r="U9" s="298" t="s">
        <v>33</v>
      </c>
      <c r="W9" s="59"/>
    </row>
    <row r="10" spans="1:26" ht="34.5" customHeight="1" thickBot="1" x14ac:dyDescent="0.3">
      <c r="A10" s="354"/>
      <c r="B10" s="354"/>
      <c r="C10" s="307"/>
      <c r="D10" s="307"/>
      <c r="E10" s="307"/>
      <c r="F10" s="214" t="s">
        <v>45</v>
      </c>
      <c r="G10" s="214" t="s">
        <v>46</v>
      </c>
      <c r="H10" s="307"/>
      <c r="I10" s="307"/>
      <c r="J10" s="307"/>
      <c r="K10" s="100" t="s">
        <v>47</v>
      </c>
      <c r="L10" s="100" t="s">
        <v>48</v>
      </c>
      <c r="M10" s="307"/>
      <c r="N10" s="315"/>
      <c r="O10" s="340"/>
      <c r="P10" s="321"/>
      <c r="Q10" s="299"/>
      <c r="R10" s="299"/>
      <c r="S10" s="299"/>
      <c r="T10" s="299"/>
      <c r="U10" s="299"/>
      <c r="W10" s="59"/>
    </row>
    <row r="11" spans="1:26" ht="104.25" customHeight="1" x14ac:dyDescent="0.25">
      <c r="A11" s="209" t="s">
        <v>869</v>
      </c>
      <c r="B11" s="141" t="s">
        <v>50</v>
      </c>
      <c r="C11" s="128" t="s">
        <v>870</v>
      </c>
      <c r="D11" s="128" t="s">
        <v>871</v>
      </c>
      <c r="E11" s="128" t="s">
        <v>872</v>
      </c>
      <c r="F11" s="219">
        <v>43191</v>
      </c>
      <c r="G11" s="219">
        <v>45017</v>
      </c>
      <c r="H11" s="141" t="s">
        <v>873</v>
      </c>
      <c r="I11" s="141">
        <v>0</v>
      </c>
      <c r="J11" s="141" t="s">
        <v>874</v>
      </c>
      <c r="K11" s="141" t="s">
        <v>63</v>
      </c>
      <c r="L11" s="141" t="s">
        <v>875</v>
      </c>
      <c r="M11" s="128" t="s">
        <v>876</v>
      </c>
      <c r="N11" s="215"/>
      <c r="O11" s="128"/>
      <c r="P11" s="128" t="s">
        <v>55</v>
      </c>
      <c r="Q11" s="128" t="s">
        <v>876</v>
      </c>
      <c r="R11" s="128" t="s">
        <v>877</v>
      </c>
      <c r="S11" s="128"/>
      <c r="T11" s="128" t="s">
        <v>878</v>
      </c>
      <c r="U11" s="128"/>
      <c r="W11" s="59"/>
    </row>
    <row r="12" spans="1:26" ht="104.25" customHeight="1" x14ac:dyDescent="0.25">
      <c r="A12" s="209"/>
      <c r="B12" s="129" t="s">
        <v>65</v>
      </c>
      <c r="C12" s="127" t="s">
        <v>879</v>
      </c>
      <c r="D12" s="127" t="s">
        <v>745</v>
      </c>
      <c r="E12" s="127" t="s">
        <v>880</v>
      </c>
      <c r="F12" s="220">
        <v>43191</v>
      </c>
      <c r="G12" s="220">
        <v>45017</v>
      </c>
      <c r="H12" s="129" t="s">
        <v>881</v>
      </c>
      <c r="I12" s="114">
        <v>1000000</v>
      </c>
      <c r="J12" s="129" t="s">
        <v>882</v>
      </c>
      <c r="K12" s="129" t="s">
        <v>875</v>
      </c>
      <c r="L12" s="129" t="s">
        <v>875</v>
      </c>
      <c r="M12" s="127" t="s">
        <v>883</v>
      </c>
      <c r="N12" s="128"/>
      <c r="O12" s="128"/>
      <c r="P12" s="128" t="s">
        <v>55</v>
      </c>
      <c r="Q12" s="60" t="s">
        <v>884</v>
      </c>
      <c r="R12" s="127" t="s">
        <v>885</v>
      </c>
      <c r="S12" s="127"/>
      <c r="T12" s="127" t="s">
        <v>886</v>
      </c>
      <c r="U12" s="127"/>
      <c r="W12" s="59"/>
    </row>
    <row r="13" spans="1:26" ht="104.25" customHeight="1" x14ac:dyDescent="0.25">
      <c r="A13" s="209"/>
      <c r="B13" s="129" t="s">
        <v>76</v>
      </c>
      <c r="C13" s="127" t="s">
        <v>77</v>
      </c>
      <c r="D13" s="127" t="s">
        <v>887</v>
      </c>
      <c r="E13" s="127" t="s">
        <v>888</v>
      </c>
      <c r="F13" s="220">
        <v>43191</v>
      </c>
      <c r="G13" s="220">
        <v>45017</v>
      </c>
      <c r="H13" s="129" t="s">
        <v>881</v>
      </c>
      <c r="I13" s="114">
        <v>1000000</v>
      </c>
      <c r="J13" s="129" t="s">
        <v>882</v>
      </c>
      <c r="K13" s="129" t="s">
        <v>875</v>
      </c>
      <c r="L13" s="129" t="s">
        <v>875</v>
      </c>
      <c r="M13" s="127"/>
      <c r="N13" s="128"/>
      <c r="O13" s="128" t="s">
        <v>55</v>
      </c>
      <c r="P13" s="128"/>
      <c r="Q13" s="127" t="s">
        <v>889</v>
      </c>
      <c r="R13" s="127" t="s">
        <v>890</v>
      </c>
      <c r="S13" s="127"/>
      <c r="T13" s="127" t="s">
        <v>891</v>
      </c>
      <c r="U13" s="127" t="s">
        <v>892</v>
      </c>
      <c r="W13" s="59"/>
    </row>
    <row r="14" spans="1:26" ht="104.25" customHeight="1" x14ac:dyDescent="0.25">
      <c r="A14" s="209"/>
      <c r="B14" s="129" t="s">
        <v>84</v>
      </c>
      <c r="C14" s="127" t="s">
        <v>893</v>
      </c>
      <c r="D14" s="127" t="s">
        <v>894</v>
      </c>
      <c r="E14" s="127" t="s">
        <v>92</v>
      </c>
      <c r="F14" s="220">
        <v>43191</v>
      </c>
      <c r="G14" s="220">
        <v>45017</v>
      </c>
      <c r="H14" s="129" t="s">
        <v>895</v>
      </c>
      <c r="I14" s="114">
        <v>500000</v>
      </c>
      <c r="J14" s="129" t="s">
        <v>896</v>
      </c>
      <c r="K14" s="129" t="s">
        <v>875</v>
      </c>
      <c r="L14" s="129" t="s">
        <v>875</v>
      </c>
      <c r="M14" s="127"/>
      <c r="N14" s="128"/>
      <c r="O14" s="128"/>
      <c r="P14" s="128" t="s">
        <v>55</v>
      </c>
      <c r="Q14" s="127" t="s">
        <v>897</v>
      </c>
      <c r="R14" s="190" t="s">
        <v>898</v>
      </c>
      <c r="S14" s="127"/>
      <c r="T14" s="127" t="s">
        <v>752</v>
      </c>
      <c r="U14" s="127"/>
      <c r="W14" s="59"/>
    </row>
    <row r="15" spans="1:26" ht="104.25" customHeight="1" x14ac:dyDescent="0.25">
      <c r="A15" s="209"/>
      <c r="B15" s="129" t="s">
        <v>94</v>
      </c>
      <c r="C15" s="127" t="s">
        <v>95</v>
      </c>
      <c r="D15" s="127" t="s">
        <v>887</v>
      </c>
      <c r="E15" s="127" t="s">
        <v>899</v>
      </c>
      <c r="F15" s="129" t="s">
        <v>900</v>
      </c>
      <c r="G15" s="220">
        <v>45017</v>
      </c>
      <c r="H15" s="129" t="s">
        <v>895</v>
      </c>
      <c r="I15" s="114">
        <v>1000000</v>
      </c>
      <c r="J15" s="129" t="s">
        <v>873</v>
      </c>
      <c r="K15" s="129" t="s">
        <v>875</v>
      </c>
      <c r="L15" s="129" t="s">
        <v>875</v>
      </c>
      <c r="M15" s="127"/>
      <c r="N15" s="128"/>
      <c r="O15" s="128"/>
      <c r="P15" s="128" t="s">
        <v>55</v>
      </c>
      <c r="Q15" s="127" t="s">
        <v>901</v>
      </c>
      <c r="R15" s="190" t="s">
        <v>902</v>
      </c>
      <c r="S15" s="127"/>
      <c r="T15" s="127" t="s">
        <v>903</v>
      </c>
      <c r="U15" s="127"/>
      <c r="W15" s="59"/>
    </row>
    <row r="16" spans="1:26" ht="104.25" customHeight="1" x14ac:dyDescent="0.25">
      <c r="A16" s="209"/>
      <c r="B16" s="129" t="s">
        <v>102</v>
      </c>
      <c r="C16" s="127" t="s">
        <v>103</v>
      </c>
      <c r="D16" s="127" t="s">
        <v>887</v>
      </c>
      <c r="E16" s="127" t="s">
        <v>904</v>
      </c>
      <c r="F16" s="220">
        <v>43191</v>
      </c>
      <c r="G16" s="220">
        <v>45017</v>
      </c>
      <c r="H16" s="129" t="s">
        <v>905</v>
      </c>
      <c r="I16" s="114">
        <v>500000</v>
      </c>
      <c r="J16" s="129" t="s">
        <v>602</v>
      </c>
      <c r="K16" s="129" t="s">
        <v>906</v>
      </c>
      <c r="L16" s="129" t="s">
        <v>64</v>
      </c>
      <c r="M16" s="127" t="s">
        <v>907</v>
      </c>
      <c r="N16" s="128"/>
      <c r="O16" s="128" t="s">
        <v>55</v>
      </c>
      <c r="P16" s="128"/>
      <c r="Q16" s="127" t="s">
        <v>908</v>
      </c>
      <c r="R16" s="127" t="s">
        <v>909</v>
      </c>
      <c r="S16" s="127" t="s">
        <v>910</v>
      </c>
      <c r="T16" s="127" t="s">
        <v>104</v>
      </c>
      <c r="U16" s="127" t="s">
        <v>911</v>
      </c>
      <c r="W16" s="59"/>
    </row>
    <row r="17" spans="1:23" ht="104.25" customHeight="1" x14ac:dyDescent="0.25">
      <c r="A17" s="209"/>
      <c r="B17" s="129" t="s">
        <v>111</v>
      </c>
      <c r="C17" s="127" t="s">
        <v>112</v>
      </c>
      <c r="D17" s="127" t="s">
        <v>763</v>
      </c>
      <c r="E17" s="127" t="s">
        <v>912</v>
      </c>
      <c r="F17" s="220">
        <v>43191</v>
      </c>
      <c r="G17" s="220">
        <v>45017</v>
      </c>
      <c r="H17" s="129" t="s">
        <v>905</v>
      </c>
      <c r="I17" s="114">
        <v>30000</v>
      </c>
      <c r="J17" s="129" t="s">
        <v>443</v>
      </c>
      <c r="K17" s="129" t="s">
        <v>913</v>
      </c>
      <c r="L17" s="129" t="s">
        <v>913</v>
      </c>
      <c r="M17" s="127" t="s">
        <v>764</v>
      </c>
      <c r="N17" s="128"/>
      <c r="O17" s="128"/>
      <c r="P17" s="128" t="s">
        <v>55</v>
      </c>
      <c r="Q17" s="127" t="s">
        <v>914</v>
      </c>
      <c r="R17" s="127" t="s">
        <v>915</v>
      </c>
      <c r="S17" s="127"/>
      <c r="T17" s="127" t="s">
        <v>916</v>
      </c>
      <c r="U17" s="127" t="s">
        <v>917</v>
      </c>
      <c r="W17" s="59"/>
    </row>
    <row r="18" spans="1:23" ht="104.25" customHeight="1" x14ac:dyDescent="0.25">
      <c r="A18" s="209"/>
      <c r="B18" s="129" t="s">
        <v>382</v>
      </c>
      <c r="C18" s="127" t="s">
        <v>918</v>
      </c>
      <c r="D18" s="127" t="s">
        <v>384</v>
      </c>
      <c r="E18" s="127" t="s">
        <v>385</v>
      </c>
      <c r="F18" s="220">
        <v>43709</v>
      </c>
      <c r="G18" s="220">
        <v>45017</v>
      </c>
      <c r="H18" s="129" t="s">
        <v>895</v>
      </c>
      <c r="I18" s="114">
        <v>0</v>
      </c>
      <c r="J18" s="129" t="s">
        <v>919</v>
      </c>
      <c r="K18" s="129" t="s">
        <v>875</v>
      </c>
      <c r="L18" s="129" t="s">
        <v>875</v>
      </c>
      <c r="M18" s="127" t="s">
        <v>767</v>
      </c>
      <c r="N18" s="128" t="s">
        <v>55</v>
      </c>
      <c r="O18" s="128"/>
      <c r="P18" s="128"/>
      <c r="Q18" s="127" t="s">
        <v>920</v>
      </c>
      <c r="R18" s="127" t="s">
        <v>921</v>
      </c>
      <c r="S18" s="127" t="s">
        <v>922</v>
      </c>
      <c r="T18" s="127" t="s">
        <v>923</v>
      </c>
      <c r="U18" s="127"/>
      <c r="W18" s="59"/>
    </row>
    <row r="19" spans="1:23" ht="104.25" customHeight="1" x14ac:dyDescent="0.25">
      <c r="A19" s="209"/>
      <c r="B19" s="129" t="s">
        <v>731</v>
      </c>
      <c r="C19" s="127" t="s">
        <v>924</v>
      </c>
      <c r="D19" s="127" t="s">
        <v>733</v>
      </c>
      <c r="E19" s="127" t="s">
        <v>925</v>
      </c>
      <c r="F19" s="220">
        <v>44562</v>
      </c>
      <c r="G19" s="220">
        <v>45017</v>
      </c>
      <c r="H19" s="129" t="s">
        <v>926</v>
      </c>
      <c r="I19" s="216">
        <v>0</v>
      </c>
      <c r="J19" s="129" t="s">
        <v>771</v>
      </c>
      <c r="K19" s="129" t="s">
        <v>875</v>
      </c>
      <c r="L19" s="129" t="s">
        <v>875</v>
      </c>
      <c r="M19" s="127" t="s">
        <v>927</v>
      </c>
      <c r="N19" s="128"/>
      <c r="O19" s="128" t="s">
        <v>55</v>
      </c>
      <c r="P19" s="128"/>
      <c r="Q19" s="127" t="s">
        <v>928</v>
      </c>
      <c r="R19" s="127" t="s">
        <v>909</v>
      </c>
      <c r="S19" s="127" t="s">
        <v>929</v>
      </c>
      <c r="T19" s="127" t="s">
        <v>930</v>
      </c>
      <c r="U19" s="127" t="s">
        <v>931</v>
      </c>
      <c r="W19" s="59"/>
    </row>
    <row r="20" spans="1:23" ht="104.25" customHeight="1" x14ac:dyDescent="0.25">
      <c r="A20" s="210" t="s">
        <v>932</v>
      </c>
      <c r="B20" s="129" t="s">
        <v>122</v>
      </c>
      <c r="C20" s="127" t="s">
        <v>933</v>
      </c>
      <c r="D20" s="127" t="s">
        <v>124</v>
      </c>
      <c r="E20" s="127" t="s">
        <v>129</v>
      </c>
      <c r="F20" s="112">
        <v>43466</v>
      </c>
      <c r="G20" s="112">
        <v>44013</v>
      </c>
      <c r="H20" s="129" t="s">
        <v>617</v>
      </c>
      <c r="I20" s="114">
        <v>0</v>
      </c>
      <c r="J20" s="129" t="s">
        <v>618</v>
      </c>
      <c r="K20" s="129" t="s">
        <v>131</v>
      </c>
      <c r="L20" s="129" t="s">
        <v>64</v>
      </c>
      <c r="M20" s="127"/>
      <c r="N20" s="128"/>
      <c r="O20" s="128"/>
      <c r="P20" s="128" t="s">
        <v>55</v>
      </c>
      <c r="Q20" s="127" t="s">
        <v>619</v>
      </c>
      <c r="R20" s="127" t="s">
        <v>934</v>
      </c>
      <c r="S20" s="127"/>
      <c r="T20" s="127"/>
      <c r="U20" s="127"/>
      <c r="W20" s="59"/>
    </row>
    <row r="21" spans="1:23" ht="104.25" customHeight="1" x14ac:dyDescent="0.25">
      <c r="A21" s="209"/>
      <c r="B21" s="129" t="s">
        <v>133</v>
      </c>
      <c r="C21" s="166" t="s">
        <v>774</v>
      </c>
      <c r="D21" s="111" t="s">
        <v>135</v>
      </c>
      <c r="E21" s="111" t="s">
        <v>143</v>
      </c>
      <c r="F21" s="112">
        <v>43191</v>
      </c>
      <c r="G21" s="112">
        <v>43435</v>
      </c>
      <c r="H21" s="111" t="s">
        <v>620</v>
      </c>
      <c r="I21" s="114">
        <v>10000</v>
      </c>
      <c r="J21" s="111" t="s">
        <v>621</v>
      </c>
      <c r="K21" s="129" t="s">
        <v>144</v>
      </c>
      <c r="L21" s="129" t="s">
        <v>64</v>
      </c>
      <c r="M21" s="127"/>
      <c r="N21" s="128"/>
      <c r="O21" s="128"/>
      <c r="P21" s="128" t="s">
        <v>55</v>
      </c>
      <c r="Q21" s="127" t="s">
        <v>622</v>
      </c>
      <c r="R21" s="127" t="s">
        <v>139</v>
      </c>
      <c r="S21" s="127"/>
      <c r="T21" s="127"/>
      <c r="U21" s="127"/>
      <c r="W21" s="59"/>
    </row>
    <row r="22" spans="1:23" ht="104.25" customHeight="1" x14ac:dyDescent="0.25">
      <c r="A22" s="209"/>
      <c r="B22" s="129" t="s">
        <v>145</v>
      </c>
      <c r="C22" s="128" t="s">
        <v>466</v>
      </c>
      <c r="D22" s="128" t="s">
        <v>467</v>
      </c>
      <c r="E22" s="128" t="s">
        <v>775</v>
      </c>
      <c r="F22" s="219">
        <v>43466</v>
      </c>
      <c r="G22" s="219">
        <v>45017</v>
      </c>
      <c r="H22" s="141" t="s">
        <v>935</v>
      </c>
      <c r="I22" s="114">
        <v>20000</v>
      </c>
      <c r="J22" s="141" t="s">
        <v>936</v>
      </c>
      <c r="K22" s="141" t="s">
        <v>937</v>
      </c>
      <c r="L22" s="141" t="s">
        <v>875</v>
      </c>
      <c r="M22" s="128" t="s">
        <v>781</v>
      </c>
      <c r="N22" s="128"/>
      <c r="O22" s="128" t="s">
        <v>55</v>
      </c>
      <c r="P22" s="128"/>
      <c r="Q22" s="128" t="s">
        <v>938</v>
      </c>
      <c r="R22" s="128"/>
      <c r="S22" s="128" t="s">
        <v>939</v>
      </c>
      <c r="T22" s="128" t="s">
        <v>940</v>
      </c>
      <c r="U22" s="128"/>
      <c r="W22" s="59"/>
    </row>
    <row r="23" spans="1:23" ht="104.25" customHeight="1" x14ac:dyDescent="0.25">
      <c r="A23" s="210" t="s">
        <v>941</v>
      </c>
      <c r="B23" s="129" t="s">
        <v>160</v>
      </c>
      <c r="C23" s="127" t="s">
        <v>161</v>
      </c>
      <c r="D23" s="127" t="s">
        <v>631</v>
      </c>
      <c r="E23" s="127" t="s">
        <v>172</v>
      </c>
      <c r="F23" s="220">
        <v>43191</v>
      </c>
      <c r="G23" s="220">
        <v>45017</v>
      </c>
      <c r="H23" s="129" t="s">
        <v>632</v>
      </c>
      <c r="I23" s="114">
        <v>50000</v>
      </c>
      <c r="J23" s="129" t="s">
        <v>636</v>
      </c>
      <c r="K23" s="129" t="s">
        <v>942</v>
      </c>
      <c r="L23" s="129" t="s">
        <v>175</v>
      </c>
      <c r="M23" s="127"/>
      <c r="N23" s="128"/>
      <c r="O23" s="128" t="s">
        <v>55</v>
      </c>
      <c r="P23" s="128"/>
      <c r="Q23" s="127" t="s">
        <v>943</v>
      </c>
      <c r="R23" s="127" t="s">
        <v>909</v>
      </c>
      <c r="S23" s="127" t="s">
        <v>944</v>
      </c>
      <c r="T23" s="127"/>
      <c r="U23" s="127"/>
      <c r="W23" s="59"/>
    </row>
    <row r="24" spans="1:23" ht="104.25" customHeight="1" x14ac:dyDescent="0.25">
      <c r="A24" s="209"/>
      <c r="B24" s="129" t="s">
        <v>177</v>
      </c>
      <c r="C24" s="127" t="s">
        <v>784</v>
      </c>
      <c r="D24" s="127"/>
      <c r="E24" s="127"/>
      <c r="F24" s="129"/>
      <c r="G24" s="129"/>
      <c r="H24" s="129"/>
      <c r="I24" s="114"/>
      <c r="J24" s="129"/>
      <c r="K24" s="129"/>
      <c r="L24" s="129"/>
      <c r="M24" s="127"/>
      <c r="N24" s="128"/>
      <c r="O24" s="128"/>
      <c r="P24" s="128"/>
      <c r="Q24" s="127"/>
      <c r="R24" s="127"/>
      <c r="S24" s="127"/>
      <c r="T24" s="127"/>
      <c r="U24" s="127"/>
      <c r="W24" s="59"/>
    </row>
    <row r="25" spans="1:23" ht="104.25" customHeight="1" x14ac:dyDescent="0.25">
      <c r="A25" s="209"/>
      <c r="B25" s="129" t="s">
        <v>193</v>
      </c>
      <c r="C25" s="127" t="s">
        <v>785</v>
      </c>
      <c r="D25" s="127" t="s">
        <v>648</v>
      </c>
      <c r="E25" s="127" t="s">
        <v>649</v>
      </c>
      <c r="F25" s="220">
        <v>43191</v>
      </c>
      <c r="G25" s="129" t="s">
        <v>945</v>
      </c>
      <c r="H25" s="129" t="s">
        <v>788</v>
      </c>
      <c r="I25" s="114">
        <v>100000</v>
      </c>
      <c r="J25" s="129" t="s">
        <v>789</v>
      </c>
      <c r="K25" s="129" t="s">
        <v>875</v>
      </c>
      <c r="L25" s="129" t="s">
        <v>875</v>
      </c>
      <c r="M25" s="127" t="s">
        <v>946</v>
      </c>
      <c r="N25" s="128"/>
      <c r="O25" s="128" t="s">
        <v>55</v>
      </c>
      <c r="P25" s="128"/>
      <c r="Q25" s="127" t="s">
        <v>947</v>
      </c>
      <c r="R25" s="127" t="s">
        <v>948</v>
      </c>
      <c r="S25" s="127"/>
      <c r="T25" s="127" t="s">
        <v>949</v>
      </c>
      <c r="U25" s="127" t="s">
        <v>950</v>
      </c>
      <c r="W25" s="59"/>
    </row>
    <row r="26" spans="1:23" ht="104.25" customHeight="1" x14ac:dyDescent="0.25">
      <c r="A26" s="209"/>
      <c r="B26" s="129" t="s">
        <v>202</v>
      </c>
      <c r="C26" s="127" t="s">
        <v>790</v>
      </c>
      <c r="D26" s="128" t="s">
        <v>204</v>
      </c>
      <c r="E26" s="128" t="s">
        <v>205</v>
      </c>
      <c r="F26" s="219">
        <v>43191</v>
      </c>
      <c r="G26" s="219">
        <v>45017</v>
      </c>
      <c r="H26" s="141" t="s">
        <v>791</v>
      </c>
      <c r="I26" s="114">
        <v>50000</v>
      </c>
      <c r="J26" s="141" t="s">
        <v>657</v>
      </c>
      <c r="K26" s="141" t="s">
        <v>951</v>
      </c>
      <c r="L26" s="141" t="s">
        <v>951</v>
      </c>
      <c r="M26" s="128"/>
      <c r="N26" s="128"/>
      <c r="O26" s="128"/>
      <c r="P26" s="128" t="s">
        <v>55</v>
      </c>
      <c r="Q26" s="128" t="s">
        <v>952</v>
      </c>
      <c r="R26" s="128" t="s">
        <v>953</v>
      </c>
      <c r="S26" s="128"/>
      <c r="T26" s="128" t="s">
        <v>954</v>
      </c>
      <c r="U26" s="128" t="s">
        <v>955</v>
      </c>
      <c r="W26" s="59"/>
    </row>
    <row r="27" spans="1:23" ht="104.25" customHeight="1" x14ac:dyDescent="0.25">
      <c r="A27" s="209"/>
      <c r="B27" s="184" t="s">
        <v>210</v>
      </c>
      <c r="C27" s="127" t="s">
        <v>956</v>
      </c>
      <c r="D27" s="128"/>
      <c r="E27" s="128"/>
      <c r="F27" s="141"/>
      <c r="G27" s="141"/>
      <c r="H27" s="141"/>
      <c r="I27" s="114">
        <v>10000</v>
      </c>
      <c r="J27" s="141"/>
      <c r="K27" s="141"/>
      <c r="L27" s="141"/>
      <c r="M27" s="128" t="s">
        <v>795</v>
      </c>
      <c r="N27" s="128"/>
      <c r="O27" s="128"/>
      <c r="P27" s="128"/>
      <c r="Q27" s="128"/>
      <c r="R27" s="128"/>
      <c r="S27" s="128"/>
      <c r="T27" s="128"/>
      <c r="U27" s="128"/>
      <c r="W27" s="59"/>
    </row>
    <row r="28" spans="1:23" ht="104.25" customHeight="1" x14ac:dyDescent="0.25">
      <c r="A28" s="209"/>
      <c r="B28" s="184" t="s">
        <v>222</v>
      </c>
      <c r="C28" s="127" t="s">
        <v>797</v>
      </c>
      <c r="D28" s="128"/>
      <c r="E28" s="128"/>
      <c r="F28" s="141"/>
      <c r="G28" s="141"/>
      <c r="H28" s="141"/>
      <c r="I28" s="141"/>
      <c r="J28" s="141"/>
      <c r="K28" s="141"/>
      <c r="L28" s="141"/>
      <c r="M28" s="128" t="s">
        <v>662</v>
      </c>
      <c r="N28" s="128"/>
      <c r="O28" s="128"/>
      <c r="P28" s="128"/>
      <c r="Q28" s="128"/>
      <c r="R28" s="128"/>
      <c r="S28" s="128"/>
      <c r="T28" s="128"/>
      <c r="U28" s="128"/>
      <c r="W28" s="59"/>
    </row>
    <row r="29" spans="1:23" ht="104.25" customHeight="1" x14ac:dyDescent="0.25">
      <c r="A29" s="209"/>
      <c r="B29" s="184" t="s">
        <v>236</v>
      </c>
      <c r="C29" s="127" t="s">
        <v>798</v>
      </c>
      <c r="D29" s="128"/>
      <c r="E29" s="128"/>
      <c r="F29" s="141"/>
      <c r="G29" s="141"/>
      <c r="H29" s="141"/>
      <c r="I29" s="141"/>
      <c r="J29" s="141"/>
      <c r="K29" s="141"/>
      <c r="L29" s="141"/>
      <c r="M29" s="128" t="s">
        <v>665</v>
      </c>
      <c r="N29" s="128"/>
      <c r="O29" s="128"/>
      <c r="P29" s="128"/>
      <c r="Q29" s="128"/>
      <c r="R29" s="128"/>
      <c r="S29" s="128"/>
      <c r="T29" s="128"/>
      <c r="U29" s="128"/>
      <c r="W29" s="59"/>
    </row>
    <row r="30" spans="1:23" ht="104.25" customHeight="1" x14ac:dyDescent="0.25">
      <c r="A30" s="209"/>
      <c r="B30" s="129" t="s">
        <v>957</v>
      </c>
      <c r="C30" s="127" t="s">
        <v>269</v>
      </c>
      <c r="D30" s="128" t="s">
        <v>958</v>
      </c>
      <c r="E30" s="128" t="s">
        <v>959</v>
      </c>
      <c r="F30" s="219">
        <v>43191</v>
      </c>
      <c r="G30" s="219">
        <v>45017</v>
      </c>
      <c r="H30" s="141" t="s">
        <v>873</v>
      </c>
      <c r="I30" s="114">
        <v>200000</v>
      </c>
      <c r="J30" s="141" t="s">
        <v>960</v>
      </c>
      <c r="K30" s="141" t="s">
        <v>961</v>
      </c>
      <c r="L30" s="141" t="s">
        <v>875</v>
      </c>
      <c r="M30" s="128" t="s">
        <v>962</v>
      </c>
      <c r="N30" s="128" t="s">
        <v>55</v>
      </c>
      <c r="O30" s="128"/>
      <c r="P30" s="128"/>
      <c r="Q30" s="128" t="s">
        <v>963</v>
      </c>
      <c r="R30" s="128" t="s">
        <v>909</v>
      </c>
      <c r="S30" s="128" t="s">
        <v>964</v>
      </c>
      <c r="T30" s="128" t="s">
        <v>940</v>
      </c>
      <c r="U30" s="128"/>
      <c r="W30" s="59"/>
    </row>
    <row r="31" spans="1:23" ht="104.25" customHeight="1" x14ac:dyDescent="0.25">
      <c r="A31" s="210" t="s">
        <v>965</v>
      </c>
      <c r="B31" s="129" t="s">
        <v>246</v>
      </c>
      <c r="C31" s="127" t="s">
        <v>247</v>
      </c>
      <c r="D31" s="127" t="s">
        <v>507</v>
      </c>
      <c r="E31" s="127" t="s">
        <v>256</v>
      </c>
      <c r="F31" s="220">
        <v>43191</v>
      </c>
      <c r="G31" s="220">
        <v>45017</v>
      </c>
      <c r="H31" s="129" t="s">
        <v>206</v>
      </c>
      <c r="I31" s="114">
        <v>50000</v>
      </c>
      <c r="J31" s="129" t="s">
        <v>800</v>
      </c>
      <c r="K31" s="129" t="s">
        <v>258</v>
      </c>
      <c r="L31" s="129" t="s">
        <v>258</v>
      </c>
      <c r="M31" s="127"/>
      <c r="N31" s="128"/>
      <c r="O31" s="128" t="s">
        <v>55</v>
      </c>
      <c r="P31" s="128"/>
      <c r="Q31" s="127" t="s">
        <v>966</v>
      </c>
      <c r="R31" s="127" t="s">
        <v>909</v>
      </c>
      <c r="S31" s="127" t="s">
        <v>967</v>
      </c>
      <c r="T31" s="127" t="s">
        <v>803</v>
      </c>
      <c r="U31" s="127" t="s">
        <v>968</v>
      </c>
      <c r="W31" s="59"/>
    </row>
    <row r="32" spans="1:23" ht="104.25" customHeight="1" x14ac:dyDescent="0.25">
      <c r="A32" s="209"/>
      <c r="B32" s="129" t="s">
        <v>259</v>
      </c>
      <c r="C32" s="127" t="s">
        <v>969</v>
      </c>
      <c r="D32" s="127" t="s">
        <v>673</v>
      </c>
      <c r="E32" s="127" t="s">
        <v>266</v>
      </c>
      <c r="F32" s="220">
        <v>43191</v>
      </c>
      <c r="G32" s="220">
        <v>45017</v>
      </c>
      <c r="H32" s="129" t="s">
        <v>59</v>
      </c>
      <c r="I32" s="114">
        <v>12000</v>
      </c>
      <c r="J32" s="129" t="s">
        <v>808</v>
      </c>
      <c r="K32" s="129" t="s">
        <v>258</v>
      </c>
      <c r="L32" s="129" t="s">
        <v>258</v>
      </c>
      <c r="M32" s="127" t="s">
        <v>970</v>
      </c>
      <c r="N32" s="128"/>
      <c r="O32" s="128" t="s">
        <v>55</v>
      </c>
      <c r="P32" s="128"/>
      <c r="Q32" s="127" t="s">
        <v>971</v>
      </c>
      <c r="R32" s="127" t="s">
        <v>972</v>
      </c>
      <c r="S32" s="127"/>
      <c r="T32" s="127" t="s">
        <v>973</v>
      </c>
      <c r="U32" s="127" t="s">
        <v>974</v>
      </c>
      <c r="W32" s="59"/>
    </row>
    <row r="33" spans="1:23" ht="104.25" customHeight="1" x14ac:dyDescent="0.25">
      <c r="A33" s="209"/>
      <c r="B33" s="129" t="s">
        <v>268</v>
      </c>
      <c r="C33" s="127" t="s">
        <v>975</v>
      </c>
      <c r="D33" s="127"/>
      <c r="E33" s="127"/>
      <c r="F33" s="129"/>
      <c r="G33" s="129"/>
      <c r="H33" s="129"/>
      <c r="J33" s="129"/>
      <c r="K33" s="129"/>
      <c r="L33" s="129"/>
      <c r="M33" s="127"/>
      <c r="N33" s="128"/>
      <c r="O33" s="128"/>
      <c r="P33" s="128"/>
      <c r="Q33" s="127"/>
      <c r="R33" s="127"/>
      <c r="S33" s="127"/>
      <c r="T33" s="127"/>
      <c r="U33" s="127"/>
      <c r="W33" s="59"/>
    </row>
    <row r="34" spans="1:23" ht="104.25" customHeight="1" x14ac:dyDescent="0.25">
      <c r="A34" s="209"/>
      <c r="B34" s="129" t="s">
        <v>277</v>
      </c>
      <c r="C34" s="127" t="s">
        <v>815</v>
      </c>
      <c r="D34" s="127"/>
      <c r="E34" s="127"/>
      <c r="F34" s="129"/>
      <c r="G34" s="129"/>
      <c r="H34" s="129"/>
      <c r="I34" s="114">
        <v>10000</v>
      </c>
      <c r="J34" s="129"/>
      <c r="K34" s="129"/>
      <c r="L34" s="129"/>
      <c r="M34" s="127"/>
      <c r="N34" s="128"/>
      <c r="O34" s="128"/>
      <c r="P34" s="128" t="s">
        <v>55</v>
      </c>
      <c r="Q34" s="127"/>
      <c r="R34" s="127" t="s">
        <v>976</v>
      </c>
      <c r="S34" s="127"/>
      <c r="T34" s="127"/>
      <c r="U34" s="127"/>
      <c r="W34" s="59"/>
    </row>
    <row r="35" spans="1:23" ht="104.25" customHeight="1" x14ac:dyDescent="0.25">
      <c r="A35" s="210" t="s">
        <v>977</v>
      </c>
      <c r="B35" s="129" t="s">
        <v>289</v>
      </c>
      <c r="C35" s="127" t="s">
        <v>299</v>
      </c>
      <c r="D35" s="127" t="s">
        <v>823</v>
      </c>
      <c r="E35" s="127" t="s">
        <v>824</v>
      </c>
      <c r="F35" s="220">
        <v>43191</v>
      </c>
      <c r="G35" s="220">
        <v>45017</v>
      </c>
      <c r="H35" s="129" t="s">
        <v>752</v>
      </c>
      <c r="I35" s="114">
        <v>0</v>
      </c>
      <c r="J35" s="129" t="s">
        <v>825</v>
      </c>
      <c r="K35" s="129" t="s">
        <v>875</v>
      </c>
      <c r="L35" s="129" t="s">
        <v>875</v>
      </c>
      <c r="M35" s="127" t="s">
        <v>826</v>
      </c>
      <c r="N35" s="128"/>
      <c r="O35" s="128" t="s">
        <v>55</v>
      </c>
      <c r="P35" s="128"/>
      <c r="Q35" s="127" t="s">
        <v>978</v>
      </c>
      <c r="R35" s="127" t="s">
        <v>909</v>
      </c>
      <c r="S35" s="127" t="s">
        <v>979</v>
      </c>
      <c r="T35" s="127" t="s">
        <v>940</v>
      </c>
      <c r="U35" s="127"/>
      <c r="W35" s="59"/>
    </row>
    <row r="36" spans="1:23" ht="104.25" customHeight="1" x14ac:dyDescent="0.25">
      <c r="A36" s="209"/>
      <c r="B36" s="129" t="s">
        <v>302</v>
      </c>
      <c r="C36" s="127" t="s">
        <v>827</v>
      </c>
      <c r="D36" s="127"/>
      <c r="E36" s="127"/>
      <c r="F36" s="129"/>
      <c r="G36" s="129"/>
      <c r="H36" s="129"/>
      <c r="I36" s="114"/>
      <c r="J36" s="129"/>
      <c r="K36" s="129"/>
      <c r="L36" s="129"/>
      <c r="M36" s="127"/>
      <c r="N36" s="128"/>
      <c r="O36" s="128"/>
      <c r="P36" s="128"/>
      <c r="Q36" s="127" t="s">
        <v>827</v>
      </c>
      <c r="R36" s="127"/>
      <c r="S36" s="127"/>
      <c r="T36" s="127"/>
      <c r="U36" s="127"/>
      <c r="W36" s="59"/>
    </row>
    <row r="37" spans="1:23" ht="104.25" customHeight="1" x14ac:dyDescent="0.25">
      <c r="A37" s="209"/>
      <c r="B37" s="129" t="s">
        <v>313</v>
      </c>
      <c r="C37" s="127" t="s">
        <v>828</v>
      </c>
      <c r="D37" s="127"/>
      <c r="E37" s="127"/>
      <c r="F37" s="129"/>
      <c r="G37" s="129"/>
      <c r="H37" s="129"/>
      <c r="I37" s="114"/>
      <c r="J37" s="129"/>
      <c r="K37" s="129"/>
      <c r="L37" s="129"/>
      <c r="M37" s="127"/>
      <c r="N37" s="128"/>
      <c r="O37" s="128"/>
      <c r="P37" s="128"/>
      <c r="Q37" s="127"/>
      <c r="R37" s="127"/>
      <c r="S37" s="127"/>
      <c r="T37" s="127"/>
      <c r="U37" s="127"/>
      <c r="W37" s="59"/>
    </row>
    <row r="38" spans="1:23" ht="104.25" customHeight="1" x14ac:dyDescent="0.25">
      <c r="A38" s="209"/>
      <c r="B38" s="129" t="s">
        <v>324</v>
      </c>
      <c r="C38" s="127" t="s">
        <v>325</v>
      </c>
      <c r="D38" s="127" t="s">
        <v>832</v>
      </c>
      <c r="E38" s="127" t="s">
        <v>980</v>
      </c>
      <c r="F38" s="220">
        <v>43160</v>
      </c>
      <c r="G38" s="220">
        <v>45017</v>
      </c>
      <c r="H38" s="129" t="s">
        <v>710</v>
      </c>
      <c r="I38" s="114">
        <v>100000</v>
      </c>
      <c r="J38" s="129" t="s">
        <v>711</v>
      </c>
      <c r="K38" s="129" t="s">
        <v>833</v>
      </c>
      <c r="L38" s="129" t="s">
        <v>875</v>
      </c>
      <c r="M38" s="127" t="s">
        <v>981</v>
      </c>
      <c r="N38" s="128"/>
      <c r="O38" s="128"/>
      <c r="P38" s="128" t="s">
        <v>55</v>
      </c>
      <c r="Q38" s="127" t="s">
        <v>982</v>
      </c>
      <c r="R38" s="127" t="s">
        <v>983</v>
      </c>
      <c r="S38" s="127"/>
      <c r="T38" s="127" t="s">
        <v>984</v>
      </c>
      <c r="U38" s="127" t="s">
        <v>985</v>
      </c>
      <c r="W38" s="59"/>
    </row>
    <row r="39" spans="1:23" ht="104.25" customHeight="1" x14ac:dyDescent="0.25">
      <c r="A39" s="209"/>
      <c r="B39" s="129" t="s">
        <v>847</v>
      </c>
      <c r="C39" s="127" t="s">
        <v>848</v>
      </c>
      <c r="D39" s="127" t="s">
        <v>849</v>
      </c>
      <c r="E39" s="127" t="s">
        <v>850</v>
      </c>
      <c r="F39" s="220">
        <v>44835</v>
      </c>
      <c r="G39" s="220">
        <v>45017</v>
      </c>
      <c r="H39" s="129" t="s">
        <v>851</v>
      </c>
      <c r="I39" s="114">
        <v>50000</v>
      </c>
      <c r="J39" s="129" t="s">
        <v>986</v>
      </c>
      <c r="K39" s="129" t="s">
        <v>64</v>
      </c>
      <c r="L39" s="129" t="s">
        <v>64</v>
      </c>
      <c r="M39" s="127" t="s">
        <v>853</v>
      </c>
      <c r="N39" s="128"/>
      <c r="O39" s="128" t="s">
        <v>55</v>
      </c>
      <c r="P39" s="128"/>
      <c r="Q39" s="127" t="s">
        <v>987</v>
      </c>
      <c r="R39" s="127" t="s">
        <v>909</v>
      </c>
      <c r="S39" s="127" t="s">
        <v>820</v>
      </c>
      <c r="T39" s="127" t="s">
        <v>752</v>
      </c>
      <c r="U39" s="127"/>
      <c r="W39" s="59"/>
    </row>
    <row r="40" spans="1:23" ht="104.25" customHeight="1" x14ac:dyDescent="0.25">
      <c r="A40" s="210" t="s">
        <v>988</v>
      </c>
      <c r="B40" s="129" t="s">
        <v>337</v>
      </c>
      <c r="C40" s="127" t="s">
        <v>836</v>
      </c>
      <c r="D40" s="127"/>
      <c r="E40" s="127"/>
      <c r="F40" s="129"/>
      <c r="G40" s="129"/>
      <c r="H40" s="129"/>
      <c r="I40" s="114">
        <v>10000</v>
      </c>
      <c r="J40" s="129"/>
      <c r="K40" s="129"/>
      <c r="L40" s="129"/>
      <c r="M40" s="127"/>
      <c r="N40" s="128"/>
      <c r="O40" s="128"/>
      <c r="P40" s="128" t="s">
        <v>55</v>
      </c>
      <c r="Q40" s="127"/>
      <c r="R40" s="127"/>
      <c r="S40" s="127"/>
      <c r="T40" s="127"/>
      <c r="U40" s="127"/>
      <c r="W40" s="59"/>
    </row>
    <row r="41" spans="1:23" ht="104.25" customHeight="1" x14ac:dyDescent="0.25">
      <c r="A41" s="209"/>
      <c r="B41" s="129" t="s">
        <v>347</v>
      </c>
      <c r="C41" s="127" t="s">
        <v>838</v>
      </c>
      <c r="D41" s="127"/>
      <c r="E41" s="127"/>
      <c r="F41" s="129"/>
      <c r="G41" s="129"/>
      <c r="H41" s="129"/>
      <c r="I41" s="114">
        <v>0</v>
      </c>
      <c r="J41" s="129"/>
      <c r="K41" s="129"/>
      <c r="L41" s="129"/>
      <c r="M41" s="127"/>
      <c r="N41" s="128"/>
      <c r="O41" s="128"/>
      <c r="P41" s="128" t="s">
        <v>55</v>
      </c>
      <c r="Q41" s="127"/>
      <c r="R41" s="127"/>
      <c r="S41" s="127"/>
      <c r="T41" s="127"/>
      <c r="U41" s="127"/>
      <c r="W41" s="59"/>
    </row>
    <row r="42" spans="1:23" ht="104.25" customHeight="1" x14ac:dyDescent="0.25">
      <c r="A42" s="209"/>
      <c r="B42" s="129" t="s">
        <v>355</v>
      </c>
      <c r="C42" s="127" t="s">
        <v>356</v>
      </c>
      <c r="D42" s="127" t="s">
        <v>357</v>
      </c>
      <c r="E42" s="127" t="s">
        <v>558</v>
      </c>
      <c r="F42" s="220">
        <v>43191</v>
      </c>
      <c r="G42" s="220">
        <v>45017</v>
      </c>
      <c r="H42" s="129" t="s">
        <v>720</v>
      </c>
      <c r="I42" s="114">
        <v>250000</v>
      </c>
      <c r="J42" s="129" t="s">
        <v>721</v>
      </c>
      <c r="K42" s="129" t="s">
        <v>875</v>
      </c>
      <c r="L42" s="223" t="s">
        <v>989</v>
      </c>
      <c r="M42" s="127" t="s">
        <v>990</v>
      </c>
      <c r="N42" s="128"/>
      <c r="O42" s="128" t="s">
        <v>55</v>
      </c>
      <c r="P42" s="128"/>
      <c r="Q42" s="127" t="s">
        <v>991</v>
      </c>
      <c r="R42" s="127" t="s">
        <v>992</v>
      </c>
      <c r="S42" s="127" t="s">
        <v>993</v>
      </c>
      <c r="T42" s="127" t="s">
        <v>994</v>
      </c>
      <c r="U42" s="127"/>
      <c r="W42" s="59"/>
    </row>
    <row r="43" spans="1:23" ht="104.25" customHeight="1" x14ac:dyDescent="0.25">
      <c r="A43" s="209"/>
      <c r="B43" s="129" t="s">
        <v>365</v>
      </c>
      <c r="C43" s="127" t="s">
        <v>366</v>
      </c>
      <c r="D43" s="127" t="s">
        <v>567</v>
      </c>
      <c r="E43" s="127" t="s">
        <v>368</v>
      </c>
      <c r="F43" s="220">
        <v>43221</v>
      </c>
      <c r="G43" s="220">
        <v>45017</v>
      </c>
      <c r="H43" s="129" t="s">
        <v>369</v>
      </c>
      <c r="I43" s="114">
        <v>40000</v>
      </c>
      <c r="J43" s="129" t="s">
        <v>842</v>
      </c>
      <c r="K43" s="129" t="s">
        <v>995</v>
      </c>
      <c r="L43" s="129" t="s">
        <v>875</v>
      </c>
      <c r="M43" s="127" t="s">
        <v>569</v>
      </c>
      <c r="N43" s="128"/>
      <c r="O43" s="128" t="s">
        <v>55</v>
      </c>
      <c r="P43" s="128"/>
      <c r="Q43" s="127" t="s">
        <v>996</v>
      </c>
      <c r="R43" s="127" t="s">
        <v>909</v>
      </c>
      <c r="S43" s="127" t="s">
        <v>997</v>
      </c>
      <c r="T43" s="127" t="s">
        <v>998</v>
      </c>
      <c r="U43" s="127"/>
      <c r="W43" s="59"/>
    </row>
    <row r="44" spans="1:23" ht="104.25" customHeight="1" x14ac:dyDescent="0.25">
      <c r="A44" s="209"/>
      <c r="B44" s="129" t="s">
        <v>856</v>
      </c>
      <c r="C44" s="127" t="s">
        <v>857</v>
      </c>
      <c r="D44" s="127" t="s">
        <v>858</v>
      </c>
      <c r="E44" s="127" t="s">
        <v>859</v>
      </c>
      <c r="F44" s="220">
        <v>44835</v>
      </c>
      <c r="G44" s="220">
        <v>45017</v>
      </c>
      <c r="H44" s="129" t="s">
        <v>860</v>
      </c>
      <c r="I44" s="114">
        <v>0</v>
      </c>
      <c r="J44" s="129" t="s">
        <v>861</v>
      </c>
      <c r="K44" s="129" t="s">
        <v>862</v>
      </c>
      <c r="L44" s="129" t="s">
        <v>863</v>
      </c>
      <c r="M44" s="127" t="s">
        <v>864</v>
      </c>
      <c r="N44" s="128"/>
      <c r="O44" s="128"/>
      <c r="P44" s="128" t="s">
        <v>55</v>
      </c>
      <c r="Q44" s="127" t="s">
        <v>999</v>
      </c>
      <c r="R44" s="127" t="s">
        <v>1000</v>
      </c>
      <c r="S44" s="127" t="s">
        <v>1001</v>
      </c>
      <c r="T44" s="127" t="s">
        <v>984</v>
      </c>
      <c r="U44" s="127"/>
      <c r="W44" s="59"/>
    </row>
    <row r="45" spans="1:23" x14ac:dyDescent="0.25">
      <c r="W45" s="59"/>
    </row>
    <row r="46" spans="1:23" x14ac:dyDescent="0.25">
      <c r="A46" s="59"/>
      <c r="B46" s="59"/>
      <c r="C46" s="59"/>
      <c r="D46" s="59"/>
      <c r="E46" s="59"/>
      <c r="F46" s="221"/>
      <c r="G46" s="221"/>
      <c r="H46" s="221"/>
      <c r="I46" s="221"/>
      <c r="J46" s="221"/>
      <c r="K46" s="221"/>
      <c r="L46" s="221"/>
      <c r="M46" s="59"/>
      <c r="N46" s="59"/>
      <c r="O46" s="59"/>
      <c r="P46" s="59"/>
      <c r="Q46" s="59"/>
      <c r="R46" s="59"/>
      <c r="S46" s="59"/>
      <c r="T46" s="59"/>
      <c r="U46" s="59"/>
      <c r="V46" s="59"/>
      <c r="W46" s="59"/>
    </row>
    <row r="47" spans="1:23" x14ac:dyDescent="0.25">
      <c r="A47" s="59"/>
      <c r="B47" s="59"/>
      <c r="C47" s="59"/>
      <c r="D47" s="59"/>
      <c r="E47" s="59"/>
      <c r="F47" s="221"/>
      <c r="G47" s="221"/>
      <c r="H47" s="221"/>
      <c r="I47" s="221"/>
      <c r="J47" s="221"/>
      <c r="K47" s="221"/>
      <c r="L47" s="221"/>
      <c r="M47" s="59"/>
      <c r="N47" s="59"/>
      <c r="O47" s="59"/>
      <c r="P47" s="59"/>
      <c r="Q47" s="59"/>
      <c r="R47" s="59"/>
      <c r="S47" s="59"/>
      <c r="T47" s="59"/>
      <c r="U47" s="59"/>
      <c r="V47" s="59"/>
      <c r="W47" s="59"/>
    </row>
    <row r="49" ht="26.25" customHeight="1" x14ac:dyDescent="0.25"/>
    <row r="50" ht="26.25" customHeight="1" x14ac:dyDescent="0.25"/>
    <row r="51" ht="43.5" customHeight="1" x14ac:dyDescent="0.25"/>
    <row r="53" ht="15.75" customHeight="1" x14ac:dyDescent="0.25"/>
    <row r="65" ht="15.75" customHeight="1" x14ac:dyDescent="0.25"/>
    <row r="66" ht="15" customHeight="1" x14ac:dyDescent="0.25"/>
    <row r="77" ht="15.75" customHeight="1" x14ac:dyDescent="0.25"/>
    <row r="78" ht="15" customHeight="1" x14ac:dyDescent="0.25"/>
    <row r="89" ht="15.75" customHeight="1" x14ac:dyDescent="0.25"/>
  </sheetData>
  <sheetProtection algorithmName="SHA-512" hashValue="h25HcYNVC6N6zIu5qaiDt4zwsfxMp58dba35Om6ZdJ99yxtPfQ//clDmg7XS5lfWFoRHQVi2SN5yzp+tyYVS2w==" saltValue="vETlOCUk3ZHXoOBhdOML7g==" spinCount="100000" sheet="1" objects="1" scenarios="1"/>
  <mergeCells count="25">
    <mergeCell ref="F9:G9"/>
    <mergeCell ref="H9:H10"/>
    <mergeCell ref="I9:I10"/>
    <mergeCell ref="A9:A10"/>
    <mergeCell ref="B9:B10"/>
    <mergeCell ref="C9:C10"/>
    <mergeCell ref="D9:D10"/>
    <mergeCell ref="E9:E10"/>
    <mergeCell ref="A1:M1"/>
    <mergeCell ref="A2:M2"/>
    <mergeCell ref="B4:G4"/>
    <mergeCell ref="B6:C6"/>
    <mergeCell ref="A8:M8"/>
    <mergeCell ref="S9:S10"/>
    <mergeCell ref="O9:O10"/>
    <mergeCell ref="N8:U8"/>
    <mergeCell ref="J9:J10"/>
    <mergeCell ref="T9:T10"/>
    <mergeCell ref="U9:U10"/>
    <mergeCell ref="P9:P10"/>
    <mergeCell ref="K9:L9"/>
    <mergeCell ref="M9:M10"/>
    <mergeCell ref="N9:N10"/>
    <mergeCell ref="Q9:Q10"/>
    <mergeCell ref="R9:R10"/>
  </mergeCells>
  <conditionalFormatting sqref="N11:N44">
    <cfRule type="cellIs" dxfId="4" priority="8" operator="equal">
      <formula>"x"</formula>
    </cfRule>
  </conditionalFormatting>
  <conditionalFormatting sqref="O11:O44">
    <cfRule type="cellIs" dxfId="3" priority="1" operator="equal">
      <formula>"x"</formula>
    </cfRule>
  </conditionalFormatting>
  <conditionalFormatting sqref="P11:P44">
    <cfRule type="cellIs" dxfId="2" priority="5" operator="equal">
      <formula>"x"</formula>
    </cfRule>
  </conditionalFormatting>
  <conditionalFormatting sqref="Z6:Z7">
    <cfRule type="cellIs" dxfId="1" priority="10" stopIfTrue="1" operator="equal">
      <formula>$Z$6</formula>
    </cfRule>
  </conditionalFormatting>
  <pageMargins left="0.511811024" right="0.511811024" top="0.78740157499999996" bottom="0.78740157499999996" header="0.31496062000000002" footer="0.31496062000000002"/>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e18ee0c-803d-4b73-8512-9fd7dee91864">
      <Terms xmlns="http://schemas.microsoft.com/office/infopath/2007/PartnerControls"/>
    </lcf76f155ced4ddcb4097134ff3c332f>
    <TaxCatchAll xmlns="844e8575-9e00-4175-9df5-02694039ab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D0F5F97CF19F141AAF675EC48D2F445" ma:contentTypeVersion="13" ma:contentTypeDescription="Crie um novo documento." ma:contentTypeScope="" ma:versionID="77f77bbccee3362ccdfdbeb93a2b837d">
  <xsd:schema xmlns:xsd="http://www.w3.org/2001/XMLSchema" xmlns:xs="http://www.w3.org/2001/XMLSchema" xmlns:p="http://schemas.microsoft.com/office/2006/metadata/properties" xmlns:ns2="de18ee0c-803d-4b73-8512-9fd7dee91864" xmlns:ns3="844e8575-9e00-4175-9df5-02694039ab99" targetNamespace="http://schemas.microsoft.com/office/2006/metadata/properties" ma:root="true" ma:fieldsID="ae5a022ccec60791e8cc19a26c0dd4b4" ns2:_="" ns3:_="">
    <xsd:import namespace="de18ee0c-803d-4b73-8512-9fd7dee91864"/>
    <xsd:import namespace="844e8575-9e00-4175-9df5-02694039ab99"/>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18ee0c-803d-4b73-8512-9fd7dee918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lcf76f155ced4ddcb4097134ff3c332f" ma:index="15"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44e8575-9e00-4175-9df5-02694039ab99" elementFormDefault="qualified">
    <xsd:import namespace="http://schemas.microsoft.com/office/2006/documentManagement/types"/>
    <xsd:import namespace="http://schemas.microsoft.com/office/infopath/2007/PartnerControls"/>
    <xsd:element name="SharedWithUsers" ma:index="11"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talhes de Compartilhado Com" ma:internalName="SharedWithDetails" ma:readOnly="true">
      <xsd:simpleType>
        <xsd:restriction base="dms:Note">
          <xsd:maxLength value="255"/>
        </xsd:restriction>
      </xsd:simpleType>
    </xsd:element>
    <xsd:element name="TaxCatchAll" ma:index="16" nillable="true" ma:displayName="Taxonomy Catch All Column" ma:hidden="true" ma:list="{42eb43fb-2a66-490d-a7c4-e779734bafd7}" ma:internalName="TaxCatchAll" ma:showField="CatchAllData" ma:web="844e8575-9e00-4175-9df5-02694039ab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7361E66-942D-45F1-B026-51D6A595BBD4}">
  <ds:schemaRefs>
    <ds:schemaRef ds:uri="http://schemas.microsoft.com/sharepoint/v3/contenttype/forms"/>
  </ds:schemaRefs>
</ds:datastoreItem>
</file>

<file path=customXml/itemProps2.xml><?xml version="1.0" encoding="utf-8"?>
<ds:datastoreItem xmlns:ds="http://schemas.openxmlformats.org/officeDocument/2006/customXml" ds:itemID="{5FF0D14C-DDBA-4623-85D2-C37E2EF397D1}">
  <ds:schemaRefs>
    <ds:schemaRef ds:uri="http://schemas.microsoft.com/office/2006/metadata/properties"/>
    <ds:schemaRef ds:uri="http://schemas.microsoft.com/office/infopath/2007/PartnerControls"/>
    <ds:schemaRef ds:uri="de18ee0c-803d-4b73-8512-9fd7dee91864"/>
    <ds:schemaRef ds:uri="844e8575-9e00-4175-9df5-02694039ab99"/>
  </ds:schemaRefs>
</ds:datastoreItem>
</file>

<file path=customXml/itemProps3.xml><?xml version="1.0" encoding="utf-8"?>
<ds:datastoreItem xmlns:ds="http://schemas.openxmlformats.org/officeDocument/2006/customXml" ds:itemID="{C6840883-C1FC-409B-BE23-F31309499C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18ee0c-803d-4b73-8512-9fd7dee91864"/>
    <ds:schemaRef ds:uri="844e8575-9e00-4175-9df5-02694039ab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Cintia Lepesqueur Gonçalves</cp:lastModifiedBy>
  <cp:revision/>
  <dcterms:created xsi:type="dcterms:W3CDTF">2012-07-30T00:05:19Z</dcterms:created>
  <dcterms:modified xsi:type="dcterms:W3CDTF">2024-12-16T13:58:25Z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0x0101008D0F5F97CF19F141AAF675EC48D2F445</vt:lpwstr>
  </property>
  <property fmtid="{D5CDD505-2E9C-101B-9397-08002B2CF9AE}" pid="3" name="MSIP_Label_3738d5ca-cd4e-433d-8f2a-eee77df5cad2_Enabled">
    <vt:lpwstr>true</vt:lpwstr>
  </property>
  <property fmtid="{D5CDD505-2E9C-101B-9397-08002B2CF9AE}" pid="4" name="MSIP_Label_3738d5ca-cd4e-433d-8f2a-eee77df5cad2_SetDate">
    <vt:lpwstr>2023-03-20T12:53:39Z</vt:lpwstr>
  </property>
  <property fmtid="{D5CDD505-2E9C-101B-9397-08002B2CF9AE}" pid="5" name="MSIP_Label_3738d5ca-cd4e-433d-8f2a-eee77df5cad2_Method">
    <vt:lpwstr>Standard</vt:lpwstr>
  </property>
  <property fmtid="{D5CDD505-2E9C-101B-9397-08002B2CF9AE}" pid="6" name="MSIP_Label_3738d5ca-cd4e-433d-8f2a-eee77df5cad2_Name">
    <vt:lpwstr>defa4170-0d19-0005-0004-bc88714345d2</vt:lpwstr>
  </property>
  <property fmtid="{D5CDD505-2E9C-101B-9397-08002B2CF9AE}" pid="7" name="MSIP_Label_3738d5ca-cd4e-433d-8f2a-eee77df5cad2_SiteId">
    <vt:lpwstr>c14e2b56-c5bc-43bd-ad9c-408cf6cc3560</vt:lpwstr>
  </property>
  <property fmtid="{D5CDD505-2E9C-101B-9397-08002B2CF9AE}" pid="8" name="MSIP_Label_3738d5ca-cd4e-433d-8f2a-eee77df5cad2_ActionId">
    <vt:lpwstr>a912df3c-9cfe-48d3-8674-2e072def9332</vt:lpwstr>
  </property>
  <property fmtid="{D5CDD505-2E9C-101B-9397-08002B2CF9AE}" pid="9" name="MSIP_Label_3738d5ca-cd4e-433d-8f2a-eee77df5cad2_ContentBits">
    <vt:lpwstr>0</vt:lpwstr>
  </property>
</Properties>
</file>