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52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p-A-CGESP-bsa\_COPAN\PAN Grandes Cetáceos e Pinípedes\2-Monitoria\Monitoria Final (2018)\"/>
    </mc:Choice>
  </mc:AlternateContent>
  <bookViews>
    <workbookView xWindow="0" yWindow="0" windowWidth="28800" windowHeight="12225" tabRatio="793" activeTab="9"/>
  </bookViews>
  <sheets>
    <sheet name="Monitoria Anual - 1" sheetId="1" r:id="rId1"/>
    <sheet name="Painel de Gestão - 1" sheetId="2" r:id="rId2"/>
    <sheet name="Monitoria Anual - 2" sheetId="44" state="hidden" r:id="rId3"/>
    <sheet name="Painel de Gestão - 2" sheetId="45" state="hidden" r:id="rId4"/>
    <sheet name="Monitoria Anual - 3" sheetId="46" state="hidden" r:id="rId5"/>
    <sheet name="Painel de Gestão - 3" sheetId="47" state="hidden" r:id="rId6"/>
    <sheet name="Monitoria Anual - 4" sheetId="48" state="hidden" r:id="rId7"/>
    <sheet name="Painel de Gestão - 4" sheetId="49" state="hidden" r:id="rId8"/>
    <sheet name="Monitoria Final" sheetId="35" r:id="rId9"/>
    <sheet name="Painel de Gestão Final" sheetId="36" r:id="rId10"/>
  </sheets>
  <calcPr calcId="171027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" i="36" l="1"/>
  <c r="D5" i="36" l="1"/>
  <c r="AE34" i="2" l="1"/>
  <c r="AE33" i="2"/>
  <c r="AE32" i="2"/>
  <c r="AD34" i="2"/>
  <c r="AD32" i="2"/>
  <c r="AD33" i="2"/>
  <c r="AA34" i="2"/>
  <c r="AA33" i="2"/>
  <c r="Z34" i="2"/>
  <c r="Z33" i="2"/>
  <c r="AB33" i="2" s="1"/>
  <c r="Z32" i="2"/>
  <c r="AA32" i="2"/>
  <c r="AE29" i="2"/>
  <c r="AE28" i="2"/>
  <c r="AE27" i="2"/>
  <c r="AE26" i="2"/>
  <c r="AE25" i="2"/>
  <c r="AD29" i="2"/>
  <c r="AD28" i="2"/>
  <c r="AD27" i="2"/>
  <c r="AD26" i="2"/>
  <c r="AD25" i="2"/>
  <c r="AA29" i="2"/>
  <c r="AA28" i="2"/>
  <c r="AA27" i="2"/>
  <c r="AA26" i="2"/>
  <c r="AA25" i="2"/>
  <c r="AA16" i="2"/>
  <c r="Z29" i="2"/>
  <c r="Z20" i="2"/>
  <c r="Z28" i="2"/>
  <c r="Z19" i="2"/>
  <c r="Z27" i="2"/>
  <c r="AB27" i="2" s="1"/>
  <c r="Z18" i="2"/>
  <c r="Z26" i="2"/>
  <c r="Z17" i="2"/>
  <c r="Z25" i="2"/>
  <c r="Z16" i="2"/>
  <c r="E34" i="2"/>
  <c r="E33" i="2"/>
  <c r="E32" i="2"/>
  <c r="AF27" i="2" l="1"/>
  <c r="AF26" i="2"/>
  <c r="AB25" i="2"/>
  <c r="AB29" i="2"/>
  <c r="AB26" i="2"/>
  <c r="AF33" i="2"/>
  <c r="AB28" i="2"/>
  <c r="AF25" i="2"/>
  <c r="AF34" i="2"/>
  <c r="AF32" i="2"/>
  <c r="AB34" i="2"/>
  <c r="AB32" i="2"/>
  <c r="AF29" i="2"/>
  <c r="AF28" i="2"/>
  <c r="D5" i="2"/>
  <c r="J32" i="2"/>
  <c r="F15" i="2" l="1"/>
  <c r="J41" i="49" l="1"/>
  <c r="I41" i="49"/>
  <c r="H41" i="49"/>
  <c r="G41" i="49"/>
  <c r="F41" i="49"/>
  <c r="E41" i="49"/>
  <c r="J40" i="49"/>
  <c r="I40" i="49"/>
  <c r="H40" i="49"/>
  <c r="G40" i="49"/>
  <c r="F40" i="49"/>
  <c r="E40" i="49"/>
  <c r="J39" i="49"/>
  <c r="I39" i="49"/>
  <c r="H39" i="49"/>
  <c r="G39" i="49"/>
  <c r="F39" i="49"/>
  <c r="E39" i="49"/>
  <c r="J38" i="49"/>
  <c r="I38" i="49"/>
  <c r="H38" i="49"/>
  <c r="G38" i="49"/>
  <c r="F38" i="49"/>
  <c r="E38" i="49"/>
  <c r="J37" i="49"/>
  <c r="I37" i="49"/>
  <c r="H37" i="49"/>
  <c r="G37" i="49"/>
  <c r="F37" i="49"/>
  <c r="E37" i="49"/>
  <c r="J36" i="49"/>
  <c r="I36" i="49"/>
  <c r="H36" i="49"/>
  <c r="G36" i="49"/>
  <c r="F36" i="49"/>
  <c r="E36" i="49"/>
  <c r="J35" i="49"/>
  <c r="I35" i="49"/>
  <c r="H35" i="49"/>
  <c r="G35" i="49"/>
  <c r="F35" i="49"/>
  <c r="E35" i="49"/>
  <c r="J34" i="49"/>
  <c r="I34" i="49"/>
  <c r="H34" i="49"/>
  <c r="G34" i="49"/>
  <c r="F34" i="49"/>
  <c r="E34" i="49"/>
  <c r="J33" i="49"/>
  <c r="I33" i="49"/>
  <c r="H33" i="49"/>
  <c r="G33" i="49"/>
  <c r="F33" i="49"/>
  <c r="E33" i="49"/>
  <c r="J32" i="49"/>
  <c r="I32" i="49"/>
  <c r="H32" i="49"/>
  <c r="G32" i="49"/>
  <c r="F32" i="49"/>
  <c r="E32" i="49"/>
  <c r="D29" i="49"/>
  <c r="D24" i="49"/>
  <c r="D23" i="49"/>
  <c r="AA20" i="49" a="1"/>
  <c r="AA20" i="49" s="1"/>
  <c r="Z20" i="49" a="1"/>
  <c r="Z20" i="49" s="1"/>
  <c r="D20" i="49"/>
  <c r="AA19" i="49" a="1"/>
  <c r="AA19" i="49" s="1"/>
  <c r="Z19" i="49" a="1"/>
  <c r="Z19" i="49" s="1"/>
  <c r="AB19" i="49" s="1"/>
  <c r="D19" i="49"/>
  <c r="AA18" i="49" a="1"/>
  <c r="AA18" i="49" s="1"/>
  <c r="Z18" i="49" a="1"/>
  <c r="Z18" i="49" s="1"/>
  <c r="D18" i="49"/>
  <c r="AA17" i="49" a="1"/>
  <c r="AA17" i="49" s="1"/>
  <c r="Z17" i="49" a="1"/>
  <c r="Z17" i="49" s="1"/>
  <c r="D17" i="49"/>
  <c r="AA16" i="49"/>
  <c r="Z16" i="49"/>
  <c r="D16" i="49"/>
  <c r="F15" i="49"/>
  <c r="D7" i="49"/>
  <c r="D5" i="49"/>
  <c r="B3" i="49"/>
  <c r="D41" i="49"/>
  <c r="D40" i="49"/>
  <c r="D39" i="49"/>
  <c r="D38" i="49"/>
  <c r="D37" i="49"/>
  <c r="D36" i="49"/>
  <c r="D35" i="49"/>
  <c r="D34" i="49"/>
  <c r="D33" i="49"/>
  <c r="D32" i="49"/>
  <c r="C166" i="48"/>
  <c r="F21" i="49" s="1"/>
  <c r="J41" i="47"/>
  <c r="I41" i="47"/>
  <c r="H41" i="47"/>
  <c r="G41" i="47"/>
  <c r="F41" i="47"/>
  <c r="E41" i="47"/>
  <c r="J40" i="47"/>
  <c r="I40" i="47"/>
  <c r="H40" i="47"/>
  <c r="G40" i="47"/>
  <c r="F40" i="47"/>
  <c r="E40" i="47"/>
  <c r="J39" i="47"/>
  <c r="I39" i="47"/>
  <c r="H39" i="47"/>
  <c r="G39" i="47"/>
  <c r="F39" i="47"/>
  <c r="E39" i="47"/>
  <c r="J38" i="47"/>
  <c r="I38" i="47"/>
  <c r="H38" i="47"/>
  <c r="G38" i="47"/>
  <c r="F38" i="47"/>
  <c r="E38" i="47"/>
  <c r="J37" i="47"/>
  <c r="I37" i="47"/>
  <c r="H37" i="47"/>
  <c r="G37" i="47"/>
  <c r="F37" i="47"/>
  <c r="E37" i="47"/>
  <c r="J36" i="47"/>
  <c r="I36" i="47"/>
  <c r="H36" i="47"/>
  <c r="G36" i="47"/>
  <c r="F36" i="47"/>
  <c r="E36" i="47"/>
  <c r="J35" i="47"/>
  <c r="I35" i="47"/>
  <c r="H35" i="47"/>
  <c r="G35" i="47"/>
  <c r="F35" i="47"/>
  <c r="E35" i="47"/>
  <c r="J34" i="47"/>
  <c r="I34" i="47"/>
  <c r="H34" i="47"/>
  <c r="G34" i="47"/>
  <c r="F34" i="47"/>
  <c r="E34" i="47"/>
  <c r="J33" i="47"/>
  <c r="I33" i="47"/>
  <c r="H33" i="47"/>
  <c r="G33" i="47"/>
  <c r="F33" i="47"/>
  <c r="E33" i="47"/>
  <c r="J32" i="47"/>
  <c r="I32" i="47"/>
  <c r="H32" i="47"/>
  <c r="G32" i="47"/>
  <c r="F32" i="47"/>
  <c r="E32" i="47"/>
  <c r="D29" i="47"/>
  <c r="D24" i="47"/>
  <c r="D23" i="47"/>
  <c r="AA20" i="47" a="1"/>
  <c r="AA20" i="47" s="1"/>
  <c r="Z20" i="47" a="1"/>
  <c r="Z20" i="47" s="1"/>
  <c r="D20" i="47"/>
  <c r="AA19" i="47" a="1"/>
  <c r="AA19" i="47" s="1"/>
  <c r="Z19" i="47" a="1"/>
  <c r="Z19" i="47" s="1"/>
  <c r="D19" i="47"/>
  <c r="AA18" i="47" a="1"/>
  <c r="AA18" i="47" s="1"/>
  <c r="Z18" i="47" a="1"/>
  <c r="Z18" i="47" s="1"/>
  <c r="D18" i="47"/>
  <c r="AA17" i="47" a="1"/>
  <c r="AA17" i="47" s="1"/>
  <c r="Z17" i="47" a="1"/>
  <c r="Z17" i="47" s="1"/>
  <c r="D17" i="47"/>
  <c r="AA16" i="47"/>
  <c r="Z16" i="47"/>
  <c r="D16" i="47"/>
  <c r="F15" i="47"/>
  <c r="D7" i="47"/>
  <c r="D5" i="47"/>
  <c r="B3" i="47"/>
  <c r="D41" i="47"/>
  <c r="D40" i="47"/>
  <c r="D39" i="47"/>
  <c r="D38" i="47"/>
  <c r="D37" i="47"/>
  <c r="D36" i="47"/>
  <c r="D35" i="47"/>
  <c r="D34" i="47"/>
  <c r="D33" i="47"/>
  <c r="D32" i="47"/>
  <c r="C166" i="46"/>
  <c r="F21" i="47" s="1"/>
  <c r="J41" i="45"/>
  <c r="I41" i="45"/>
  <c r="H41" i="45"/>
  <c r="G41" i="45"/>
  <c r="F41" i="45"/>
  <c r="E41" i="45"/>
  <c r="J40" i="45"/>
  <c r="I40" i="45"/>
  <c r="H40" i="45"/>
  <c r="G40" i="45"/>
  <c r="F40" i="45"/>
  <c r="E40" i="45"/>
  <c r="J39" i="45"/>
  <c r="I39" i="45"/>
  <c r="H39" i="45"/>
  <c r="G39" i="45"/>
  <c r="F39" i="45"/>
  <c r="E39" i="45"/>
  <c r="J38" i="45"/>
  <c r="I38" i="45"/>
  <c r="H38" i="45"/>
  <c r="G38" i="45"/>
  <c r="F38" i="45"/>
  <c r="E38" i="45"/>
  <c r="J37" i="45"/>
  <c r="I37" i="45"/>
  <c r="H37" i="45"/>
  <c r="G37" i="45"/>
  <c r="F37" i="45"/>
  <c r="E37" i="45"/>
  <c r="J36" i="45"/>
  <c r="I36" i="45"/>
  <c r="H36" i="45"/>
  <c r="G36" i="45"/>
  <c r="F36" i="45"/>
  <c r="E36" i="45"/>
  <c r="J35" i="45"/>
  <c r="I35" i="45"/>
  <c r="H35" i="45"/>
  <c r="G35" i="45"/>
  <c r="F35" i="45"/>
  <c r="E35" i="45"/>
  <c r="J34" i="45"/>
  <c r="I34" i="45"/>
  <c r="H34" i="45"/>
  <c r="G34" i="45"/>
  <c r="F34" i="45"/>
  <c r="E34" i="45"/>
  <c r="J33" i="45"/>
  <c r="I33" i="45"/>
  <c r="H33" i="45"/>
  <c r="G33" i="45"/>
  <c r="F33" i="45"/>
  <c r="E33" i="45"/>
  <c r="J32" i="45"/>
  <c r="I32" i="45"/>
  <c r="H32" i="45"/>
  <c r="G32" i="45"/>
  <c r="F32" i="45"/>
  <c r="E32" i="45"/>
  <c r="D29" i="45"/>
  <c r="D24" i="45"/>
  <c r="D23" i="45"/>
  <c r="AA20" i="45" a="1"/>
  <c r="AA20" i="45" s="1"/>
  <c r="Z20" i="45" a="1"/>
  <c r="Z20" i="45" s="1"/>
  <c r="D20" i="45"/>
  <c r="AA19" i="45" a="1"/>
  <c r="AA19" i="45" s="1"/>
  <c r="Z19" i="45" a="1"/>
  <c r="Z19" i="45" s="1"/>
  <c r="D19" i="45"/>
  <c r="AA18" i="45" a="1"/>
  <c r="AA18" i="45" s="1"/>
  <c r="Z18" i="45" a="1"/>
  <c r="Z18" i="45" s="1"/>
  <c r="D18" i="45"/>
  <c r="AA17" i="45" a="1"/>
  <c r="AA17" i="45" s="1"/>
  <c r="Z17" i="45" a="1"/>
  <c r="Z17" i="45" s="1"/>
  <c r="D17" i="45"/>
  <c r="AA16" i="45"/>
  <c r="Z16" i="45"/>
  <c r="D16" i="45"/>
  <c r="F15" i="45"/>
  <c r="D7" i="45"/>
  <c r="D5" i="45"/>
  <c r="B3" i="45"/>
  <c r="D41" i="45"/>
  <c r="D40" i="45"/>
  <c r="D39" i="45"/>
  <c r="D38" i="45"/>
  <c r="D37" i="45"/>
  <c r="D36" i="45"/>
  <c r="D35" i="45"/>
  <c r="D34" i="45"/>
  <c r="D33" i="45"/>
  <c r="D32" i="45"/>
  <c r="C166" i="44"/>
  <c r="F21" i="45" s="1"/>
  <c r="F33" i="2"/>
  <c r="G33" i="2"/>
  <c r="H33" i="2"/>
  <c r="I33" i="2"/>
  <c r="J33" i="2"/>
  <c r="AB17" i="45" l="1"/>
  <c r="D33" i="2"/>
  <c r="AB16" i="45"/>
  <c r="F16" i="45" s="1"/>
  <c r="AB18" i="45"/>
  <c r="F18" i="45" s="1"/>
  <c r="AB20" i="45"/>
  <c r="F20" i="45" s="1"/>
  <c r="AB16" i="47"/>
  <c r="AB20" i="47"/>
  <c r="F20" i="47" s="1"/>
  <c r="AB16" i="2"/>
  <c r="D22" i="45"/>
  <c r="E17" i="45" s="1"/>
  <c r="D22" i="47"/>
  <c r="E18" i="47" s="1"/>
  <c r="AB19" i="47"/>
  <c r="F19" i="47" s="1"/>
  <c r="D22" i="49"/>
  <c r="E20" i="49" s="1"/>
  <c r="E17" i="49"/>
  <c r="AB16" i="49"/>
  <c r="F16" i="49" s="1"/>
  <c r="AB17" i="49"/>
  <c r="AB18" i="49"/>
  <c r="F18" i="49" s="1"/>
  <c r="F19" i="49"/>
  <c r="AB20" i="49"/>
  <c r="F20" i="49" s="1"/>
  <c r="F17" i="49"/>
  <c r="E19" i="49"/>
  <c r="AB18" i="47"/>
  <c r="E19" i="47"/>
  <c r="AB17" i="47"/>
  <c r="F17" i="47" s="1"/>
  <c r="F16" i="47"/>
  <c r="F18" i="47"/>
  <c r="E18" i="45"/>
  <c r="AB19" i="45"/>
  <c r="F19" i="45" s="1"/>
  <c r="F17" i="45"/>
  <c r="E19" i="45"/>
  <c r="E16" i="45"/>
  <c r="E20" i="45"/>
  <c r="AA20" i="2" a="1"/>
  <c r="AA20" i="2" s="1"/>
  <c r="AB20" i="2" s="1"/>
  <c r="AA19" i="2" a="1"/>
  <c r="AA19" i="2" s="1"/>
  <c r="AA18" i="2" a="1"/>
  <c r="AA18" i="2" s="1"/>
  <c r="AB18" i="2" s="1"/>
  <c r="AA17" i="2" a="1"/>
  <c r="AA17" i="2" s="1"/>
  <c r="AB17" i="2" s="1"/>
  <c r="E20" i="47" l="1"/>
  <c r="E17" i="47"/>
  <c r="E16" i="47"/>
  <c r="E22" i="47" s="1"/>
  <c r="E18" i="49"/>
  <c r="E16" i="49"/>
  <c r="E22" i="49" s="1"/>
  <c r="F22" i="49"/>
  <c r="G19" i="49" s="1"/>
  <c r="F22" i="47"/>
  <c r="F22" i="45"/>
  <c r="G17" i="45" s="1"/>
  <c r="E22" i="45"/>
  <c r="AB19" i="2"/>
  <c r="F22" i="36"/>
  <c r="G22" i="36"/>
  <c r="F23" i="36"/>
  <c r="G23" i="36"/>
  <c r="F24" i="36"/>
  <c r="G24" i="36"/>
  <c r="E24" i="36"/>
  <c r="D19" i="36"/>
  <c r="E23" i="36"/>
  <c r="E22" i="36"/>
  <c r="D14" i="36"/>
  <c r="D13" i="36"/>
  <c r="D12" i="36"/>
  <c r="D24" i="2"/>
  <c r="D23" i="2"/>
  <c r="G16" i="49" l="1"/>
  <c r="D22" i="36"/>
  <c r="G20" i="49"/>
  <c r="G17" i="49"/>
  <c r="D23" i="36"/>
  <c r="D24" i="36"/>
  <c r="G18" i="49"/>
  <c r="G15" i="49"/>
  <c r="G21" i="49"/>
  <c r="G21" i="47"/>
  <c r="G20" i="47"/>
  <c r="G19" i="47"/>
  <c r="G15" i="47"/>
  <c r="G18" i="47"/>
  <c r="G17" i="47"/>
  <c r="G16" i="47"/>
  <c r="G19" i="45"/>
  <c r="G21" i="45"/>
  <c r="G15" i="45"/>
  <c r="G18" i="45"/>
  <c r="G20" i="45"/>
  <c r="G16" i="45"/>
  <c r="D20" i="2"/>
  <c r="F20" i="2" s="1"/>
  <c r="D19" i="2"/>
  <c r="F19" i="2" s="1"/>
  <c r="D18" i="2"/>
  <c r="F18" i="2" s="1"/>
  <c r="D16" i="2"/>
  <c r="F16" i="2" s="1"/>
  <c r="D17" i="2"/>
  <c r="F17" i="2" s="1"/>
  <c r="B3" i="36"/>
  <c r="G22" i="49" l="1"/>
  <c r="G22" i="47"/>
  <c r="G22" i="45"/>
  <c r="D15" i="36"/>
  <c r="E14" i="36" s="1"/>
  <c r="D7" i="2"/>
  <c r="E12" i="36" l="1"/>
  <c r="E13" i="36"/>
  <c r="D22" i="2"/>
  <c r="E15" i="36" l="1"/>
  <c r="E19" i="2"/>
  <c r="E18" i="2"/>
  <c r="E16" i="2"/>
  <c r="E20" i="2"/>
  <c r="E17" i="2"/>
  <c r="G32" i="2"/>
  <c r="H32" i="2"/>
  <c r="I32" i="2"/>
  <c r="G34" i="2"/>
  <c r="H34" i="2"/>
  <c r="I34" i="2"/>
  <c r="J34" i="2"/>
  <c r="F34" i="2"/>
  <c r="F32" i="2"/>
  <c r="F21" i="2"/>
  <c r="D29" i="2"/>
  <c r="B3" i="2"/>
  <c r="D34" i="2" l="1"/>
  <c r="D32" i="2"/>
  <c r="F22" i="2"/>
  <c r="G15" i="2" l="1"/>
  <c r="G21" i="2"/>
  <c r="G19" i="2"/>
  <c r="G18" i="2"/>
  <c r="G16" i="2"/>
  <c r="G20" i="2"/>
  <c r="G17" i="2"/>
  <c r="E22" i="2" l="1"/>
  <c r="G22" i="2"/>
</calcChain>
</file>

<file path=xl/sharedStrings.xml><?xml version="1.0" encoding="utf-8"?>
<sst xmlns="http://schemas.openxmlformats.org/spreadsheetml/2006/main" count="2079" uniqueCount="432">
  <si>
    <t>Objetivo Geral do PAN</t>
  </si>
  <si>
    <t>OBJETIVOS ESPECÍFICOS</t>
  </si>
  <si>
    <t>PLANEJAMENTO DO PAN</t>
  </si>
  <si>
    <t>Ação cujo início planejado é posterior ao período monitorado</t>
  </si>
  <si>
    <t>Ação em andamento com problemas de realização</t>
  </si>
  <si>
    <t xml:space="preserve">Ação em andamento no período previsto </t>
  </si>
  <si>
    <t>Ação concluída</t>
  </si>
  <si>
    <t>Ação excluída ou agrupada</t>
  </si>
  <si>
    <t>Descrição do andamento da ação</t>
  </si>
  <si>
    <t>Produto obtido</t>
  </si>
  <si>
    <t>Problemas enfrentados que justificam a não execução, a execução parcial da ação, a exclusão ou o agrupamento</t>
  </si>
  <si>
    <t>Responsável pela informação sobre o andamento da ação</t>
  </si>
  <si>
    <t>Revisão do texto da ação</t>
  </si>
  <si>
    <t>Revisão do produto da ação</t>
  </si>
  <si>
    <t>Revisão da Data de Início</t>
  </si>
  <si>
    <t>Revisão da Data de Término</t>
  </si>
  <si>
    <t>Revisão do articulador da ação</t>
  </si>
  <si>
    <t>Revisão da estimativa do custo global</t>
  </si>
  <si>
    <t>Revisão dos colaboradores</t>
  </si>
  <si>
    <t>Recomendações e observações</t>
  </si>
  <si>
    <t>REPROGRAMAÇÃO DO PAN</t>
  </si>
  <si>
    <t>X</t>
  </si>
  <si>
    <t>PAINEL DE GESTÃO DO PAN</t>
  </si>
  <si>
    <t>Número de Objetivos Específicos</t>
  </si>
  <si>
    <t>Concluída</t>
  </si>
  <si>
    <t>%</t>
  </si>
  <si>
    <t>TOTAL DE AÇÕES DO PAN</t>
  </si>
  <si>
    <t>PAINEL DE OBJETIVOS ESPECÍFICOS DO PAN</t>
  </si>
  <si>
    <t>Objetivos Específicos</t>
  </si>
  <si>
    <t>ação 3</t>
  </si>
  <si>
    <t>Texto objetivo 1</t>
  </si>
  <si>
    <t>Texto objetivo 2</t>
  </si>
  <si>
    <t>Texto objetivo 3</t>
  </si>
  <si>
    <t>Texto objetivo 4</t>
  </si>
  <si>
    <t>ação 4</t>
  </si>
  <si>
    <t>Texto objetivo 5</t>
  </si>
  <si>
    <t>ação 5</t>
  </si>
  <si>
    <t>Ações</t>
  </si>
  <si>
    <t>OBJETIVO 1</t>
  </si>
  <si>
    <t>OBJETIVO 2</t>
  </si>
  <si>
    <t>OBJETIVO 3</t>
  </si>
  <si>
    <t>OBJETIVO 4</t>
  </si>
  <si>
    <t>OBJETIVO 5</t>
  </si>
  <si>
    <t>Texto objetivo 6</t>
  </si>
  <si>
    <t>ação 6</t>
  </si>
  <si>
    <t>OBJETIVO 6</t>
  </si>
  <si>
    <t>OBJETIVO 7</t>
  </si>
  <si>
    <t>OBJETIVO 8</t>
  </si>
  <si>
    <t>OBJETIVO 9</t>
  </si>
  <si>
    <t>OBJETIVO 10</t>
  </si>
  <si>
    <t>Texto objetivo 7</t>
  </si>
  <si>
    <t>ação 7</t>
  </si>
  <si>
    <t>Texto objetivo 8</t>
  </si>
  <si>
    <t>Texto objetivo 9</t>
  </si>
  <si>
    <t>Texto objetivo 10</t>
  </si>
  <si>
    <t>ação 8</t>
  </si>
  <si>
    <t>ação 9</t>
  </si>
  <si>
    <t>ação 10</t>
  </si>
  <si>
    <t>OBJETIVO</t>
  </si>
  <si>
    <t xml:space="preserve">SITUAÇÃO ATUAL </t>
  </si>
  <si>
    <t xml:space="preserve">Recomendações ou Observações </t>
  </si>
  <si>
    <t>x</t>
  </si>
  <si>
    <t>PÓS MONITORIA</t>
  </si>
  <si>
    <t>Excluída</t>
  </si>
  <si>
    <t xml:space="preserve">MONITORIA </t>
  </si>
  <si>
    <t>Ação</t>
  </si>
  <si>
    <t>Produto</t>
  </si>
  <si>
    <t>Resultados esperados</t>
  </si>
  <si>
    <t>Período</t>
  </si>
  <si>
    <t>Articulador</t>
  </si>
  <si>
    <t>Custo estimado (R$)</t>
  </si>
  <si>
    <t>Colaboradores</t>
  </si>
  <si>
    <t>Observações</t>
  </si>
  <si>
    <t>Início</t>
  </si>
  <si>
    <t>Fim</t>
  </si>
  <si>
    <t>Nº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</si>
  <si>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</si>
  <si>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</si>
  <si>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</si>
  <si>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</si>
  <si>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</si>
  <si>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</si>
  <si>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</si>
  <si>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</si>
  <si>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</si>
  <si>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</si>
  <si>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</si>
  <si>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</si>
  <si>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</si>
  <si>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</si>
  <si>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</si>
  <si>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</si>
  <si>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</si>
  <si>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</si>
  <si>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</si>
  <si>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</si>
  <si>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</si>
  <si>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</si>
  <si>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</si>
  <si>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</si>
  <si>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</si>
  <si>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</si>
  <si>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</si>
  <si>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</si>
  <si>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</si>
  <si>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</si>
  <si>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</si>
  <si>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</si>
  <si>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</si>
  <si>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</si>
  <si>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</si>
  <si>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</si>
  <si>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</si>
  <si>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</si>
  <si>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</si>
  <si>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</si>
  <si>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</si>
  <si>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</si>
  <si>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</si>
  <si>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</si>
  <si>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</si>
  <si>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</si>
  <si>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</si>
  <si>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</si>
  <si>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</si>
  <si>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</si>
  <si>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</si>
  <si>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</si>
  <si>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</si>
  <si>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</si>
  <si>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</si>
  <si>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</si>
  <si>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</si>
  <si>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</si>
  <si>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</si>
  <si>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</si>
  <si>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</si>
  <si>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</si>
  <si>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</si>
  <si>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</si>
  <si>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</si>
  <si>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</si>
  <si>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</si>
  <si>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</si>
  <si>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</si>
  <si>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</si>
  <si>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</si>
  <si>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</si>
  <si>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</si>
  <si>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</si>
  <si>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</si>
  <si>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SITUAÇÃO DAS AÇÕES</t>
  </si>
  <si>
    <t>Agrupada</t>
  </si>
  <si>
    <t>PLANO DE AÇÃO NACIONAL DE CONSERVAÇÃO DE ESPÉCIES AMEAÇADAS DE EXTINÇÃO - PAN</t>
  </si>
  <si>
    <t>RESUMO DA SITUAÇÃO DAS AÇÕES DO PAN</t>
  </si>
  <si>
    <t>Ação iniciada e não concluída no período previsto</t>
  </si>
  <si>
    <t>Data da monitoria</t>
  </si>
  <si>
    <t>Localização</t>
  </si>
  <si>
    <t>NOVAS AÇÕES:</t>
  </si>
  <si>
    <t>PLANEJAMENTO DE NOVAS AÇÕES</t>
  </si>
  <si>
    <t>OBJETIVO ESPECÍFICO</t>
  </si>
  <si>
    <t>INSERIR O NOME DO OBJETIVO ESPECÍFICO</t>
  </si>
  <si>
    <t>Inserir nova ação</t>
  </si>
  <si>
    <t>01/10/2016 - 04/10/2016 (virtual)</t>
  </si>
  <si>
    <t>Objetivo geral do PAN</t>
  </si>
  <si>
    <t>Inserir nome do PAN - completo e resumido, ex: "Plano de Ação Nacional para a Conservação dos Ambientes Coralíneos - PAN Corais"</t>
  </si>
  <si>
    <t>Iniciada e não concluída no período previsto</t>
  </si>
  <si>
    <t>Salvar o</t>
  </si>
  <si>
    <t>Localidades</t>
  </si>
  <si>
    <t>Área de relevância</t>
  </si>
  <si>
    <t>SITUAÇÃO ATUAL DAS AÇÕES - 1ª MONITORIA (2017)</t>
  </si>
  <si>
    <t xml:space="preserve"> Excluída ou Agrupada - Pós monitoria</t>
  </si>
  <si>
    <t xml:space="preserve"> Início planejado é posterior ao período monitorado</t>
  </si>
  <si>
    <t xml:space="preserve"> Em andamento com problemas de realização</t>
  </si>
  <si>
    <t xml:space="preserve"> Em andamento no período previsto </t>
  </si>
  <si>
    <t xml:space="preserve"> Concluída</t>
  </si>
  <si>
    <t xml:space="preserve"> Ações Novas - Pós monitoria</t>
  </si>
  <si>
    <r>
      <t xml:space="preserve"> </t>
    </r>
    <r>
      <rPr>
        <b/>
        <sz val="11"/>
        <color theme="0"/>
        <rFont val="Calibri"/>
        <family val="2"/>
        <scheme val="minor"/>
      </rPr>
      <t>TOTAL DE AÇÕES DO PAN</t>
    </r>
  </si>
  <si>
    <t xml:space="preserve"> Ações Excluídas na Monitoria</t>
  </si>
  <si>
    <t xml:space="preserve"> Ações Agrupadas na Monitoria</t>
  </si>
  <si>
    <t>Revisão das localidades</t>
  </si>
  <si>
    <t>Revisão Área de Relevância</t>
  </si>
  <si>
    <t>Revisão do Resultado Esperado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</si>
  <si>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</si>
  <si>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</si>
  <si>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</si>
  <si>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</si>
  <si>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</si>
  <si>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</si>
  <si>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</si>
  <si>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</si>
  <si>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</si>
  <si>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</si>
  <si>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</si>
  <si>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6.12</t>
  </si>
  <si>
    <t>6.13</t>
  </si>
  <si>
    <t>6.14</t>
  </si>
  <si>
    <t>6.15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</si>
  <si>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</si>
  <si>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</si>
  <si>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</si>
  <si>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</si>
  <si>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</si>
  <si>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</si>
  <si>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</si>
  <si>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</si>
  <si>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</si>
  <si>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</si>
  <si>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7.11</t>
  </si>
  <si>
    <t>7.12</t>
  </si>
  <si>
    <t>7.13</t>
  </si>
  <si>
    <t>7.14</t>
  </si>
  <si>
    <t>7.15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</si>
  <si>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</si>
  <si>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</si>
  <si>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</si>
  <si>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</si>
  <si>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</si>
  <si>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</si>
  <si>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</si>
  <si>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</si>
  <si>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</si>
  <si>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</si>
  <si>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</si>
  <si>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</si>
  <si>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8.13</t>
  </si>
  <si>
    <t>8.14</t>
  </si>
  <si>
    <t>8.15</t>
  </si>
  <si>
    <t>9.1</t>
  </si>
  <si>
    <t>9.2</t>
  </si>
  <si>
    <t>9.3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</si>
  <si>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</si>
  <si>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</si>
  <si>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</si>
  <si>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</si>
  <si>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</si>
  <si>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</si>
  <si>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</si>
  <si>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</si>
  <si>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</si>
  <si>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</si>
  <si>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</si>
  <si>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9.15</t>
  </si>
  <si>
    <t>10.1</t>
  </si>
  <si>
    <t>10.2</t>
  </si>
  <si>
    <t>10.3</t>
  </si>
  <si>
    <t>10.4</t>
  </si>
  <si>
    <t>10.5</t>
  </si>
  <si>
    <t>10.6</t>
  </si>
  <si>
    <t>10.7</t>
  </si>
  <si>
    <t>10.8</t>
  </si>
  <si>
    <t>10.9</t>
  </si>
  <si>
    <t>10.10</t>
  </si>
  <si>
    <t>10.11</t>
  </si>
  <si>
    <t>10.12</t>
  </si>
  <si>
    <t>10.13</t>
  </si>
  <si>
    <t>10.14</t>
  </si>
  <si>
    <t>10.15</t>
  </si>
  <si>
    <t xml:space="preserve"> Não iniciada ou não concluída</t>
  </si>
  <si>
    <t>Ação não iniciada ou não concluída</t>
  </si>
  <si>
    <t>Não iniciada ou não concluída</t>
  </si>
  <si>
    <t>OBJ1</t>
  </si>
  <si>
    <t>OBJ2</t>
  </si>
  <si>
    <t>OBJ3</t>
  </si>
  <si>
    <t>OBJ4</t>
  </si>
  <si>
    <t>M3. Realizar um monitoramento coordenado da população</t>
  </si>
  <si>
    <t>Publicações relacionadas a ação</t>
  </si>
  <si>
    <t>Proposta de áreas críticas para a criação de áreas protegidas apresentada.</t>
  </si>
  <si>
    <t xml:space="preserve"> N° áreas protegidas criadas.</t>
  </si>
  <si>
    <t>Publicação sobre o impacto de diferentes fontes sonoras de origem antrópica.</t>
  </si>
  <si>
    <t>Estudos sobre os efeitos das atividades de exploração e produção de petróleo e gás publicados.</t>
  </si>
  <si>
    <t>Sistema de prevenção de colisão por meio do aviso de presença de baleias nas principais rotas de navegação implantado.</t>
  </si>
  <si>
    <t xml:space="preserve">Impacto da interação com a pesca avaliado e monitorado. </t>
  </si>
  <si>
    <t>Gestão junto ao Ministério da Pesca para o ordenamento das atividades pesqueiras que causam impactos negativos à espécie realizada.</t>
  </si>
  <si>
    <t>Fiscalização das atividades de turismo embarcado de observação da espécie direcionada.</t>
  </si>
  <si>
    <t>Fiscalização das atividades pesqueiras para áreas e períodos críticos para a espécie direcionada.</t>
  </si>
  <si>
    <t>Publicação sobre os níveis de contaminantes nas baleias-jubartes.</t>
  </si>
  <si>
    <t>Ordenamento do turismo de observação de baleias (articular a revisão da Portaria IBAMA 117) aprimorado.</t>
  </si>
  <si>
    <t>Instrumentos legais para garantir a utilização das informações referentes a áreas e períodos de restrição no licenciamento exploração de gás e petróleo (incluindo pesquisas sísmicas, prospecção, perfuração, produção e transporte) publicados.</t>
  </si>
  <si>
    <t>Procedimento para garantir a discussão contínua dos temas das agendas das reuniões da IWC, incluindo a comunidade científica e órgãos governamentais, estabelecido e publicitado</t>
  </si>
  <si>
    <t>Gestão junto ao Ministério das Relações Exteriores e Ministério do Meio Ambiente para garantir a participação brasileira nas reuniões intersessionais da IWC realizada.</t>
  </si>
  <si>
    <t>Debate sobre a política de uso não-letal com a comunidade científica em eventos promovido.</t>
  </si>
  <si>
    <t>Debate sobre a política de uso não-letal com a comunidade científica em eventos promovidos/ n° de debates promovidos.</t>
  </si>
  <si>
    <t>Adesão do Brasil à CMS concretizada.</t>
  </si>
  <si>
    <t>Participação do Brasil junto à CITES ampliada.</t>
  </si>
  <si>
    <t>Fórum eletrônico para a coordenação das ações de monitoramento promovido.</t>
  </si>
  <si>
    <t>Abundância e a tendência populacional estimadas até 2011.</t>
  </si>
  <si>
    <t>Parâmetros demográficos, incluindo a mortalidade não-natural estimados.</t>
  </si>
  <si>
    <t>Existência de unidades discretas de manejo (existência de populações e subpopulações) verificada.</t>
  </si>
  <si>
    <t>Publicações sobre os movimentos, as rotas migratórias e as áreas de alimentação.</t>
  </si>
  <si>
    <t xml:space="preserve">Publicação sobre o tema. </t>
  </si>
  <si>
    <t>Refinar as áreas prioritárias para a conservação da espécie</t>
  </si>
  <si>
    <t>1. Identificar e minimizar os impactos da atividade antrópica</t>
  </si>
  <si>
    <t xml:space="preserve">Propor áreas críticas para a criação de áreas protegidas </t>
  </si>
  <si>
    <t xml:space="preserve">Acompanhar o processo de criação de áreas protegidas </t>
  </si>
  <si>
    <t>Investigar o impacto de diferentes fontes sonoras de origem antrópica</t>
  </si>
  <si>
    <t xml:space="preserve">Realizar estudos sobre os efeitos das atividades de exploração e produção de petróleo e gás </t>
  </si>
  <si>
    <t>Implantar um sistema de prevenção de colisão por meio do aviso de presença de baleias nas principais rotas de navegação</t>
  </si>
  <si>
    <t>Avaliar e monitorar o impacto da interação com a pesca</t>
  </si>
  <si>
    <t>Fazer gestão junto ao Ministério da Pesca para o ordenamento das atividades pesqueiras que causam impactos negativos à espécie</t>
  </si>
  <si>
    <t>Direcionar a fiscalização das atividades de turismo embarcado de observação da espécie</t>
  </si>
  <si>
    <t>Direcionar a fiscalização das atividades pesqueiras para áreas e períodos críticos para a espécie</t>
  </si>
  <si>
    <t>Determinar os níveis de contaminantes nas baleias-jubartes</t>
  </si>
  <si>
    <t>Aprimorar o ordenamento do turismo de observação de baleias (articular a revisão da Portaria IBAMA 117)</t>
  </si>
  <si>
    <t>Articular a publicação de instrumentos legais para garantir a utilização das informações referentes a áreas e períodos de restrição no licenciamento exploração de gás e petróleo (incluindo pesquisas sísmicas, prospecção, perfuração, produção e transporte)</t>
  </si>
  <si>
    <t>Fazer gestão junto ao Ministério das Relações Exteriores para a ampliação da delegação brasileira no Comitê Científico da IWC</t>
  </si>
  <si>
    <t>Estabelecer e publicizar o procedimento para garantir a discussão contínua dos temas das agendas das reuniões da IWC, incluindo a comunidade científica e órgãos governamentais</t>
  </si>
  <si>
    <t>Fazer gestão junto ao Ministério das Relações Exteriores e Ministério do Meio Ambiente para garantir a participação brasileira nas reuniões intersessionais da IWC</t>
  </si>
  <si>
    <t>Promover o debate sobre a política de uso não-letal com a comunidade científica em eventos</t>
  </si>
  <si>
    <t>Fazer gestão junto ao Ministério das Relações Exteriores para a adesão do Brasil à CMS</t>
  </si>
  <si>
    <t xml:space="preserve">Articular a ampliação da participação do Brasil junto à CITES </t>
  </si>
  <si>
    <t xml:space="preserve">Promover um fórum para a coordenação das ações de monitoramento </t>
  </si>
  <si>
    <t>Estimar a abundância e a tendência populacional</t>
  </si>
  <si>
    <t>Estimar os parâmetros demográficos, incluindo a mortalidade não-natural</t>
  </si>
  <si>
    <t>Verificar a existência de unidades discretas de manejo (existência de populações e subpopulações)</t>
  </si>
  <si>
    <t>Ampliar o conhecimento sobre os movimentos, as rotas migratórias e as áreas de alimentação</t>
  </si>
  <si>
    <t>Verificar a influência de fatores ambientais na dinâmica populacional, nas áreas de alimentação e de reprodução da espécie</t>
  </si>
  <si>
    <t>Márcia Engel (IBJ)</t>
  </si>
  <si>
    <t>Dezembro 2014</t>
  </si>
  <si>
    <t>Fábia Luna (ICMBio)</t>
  </si>
  <si>
    <t>Milton Marcondes (IBJ)</t>
  </si>
  <si>
    <t>Paulo Flores (ICMBio)</t>
  </si>
  <si>
    <t xml:space="preserve">Eduardo Secchi (FURG) </t>
  </si>
  <si>
    <t>Daniele Blanc (MMA)</t>
  </si>
  <si>
    <t>IBAMA/RJ</t>
  </si>
  <si>
    <t>Alexandre Azevedo (UERJ)</t>
  </si>
  <si>
    <t>André Favaretto Barbosa (CGPEG/IBAMA)</t>
  </si>
  <si>
    <t>Fátima Oliveira (ICMBio)</t>
  </si>
  <si>
    <t xml:space="preserve">Luciano Dalla-Rosa (FURG) </t>
  </si>
  <si>
    <t>Artur Andriolo (AQUALIE)</t>
  </si>
  <si>
    <t>Alexandre Zerbini (AQUALIE)</t>
  </si>
  <si>
    <t>Plano de Ação Nacional para a Conservação dos Grandes Cetáceos e Pinípedes - PAN Grandes Cetáceos  (baleia-jubarte)</t>
  </si>
  <si>
    <t>Baleia-jubarte (Megaptera novaeangliae):  Otimizar a continuidade do crescimento populacional em 10 anos</t>
  </si>
  <si>
    <t xml:space="preserve"> </t>
  </si>
  <si>
    <t>Necessidade da proposição de novas áreas.</t>
  </si>
  <si>
    <t>Eduardo Secchi (FURG), Luciano Dalla Rosa (FURG), Márcia Engel (IBJ)</t>
  </si>
  <si>
    <t>Doutorado em andamento (Marcos Rossi-Santos).</t>
  </si>
  <si>
    <t>Necessidade de consultar outros atores para melhor avaliar o andamento dos trabalhos.</t>
  </si>
  <si>
    <t>Monitoramento sobre ocorrência de cetáceos ao redor de plataformas no sul do Banco dos Abrolhos em andamento.  Investigação da sobreposição do movimento de baleias jubartes com as áreas de exploração e produção. (ArAn)</t>
  </si>
  <si>
    <t>Existência de um protótipo através de um monitoramento visual e tecnologia disponível para monitoramento acústico. 
Rotas de navegação mapeadas no Banco dos Abrolhos (ME)</t>
  </si>
  <si>
    <t xml:space="preserve">Rotina do Modelo de Avaliação já definida.  Diagnóstico realizado em Caravelas, entrevistas em andamento (ME). Diagnóstico preliminar da percepção dos pescadores em relação a interação das baleias com a pesca em finalização. (ArAn) </t>
  </si>
  <si>
    <t>Há necessidade de identificar bolsista para esta atividade. Portanto, há necessidade de recurso para tal. Perante outras ações relativamente mais urgentes, há necessidade de adiar o início das atividades. (ES).</t>
  </si>
  <si>
    <t>Eduardo Secchi (FURG), Márcia Engel (IBJ), Artur Andriolo (AQUALIE/UFJF)</t>
  </si>
  <si>
    <t>Paula Pereira (MMA)</t>
  </si>
  <si>
    <t>Articular ações de fiscalização das atividades de turismo embarcado de observação da espécie</t>
  </si>
  <si>
    <t>Tatiana Pimentel (IBAMA)</t>
  </si>
  <si>
    <t>Articular ações de fiscalização das atividades pesqueiras para áreas e períodos críticos para a espécie</t>
  </si>
  <si>
    <t xml:space="preserve">Estrutura analítica pronta e operando. Parcerias já estão estabelecidas com grupos de pesquisa para colaboração e utilização de amostras. Foram conduzidos os primeiros testes analíticos.(AlAz). Trabalho com encalhes e biópsias de jubartes da costa brasileira em andamento (ME) e outro trabalho com amostras de jubartes da Antártida. (LDR).  tem Tese de doutorado em andamento (Projeto Baleia Franca) com amostras de encalhes em SC (KG). </t>
  </si>
  <si>
    <t>Alexandre Azevedo (UERJ), Márcia Engel (IBJ), Luciano Dalla Rosa (FURG), Karina Groch (PBF)</t>
  </si>
  <si>
    <t>José Lailson Brito Jr. (UERJ)</t>
  </si>
  <si>
    <t>IN para análise da PROJ/ICMBio</t>
  </si>
  <si>
    <t>Entraves burocráticos do ICMBio</t>
  </si>
  <si>
    <r>
      <t>IN Publicada. (IN Conjunta - ICMBio/IBAMA - 02, de 21 de novembro de 2011). A IN contempla a espécie</t>
    </r>
    <r>
      <rPr>
        <i/>
        <sz val="10"/>
        <rFont val="Arial"/>
        <family val="2"/>
      </rPr>
      <t xml:space="preserve"> Megaptera novaeangliae.</t>
    </r>
  </si>
  <si>
    <t>André Favaretto Barbosa (CGPEG/ IBAMA)</t>
  </si>
  <si>
    <t>Iniciou-se uma discussão sobre os procedimentos, mas ainda faltam reuniões com a comunidade científica e órgãos de governo para estabelecer e publicizar os procedimentos. Com a inclusão do Progress Report como atribuição das instituições das Redes, se espera maior colaboração e participação dos grupos de pesquisas de cetáceos.</t>
  </si>
  <si>
    <t>Fazer gestão junto ao Governo Federal para valorizar, garantir e ampliar a participação do Brasil em todas as instâncias da IWC (plenária, comitê científico e intersessionais)</t>
  </si>
  <si>
    <t>Realização de reuniões preparatória às seccionais com ONGs nacionais.</t>
  </si>
  <si>
    <t>O assunto tem sido apresentado pelo CMA em debates e discursos. Algumas articulacões foram feitas para que mais pesquisadores também divulguem a política brasileira</t>
  </si>
  <si>
    <t>Ação Excluída.</t>
  </si>
  <si>
    <t>Ação excluída.</t>
  </si>
  <si>
    <t>O assunto tem sido apresentado pelo CMA em debates e discursos. Algumas articulacões foram feitas para que mais pesquisadores tambem divulguem a politica brasileira. Foi proposto a RT e a comissão organizadora, mas a proposta não foi aceita.</t>
  </si>
  <si>
    <t>Fábia Luna (ICMBio)/ Zé Martins (ICMBio)</t>
  </si>
  <si>
    <t>O assunto foi tratado junto ao MRE, mas ainda falta documentacao do MMA para adesao, inclusive sobre questoes de pagamento da comissão</t>
  </si>
  <si>
    <t>Demanda repassada a Presidência do ICMBio</t>
  </si>
  <si>
    <t>Proposição de realizar um fórum em comum para outras espécies</t>
  </si>
  <si>
    <t xml:space="preserve"> ago/15 </t>
  </si>
  <si>
    <t>Publicações: Andriolo et al. 2010, Wedekin et al 2010, Wedekin 2011, Zerbini et al. (in press). Sobrevôo concluído (setembro 2011). Dados em análise.</t>
  </si>
  <si>
    <t>Doutorado sobre hormônios reprodutivos iniciado. Mortalidade da espécie monitorada e em avaliação (MM). Doutorado em andamento- Análise do estado de saúde das jubartes em Abrolhos(ME).</t>
  </si>
  <si>
    <t>Milton Marcondes (IBJ), Márcia Engel (IBJ)</t>
  </si>
  <si>
    <t>Realizada expedição à ilha Trindade. Coleta de material para análise genética (MM). Trabalhos publicado: Cypriano et al 2010.Tese Wedekin 2011.</t>
  </si>
  <si>
    <t>Milton Marcondes (IBJ), Márcia Engel (ME)</t>
  </si>
  <si>
    <t>Trabalhos demonstrando rotas e destinos migratórios publicados, pelo menos um manuscrito no prelo e um sobre descoberta de nova rota migratória apresentado na reunião da CIB em 2011.</t>
  </si>
  <si>
    <t>Análises em andamento (distribuição vs. habitat).</t>
  </si>
  <si>
    <t>Luciano Dalla Rosa (FURG)</t>
  </si>
  <si>
    <t>Levantamento 2011 concluído.Tese defendida por Wedekin em 2011 (Distribuição ao Longo dos Anos/ Variáveis ambientais afetando a distribuição); Mestrado em andamento por D`Agostin em 2012 (Temperatura e turbidez afetando a distribuição). Com base nos 11 anos de levantamentos, as áreas prioritárias estão sendo definidas em  toda a costa brasileira</t>
  </si>
  <si>
    <t xml:space="preserve">Proposta técnica para o banco dos Abrolhos realizada e agora em fase de articulação política junto ao Instituto Baleia Jubarte (IBJ), ICMBIO, Conservação Internacional- CI-Brasil). </t>
  </si>
  <si>
    <t>Levantamento dos processos de criação de UCs em andamento</t>
  </si>
  <si>
    <t>Milton Marcondes (IBJ), Márcia Engel (IBJ), Artur Andriolo (AQUALIE/UFJF)</t>
  </si>
  <si>
    <t>Artur Andriolo (AQUALIE/UFJF)</t>
  </si>
  <si>
    <t xml:space="preserve">Alexandre Zerbini (AQUALIE), Artur Andriolo (AQUALIE/FURG), Eduardo Secchi (FURG), Fábia Luna (ICMBio), Luciano Dalla Rosa (FURG), Márcia Engel (IBJ) </t>
  </si>
  <si>
    <t>2. Fortalecer a política de uso não-letal</t>
  </si>
  <si>
    <t>16/11/2017 -15/01/2018 (virtual)</t>
  </si>
  <si>
    <t xml:space="preserve">Mapas de distribuição e densidade das jubartes na costa do Brasil realizados em 2011; 2002; 2003; 2004; 2005; 2008; 2011; 2015. </t>
  </si>
  <si>
    <t>Publicações sobre o crescimento populacional e distribuição.</t>
  </si>
  <si>
    <t>Falta de recursos, falta de continuidade do acompanhamento do PAN</t>
  </si>
  <si>
    <t>MILTON CESAR CALZAVARA MARCONDES</t>
  </si>
  <si>
    <t>Fou proposta novas UC para proteção da espécie no BANCO DOS ABROLHOS</t>
  </si>
  <si>
    <t>Proposta de nova UC visando a conservação das jubartes</t>
  </si>
  <si>
    <t>A proposta ficou parada, foi retomada na RIO+20 mas encontrou resistência por não ter sido discutida previamente com a comunidade pesqueira e por não ter sido tratada previamente com os Governos Estaduais.</t>
  </si>
  <si>
    <t>acompanhado e feito articulaçao para criação (algumas foram criadas, outras ainda em andamento)</t>
  </si>
  <si>
    <t>Fabia Luna</t>
  </si>
  <si>
    <t>Foi finalizado o doutorado do pesquisador Marcos Rossi-Santos sobre o tema.</t>
  </si>
  <si>
    <t>Tese de doutorado. Um paper sobre o ruido da atividade de exploração de petroleo e um resumo  de congresso sobre o som dos barcos de WW e as baleias-jubarte.</t>
  </si>
  <si>
    <t>Foi realizado monitoramento sobre distribuição de jubarte e outros cetáceos ao redor de plataforma no ES durante 5 anos.</t>
  </si>
  <si>
    <t>Relatório tecnico sobre a distribuição das baleias em relação ao empreendimento. Trabalho está em elaboração.</t>
  </si>
  <si>
    <t>Falta de recursos e falta de continuidade do monitoramento do PAN.</t>
  </si>
  <si>
    <t>Incluir nos avisos aos navegantes como feito para Baleia Franca.</t>
  </si>
  <si>
    <t>Dificuldade de obter recursos financeiros.</t>
  </si>
  <si>
    <t>oficina</t>
  </si>
  <si>
    <t xml:space="preserve">Monitoramento é contínuo e realizado pelo Projeto Baleia Jubarte. Dados de emalhamentos foram apresentados no workshop de emalhe da IWC. </t>
  </si>
  <si>
    <t>Os responsáveis pela ação não se encontravam durante a oficina e por isso não se sabia quanto a execução da ação.</t>
  </si>
  <si>
    <t>60 amostras analisadas.</t>
  </si>
  <si>
    <t>Relatório técnico.</t>
  </si>
  <si>
    <t>Falta de recurso.</t>
  </si>
  <si>
    <t xml:space="preserve">foi revista pelo CMA, mas está travada no ICMBio... em diretoria diferente da DIBIO </t>
  </si>
  <si>
    <t>REALIZADO... a delegação aumentou e anualmente muda de acordo com perfil do pesquisador e necessidade devido ao tema a ser debatido, mas está aberta agora para participação de pesquisadores (antes ia apenas governo)</t>
  </si>
  <si>
    <t>Essa parte pertence ao MMA e foi repassado</t>
  </si>
  <si>
    <t xml:space="preserve">SEMPRE que há evento possivel isso é feito - importante destacar que está sendo trabalhada portaria para tratar assunto </t>
  </si>
  <si>
    <t>realizado mas decisão é do MMA e depende de recurso..</t>
  </si>
  <si>
    <t>Os responsáveis pela ação não se encontravam durante a oficina.</t>
  </si>
  <si>
    <t>Foi finalizada a análise da taxa de crescimento da população.</t>
  </si>
  <si>
    <t>Paper sobre a taxa de crescimento no período 2002-2011 estimada em 12% ao ano.</t>
  </si>
  <si>
    <t>Falta de acompanhamento do PAN</t>
  </si>
  <si>
    <t>Foram finalizados os dois doutorados (hormonios reprodutivos; saude populacional) sendo que alguns trabalhos já estáo publicados. O Banco de Dados de encalhe segue sendo alimentado  com dados de ocorrencia de encalhes em toda a costa do Brasil. Iniciou-se avaliação de influencia de disponibiloidade de alimento sobre os encalhes da espécie.</t>
  </si>
  <si>
    <t>Duas teses de doutorado, papers publicados. Banco de dados atualizado.</t>
  </si>
  <si>
    <t>Falta de recursos; falta de acompanhamento do PAN.</t>
  </si>
  <si>
    <t>Continuidade do monitoramento dos encalhes, foi criado um banco de dados de casos de emalhes em baleias jubarte (IBJ), iniciou-se avaliação do efeito da variação da oferta de krill sobre os encalhes de jubarte.</t>
  </si>
  <si>
    <t>Expedição à Trindade realizada mas sem coleta de amostras, Mestrado sobre variação de tamanho entre jubartes em Abrolhos e no norte da Bahia finalizado.</t>
  </si>
  <si>
    <t xml:space="preserve">Dissertação de mestrado. </t>
  </si>
  <si>
    <t>Até o momento não há indicativos de subestruturação da população das jubartes no Brasil                    Aumento na frequencia de Baleias jubarte em Fernando de Noronha e na Argentina. Avaliar se seria interessante estudar estes aumentos para verificar se é reocupação de áreas com o crescimento da população ou se podem ser sub-populações.</t>
  </si>
  <si>
    <t>Os responsáveis pela ação não se encontravam durante a oficina. Ação com necessidade de continuação.</t>
  </si>
  <si>
    <t>Os responsáveis pela ação não se encontravam durante a oficina. Ação com necessidade de continuação. Analise realizada sobre influência de mudanças climáticas sobre alimento.</t>
  </si>
  <si>
    <r>
      <t>IN Publicada. (IN Conjunta - ICMBio/IBAMA - 02, de 21 de novembro de 2011). A IN contempla a espécie</t>
    </r>
    <r>
      <rPr>
        <i/>
        <sz val="12"/>
        <rFont val="Arial"/>
        <family val="2"/>
      </rPr>
      <t xml:space="preserve"> Megaptera novaeangliae.</t>
    </r>
  </si>
  <si>
    <t>REALIZADO e o Brasil aderiu à CMS</t>
  </si>
  <si>
    <t>É necessário uma articulação política para retomar a proposta.</t>
  </si>
  <si>
    <t>Planejado um novo sobrevôo para o próximo ano. No período de 2015 e 2016  houve uma ocorrência atípica e inédita, com concentração de jubartes no litoral de São Paulo e Santa Catarina.</t>
  </si>
  <si>
    <t>o Instituto Baleia Jubarte (IBJ) planeja nos proximos três anos cruzar informações sobre as atividades de exploração de hidrocarbonetos com os mapas de distribuição das baleias-jubarte.</t>
  </si>
  <si>
    <t>A população segue em crescimento. Há necessidade de se monitorar para verificar o momento em que a curva de crescimento tende à estabilidade.</t>
  </si>
  <si>
    <t>Extinção do ministério da pesca e instabilidade da gestão pesqueira a nível nacional.</t>
  </si>
  <si>
    <t>SITUAÇÃO ATUAL DAS AÇÕES - 1ª MONITORIA (2011)</t>
  </si>
  <si>
    <t>SITUAÇÃO ATUAL DAS AÇÕES - MONITORIA FINAL (2018)</t>
  </si>
  <si>
    <t>Baleia-jubarte (Megaptera novaeangliae) - Otimizar a continuidade do crescimento populacional em 10 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</si>
</sst>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&quot;R$&quot;\ #,##0.00;[Red]\-&quot;R$&quot;\ #,##0.00"/>
    <numFmt numFmtId="164" formatCode="[$-416]mmmm\-yy;@"/>
    <numFmt numFmtId="165" formatCode="&quot;R$&quot;\ #,##0.00;[Red]&quot;R$&quot;\ #,##0.0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name val="Calibri"/>
      <family val="2"/>
    </font>
    <font>
      <sz val="10"/>
      <name val="Arial"/>
      <family val="2"/>
    </font>
    <font>
      <sz val="1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rgb="FFFF0000"/>
      <name val="Arial"/>
      <family val="2"/>
    </font>
    <font>
      <b/>
      <sz val="16"/>
      <name val="Calibri"/>
      <family val="2"/>
    </font>
    <font>
      <sz val="11"/>
      <name val="Calibri"/>
      <family val="2"/>
    </font>
    <font>
      <b/>
      <sz val="12"/>
      <name val="Arial"/>
      <family val="2"/>
    </font>
    <font>
      <i/>
      <sz val="10"/>
      <name val="Arial"/>
      <family val="2"/>
    </font>
    <font>
      <sz val="14"/>
      <color rgb="FF000000"/>
      <name val="Calibri"/>
      <family val="2"/>
    </font>
    <font>
      <sz val="12"/>
      <color rgb="FF000000"/>
      <name val="Calibri"/>
      <family val="2"/>
    </font>
    <font>
      <sz val="12"/>
      <name val="Arial"/>
      <family val="2"/>
    </font>
    <font>
      <i/>
      <sz val="12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1540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</fills>
  <borders count="6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medium">
        <color rgb="FFA5A5A5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1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</cellStyleXfs>
  <cellXfs count="424">
    <xf numFmtId="0" fontId="0" fillId="0" borderId="0" xfId="0"/>
    <xf numFmtId="0" fontId="0" fillId="4" borderId="0" xfId="0" applyFill="1"/>
    <xf numFmtId="0" fontId="0" fillId="0" borderId="0" xfId="0" applyAlignment="1">
      <alignment vertical="center"/>
    </xf>
    <xf numFmtId="0" fontId="13" fillId="0" borderId="0" xfId="0" applyFont="1" applyBorder="1" applyAlignment="1">
      <alignment horizontal="center" wrapText="1"/>
    </xf>
    <xf numFmtId="9" fontId="6" fillId="0" borderId="0" xfId="1" applyFont="1" applyBorder="1" applyAlignment="1">
      <alignment horizontal="center"/>
    </xf>
    <xf numFmtId="9" fontId="0" fillId="0" borderId="0" xfId="0" applyNumberFormat="1" applyBorder="1" applyAlignment="1">
      <alignment horizontal="center"/>
    </xf>
    <xf numFmtId="0" fontId="0" fillId="0" borderId="0" xfId="0" applyBorder="1"/>
    <xf numFmtId="0" fontId="2" fillId="0" borderId="0" xfId="0" applyFont="1" applyFill="1" applyBorder="1" applyAlignment="1">
      <alignment horizontal="center" vertical="center"/>
    </xf>
    <xf numFmtId="0" fontId="2" fillId="17" borderId="19" xfId="0" applyFont="1" applyFill="1" applyBorder="1" applyAlignment="1">
      <alignment horizontal="center" vertical="center" wrapText="1"/>
    </xf>
    <xf numFmtId="0" fontId="2" fillId="17" borderId="19" xfId="0" applyFont="1" applyFill="1" applyBorder="1" applyAlignment="1">
      <alignment horizontal="center" vertical="center"/>
    </xf>
    <xf numFmtId="0" fontId="2" fillId="17" borderId="20" xfId="0" applyFont="1" applyFill="1" applyBorder="1" applyAlignment="1">
      <alignment horizontal="center" vertical="center"/>
    </xf>
    <xf numFmtId="0" fontId="13" fillId="0" borderId="0" xfId="0" applyFont="1" applyBorder="1" applyAlignment="1"/>
    <xf numFmtId="0" fontId="0" fillId="19" borderId="0" xfId="0" applyFill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left" vertical="center"/>
    </xf>
    <xf numFmtId="0" fontId="4" fillId="0" borderId="0" xfId="0" applyFont="1" applyFill="1"/>
    <xf numFmtId="0" fontId="4" fillId="19" borderId="0" xfId="0" applyFont="1" applyFill="1"/>
    <xf numFmtId="0" fontId="0" fillId="0" borderId="0" xfId="0" applyFill="1" applyBorder="1"/>
    <xf numFmtId="0" fontId="15" fillId="0" borderId="0" xfId="0" applyFont="1" applyFill="1" applyAlignment="1">
      <alignment horizontal="left" vertical="center"/>
    </xf>
    <xf numFmtId="0" fontId="0" fillId="19" borderId="0" xfId="0" applyFill="1" applyBorder="1"/>
    <xf numFmtId="0" fontId="0" fillId="19" borderId="0" xfId="0" applyFill="1" applyAlignment="1">
      <alignment vertical="center"/>
    </xf>
    <xf numFmtId="0" fontId="0" fillId="13" borderId="9" xfId="0" applyFill="1" applyBorder="1"/>
    <xf numFmtId="0" fontId="0" fillId="3" borderId="9" xfId="0" applyFill="1" applyBorder="1"/>
    <xf numFmtId="0" fontId="0" fillId="7" borderId="9" xfId="0" applyFill="1" applyBorder="1"/>
    <xf numFmtId="0" fontId="0" fillId="18" borderId="9" xfId="0" applyFill="1" applyBorder="1"/>
    <xf numFmtId="0" fontId="0" fillId="8" borderId="9" xfId="0" applyFill="1" applyBorder="1"/>
    <xf numFmtId="0" fontId="0" fillId="9" borderId="9" xfId="0" applyFill="1" applyBorder="1"/>
    <xf numFmtId="0" fontId="0" fillId="10" borderId="10" xfId="0" applyFill="1" applyBorder="1"/>
    <xf numFmtId="0" fontId="2" fillId="17" borderId="18" xfId="0" applyFont="1" applyFill="1" applyBorder="1" applyAlignment="1">
      <alignment horizontal="center" vertical="center"/>
    </xf>
    <xf numFmtId="9" fontId="16" fillId="0" borderId="17" xfId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9" fontId="16" fillId="0" borderId="12" xfId="1" applyFont="1" applyBorder="1" applyAlignment="1">
      <alignment horizontal="center" vertical="center"/>
    </xf>
    <xf numFmtId="9" fontId="16" fillId="0" borderId="21" xfId="1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9" fontId="17" fillId="0" borderId="20" xfId="0" applyNumberFormat="1" applyFont="1" applyBorder="1" applyAlignment="1">
      <alignment horizontal="center" vertical="center"/>
    </xf>
    <xf numFmtId="0" fontId="2" fillId="15" borderId="8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/>
    </xf>
    <xf numFmtId="0" fontId="0" fillId="2" borderId="24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2" borderId="12" xfId="0" applyFont="1" applyFill="1" applyBorder="1" applyAlignment="1">
      <alignment horizontal="center"/>
    </xf>
    <xf numFmtId="0" fontId="0" fillId="2" borderId="25" xfId="0" applyFont="1" applyFill="1" applyBorder="1" applyAlignment="1">
      <alignment horizontal="center"/>
    </xf>
    <xf numFmtId="0" fontId="0" fillId="2" borderId="14" xfId="0" applyFont="1" applyFill="1" applyBorder="1" applyAlignment="1">
      <alignment horizontal="center"/>
    </xf>
    <xf numFmtId="0" fontId="0" fillId="2" borderId="15" xfId="0" applyFont="1" applyFill="1" applyBorder="1" applyAlignment="1">
      <alignment horizontal="center"/>
    </xf>
    <xf numFmtId="0" fontId="0" fillId="7" borderId="11" xfId="0" applyFont="1" applyFill="1" applyBorder="1" applyAlignment="1">
      <alignment horizontal="left" vertical="center"/>
    </xf>
    <xf numFmtId="0" fontId="4" fillId="18" borderId="11" xfId="0" applyFont="1" applyFill="1" applyBorder="1" applyAlignment="1">
      <alignment horizontal="left" vertical="center"/>
    </xf>
    <xf numFmtId="0" fontId="0" fillId="10" borderId="11" xfId="0" applyFont="1" applyFill="1" applyBorder="1" applyAlignment="1">
      <alignment horizontal="left" vertical="center"/>
    </xf>
    <xf numFmtId="0" fontId="4" fillId="15" borderId="18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23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9" fillId="0" borderId="31" xfId="0" applyFont="1" applyFill="1" applyBorder="1" applyAlignment="1">
      <alignment horizontal="left" vertical="center"/>
    </xf>
    <xf numFmtId="0" fontId="19" fillId="0" borderId="3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 vertical="center"/>
    </xf>
    <xf numFmtId="0" fontId="0" fillId="6" borderId="2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10" fillId="19" borderId="0" xfId="0" applyFont="1" applyFill="1" applyBorder="1" applyAlignment="1">
      <alignment horizontal="right" vertical="center"/>
    </xf>
    <xf numFmtId="0" fontId="21" fillId="16" borderId="29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22" xfId="0" applyFont="1" applyFill="1" applyBorder="1" applyAlignment="1">
      <alignment horizontal="center" vertical="center"/>
    </xf>
    <xf numFmtId="0" fontId="0" fillId="19" borderId="0" xfId="0" applyFill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4" xfId="0" applyFill="1" applyBorder="1" applyAlignment="1" applyProtection="1">
      <alignment vertical="center"/>
      <protection locked="0"/>
    </xf>
    <xf numFmtId="0" fontId="6" fillId="0" borderId="4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4" fillId="0" borderId="0" xfId="0" applyFont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0" fillId="2" borderId="17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 vertical="center"/>
    </xf>
    <xf numFmtId="0" fontId="19" fillId="16" borderId="8" xfId="0" applyFont="1" applyFill="1" applyBorder="1" applyAlignment="1">
      <alignment vertical="center"/>
    </xf>
    <xf numFmtId="0" fontId="19" fillId="16" borderId="9" xfId="0" applyFont="1" applyFill="1" applyBorder="1" applyAlignment="1">
      <alignment vertical="center"/>
    </xf>
    <xf numFmtId="0" fontId="19" fillId="16" borderId="10" xfId="0" applyFont="1" applyFill="1" applyBorder="1" applyAlignment="1">
      <alignment vertical="center"/>
    </xf>
    <xf numFmtId="0" fontId="19" fillId="16" borderId="30" xfId="0" applyFont="1" applyFill="1" applyBorder="1" applyAlignment="1">
      <alignment vertical="center"/>
    </xf>
    <xf numFmtId="0" fontId="0" fillId="0" borderId="30" xfId="0" applyFill="1" applyBorder="1" applyAlignment="1">
      <alignment vertical="center"/>
    </xf>
    <xf numFmtId="0" fontId="4" fillId="13" borderId="43" xfId="0" applyFont="1" applyFill="1" applyBorder="1" applyAlignment="1">
      <alignment horizontal="left" vertical="center"/>
    </xf>
    <xf numFmtId="0" fontId="4" fillId="13" borderId="44" xfId="0" applyFont="1" applyFill="1" applyBorder="1" applyAlignment="1">
      <alignment horizontal="left" vertical="center"/>
    </xf>
    <xf numFmtId="0" fontId="0" fillId="2" borderId="26" xfId="0" applyFont="1" applyFill="1" applyBorder="1" applyAlignment="1">
      <alignment horizontal="center"/>
    </xf>
    <xf numFmtId="0" fontId="0" fillId="2" borderId="27" xfId="0" applyFont="1" applyFill="1" applyBorder="1" applyAlignment="1">
      <alignment horizontal="center"/>
    </xf>
    <xf numFmtId="0" fontId="0" fillId="2" borderId="28" xfId="0" applyFont="1" applyFill="1" applyBorder="1" applyAlignment="1">
      <alignment horizontal="center"/>
    </xf>
    <xf numFmtId="0" fontId="2" fillId="15" borderId="7" xfId="0" applyFont="1" applyFill="1" applyBorder="1" applyAlignment="1">
      <alignment horizontal="center" vertical="center" wrapText="1"/>
    </xf>
    <xf numFmtId="0" fontId="4" fillId="13" borderId="45" xfId="0" applyFont="1" applyFill="1" applyBorder="1" applyAlignment="1">
      <alignment horizontal="left" vertical="center"/>
    </xf>
    <xf numFmtId="0" fontId="0" fillId="3" borderId="46" xfId="0" applyFill="1" applyBorder="1" applyAlignment="1">
      <alignment horizontal="left" vertical="center"/>
    </xf>
    <xf numFmtId="0" fontId="0" fillId="7" borderId="46" xfId="0" applyFill="1" applyBorder="1" applyAlignment="1">
      <alignment horizontal="left" vertical="center"/>
    </xf>
    <xf numFmtId="0" fontId="0" fillId="8" borderId="46" xfId="0" applyFill="1" applyBorder="1" applyAlignment="1">
      <alignment horizontal="left" vertical="center"/>
    </xf>
    <xf numFmtId="0" fontId="0" fillId="9" borderId="46" xfId="0" applyFill="1" applyBorder="1" applyAlignment="1">
      <alignment horizontal="left" vertical="center"/>
    </xf>
    <xf numFmtId="0" fontId="0" fillId="10" borderId="46" xfId="0" applyFill="1" applyBorder="1" applyAlignment="1">
      <alignment horizontal="left" vertical="center"/>
    </xf>
    <xf numFmtId="0" fontId="0" fillId="16" borderId="47" xfId="0" applyFill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48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9" fontId="16" fillId="0" borderId="33" xfId="1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9" fontId="16" fillId="0" borderId="15" xfId="1" applyFont="1" applyBorder="1" applyAlignment="1">
      <alignment horizontal="center" vertical="center"/>
    </xf>
    <xf numFmtId="0" fontId="4" fillId="15" borderId="8" xfId="0" applyFont="1" applyFill="1" applyBorder="1" applyAlignment="1">
      <alignment horizontal="left" vertical="center" wrapText="1"/>
    </xf>
    <xf numFmtId="0" fontId="17" fillId="0" borderId="34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0" fillId="19" borderId="0" xfId="0" applyFill="1" applyBorder="1" applyAlignment="1">
      <alignment vertical="center" wrapText="1"/>
    </xf>
    <xf numFmtId="0" fontId="0" fillId="19" borderId="0" xfId="0" applyFill="1" applyBorder="1" applyAlignment="1">
      <alignment vertical="center"/>
    </xf>
    <xf numFmtId="164" fontId="22" fillId="6" borderId="2" xfId="0" applyNumberFormat="1" applyFont="1" applyFill="1" applyBorder="1" applyAlignment="1">
      <alignment horizontal="center" vertical="center" wrapText="1"/>
    </xf>
    <xf numFmtId="164" fontId="22" fillId="6" borderId="14" xfId="0" applyNumberFormat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0" fillId="2" borderId="50" xfId="0" applyFont="1" applyFill="1" applyBorder="1" applyAlignment="1">
      <alignment horizontal="center"/>
    </xf>
    <xf numFmtId="0" fontId="0" fillId="2" borderId="29" xfId="0" applyFont="1" applyFill="1" applyBorder="1" applyAlignment="1">
      <alignment horizontal="center"/>
    </xf>
    <xf numFmtId="0" fontId="0" fillId="19" borderId="0" xfId="0" applyFill="1" applyProtection="1"/>
    <xf numFmtId="0" fontId="0" fillId="0" borderId="0" xfId="0" applyProtection="1"/>
    <xf numFmtId="0" fontId="4" fillId="19" borderId="0" xfId="0" applyFont="1" applyFill="1" applyProtection="1"/>
    <xf numFmtId="0" fontId="4" fillId="0" borderId="0" xfId="0" applyFont="1" applyFill="1" applyProtection="1"/>
    <xf numFmtId="0" fontId="0" fillId="19" borderId="0" xfId="0" applyFill="1" applyBorder="1" applyProtection="1"/>
    <xf numFmtId="0" fontId="0" fillId="0" borderId="0" xfId="0" applyFill="1" applyBorder="1" applyProtection="1"/>
    <xf numFmtId="0" fontId="0" fillId="0" borderId="0" xfId="0" applyFill="1" applyProtection="1"/>
    <xf numFmtId="0" fontId="0" fillId="0" borderId="0" xfId="0" applyFill="1" applyAlignment="1" applyProtection="1">
      <alignment wrapText="1"/>
    </xf>
    <xf numFmtId="0" fontId="0" fillId="19" borderId="0" xfId="0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13" fillId="0" borderId="0" xfId="0" applyFont="1" applyBorder="1" applyAlignment="1" applyProtection="1"/>
    <xf numFmtId="0" fontId="6" fillId="0" borderId="0" xfId="0" applyFont="1" applyFill="1" applyBorder="1" applyAlignment="1" applyProtection="1">
      <alignment vertical="center"/>
    </xf>
    <xf numFmtId="0" fontId="0" fillId="0" borderId="0" xfId="0" applyBorder="1" applyProtection="1"/>
    <xf numFmtId="0" fontId="14" fillId="0" borderId="0" xfId="0" applyFont="1" applyBorder="1" applyAlignment="1" applyProtection="1">
      <alignment horizontal="center"/>
    </xf>
    <xf numFmtId="0" fontId="13" fillId="0" borderId="0" xfId="0" applyFont="1" applyBorder="1" applyAlignment="1" applyProtection="1">
      <alignment horizontal="center" wrapText="1"/>
    </xf>
    <xf numFmtId="0" fontId="0" fillId="0" borderId="0" xfId="0" applyAlignment="1" applyProtection="1">
      <alignment vertical="center"/>
    </xf>
    <xf numFmtId="0" fontId="2" fillId="17" borderId="18" xfId="0" applyFont="1" applyFill="1" applyBorder="1" applyAlignment="1" applyProtection="1">
      <alignment horizontal="center" vertical="center"/>
    </xf>
    <xf numFmtId="0" fontId="2" fillId="17" borderId="19" xfId="0" applyFont="1" applyFill="1" applyBorder="1" applyAlignment="1" applyProtection="1">
      <alignment horizontal="center" vertical="center" wrapText="1"/>
    </xf>
    <xf numFmtId="0" fontId="2" fillId="17" borderId="19" xfId="0" applyFont="1" applyFill="1" applyBorder="1" applyAlignment="1" applyProtection="1">
      <alignment horizontal="center" vertical="center"/>
    </xf>
    <xf numFmtId="0" fontId="2" fillId="17" borderId="2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4" fillId="13" borderId="45" xfId="0" applyFont="1" applyFill="1" applyBorder="1" applyAlignment="1" applyProtection="1">
      <alignment horizontal="left" vertical="center"/>
    </xf>
    <xf numFmtId="0" fontId="16" fillId="0" borderId="38" xfId="0" applyFont="1" applyBorder="1" applyAlignment="1" applyProtection="1">
      <alignment horizontal="center" vertical="center"/>
    </xf>
    <xf numFmtId="9" fontId="16" fillId="0" borderId="33" xfId="1" applyFont="1" applyBorder="1" applyAlignment="1" applyProtection="1">
      <alignment horizontal="center" vertical="center"/>
    </xf>
    <xf numFmtId="0" fontId="16" fillId="0" borderId="6" xfId="0" applyFont="1" applyBorder="1" applyAlignment="1" applyProtection="1">
      <alignment horizontal="center" vertical="center"/>
    </xf>
    <xf numFmtId="9" fontId="16" fillId="0" borderId="17" xfId="1" applyFont="1" applyBorder="1" applyAlignment="1" applyProtection="1">
      <alignment horizontal="center" vertical="center"/>
    </xf>
    <xf numFmtId="9" fontId="6" fillId="0" borderId="0" xfId="1" applyFont="1" applyBorder="1" applyAlignment="1" applyProtection="1">
      <alignment horizontal="center"/>
    </xf>
    <xf numFmtId="0" fontId="0" fillId="3" borderId="46" xfId="0" applyFill="1" applyBorder="1" applyAlignment="1" applyProtection="1">
      <alignment horizontal="left" vertical="center"/>
    </xf>
    <xf numFmtId="0" fontId="16" fillId="0" borderId="11" xfId="0" applyFont="1" applyBorder="1" applyAlignment="1" applyProtection="1">
      <alignment horizontal="center" vertical="center"/>
    </xf>
    <xf numFmtId="9" fontId="16" fillId="0" borderId="12" xfId="1" applyFont="1" applyBorder="1" applyAlignment="1" applyProtection="1">
      <alignment horizontal="center" vertical="center"/>
    </xf>
    <xf numFmtId="0" fontId="16" fillId="0" borderId="24" xfId="0" applyFont="1" applyBorder="1" applyAlignment="1" applyProtection="1">
      <alignment horizontal="center" vertical="center"/>
    </xf>
    <xf numFmtId="0" fontId="0" fillId="7" borderId="46" xfId="0" applyFill="1" applyBorder="1" applyAlignment="1" applyProtection="1">
      <alignment horizontal="left" vertical="center"/>
    </xf>
    <xf numFmtId="0" fontId="0" fillId="8" borderId="46" xfId="0" applyFill="1" applyBorder="1" applyAlignment="1" applyProtection="1">
      <alignment horizontal="left" vertical="center"/>
    </xf>
    <xf numFmtId="0" fontId="0" fillId="9" borderId="46" xfId="0" applyFill="1" applyBorder="1" applyAlignment="1" applyProtection="1">
      <alignment horizontal="left" vertical="center"/>
    </xf>
    <xf numFmtId="0" fontId="0" fillId="10" borderId="46" xfId="0" applyFill="1" applyBorder="1" applyAlignment="1" applyProtection="1">
      <alignment horizontal="left" vertical="center"/>
    </xf>
    <xf numFmtId="0" fontId="0" fillId="16" borderId="47" xfId="0" applyFill="1" applyBorder="1" applyAlignment="1" applyProtection="1">
      <alignment horizontal="left" vertical="center"/>
    </xf>
    <xf numFmtId="0" fontId="16" fillId="0" borderId="13" xfId="0" applyFont="1" applyBorder="1" applyAlignment="1" applyProtection="1">
      <alignment horizontal="center" vertical="center"/>
    </xf>
    <xf numFmtId="9" fontId="16" fillId="0" borderId="15" xfId="1" applyFont="1" applyBorder="1" applyAlignment="1" applyProtection="1">
      <alignment horizontal="center" vertical="center"/>
    </xf>
    <xf numFmtId="0" fontId="16" fillId="0" borderId="48" xfId="0" applyFont="1" applyBorder="1" applyAlignment="1" applyProtection="1">
      <alignment horizontal="center" vertical="center"/>
    </xf>
    <xf numFmtId="9" fontId="16" fillId="0" borderId="21" xfId="1" applyFont="1" applyBorder="1" applyAlignment="1" applyProtection="1">
      <alignment horizontal="center" vertical="center"/>
    </xf>
    <xf numFmtId="0" fontId="4" fillId="15" borderId="8" xfId="0" applyFont="1" applyFill="1" applyBorder="1" applyAlignment="1" applyProtection="1">
      <alignment horizontal="left" vertical="center" wrapText="1"/>
    </xf>
    <xf numFmtId="0" fontId="17" fillId="0" borderId="18" xfId="0" applyFont="1" applyBorder="1" applyAlignment="1" applyProtection="1">
      <alignment horizontal="center" vertical="center"/>
    </xf>
    <xf numFmtId="9" fontId="17" fillId="0" borderId="20" xfId="0" applyNumberFormat="1" applyFont="1" applyBorder="1" applyAlignment="1" applyProtection="1">
      <alignment horizontal="center" vertical="center"/>
    </xf>
    <xf numFmtId="0" fontId="17" fillId="0" borderId="34" xfId="0" applyFont="1" applyBorder="1" applyAlignment="1" applyProtection="1">
      <alignment horizontal="center" vertical="center"/>
    </xf>
    <xf numFmtId="0" fontId="4" fillId="13" borderId="44" xfId="0" applyFont="1" applyFill="1" applyBorder="1" applyAlignment="1" applyProtection="1">
      <alignment horizontal="left" vertical="center"/>
    </xf>
    <xf numFmtId="9" fontId="0" fillId="0" borderId="0" xfId="0" applyNumberFormat="1" applyBorder="1" applyAlignment="1" applyProtection="1">
      <alignment horizontal="center"/>
    </xf>
    <xf numFmtId="0" fontId="4" fillId="13" borderId="43" xfId="0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vertical="center"/>
    </xf>
    <xf numFmtId="0" fontId="15" fillId="0" borderId="0" xfId="0" applyFont="1" applyFill="1" applyAlignment="1" applyProtection="1">
      <alignment horizontal="left" vertical="center"/>
    </xf>
    <xf numFmtId="0" fontId="2" fillId="15" borderId="8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/>
    </xf>
    <xf numFmtId="0" fontId="2" fillId="15" borderId="7" xfId="0" applyFont="1" applyFill="1" applyBorder="1" applyAlignment="1" applyProtection="1">
      <alignment horizontal="center" vertical="center" wrapText="1"/>
    </xf>
    <xf numFmtId="0" fontId="0" fillId="13" borderId="9" xfId="0" applyFill="1" applyBorder="1" applyProtection="1"/>
    <xf numFmtId="0" fontId="0" fillId="3" borderId="9" xfId="0" applyFill="1" applyBorder="1" applyProtection="1"/>
    <xf numFmtId="0" fontId="0" fillId="7" borderId="9" xfId="0" applyFill="1" applyBorder="1" applyProtection="1"/>
    <xf numFmtId="0" fontId="0" fillId="8" borderId="9" xfId="0" applyFill="1" applyBorder="1" applyProtection="1"/>
    <xf numFmtId="0" fontId="0" fillId="9" borderId="9" xfId="0" applyFill="1" applyBorder="1" applyProtection="1"/>
    <xf numFmtId="0" fontId="0" fillId="10" borderId="10" xfId="0" applyFill="1" applyBorder="1" applyProtection="1"/>
    <xf numFmtId="0" fontId="0" fillId="4" borderId="0" xfId="0" applyFill="1" applyProtection="1"/>
    <xf numFmtId="0" fontId="0" fillId="2" borderId="26" xfId="0" applyFont="1" applyFill="1" applyBorder="1" applyAlignment="1" applyProtection="1">
      <alignment horizontal="center"/>
    </xf>
    <xf numFmtId="0" fontId="0" fillId="2" borderId="50" xfId="0" applyFont="1" applyFill="1" applyBorder="1" applyAlignment="1" applyProtection="1">
      <alignment horizontal="center"/>
    </xf>
    <xf numFmtId="0" fontId="0" fillId="2" borderId="6" xfId="0" applyFont="1" applyFill="1" applyBorder="1" applyAlignment="1" applyProtection="1">
      <alignment horizontal="center"/>
    </xf>
    <xf numFmtId="0" fontId="0" fillId="2" borderId="4" xfId="0" applyFont="1" applyFill="1" applyBorder="1" applyAlignment="1" applyProtection="1">
      <alignment horizontal="center"/>
    </xf>
    <xf numFmtId="0" fontId="0" fillId="2" borderId="17" xfId="0" applyFont="1" applyFill="1" applyBorder="1" applyAlignment="1" applyProtection="1">
      <alignment horizontal="center"/>
    </xf>
    <xf numFmtId="0" fontId="0" fillId="2" borderId="27" xfId="0" applyFont="1" applyFill="1" applyBorder="1" applyAlignment="1" applyProtection="1">
      <alignment horizontal="center"/>
    </xf>
    <xf numFmtId="0" fontId="0" fillId="2" borderId="24" xfId="0" applyFont="1" applyFill="1" applyBorder="1" applyAlignment="1" applyProtection="1">
      <alignment horizontal="center"/>
    </xf>
    <xf numFmtId="0" fontId="0" fillId="2" borderId="2" xfId="0" applyFont="1" applyFill="1" applyBorder="1" applyAlignment="1" applyProtection="1">
      <alignment horizontal="center"/>
    </xf>
    <xf numFmtId="0" fontId="0" fillId="2" borderId="12" xfId="0" applyFont="1" applyFill="1" applyBorder="1" applyAlignment="1" applyProtection="1">
      <alignment horizont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19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16" fillId="0" borderId="2" xfId="3" applyFont="1" applyFill="1" applyBorder="1" applyAlignment="1">
      <alignment horizontal="left" vertical="center" wrapText="1"/>
    </xf>
    <xf numFmtId="0" fontId="16" fillId="0" borderId="2" xfId="3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/>
    </xf>
    <xf numFmtId="0" fontId="6" fillId="19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0" borderId="2" xfId="3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left" vertical="center" wrapText="1"/>
    </xf>
    <xf numFmtId="0" fontId="6" fillId="0" borderId="2" xfId="4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16" fillId="0" borderId="2" xfId="5" applyFont="1" applyFill="1" applyBorder="1" applyAlignment="1">
      <alignment horizontal="left" vertical="center" wrapText="1"/>
    </xf>
    <xf numFmtId="0" fontId="6" fillId="0" borderId="2" xfId="5" applyFont="1" applyFill="1" applyBorder="1" applyAlignment="1">
      <alignment horizontal="center" vertical="center" wrapText="1"/>
    </xf>
    <xf numFmtId="0" fontId="24" fillId="0" borderId="2" xfId="5" applyFont="1" applyFill="1" applyBorder="1" applyAlignment="1">
      <alignment horizontal="center" vertical="center" wrapText="1"/>
    </xf>
    <xf numFmtId="0" fontId="17" fillId="0" borderId="2" xfId="3" applyFont="1" applyFill="1" applyBorder="1" applyAlignment="1">
      <alignment horizontal="left" vertical="center" wrapText="1"/>
    </xf>
    <xf numFmtId="0" fontId="17" fillId="0" borderId="2" xfId="3" applyFont="1" applyFill="1" applyBorder="1" applyAlignment="1">
      <alignment horizontal="center" vertical="center" wrapText="1"/>
    </xf>
    <xf numFmtId="0" fontId="0" fillId="0" borderId="2" xfId="3" applyFont="1" applyFill="1" applyBorder="1" applyAlignment="1">
      <alignment horizontal="center" vertical="center" wrapText="1"/>
    </xf>
    <xf numFmtId="0" fontId="17" fillId="0" borderId="2" xfId="4" applyFont="1" applyFill="1" applyBorder="1" applyAlignment="1">
      <alignment horizontal="left" vertical="center" wrapText="1"/>
    </xf>
    <xf numFmtId="0" fontId="0" fillId="0" borderId="2" xfId="4" applyFont="1" applyFill="1" applyBorder="1" applyAlignment="1">
      <alignment horizontal="center" vertical="center" wrapText="1"/>
    </xf>
    <xf numFmtId="0" fontId="17" fillId="0" borderId="2" xfId="4" applyFont="1" applyFill="1" applyBorder="1" applyAlignment="1">
      <alignment horizontal="center" vertical="center" wrapText="1"/>
    </xf>
    <xf numFmtId="0" fontId="17" fillId="0" borderId="2" xfId="5" applyFont="1" applyFill="1" applyBorder="1" applyAlignment="1">
      <alignment horizontal="left" vertical="center" wrapText="1"/>
    </xf>
    <xf numFmtId="0" fontId="0" fillId="0" borderId="2" xfId="5" applyFont="1" applyFill="1" applyBorder="1" applyAlignment="1">
      <alignment horizontal="center" vertical="center" wrapText="1"/>
    </xf>
    <xf numFmtId="0" fontId="25" fillId="0" borderId="2" xfId="5" applyFont="1" applyFill="1" applyBorder="1" applyAlignment="1">
      <alignment horizontal="center" vertical="center" wrapText="1"/>
    </xf>
    <xf numFmtId="0" fontId="23" fillId="4" borderId="2" xfId="6" applyFill="1" applyBorder="1" applyAlignment="1">
      <alignment horizontal="center" vertical="center" wrapText="1"/>
    </xf>
    <xf numFmtId="0" fontId="23" fillId="0" borderId="2" xfId="7" applyFont="1" applyFill="1" applyBorder="1" applyAlignment="1">
      <alignment horizontal="center" vertical="center" wrapText="1"/>
    </xf>
    <xf numFmtId="0" fontId="23" fillId="0" borderId="2" xfId="6" applyFill="1" applyBorder="1" applyAlignment="1">
      <alignment horizontal="center" vertical="center" wrapText="1"/>
    </xf>
    <xf numFmtId="0" fontId="23" fillId="4" borderId="2" xfId="8" applyFill="1" applyBorder="1" applyAlignment="1">
      <alignment horizontal="center" vertical="center" wrapText="1"/>
    </xf>
    <xf numFmtId="0" fontId="23" fillId="0" borderId="2" xfId="9" applyFont="1" applyFill="1" applyBorder="1" applyAlignment="1">
      <alignment horizontal="center" vertical="center" wrapText="1"/>
    </xf>
    <xf numFmtId="0" fontId="23" fillId="4" borderId="2" xfId="10" applyFill="1" applyBorder="1" applyAlignment="1">
      <alignment horizontal="center" vertical="center" wrapText="1"/>
    </xf>
    <xf numFmtId="0" fontId="23" fillId="0" borderId="2" xfId="11" applyFont="1" applyFill="1" applyBorder="1" applyAlignment="1">
      <alignment horizontal="center" vertical="center" wrapText="1"/>
    </xf>
    <xf numFmtId="17" fontId="23" fillId="0" borderId="52" xfId="6" applyNumberFormat="1" applyFont="1" applyFill="1" applyBorder="1" applyAlignment="1">
      <alignment horizontal="center" vertical="center" wrapText="1"/>
    </xf>
    <xf numFmtId="17" fontId="23" fillId="0" borderId="52" xfId="8" applyNumberFormat="1" applyFont="1" applyFill="1" applyBorder="1" applyAlignment="1">
      <alignment horizontal="center" vertical="center" wrapText="1"/>
    </xf>
    <xf numFmtId="17" fontId="23" fillId="0" borderId="52" xfId="10" applyNumberFormat="1" applyFont="1" applyFill="1" applyBorder="1" applyAlignment="1">
      <alignment horizontal="center" vertical="center" wrapText="1"/>
    </xf>
    <xf numFmtId="0" fontId="23" fillId="4" borderId="38" xfId="12" applyFill="1" applyBorder="1" applyAlignment="1">
      <alignment horizontal="center"/>
    </xf>
    <xf numFmtId="0" fontId="23" fillId="4" borderId="32" xfId="12" applyFill="1" applyBorder="1" applyAlignment="1">
      <alignment horizontal="center"/>
    </xf>
    <xf numFmtId="0" fontId="23" fillId="4" borderId="33" xfId="12" applyFill="1" applyBorder="1" applyAlignment="1">
      <alignment horizontal="center"/>
    </xf>
    <xf numFmtId="0" fontId="23" fillId="4" borderId="11" xfId="12" applyFill="1" applyBorder="1" applyAlignment="1">
      <alignment horizontal="center"/>
    </xf>
    <xf numFmtId="0" fontId="23" fillId="4" borderId="2" xfId="12" applyFill="1" applyBorder="1" applyAlignment="1">
      <alignment horizontal="center"/>
    </xf>
    <xf numFmtId="0" fontId="23" fillId="4" borderId="12" xfId="12" applyFill="1" applyBorder="1" applyAlignment="1">
      <alignment horizontal="center"/>
    </xf>
    <xf numFmtId="0" fontId="23" fillId="0" borderId="11" xfId="12" applyFill="1" applyBorder="1" applyAlignment="1">
      <alignment horizontal="center"/>
    </xf>
    <xf numFmtId="0" fontId="23" fillId="0" borderId="2" xfId="12" applyFill="1" applyBorder="1" applyAlignment="1">
      <alignment horizontal="center"/>
    </xf>
    <xf numFmtId="0" fontId="23" fillId="0" borderId="12" xfId="12" applyFill="1" applyBorder="1" applyAlignment="1">
      <alignment horizontal="center"/>
    </xf>
    <xf numFmtId="0" fontId="23" fillId="0" borderId="11" xfId="12" applyFont="1" applyFill="1" applyBorder="1" applyAlignment="1">
      <alignment horizontal="center" vertical="center" wrapText="1"/>
    </xf>
    <xf numFmtId="0" fontId="23" fillId="0" borderId="2" xfId="12" applyFont="1" applyFill="1" applyBorder="1" applyAlignment="1">
      <alignment horizontal="center" vertical="center" wrapText="1"/>
    </xf>
    <xf numFmtId="0" fontId="23" fillId="0" borderId="12" xfId="12" applyFont="1" applyFill="1" applyBorder="1" applyAlignment="1">
      <alignment horizontal="center" vertical="center" wrapText="1"/>
    </xf>
    <xf numFmtId="0" fontId="23" fillId="0" borderId="2" xfId="12" applyFont="1" applyFill="1" applyBorder="1" applyAlignment="1">
      <alignment horizontal="center" vertical="justify"/>
    </xf>
    <xf numFmtId="0" fontId="23" fillId="0" borderId="11" xfId="13" applyFont="1" applyFill="1" applyBorder="1" applyAlignment="1">
      <alignment horizontal="center" vertical="center" wrapText="1"/>
    </xf>
    <xf numFmtId="0" fontId="23" fillId="0" borderId="2" xfId="13" applyFont="1" applyFill="1" applyBorder="1" applyAlignment="1">
      <alignment horizontal="center" vertical="center" wrapText="1"/>
    </xf>
    <xf numFmtId="0" fontId="23" fillId="0" borderId="12" xfId="13" applyFont="1" applyFill="1" applyBorder="1" applyAlignment="1">
      <alignment horizontal="center" vertical="center" wrapText="1"/>
    </xf>
    <xf numFmtId="0" fontId="23" fillId="0" borderId="11" xfId="14" applyFont="1" applyFill="1" applyBorder="1" applyAlignment="1">
      <alignment horizontal="center" vertical="center" wrapText="1"/>
    </xf>
    <xf numFmtId="0" fontId="23" fillId="0" borderId="2" xfId="14" applyFont="1" applyFill="1" applyBorder="1" applyAlignment="1">
      <alignment horizontal="center" vertical="center" wrapText="1"/>
    </xf>
    <xf numFmtId="0" fontId="23" fillId="0" borderId="12" xfId="14" applyFont="1" applyFill="1" applyBorder="1" applyAlignment="1">
      <alignment horizontal="center" vertical="center" wrapText="1"/>
    </xf>
    <xf numFmtId="0" fontId="23" fillId="0" borderId="13" xfId="14" applyFont="1" applyFill="1" applyBorder="1" applyAlignment="1">
      <alignment horizontal="center" vertical="center" wrapText="1"/>
    </xf>
    <xf numFmtId="0" fontId="23" fillId="0" borderId="14" xfId="14" applyFont="1" applyFill="1" applyBorder="1" applyAlignment="1">
      <alignment horizontal="center" vertical="center" wrapText="1"/>
    </xf>
    <xf numFmtId="0" fontId="23" fillId="0" borderId="15" xfId="14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0" fontId="23" fillId="0" borderId="24" xfId="15" applyFill="1" applyBorder="1" applyAlignment="1">
      <alignment horizontal="center" vertical="center" wrapText="1"/>
    </xf>
    <xf numFmtId="0" fontId="23" fillId="4" borderId="2" xfId="15" applyFill="1" applyBorder="1"/>
    <xf numFmtId="0" fontId="23" fillId="0" borderId="2" xfId="15" applyFont="1" applyFill="1" applyBorder="1" applyAlignment="1">
      <alignment horizontal="center" vertical="center" wrapText="1"/>
    </xf>
    <xf numFmtId="0" fontId="23" fillId="0" borderId="2" xfId="16" applyFont="1" applyFill="1" applyBorder="1" applyAlignment="1">
      <alignment horizontal="center" vertical="center" wrapText="1"/>
    </xf>
    <xf numFmtId="0" fontId="23" fillId="4" borderId="2" xfId="16" applyFill="1" applyBorder="1" applyAlignment="1">
      <alignment horizontal="center" vertical="center" wrapText="1"/>
    </xf>
    <xf numFmtId="17" fontId="23" fillId="0" borderId="2" xfId="16" applyNumberFormat="1" applyFont="1" applyFill="1" applyBorder="1" applyAlignment="1">
      <alignment horizontal="center" vertical="center" wrapText="1"/>
    </xf>
    <xf numFmtId="0" fontId="23" fillId="0" borderId="2" xfId="16" applyBorder="1" applyAlignment="1">
      <alignment horizontal="center" vertical="center" wrapText="1"/>
    </xf>
    <xf numFmtId="0" fontId="23" fillId="0" borderId="24" xfId="15" applyFont="1" applyFill="1" applyBorder="1" applyAlignment="1">
      <alignment horizontal="center" vertical="center" wrapText="1"/>
    </xf>
    <xf numFmtId="0" fontId="23" fillId="0" borderId="2" xfId="15" applyFill="1" applyBorder="1" applyAlignment="1">
      <alignment horizontal="center" vertical="center" wrapText="1"/>
    </xf>
    <xf numFmtId="8" fontId="23" fillId="0" borderId="2" xfId="15" applyNumberFormat="1" applyFont="1" applyFill="1" applyBorder="1" applyAlignment="1">
      <alignment horizontal="center" vertical="center" wrapText="1"/>
    </xf>
    <xf numFmtId="8" fontId="23" fillId="0" borderId="2" xfId="16" applyNumberFormat="1" applyFont="1" applyFill="1" applyBorder="1" applyAlignment="1">
      <alignment horizontal="center" vertical="center" wrapText="1"/>
    </xf>
    <xf numFmtId="0" fontId="23" fillId="0" borderId="2" xfId="15" applyFill="1" applyBorder="1"/>
    <xf numFmtId="0" fontId="23" fillId="0" borderId="2" xfId="16" applyFill="1" applyBorder="1" applyAlignment="1">
      <alignment horizontal="center" vertical="center" wrapText="1"/>
    </xf>
    <xf numFmtId="0" fontId="26" fillId="4" borderId="2" xfId="16" applyFont="1" applyFill="1" applyBorder="1" applyAlignment="1">
      <alignment horizontal="center" vertical="center" wrapText="1"/>
    </xf>
    <xf numFmtId="0" fontId="26" fillId="0" borderId="24" xfId="15" applyFont="1" applyFill="1" applyBorder="1" applyAlignment="1">
      <alignment horizontal="center" vertical="center" wrapText="1"/>
    </xf>
    <xf numFmtId="4" fontId="26" fillId="0" borderId="24" xfId="15" applyNumberFormat="1" applyFont="1" applyFill="1" applyBorder="1" applyAlignment="1">
      <alignment horizontal="center" vertical="center" wrapText="1"/>
    </xf>
    <xf numFmtId="0" fontId="23" fillId="0" borderId="24" xfId="17" applyFont="1" applyFill="1" applyBorder="1" applyAlignment="1">
      <alignment horizontal="center" vertical="center" wrapText="1"/>
    </xf>
    <xf numFmtId="0" fontId="23" fillId="4" borderId="2" xfId="17" applyFill="1" applyBorder="1"/>
    <xf numFmtId="0" fontId="23" fillId="0" borderId="2" xfId="17" applyFont="1" applyFill="1" applyBorder="1" applyAlignment="1">
      <alignment horizontal="center" vertical="center" wrapText="1"/>
    </xf>
    <xf numFmtId="0" fontId="23" fillId="0" borderId="2" xfId="18" applyFont="1" applyFill="1" applyBorder="1" applyAlignment="1">
      <alignment horizontal="center" vertical="center" wrapText="1"/>
    </xf>
    <xf numFmtId="0" fontId="23" fillId="4" borderId="2" xfId="18" applyFill="1" applyBorder="1" applyAlignment="1">
      <alignment horizontal="center" vertical="center" wrapText="1"/>
    </xf>
    <xf numFmtId="17" fontId="23" fillId="0" borderId="2" xfId="18" applyNumberFormat="1" applyFont="1" applyFill="1" applyBorder="1" applyAlignment="1">
      <alignment horizontal="center" vertical="center" wrapText="1"/>
    </xf>
    <xf numFmtId="0" fontId="23" fillId="0" borderId="2" xfId="18" applyBorder="1" applyAlignment="1">
      <alignment horizontal="center" vertical="center" wrapText="1"/>
    </xf>
    <xf numFmtId="0" fontId="23" fillId="0" borderId="24" xfId="19" applyFont="1" applyFill="1" applyBorder="1" applyAlignment="1">
      <alignment horizontal="center" vertical="center" wrapText="1"/>
    </xf>
    <xf numFmtId="0" fontId="23" fillId="4" borderId="2" xfId="19" applyFill="1" applyBorder="1"/>
    <xf numFmtId="0" fontId="23" fillId="0" borderId="2" xfId="19" applyFont="1" applyFill="1" applyBorder="1" applyAlignment="1">
      <alignment horizontal="center" vertical="center" wrapText="1"/>
    </xf>
    <xf numFmtId="0" fontId="23" fillId="0" borderId="2" xfId="20" applyFont="1" applyFill="1" applyBorder="1" applyAlignment="1">
      <alignment horizontal="center" vertical="center" wrapText="1"/>
    </xf>
    <xf numFmtId="0" fontId="23" fillId="4" borderId="2" xfId="20" applyFill="1" applyBorder="1" applyAlignment="1">
      <alignment horizontal="center" vertical="center" wrapText="1"/>
    </xf>
    <xf numFmtId="17" fontId="23" fillId="4" borderId="2" xfId="20" applyNumberFormat="1" applyFill="1" applyBorder="1" applyAlignment="1">
      <alignment horizontal="center" vertical="center" wrapText="1"/>
    </xf>
    <xf numFmtId="0" fontId="23" fillId="0" borderId="2" xfId="20" applyBorder="1" applyAlignment="1">
      <alignment horizontal="center" vertical="center" wrapText="1"/>
    </xf>
    <xf numFmtId="17" fontId="23" fillId="0" borderId="2" xfId="20" applyNumberFormat="1" applyFont="1" applyFill="1" applyBorder="1" applyAlignment="1">
      <alignment horizontal="center" vertical="center" wrapText="1"/>
    </xf>
    <xf numFmtId="0" fontId="26" fillId="0" borderId="2" xfId="20" applyFont="1" applyFill="1" applyBorder="1" applyAlignment="1">
      <alignment horizontal="center" vertical="center" wrapText="1"/>
    </xf>
    <xf numFmtId="0" fontId="23" fillId="0" borderId="2" xfId="19" applyFill="1" applyBorder="1" applyAlignment="1">
      <alignment horizontal="center" vertical="center" wrapText="1"/>
    </xf>
    <xf numFmtId="165" fontId="32" fillId="0" borderId="58" xfId="0" applyNumberFormat="1" applyFont="1" applyBorder="1" applyAlignment="1">
      <alignment vertical="center"/>
    </xf>
    <xf numFmtId="0" fontId="32" fillId="0" borderId="58" xfId="0" applyFont="1" applyBorder="1" applyAlignment="1">
      <alignment vertical="center"/>
    </xf>
    <xf numFmtId="165" fontId="32" fillId="0" borderId="56" xfId="0" applyNumberFormat="1" applyFont="1" applyBorder="1" applyAlignment="1">
      <alignment vertical="center"/>
    </xf>
    <xf numFmtId="0" fontId="32" fillId="0" borderId="56" xfId="0" applyFont="1" applyBorder="1" applyAlignment="1">
      <alignment vertical="center"/>
    </xf>
    <xf numFmtId="0" fontId="32" fillId="0" borderId="58" xfId="0" applyFont="1" applyBorder="1" applyAlignment="1">
      <alignment vertical="center" wrapText="1"/>
    </xf>
    <xf numFmtId="0" fontId="32" fillId="0" borderId="56" xfId="0" applyFont="1" applyBorder="1" applyAlignment="1">
      <alignment vertical="center" wrapText="1"/>
    </xf>
    <xf numFmtId="0" fontId="32" fillId="0" borderId="60" xfId="0" applyFont="1" applyBorder="1" applyAlignment="1">
      <alignment vertical="center"/>
    </xf>
    <xf numFmtId="0" fontId="32" fillId="0" borderId="61" xfId="0" applyFont="1" applyBorder="1" applyAlignment="1">
      <alignment vertical="center" wrapText="1"/>
    </xf>
    <xf numFmtId="0" fontId="32" fillId="0" borderId="2" xfId="0" applyFont="1" applyBorder="1" applyAlignment="1">
      <alignment vertical="center"/>
    </xf>
    <xf numFmtId="0" fontId="32" fillId="0" borderId="2" xfId="0" applyFont="1" applyBorder="1" applyAlignment="1">
      <alignment vertical="center" wrapText="1"/>
    </xf>
    <xf numFmtId="0" fontId="32" fillId="0" borderId="62" xfId="0" applyFont="1" applyBorder="1" applyAlignment="1">
      <alignment vertical="center"/>
    </xf>
    <xf numFmtId="0" fontId="32" fillId="0" borderId="59" xfId="0" applyFont="1" applyBorder="1" applyAlignment="1">
      <alignment vertical="center" wrapText="1"/>
    </xf>
    <xf numFmtId="0" fontId="6" fillId="21" borderId="56" xfId="0" applyFont="1" applyFill="1" applyBorder="1" applyAlignment="1">
      <alignment horizontal="center" vertical="center" wrapText="1"/>
    </xf>
    <xf numFmtId="17" fontId="33" fillId="0" borderId="56" xfId="0" applyNumberFormat="1" applyFont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33" fillId="0" borderId="57" xfId="0" applyFont="1" applyBorder="1" applyAlignment="1">
      <alignment horizontal="center" vertical="center" wrapText="1"/>
    </xf>
    <xf numFmtId="8" fontId="33" fillId="0" borderId="56" xfId="0" applyNumberFormat="1" applyFont="1" applyBorder="1" applyAlignment="1">
      <alignment horizontal="center" vertical="center" wrapText="1"/>
    </xf>
    <xf numFmtId="17" fontId="33" fillId="0" borderId="57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59" xfId="0" applyFont="1" applyBorder="1" applyAlignment="1">
      <alignment horizontal="center" vertical="center" wrapText="1"/>
    </xf>
    <xf numFmtId="0" fontId="33" fillId="0" borderId="56" xfId="0" applyFont="1" applyBorder="1" applyAlignment="1">
      <alignment horizontal="center" vertical="center" wrapText="1"/>
    </xf>
    <xf numFmtId="0" fontId="33" fillId="0" borderId="2" xfId="9" applyFont="1" applyFill="1" applyBorder="1" applyAlignment="1">
      <alignment horizontal="center" vertical="center" wrapText="1"/>
    </xf>
    <xf numFmtId="0" fontId="33" fillId="0" borderId="2" xfId="11" applyFont="1" applyFill="1" applyBorder="1" applyAlignment="1">
      <alignment horizontal="center" vertical="center" wrapText="1"/>
    </xf>
    <xf numFmtId="0" fontId="33" fillId="4" borderId="2" xfId="10" applyFont="1" applyFill="1" applyBorder="1" applyAlignment="1">
      <alignment horizontal="center" vertical="center" wrapText="1"/>
    </xf>
    <xf numFmtId="17" fontId="33" fillId="0" borderId="52" xfId="10" applyNumberFormat="1" applyFont="1" applyFill="1" applyBorder="1" applyAlignment="1">
      <alignment horizontal="center" vertical="center" wrapText="1"/>
    </xf>
    <xf numFmtId="0" fontId="6" fillId="0" borderId="4" xfId="0" applyFont="1" applyFill="1" applyBorder="1"/>
    <xf numFmtId="0" fontId="32" fillId="0" borderId="58" xfId="0" applyFont="1" applyBorder="1" applyAlignment="1">
      <alignment horizontal="center" wrapText="1"/>
    </xf>
    <xf numFmtId="0" fontId="32" fillId="0" borderId="55" xfId="0" applyFont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0" fillId="0" borderId="4" xfId="0" applyFill="1" applyBorder="1"/>
    <xf numFmtId="0" fontId="0" fillId="0" borderId="2" xfId="0" applyFill="1" applyBorder="1"/>
    <xf numFmtId="0" fontId="28" fillId="0" borderId="23" xfId="0" applyFont="1" applyBorder="1" applyAlignment="1"/>
    <xf numFmtId="0" fontId="31" fillId="0" borderId="23" xfId="0" applyFont="1" applyBorder="1" applyAlignment="1">
      <alignment vertical="center"/>
    </xf>
    <xf numFmtId="0" fontId="27" fillId="0" borderId="53" xfId="0" applyFont="1" applyBorder="1" applyAlignment="1">
      <alignment horizontal="left" vertical="center"/>
    </xf>
    <xf numFmtId="0" fontId="28" fillId="0" borderId="53" xfId="0" applyFont="1" applyBorder="1"/>
    <xf numFmtId="0" fontId="29" fillId="20" borderId="54" xfId="0" applyFont="1" applyFill="1" applyBorder="1" applyAlignment="1">
      <alignment horizontal="left" vertical="center"/>
    </xf>
    <xf numFmtId="0" fontId="28" fillId="0" borderId="54" xfId="0" applyFont="1" applyBorder="1" applyAlignment="1">
      <alignment horizontal="left" vertical="center"/>
    </xf>
    <xf numFmtId="0" fontId="20" fillId="0" borderId="23" xfId="0" applyFont="1" applyFill="1" applyBorder="1" applyAlignment="1">
      <alignment horizontal="left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 wrapText="1"/>
    </xf>
    <xf numFmtId="0" fontId="16" fillId="6" borderId="2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18" fillId="19" borderId="0" xfId="0" applyFont="1" applyFill="1" applyAlignment="1">
      <alignment horizontal="left" vertical="center"/>
    </xf>
    <xf numFmtId="0" fontId="9" fillId="11" borderId="40" xfId="0" applyFont="1" applyFill="1" applyBorder="1" applyAlignment="1">
      <alignment horizontal="center" vertical="center"/>
    </xf>
    <xf numFmtId="0" fontId="9" fillId="11" borderId="42" xfId="0" applyFont="1" applyFill="1" applyBorder="1" applyAlignment="1">
      <alignment horizontal="center" vertical="center"/>
    </xf>
    <xf numFmtId="0" fontId="9" fillId="11" borderId="39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6" fillId="12" borderId="33" xfId="0" applyFont="1" applyFill="1" applyBorder="1" applyAlignment="1">
      <alignment horizontal="center" vertical="center" wrapText="1"/>
    </xf>
    <xf numFmtId="0" fontId="6" fillId="12" borderId="15" xfId="0" applyFont="1" applyFill="1" applyBorder="1" applyAlignment="1">
      <alignment horizontal="center" vertical="center" wrapText="1"/>
    </xf>
    <xf numFmtId="0" fontId="6" fillId="12" borderId="35" xfId="0" applyFont="1" applyFill="1" applyBorder="1" applyAlignment="1">
      <alignment horizontal="center" vertical="center" wrapText="1"/>
    </xf>
    <xf numFmtId="0" fontId="6" fillId="12" borderId="41" xfId="0" applyFont="1" applyFill="1" applyBorder="1" applyAlignment="1">
      <alignment horizontal="center" vertical="center" wrapText="1"/>
    </xf>
    <xf numFmtId="0" fontId="6" fillId="12" borderId="32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 wrapText="1"/>
    </xf>
    <xf numFmtId="0" fontId="9" fillId="10" borderId="32" xfId="0" applyFont="1" applyFill="1" applyBorder="1" applyAlignment="1">
      <alignment horizontal="center" vertical="center" wrapText="1"/>
    </xf>
    <xf numFmtId="0" fontId="9" fillId="10" borderId="14" xfId="0" applyFont="1" applyFill="1" applyBorder="1" applyAlignment="1">
      <alignment horizontal="center" vertical="center" wrapText="1"/>
    </xf>
    <xf numFmtId="0" fontId="9" fillId="13" borderId="32" xfId="0" applyFont="1" applyFill="1" applyBorder="1" applyAlignment="1">
      <alignment horizontal="center" vertical="center" wrapText="1"/>
    </xf>
    <xf numFmtId="0" fontId="9" fillId="13" borderId="14" xfId="0" applyFont="1" applyFill="1" applyBorder="1" applyAlignment="1">
      <alignment horizontal="center" vertical="center" wrapText="1"/>
    </xf>
    <xf numFmtId="0" fontId="11" fillId="19" borderId="8" xfId="0" applyFont="1" applyFill="1" applyBorder="1" applyAlignment="1">
      <alignment horizontal="center" vertical="center"/>
    </xf>
    <xf numFmtId="0" fontId="11" fillId="19" borderId="9" xfId="0" applyFont="1" applyFill="1" applyBorder="1" applyAlignment="1">
      <alignment horizontal="center" vertical="center"/>
    </xf>
    <xf numFmtId="0" fontId="11" fillId="19" borderId="10" xfId="0" applyFont="1" applyFill="1" applyBorder="1" applyAlignment="1">
      <alignment horizontal="center" vertical="center"/>
    </xf>
    <xf numFmtId="0" fontId="16" fillId="6" borderId="35" xfId="0" applyFont="1" applyFill="1" applyBorder="1" applyAlignment="1">
      <alignment horizontal="center" vertical="center"/>
    </xf>
    <xf numFmtId="0" fontId="16" fillId="6" borderId="36" xfId="0" applyFont="1" applyFill="1" applyBorder="1" applyAlignment="1">
      <alignment horizontal="center" vertical="center"/>
    </xf>
    <xf numFmtId="0" fontId="0" fillId="0" borderId="5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6" fillId="14" borderId="32" xfId="0" applyFont="1" applyFill="1" applyBorder="1" applyAlignment="1">
      <alignment horizontal="center" vertical="center" wrapText="1"/>
    </xf>
    <xf numFmtId="0" fontId="6" fillId="14" borderId="14" xfId="0" applyFont="1" applyFill="1" applyBorder="1" applyAlignment="1">
      <alignment horizontal="center" vertical="center" wrapText="1"/>
    </xf>
    <xf numFmtId="0" fontId="6" fillId="12" borderId="37" xfId="0" applyFont="1" applyFill="1" applyBorder="1" applyAlignment="1">
      <alignment horizontal="center" vertical="center" wrapText="1"/>
    </xf>
    <xf numFmtId="0" fontId="6" fillId="12" borderId="49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6" fillId="14" borderId="35" xfId="0" applyFont="1" applyFill="1" applyBorder="1" applyAlignment="1">
      <alignment horizontal="center" vertical="center" wrapText="1"/>
    </xf>
    <xf numFmtId="0" fontId="6" fillId="14" borderId="41" xfId="0" applyFont="1" applyFill="1" applyBorder="1" applyAlignment="1">
      <alignment horizontal="center" vertical="center" wrapText="1"/>
    </xf>
    <xf numFmtId="0" fontId="6" fillId="12" borderId="38" xfId="0" applyFont="1" applyFill="1" applyBorder="1" applyAlignment="1">
      <alignment horizontal="center" vertical="center" wrapText="1"/>
    </xf>
    <xf numFmtId="0" fontId="6" fillId="12" borderId="13" xfId="0" applyFont="1" applyFill="1" applyBorder="1" applyAlignment="1">
      <alignment horizontal="center" vertical="center" wrapText="1"/>
    </xf>
    <xf numFmtId="0" fontId="9" fillId="3" borderId="32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9" fillId="7" borderId="32" xfId="0" applyFont="1" applyFill="1" applyBorder="1" applyAlignment="1">
      <alignment horizontal="center" vertical="center" wrapText="1"/>
    </xf>
    <xf numFmtId="0" fontId="9" fillId="7" borderId="14" xfId="0" applyFont="1" applyFill="1" applyBorder="1" applyAlignment="1">
      <alignment horizontal="center" vertical="center" wrapText="1"/>
    </xf>
    <xf numFmtId="0" fontId="9" fillId="8" borderId="32" xfId="0" applyFont="1" applyFill="1" applyBorder="1" applyAlignment="1">
      <alignment horizontal="center" vertical="center" wrapText="1"/>
    </xf>
    <xf numFmtId="0" fontId="9" fillId="8" borderId="14" xfId="0" applyFont="1" applyFill="1" applyBorder="1" applyAlignment="1">
      <alignment horizontal="center" vertical="center" wrapText="1"/>
    </xf>
    <xf numFmtId="1" fontId="9" fillId="9" borderId="32" xfId="0" applyNumberFormat="1" applyFont="1" applyFill="1" applyBorder="1" applyAlignment="1">
      <alignment horizontal="center" vertical="center" wrapText="1"/>
    </xf>
    <xf numFmtId="1" fontId="9" fillId="9" borderId="14" xfId="0" applyNumberFormat="1" applyFont="1" applyFill="1" applyBorder="1" applyAlignment="1">
      <alignment horizontal="center" vertical="center" wrapText="1"/>
    </xf>
    <xf numFmtId="0" fontId="18" fillId="19" borderId="0" xfId="0" applyFont="1" applyFill="1" applyAlignment="1" applyProtection="1">
      <alignment horizontal="center" vertical="center"/>
    </xf>
    <xf numFmtId="0" fontId="6" fillId="0" borderId="23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17" fillId="0" borderId="8" xfId="0" applyFont="1" applyFill="1" applyBorder="1" applyAlignment="1" applyProtection="1">
      <alignment horizontal="center" vertical="center"/>
    </xf>
    <xf numFmtId="0" fontId="17" fillId="0" borderId="9" xfId="0" applyFont="1" applyFill="1" applyBorder="1" applyAlignment="1" applyProtection="1">
      <alignment horizontal="center" vertical="center"/>
    </xf>
    <xf numFmtId="0" fontId="17" fillId="0" borderId="10" xfId="0" applyFont="1" applyFill="1" applyBorder="1" applyAlignment="1" applyProtection="1">
      <alignment horizontal="center" vertical="center"/>
    </xf>
    <xf numFmtId="0" fontId="19" fillId="0" borderId="23" xfId="0" applyFont="1" applyFill="1" applyBorder="1" applyAlignment="1" applyProtection="1">
      <alignment horizontal="center" vertical="center"/>
    </xf>
    <xf numFmtId="0" fontId="18" fillId="19" borderId="0" xfId="0" applyFont="1" applyFill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center"/>
    </xf>
    <xf numFmtId="0" fontId="10" fillId="19" borderId="8" xfId="0" applyFont="1" applyFill="1" applyBorder="1" applyAlignment="1" applyProtection="1">
      <alignment horizontal="center" vertical="center" wrapText="1"/>
    </xf>
    <xf numFmtId="0" fontId="10" fillId="19" borderId="9" xfId="0" applyFont="1" applyFill="1" applyBorder="1" applyAlignment="1" applyProtection="1">
      <alignment horizontal="center" vertical="center" wrapText="1"/>
    </xf>
    <xf numFmtId="0" fontId="10" fillId="19" borderId="10" xfId="0" applyFont="1" applyFill="1" applyBorder="1" applyAlignment="1" applyProtection="1">
      <alignment horizontal="center" vertical="center" wrapText="1"/>
    </xf>
    <xf numFmtId="0" fontId="2" fillId="19" borderId="0" xfId="0" applyFont="1" applyFill="1" applyBorder="1" applyAlignment="1" applyProtection="1">
      <alignment horizontal="center" vertical="center"/>
    </xf>
    <xf numFmtId="0" fontId="7" fillId="0" borderId="23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7" fillId="0" borderId="23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left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18" fillId="19" borderId="0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10" fillId="19" borderId="8" xfId="0" applyFont="1" applyFill="1" applyBorder="1" applyAlignment="1">
      <alignment horizontal="center" vertical="center" wrapText="1"/>
    </xf>
    <xf numFmtId="0" fontId="10" fillId="19" borderId="9" xfId="0" applyFont="1" applyFill="1" applyBorder="1" applyAlignment="1">
      <alignment horizontal="center" vertical="center" wrapText="1"/>
    </xf>
    <xf numFmtId="0" fontId="10" fillId="19" borderId="10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8" fillId="19" borderId="0" xfId="0" applyFont="1" applyFill="1" applyAlignment="1">
      <alignment horizontal="center" vertical="center"/>
    </xf>
    <xf numFmtId="0" fontId="19" fillId="0" borderId="23" xfId="0" applyFont="1" applyFill="1" applyBorder="1" applyAlignment="1">
      <alignment horizontal="center"/>
    </xf>
    <xf numFmtId="0" fontId="2" fillId="19" borderId="0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9" fillId="0" borderId="54" xfId="0" applyFont="1" applyFill="1" applyBorder="1" applyAlignment="1">
      <alignment horizontal="left" vertical="center"/>
    </xf>
    <xf numFmtId="0" fontId="28" fillId="0" borderId="54" xfId="0" applyFont="1" applyFill="1" applyBorder="1" applyAlignment="1">
      <alignment horizontal="left" vertical="center"/>
    </xf>
    <xf numFmtId="0" fontId="11" fillId="18" borderId="32" xfId="0" applyFont="1" applyFill="1" applyBorder="1" applyAlignment="1">
      <alignment horizontal="center" vertical="center" wrapText="1"/>
    </xf>
    <xf numFmtId="0" fontId="9" fillId="18" borderId="14" xfId="0" applyFont="1" applyFill="1" applyBorder="1" applyAlignment="1">
      <alignment horizontal="center" vertical="center" wrapText="1"/>
    </xf>
    <xf numFmtId="0" fontId="11" fillId="10" borderId="32" xfId="0" applyFont="1" applyFill="1" applyBorder="1" applyAlignment="1">
      <alignment horizontal="center" vertical="center" wrapText="1"/>
    </xf>
    <xf numFmtId="0" fontId="11" fillId="10" borderId="14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</cellXfs>
  <cellStyles count="21">
    <cellStyle name="Normal" xfId="0" builtinId="0"/>
    <cellStyle name="Normal 10" xfId="4"/>
    <cellStyle name="Normal 11" xfId="9"/>
    <cellStyle name="Normal 12" xfId="8"/>
    <cellStyle name="Normal 13" xfId="13"/>
    <cellStyle name="Normal 14" xfId="17"/>
    <cellStyle name="Normal 15" xfId="18"/>
    <cellStyle name="Normal 16" xfId="5"/>
    <cellStyle name="Normal 17" xfId="11"/>
    <cellStyle name="Normal 18" xfId="10"/>
    <cellStyle name="Normal 19" xfId="14"/>
    <cellStyle name="Normal 2" xfId="2"/>
    <cellStyle name="Normal 20" xfId="19"/>
    <cellStyle name="Normal 21" xfId="20"/>
    <cellStyle name="Normal 3" xfId="3"/>
    <cellStyle name="Normal 4" xfId="7"/>
    <cellStyle name="Normal 5" xfId="6"/>
    <cellStyle name="Normal 6" xfId="12"/>
    <cellStyle name="Normal 7" xfId="15"/>
    <cellStyle name="Normal 8" xfId="16"/>
    <cellStyle name="Porcentagem" xfId="1" builtinId="5"/>
  </cellStyles>
  <dxfs count="44">
    <dxf>
      <font>
        <color theme="0"/>
      </font>
    </dxf>
    <dxf>
      <font>
        <color rgb="FF7030A0"/>
      </font>
      <fill>
        <patternFill patternType="solid">
          <fgColor rgb="FF7030A0"/>
          <bgColor rgb="FF7030A0"/>
        </patternFill>
      </fill>
    </dxf>
    <dxf>
      <font>
        <color rgb="FF0070C0"/>
      </font>
      <fill>
        <patternFill patternType="solid">
          <fgColor rgb="FF0070C0"/>
          <bgColor rgb="FF0070C0"/>
        </patternFill>
      </fill>
    </dxf>
    <dxf>
      <font>
        <color rgb="FFFF000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B15407"/>
          <bgColor rgb="FFB15407"/>
        </patternFill>
      </fill>
    </dxf>
    <dxf>
      <font>
        <color theme="0"/>
      </font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/>
      </font>
      <fill>
        <patternFill patternType="solid">
          <fgColor rgb="FFB15407"/>
          <bgColor rgb="FFB15407"/>
        </patternFill>
      </fill>
    </dxf>
    <dxf>
      <font>
        <color theme="0"/>
      </font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/>
      </font>
      <fill>
        <patternFill patternType="solid">
          <fgColor rgb="FFB15407"/>
          <bgColor rgb="FFB15407"/>
        </patternFill>
      </fill>
    </dxf>
    <dxf>
      <font>
        <color theme="0"/>
      </font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rgb="FFB15407"/>
      </font>
      <fill>
        <patternFill patternType="solid">
          <fgColor rgb="FFB15407"/>
          <bgColor rgb="FFB15407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/>
      </font>
      <fill>
        <patternFill patternType="solid">
          <fgColor rgb="FFB15407"/>
          <bgColor rgb="FFB15407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92D050"/>
      </font>
      <fill>
        <patternFill patternType="solid"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rgb="FFB15407"/>
          <bgColor rgb="FFB15407"/>
        </patternFill>
      </fill>
    </dxf>
  </dxfs>
  <tableStyles count="1" defaultTableStyle="TableStyleMedium2" defaultPivotStyle="PivotStyleLight16">
    <tableStyle name="MySqlDefault" pivot="0" table="0" count="0"/>
  </tableStyles>
  <colors>
    <mruColors>
      <color rgb="FFB15407"/>
      <color rgb="FF006600"/>
      <color rgb="FFFF99CC"/>
      <color rgb="FF0099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B15407"/>
            </a:solidFill>
          </c:spPr>
          <c:invertIfNegative val="0"/>
          <c:cat>
            <c:strRef>
              <c:f>'Painel de Gestão - 1'!$C$32:$C$34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- 1'!$E$32:$E$34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B-45F9-AB43-E482C8921681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'Painel de Gestão - 1'!$C$32:$C$34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- 1'!$F$32:$F$34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B-45F9-AB43-E482C8921681}"/>
            </c:ext>
          </c:extLst>
        </c:ser>
        <c:ser>
          <c:idx val="2"/>
          <c:order val="2"/>
          <c:spPr>
            <a:solidFill>
              <a:srgbClr val="FF0000"/>
            </a:solidFill>
          </c:spPr>
          <c:invertIfNegative val="0"/>
          <c:cat>
            <c:strRef>
              <c:f>'Painel de Gestão - 1'!$C$32:$C$34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- 1'!$G$32:$G$34</c:f>
              <c:numCache>
                <c:formatCode>General</c:formatCode>
                <c:ptCount val="3"/>
                <c:pt idx="0">
                  <c:v>9</c:v>
                </c:pt>
                <c:pt idx="1">
                  <c:v>0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FB-45F9-AB43-E482C8921681}"/>
            </c:ext>
          </c:extLst>
        </c:ser>
        <c:ser>
          <c:idx val="3"/>
          <c:order val="3"/>
          <c:spPr>
            <a:solidFill>
              <a:srgbClr val="FFC000"/>
            </a:solidFill>
          </c:spPr>
          <c:invertIfNegative val="0"/>
          <c:cat>
            <c:strRef>
              <c:f>'Painel de Gestão - 1'!$C$32:$C$34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- 1'!$H$32:$H$34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FB-45F9-AB43-E482C8921681}"/>
            </c:ext>
          </c:extLst>
        </c:ser>
        <c:ser>
          <c:idx val="4"/>
          <c:order val="4"/>
          <c:spPr>
            <a:solidFill>
              <a:srgbClr val="92D050"/>
            </a:solidFill>
          </c:spPr>
          <c:invertIfNegative val="0"/>
          <c:cat>
            <c:strRef>
              <c:f>'Painel de Gestão - 1'!$C$32:$C$34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- 1'!$I$32:$I$34</c:f>
              <c:numCache>
                <c:formatCode>General</c:formatCode>
                <c:ptCount val="3"/>
                <c:pt idx="0">
                  <c:v>3</c:v>
                </c:pt>
                <c:pt idx="1">
                  <c:v>6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FB-45F9-AB43-E482C8921681}"/>
            </c:ext>
          </c:extLst>
        </c:ser>
        <c:ser>
          <c:idx val="5"/>
          <c:order val="5"/>
          <c:spPr>
            <a:solidFill>
              <a:srgbClr val="0070C0"/>
            </a:solidFill>
          </c:spPr>
          <c:invertIfNegative val="0"/>
          <c:cat>
            <c:strRef>
              <c:f>'Painel de Gestão - 1'!$C$32:$C$34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- 1'!$J$32:$J$34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FFB-45F9-AB43-E482C8921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44768"/>
        <c:axId val="96158848"/>
      </c:barChart>
      <c:catAx>
        <c:axId val="96144768"/>
        <c:scaling>
          <c:orientation val="maxMin"/>
        </c:scaling>
        <c:delete val="0"/>
        <c:axPos val="l"/>
        <c:numFmt formatCode="ge\r\a\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96158848"/>
        <c:crosses val="autoZero"/>
        <c:auto val="1"/>
        <c:lblAlgn val="ctr"/>
        <c:lblOffset val="100"/>
        <c:noMultiLvlLbl val="0"/>
      </c:catAx>
      <c:valAx>
        <c:axId val="96158848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crossAx val="9614476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Pós Monitoria</a:t>
            </a:r>
            <a:endParaRPr lang="pt-BR" sz="1600"/>
          </a:p>
        </c:rich>
      </c:tx>
      <c:layout>
        <c:manualLayout>
          <c:xMode val="edge"/>
          <c:yMode val="edge"/>
          <c:x val="7.930446194225756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9.5030183727034145E-2"/>
          <c:y val="0.21937888351980531"/>
          <c:w val="0.46168875765529332"/>
          <c:h val="0.685158466596578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C0A-488D-A911-331F8DF53764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AC0A-488D-A911-331F8DF53764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AC0A-488D-A911-331F8DF53764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7-AC0A-488D-A911-331F8DF53764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9-AC0A-488D-A911-331F8DF53764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</c:spPr>
            <c:extLst>
              <c:ext xmlns:c16="http://schemas.microsoft.com/office/drawing/2014/chart" uri="{C3380CC4-5D6E-409C-BE32-E72D297353CC}">
                <c16:uniqueId val="{0000000B-AC0A-488D-A911-331F8DF53764}"/>
              </c:ext>
            </c:extLst>
          </c:dPt>
          <c:dLbls>
            <c:dLbl>
              <c:idx val="0"/>
              <c:layout>
                <c:manualLayout>
                  <c:x val="8.1410256410256402E-3"/>
                  <c:y val="-3.9446028670119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0A-488D-A911-331F8DF5376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- 3'!$C$16:$C$21</c:f>
              <c:strCache>
                <c:ptCount val="6"/>
                <c:pt idx="0">
                  <c:v> Início planejado é posterior ao período monitorado</c:v>
                </c:pt>
                <c:pt idx="1">
                  <c:v> Não iniciada ou não concluída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- 3'!$G$16:$G$21</c:f>
              <c:numCache>
                <c:formatCode>0%</c:formatCode>
                <c:ptCount val="6"/>
                <c:pt idx="0">
                  <c:v>1.3986013986013986E-2</c:v>
                </c:pt>
                <c:pt idx="1">
                  <c:v>0.24475524475524477</c:v>
                </c:pt>
                <c:pt idx="2">
                  <c:v>0.17482517482517482</c:v>
                </c:pt>
                <c:pt idx="3">
                  <c:v>0.25874125874125875</c:v>
                </c:pt>
                <c:pt idx="4">
                  <c:v>0.28671328671328672</c:v>
                </c:pt>
                <c:pt idx="5">
                  <c:v>2.097902097902098E-2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0A-488D-A911-331F8DF5376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9897799484626846"/>
          <c:y val="0.11768286970423393"/>
          <c:w val="0.38477668980593727"/>
          <c:h val="0.81849175118189244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B15407"/>
            </a:solidFill>
          </c:spPr>
          <c:invertIfNegative val="0"/>
          <c:cat>
            <c:strRef>
              <c:f>'Painel de Gestão - 4'!$C$32:$C$41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- 4'!$E$32:$E$41</c:f>
              <c:numCache>
                <c:formatCode>General</c:formatCode>
                <c:ptCount val="10"/>
                <c:pt idx="0">
                  <c:v>5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B-45F9-AB43-E482C8921681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'Painel de Gestão - 4'!$C$32:$C$41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- 4'!$F$32:$F$41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B-45F9-AB43-E482C8921681}"/>
            </c:ext>
          </c:extLst>
        </c:ser>
        <c:ser>
          <c:idx val="2"/>
          <c:order val="2"/>
          <c:spPr>
            <a:solidFill>
              <a:srgbClr val="FF0000"/>
            </a:solidFill>
          </c:spPr>
          <c:invertIfNegative val="0"/>
          <c:cat>
            <c:strRef>
              <c:f>'Painel de Gestão - 4'!$C$32:$C$41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- 4'!$G$32:$G$41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FB-45F9-AB43-E482C8921681}"/>
            </c:ext>
          </c:extLst>
        </c:ser>
        <c:ser>
          <c:idx val="3"/>
          <c:order val="3"/>
          <c:spPr>
            <a:solidFill>
              <a:srgbClr val="FFC000"/>
            </a:solidFill>
          </c:spPr>
          <c:invertIfNegative val="0"/>
          <c:cat>
            <c:strRef>
              <c:f>'Painel de Gestão - 4'!$C$32:$C$41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- 4'!$H$32:$H$41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FB-45F9-AB43-E482C8921681}"/>
            </c:ext>
          </c:extLst>
        </c:ser>
        <c:ser>
          <c:idx val="4"/>
          <c:order val="4"/>
          <c:spPr>
            <a:solidFill>
              <a:srgbClr val="92D050"/>
            </a:solidFill>
          </c:spPr>
          <c:invertIfNegative val="0"/>
          <c:cat>
            <c:strRef>
              <c:f>'Painel de Gestão - 4'!$C$32:$C$41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- 4'!$I$32:$I$41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FB-45F9-AB43-E482C8921681}"/>
            </c:ext>
          </c:extLst>
        </c:ser>
        <c:ser>
          <c:idx val="5"/>
          <c:order val="5"/>
          <c:spPr>
            <a:solidFill>
              <a:srgbClr val="0070C0"/>
            </a:solidFill>
          </c:spPr>
          <c:invertIfNegative val="0"/>
          <c:cat>
            <c:strRef>
              <c:f>'Painel de Gestão - 4'!$C$32:$C$41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- 4'!$J$32:$J$41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FFB-45F9-AB43-E482C8921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8676608"/>
        <c:axId val="108678144"/>
      </c:barChart>
      <c:catAx>
        <c:axId val="108676608"/>
        <c:scaling>
          <c:orientation val="maxMin"/>
        </c:scaling>
        <c:delete val="0"/>
        <c:axPos val="l"/>
        <c:numFmt formatCode="ge\r\a\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08678144"/>
        <c:crosses val="autoZero"/>
        <c:auto val="1"/>
        <c:lblAlgn val="ctr"/>
        <c:lblOffset val="100"/>
        <c:noMultiLvlLbl val="0"/>
      </c:catAx>
      <c:valAx>
        <c:axId val="108678144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crossAx val="10867660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atual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Monitoria atual</a:t>
            </a:r>
            <a:endParaRPr lang="pt-BR" sz="1600"/>
          </a:p>
        </c:rich>
      </c:tx>
      <c:layout>
        <c:manualLayout>
          <c:xMode val="edge"/>
          <c:yMode val="edge"/>
          <c:x val="7.930446194225756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8.1141294838144959E-2"/>
          <c:y val="0.21937888351980531"/>
          <c:w val="0.46168875765529332"/>
          <c:h val="0.68515846659657853"/>
        </c:manualLayout>
      </c:layout>
      <c:doughnutChart>
        <c:varyColors val="1"/>
        <c:ser>
          <c:idx val="0"/>
          <c:order val="0"/>
          <c:spPr>
            <a:solidFill>
              <a:srgbClr val="FFFF00"/>
            </a:solidFill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9FE0-4D9F-B8DC-8B9C8E37DCB1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9FE0-4D9F-B8DC-8B9C8E37DCB1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9FE0-4D9F-B8DC-8B9C8E37DCB1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7-9FE0-4D9F-B8DC-8B9C8E37DCB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- 4'!$C$16:$C$20</c:f>
              <c:strCache>
                <c:ptCount val="5"/>
                <c:pt idx="0">
                  <c:v> Início planejado é posterior ao período monitorado</c:v>
                </c:pt>
                <c:pt idx="1">
                  <c:v> Não iniciada ou não concluída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- 4'!$E$16:$E$20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E0-4D9F-B8DC-8B9C8E37DC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57029166666666664"/>
          <c:y val="0.14367663552499471"/>
          <c:w val="0.40163082802031924"/>
          <c:h val="0.79544382716049444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Pós Monitoria</a:t>
            </a:r>
            <a:endParaRPr lang="pt-BR" sz="1600"/>
          </a:p>
        </c:rich>
      </c:tx>
      <c:layout>
        <c:manualLayout>
          <c:xMode val="edge"/>
          <c:yMode val="edge"/>
          <c:x val="7.930446194225756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9.5030183727034145E-2"/>
          <c:y val="0.21937888351980531"/>
          <c:w val="0.46168875765529332"/>
          <c:h val="0.685158466596578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C0A-488D-A911-331F8DF53764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AC0A-488D-A911-331F8DF53764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AC0A-488D-A911-331F8DF53764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7-AC0A-488D-A911-331F8DF53764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9-AC0A-488D-A911-331F8DF53764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</c:spPr>
            <c:extLst>
              <c:ext xmlns:c16="http://schemas.microsoft.com/office/drawing/2014/chart" uri="{C3380CC4-5D6E-409C-BE32-E72D297353CC}">
                <c16:uniqueId val="{0000000B-AC0A-488D-A911-331F8DF53764}"/>
              </c:ext>
            </c:extLst>
          </c:dPt>
          <c:dLbls>
            <c:dLbl>
              <c:idx val="0"/>
              <c:layout>
                <c:manualLayout>
                  <c:x val="8.1410256410256402E-3"/>
                  <c:y val="-3.9446028670119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0A-488D-A911-331F8DF5376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- 4'!$C$16:$C$21</c:f>
              <c:strCache>
                <c:ptCount val="6"/>
                <c:pt idx="0">
                  <c:v> Início planejado é posterior ao período monitorado</c:v>
                </c:pt>
                <c:pt idx="1">
                  <c:v> Não iniciada ou não concluída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- 4'!$G$16:$G$21</c:f>
              <c:numCache>
                <c:formatCode>0%</c:formatCode>
                <c:ptCount val="6"/>
                <c:pt idx="0">
                  <c:v>1.3986013986013986E-2</c:v>
                </c:pt>
                <c:pt idx="1">
                  <c:v>0.24475524475524477</c:v>
                </c:pt>
                <c:pt idx="2">
                  <c:v>0.17482517482517482</c:v>
                </c:pt>
                <c:pt idx="3">
                  <c:v>0.25874125874125875</c:v>
                </c:pt>
                <c:pt idx="4">
                  <c:v>0.28671328671328672</c:v>
                </c:pt>
                <c:pt idx="5">
                  <c:v>2.097902097902098E-2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0A-488D-A911-331F8DF5376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9897799484626846"/>
          <c:y val="0.11768286970423393"/>
          <c:w val="0.38477668980593727"/>
          <c:h val="0.81849175118189244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FF000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Final'!$E$22:$E$24</c:f>
              <c:numCache>
                <c:formatCode>General</c:formatCode>
                <c:ptCount val="3"/>
                <c:pt idx="0">
                  <c:v>3</c:v>
                </c:pt>
                <c:pt idx="1">
                  <c:v>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68-42B7-9C7E-0F61D7978974}"/>
            </c:ext>
          </c:extLst>
        </c:ser>
        <c:ser>
          <c:idx val="3"/>
          <c:order val="1"/>
          <c:spPr>
            <a:solidFill>
              <a:srgbClr val="7030A0"/>
            </a:solidFill>
          </c:spPr>
          <c:invertIfNegative val="0"/>
          <c:cat>
            <c:strRef>
              <c:f>'Painel de Gestão Final'!$C$22:$C$24</c:f>
              <c:strCache>
                <c:ptCount val="3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</c:strCache>
            </c:strRef>
          </c:cat>
          <c:val>
            <c:numRef>
              <c:f>'Painel de Gestão Final'!$F$22:$F$24</c:f>
              <c:numCache>
                <c:formatCode>General</c:formatCode>
                <c:ptCount val="3"/>
                <c:pt idx="0">
                  <c:v>5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68-42B7-9C7E-0F61D7978974}"/>
            </c:ext>
          </c:extLst>
        </c:ser>
        <c:ser>
          <c:idx val="1"/>
          <c:order val="2"/>
          <c:spPr>
            <a:solidFill>
              <a:srgbClr val="0070C0"/>
            </a:solidFill>
          </c:spPr>
          <c:invertIfNegative val="0"/>
          <c:val>
            <c:numRef>
              <c:f>'Painel de Gestão Final'!$G$22:$G$24</c:f>
              <c:numCache>
                <c:formatCode>General</c:formatCode>
                <c:ptCount val="3"/>
                <c:pt idx="0">
                  <c:v>5</c:v>
                </c:pt>
                <c:pt idx="1">
                  <c:v>3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68-42B7-9C7E-0F61D7978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071040"/>
        <c:axId val="114072576"/>
      </c:barChart>
      <c:catAx>
        <c:axId val="114071040"/>
        <c:scaling>
          <c:orientation val="maxMin"/>
        </c:scaling>
        <c:delete val="0"/>
        <c:axPos val="l"/>
        <c:numFmt formatCode="ge\r\a\l" sourceLinked="0"/>
        <c:majorTickMark val="out"/>
        <c:minorTickMark val="none"/>
        <c:tickLblPos val="nextTo"/>
        <c:crossAx val="114072576"/>
        <c:crosses val="autoZero"/>
        <c:auto val="1"/>
        <c:lblAlgn val="ctr"/>
        <c:lblOffset val="100"/>
        <c:noMultiLvlLbl val="0"/>
      </c:catAx>
      <c:valAx>
        <c:axId val="114072576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crossAx val="114071040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atual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Monitoria atual</a:t>
            </a:r>
            <a:endParaRPr lang="pt-BR" sz="1600"/>
          </a:p>
        </c:rich>
      </c:tx>
      <c:layout>
        <c:manualLayout>
          <c:xMode val="edge"/>
          <c:yMode val="edge"/>
          <c:x val="7.9304461942257751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8.1141294838144959E-2"/>
          <c:y val="0.21937888351980553"/>
          <c:w val="0.46168875765529332"/>
          <c:h val="0.68515846659658008"/>
        </c:manualLayout>
      </c:layout>
      <c:doughnutChart>
        <c:varyColors val="1"/>
        <c:ser>
          <c:idx val="0"/>
          <c:order val="0"/>
          <c:spPr>
            <a:solidFill>
              <a:srgbClr val="FF0000"/>
            </a:solidFill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DB5C-4253-9FDE-C6B61737123F}"/>
              </c:ext>
            </c:extLst>
          </c:dPt>
          <c:dPt>
            <c:idx val="1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2-DB5C-4253-9FDE-C6B61737123F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4-DB5C-4253-9FDE-C6B61737123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Final'!$C$12:$C$14</c:f>
              <c:strCache>
                <c:ptCount val="3"/>
                <c:pt idx="0">
                  <c:v>Não iniciada ou não concluída</c:v>
                </c:pt>
                <c:pt idx="1">
                  <c:v>Iniciada e não concluída no período previsto</c:v>
                </c:pt>
                <c:pt idx="2">
                  <c:v>Concluída</c:v>
                </c:pt>
              </c:strCache>
            </c:strRef>
          </c:cat>
          <c:val>
            <c:numRef>
              <c:f>'Painel de Gestão Final'!$E$12:$E$14</c:f>
              <c:numCache>
                <c:formatCode>0%</c:formatCode>
                <c:ptCount val="3"/>
                <c:pt idx="0">
                  <c:v>0.20833333333333334</c:v>
                </c:pt>
                <c:pt idx="1">
                  <c:v>0.33333333333333331</c:v>
                </c:pt>
                <c:pt idx="2">
                  <c:v>0.45833333333333331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5C-4253-9FDE-C6B6173712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57029166666666664"/>
          <c:y val="0.19587952117740579"/>
          <c:w val="0.41304166666666681"/>
          <c:h val="0.76513556350657785"/>
        </c:manualLayout>
      </c:layout>
      <c:overlay val="0"/>
      <c:txPr>
        <a:bodyPr/>
        <a:lstStyle/>
        <a:p>
          <a:pPr>
            <a:defRPr sz="12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125" footer="0.3149606200000012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atual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Monitoria atual</a:t>
            </a:r>
            <a:endParaRPr lang="pt-BR" sz="1600"/>
          </a:p>
        </c:rich>
      </c:tx>
      <c:layout>
        <c:manualLayout>
          <c:xMode val="edge"/>
          <c:yMode val="edge"/>
          <c:x val="7.930446194225756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8.1141294838144959E-2"/>
          <c:y val="0.21937888351980531"/>
          <c:w val="0.46168875765529332"/>
          <c:h val="0.68515846659657853"/>
        </c:manualLayout>
      </c:layout>
      <c:doughnutChart>
        <c:varyColors val="1"/>
        <c:ser>
          <c:idx val="0"/>
          <c:order val="0"/>
          <c:spPr>
            <a:solidFill>
              <a:srgbClr val="FFFF00"/>
            </a:solidFill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9FE0-4D9F-B8DC-8B9C8E37DCB1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9FE0-4D9F-B8DC-8B9C8E37DCB1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9FE0-4D9F-B8DC-8B9C8E37DCB1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7-9FE0-4D9F-B8DC-8B9C8E37DCB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- 1'!$C$16:$C$20</c:f>
              <c:strCache>
                <c:ptCount val="5"/>
                <c:pt idx="0">
                  <c:v> Início planejado é posterior ao período monitorado</c:v>
                </c:pt>
                <c:pt idx="1">
                  <c:v> Não iniciada ou não concluída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- 1'!$E$16:$E$20</c:f>
              <c:numCache>
                <c:formatCode>0%</c:formatCode>
                <c:ptCount val="5"/>
                <c:pt idx="0">
                  <c:v>0</c:v>
                </c:pt>
                <c:pt idx="1">
                  <c:v>0.44</c:v>
                </c:pt>
                <c:pt idx="2">
                  <c:v>0</c:v>
                </c:pt>
                <c:pt idx="3">
                  <c:v>0.52</c:v>
                </c:pt>
                <c:pt idx="4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E0-4D9F-B8DC-8B9C8E37DC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57029166666666664"/>
          <c:y val="0.14367663552499471"/>
          <c:w val="0.40163082802031924"/>
          <c:h val="0.79544382716049444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Pós Monitoria</a:t>
            </a:r>
            <a:endParaRPr lang="pt-BR" sz="1600"/>
          </a:p>
        </c:rich>
      </c:tx>
      <c:layout>
        <c:manualLayout>
          <c:xMode val="edge"/>
          <c:yMode val="edge"/>
          <c:x val="7.930446194225756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9.5030183727034145E-2"/>
          <c:y val="0.21937888351980531"/>
          <c:w val="0.46168875765529332"/>
          <c:h val="0.685158466596578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C0A-488D-A911-331F8DF53764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AC0A-488D-A911-331F8DF53764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AC0A-488D-A911-331F8DF53764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7-AC0A-488D-A911-331F8DF53764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9-AC0A-488D-A911-331F8DF53764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</c:spPr>
            <c:extLst>
              <c:ext xmlns:c16="http://schemas.microsoft.com/office/drawing/2014/chart" uri="{C3380CC4-5D6E-409C-BE32-E72D297353CC}">
                <c16:uniqueId val="{0000000B-AC0A-488D-A911-331F8DF53764}"/>
              </c:ext>
            </c:extLst>
          </c:dPt>
          <c:dLbls>
            <c:dLbl>
              <c:idx val="0"/>
              <c:layout>
                <c:manualLayout>
                  <c:x val="8.1410256410256402E-3"/>
                  <c:y val="-3.9446028670119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0A-488D-A911-331F8DF5376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- 1'!$C$16:$C$21</c:f>
              <c:strCache>
                <c:ptCount val="6"/>
                <c:pt idx="0">
                  <c:v> Início planejado é posterior ao período monitorado</c:v>
                </c:pt>
                <c:pt idx="1">
                  <c:v> Não iniciada ou não concluída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- 1'!$G$16:$G$21</c:f>
              <c:numCache>
                <c:formatCode>0%</c:formatCode>
                <c:ptCount val="6"/>
                <c:pt idx="0">
                  <c:v>0</c:v>
                </c:pt>
                <c:pt idx="1">
                  <c:v>0.45833333333333331</c:v>
                </c:pt>
                <c:pt idx="2">
                  <c:v>0</c:v>
                </c:pt>
                <c:pt idx="3">
                  <c:v>0.5</c:v>
                </c:pt>
                <c:pt idx="4">
                  <c:v>4.1666666666666664E-2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0A-488D-A911-331F8DF5376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9897799484626846"/>
          <c:y val="0.11768286970423393"/>
          <c:w val="0.38477668980593727"/>
          <c:h val="0.81849175118189244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</c:spPr>
          <c:invertIfNegative val="0"/>
          <c:val>
            <c:numRef>
              <c:f>'Painel de Gestão - 1'!#REF!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'Painel de Gestão - 1'!#REF!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EA7-4A35-BF63-DEF90922B980}"/>
            </c:ext>
          </c:extLst>
        </c:ser>
        <c:ser>
          <c:idx val="1"/>
          <c:order val="1"/>
          <c:spPr>
            <a:solidFill>
              <a:srgbClr val="FF0000"/>
            </a:solidFill>
          </c:spPr>
          <c:invertIfNegative val="0"/>
          <c:val>
            <c:numRef>
              <c:f>'Painel de Gestão - 1'!#REF!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'Painel de Gestão - 1'!#REF!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EA7-4A35-BF63-DEF90922B980}"/>
            </c:ext>
          </c:extLst>
        </c:ser>
        <c:ser>
          <c:idx val="2"/>
          <c:order val="2"/>
          <c:spPr>
            <a:solidFill>
              <a:srgbClr val="FFC000"/>
            </a:solidFill>
          </c:spPr>
          <c:invertIfNegative val="0"/>
          <c:val>
            <c:numRef>
              <c:f>'Painel de Gestão - 1'!#REF!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'Painel de Gestão - 1'!#REF!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AEA7-4A35-BF63-DEF90922B980}"/>
            </c:ext>
          </c:extLst>
        </c:ser>
        <c:ser>
          <c:idx val="3"/>
          <c:order val="3"/>
          <c:spPr>
            <a:solidFill>
              <a:srgbClr val="92D050"/>
            </a:solidFill>
          </c:spPr>
          <c:invertIfNegative val="0"/>
          <c:val>
            <c:numRef>
              <c:f>'Painel de Gestão - 1'!#REF!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'Painel de Gestão - 1'!#REF!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AEA7-4A35-BF63-DEF90922B980}"/>
            </c:ext>
          </c:extLst>
        </c:ser>
        <c:ser>
          <c:idx val="4"/>
          <c:order val="4"/>
          <c:spPr>
            <a:solidFill>
              <a:srgbClr val="0070C0"/>
            </a:solidFill>
          </c:spPr>
          <c:invertIfNegative val="0"/>
          <c:val>
            <c:numRef>
              <c:f>'Painel de Gestão - 1'!#REF!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'Painel de Gestão - 1'!#REF!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AEA7-4A35-BF63-DEF90922B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44768"/>
        <c:axId val="96158848"/>
      </c:barChart>
      <c:catAx>
        <c:axId val="96144768"/>
        <c:scaling>
          <c:orientation val="maxMin"/>
        </c:scaling>
        <c:delete val="0"/>
        <c:axPos val="l"/>
        <c:numFmt formatCode="ge\r\a\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96158848"/>
        <c:crosses val="autoZero"/>
        <c:auto val="1"/>
        <c:lblAlgn val="ctr"/>
        <c:lblOffset val="100"/>
        <c:noMultiLvlLbl val="0"/>
      </c:catAx>
      <c:valAx>
        <c:axId val="96158848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crossAx val="9614476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B15407"/>
            </a:solidFill>
          </c:spPr>
          <c:invertIfNegative val="0"/>
          <c:cat>
            <c:strRef>
              <c:f>'Painel de Gestão - 2'!$C$32:$C$41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- 2'!$E$32:$E$41</c:f>
              <c:numCache>
                <c:formatCode>General</c:formatCode>
                <c:ptCount val="10"/>
                <c:pt idx="0">
                  <c:v>5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B-45F9-AB43-E482C8921681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'Painel de Gestão - 2'!$C$32:$C$41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- 2'!$F$32:$F$41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B-45F9-AB43-E482C8921681}"/>
            </c:ext>
          </c:extLst>
        </c:ser>
        <c:ser>
          <c:idx val="2"/>
          <c:order val="2"/>
          <c:spPr>
            <a:solidFill>
              <a:srgbClr val="FF0000"/>
            </a:solidFill>
          </c:spPr>
          <c:invertIfNegative val="0"/>
          <c:cat>
            <c:strRef>
              <c:f>'Painel de Gestão - 2'!$C$32:$C$41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- 2'!$G$32:$G$41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FB-45F9-AB43-E482C8921681}"/>
            </c:ext>
          </c:extLst>
        </c:ser>
        <c:ser>
          <c:idx val="3"/>
          <c:order val="3"/>
          <c:spPr>
            <a:solidFill>
              <a:srgbClr val="FFC000"/>
            </a:solidFill>
          </c:spPr>
          <c:invertIfNegative val="0"/>
          <c:cat>
            <c:strRef>
              <c:f>'Painel de Gestão - 2'!$C$32:$C$41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- 2'!$H$32:$H$41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FB-45F9-AB43-E482C8921681}"/>
            </c:ext>
          </c:extLst>
        </c:ser>
        <c:ser>
          <c:idx val="4"/>
          <c:order val="4"/>
          <c:spPr>
            <a:solidFill>
              <a:srgbClr val="92D050"/>
            </a:solidFill>
          </c:spPr>
          <c:invertIfNegative val="0"/>
          <c:cat>
            <c:strRef>
              <c:f>'Painel de Gestão - 2'!$C$32:$C$41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- 2'!$I$32:$I$41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FB-45F9-AB43-E482C8921681}"/>
            </c:ext>
          </c:extLst>
        </c:ser>
        <c:ser>
          <c:idx val="5"/>
          <c:order val="5"/>
          <c:spPr>
            <a:solidFill>
              <a:srgbClr val="0070C0"/>
            </a:solidFill>
          </c:spPr>
          <c:invertIfNegative val="0"/>
          <c:cat>
            <c:strRef>
              <c:f>'Painel de Gestão - 2'!$C$32:$C$41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- 2'!$J$32:$J$41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FFB-45F9-AB43-E482C8921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7869824"/>
        <c:axId val="97871360"/>
      </c:barChart>
      <c:catAx>
        <c:axId val="97869824"/>
        <c:scaling>
          <c:orientation val="maxMin"/>
        </c:scaling>
        <c:delete val="0"/>
        <c:axPos val="l"/>
        <c:numFmt formatCode="ge\r\a\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97871360"/>
        <c:crosses val="autoZero"/>
        <c:auto val="1"/>
        <c:lblAlgn val="ctr"/>
        <c:lblOffset val="100"/>
        <c:noMultiLvlLbl val="0"/>
      </c:catAx>
      <c:valAx>
        <c:axId val="97871360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crossAx val="97869824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atual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Monitoria atual</a:t>
            </a:r>
            <a:endParaRPr lang="pt-BR" sz="1600"/>
          </a:p>
        </c:rich>
      </c:tx>
      <c:layout>
        <c:manualLayout>
          <c:xMode val="edge"/>
          <c:yMode val="edge"/>
          <c:x val="7.930446194225756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8.1141294838144959E-2"/>
          <c:y val="0.21937888351980531"/>
          <c:w val="0.46168875765529332"/>
          <c:h val="0.68515846659657853"/>
        </c:manualLayout>
      </c:layout>
      <c:doughnutChart>
        <c:varyColors val="1"/>
        <c:ser>
          <c:idx val="0"/>
          <c:order val="0"/>
          <c:spPr>
            <a:solidFill>
              <a:srgbClr val="FFFF00"/>
            </a:solidFill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9FE0-4D9F-B8DC-8B9C8E37DCB1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9FE0-4D9F-B8DC-8B9C8E37DCB1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9FE0-4D9F-B8DC-8B9C8E37DCB1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7-9FE0-4D9F-B8DC-8B9C8E37DCB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- 2'!$C$16:$C$20</c:f>
              <c:strCache>
                <c:ptCount val="5"/>
                <c:pt idx="0">
                  <c:v> Início planejado é posterior ao período monitorado</c:v>
                </c:pt>
                <c:pt idx="1">
                  <c:v> Não iniciada ou não concluída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- 2'!$E$16:$E$20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E0-4D9F-B8DC-8B9C8E37DC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57029166666666664"/>
          <c:y val="0.14367663552499471"/>
          <c:w val="0.40163082802031924"/>
          <c:h val="0.79544382716049444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Pós Monitoria</a:t>
            </a:r>
            <a:endParaRPr lang="pt-BR" sz="1600"/>
          </a:p>
        </c:rich>
      </c:tx>
      <c:layout>
        <c:manualLayout>
          <c:xMode val="edge"/>
          <c:yMode val="edge"/>
          <c:x val="7.930446194225756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9.5030183727034145E-2"/>
          <c:y val="0.21937888351980531"/>
          <c:w val="0.46168875765529332"/>
          <c:h val="0.685158466596578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C0A-488D-A911-331F8DF53764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AC0A-488D-A911-331F8DF53764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AC0A-488D-A911-331F8DF53764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7-AC0A-488D-A911-331F8DF53764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9-AC0A-488D-A911-331F8DF53764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</c:spPr>
            <c:extLst>
              <c:ext xmlns:c16="http://schemas.microsoft.com/office/drawing/2014/chart" uri="{C3380CC4-5D6E-409C-BE32-E72D297353CC}">
                <c16:uniqueId val="{0000000B-AC0A-488D-A911-331F8DF53764}"/>
              </c:ext>
            </c:extLst>
          </c:dPt>
          <c:dLbls>
            <c:dLbl>
              <c:idx val="0"/>
              <c:layout>
                <c:manualLayout>
                  <c:x val="8.1410256410256402E-3"/>
                  <c:y val="-3.9446028670119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0A-488D-A911-331F8DF5376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- 2'!$C$16:$C$21</c:f>
              <c:strCache>
                <c:ptCount val="6"/>
                <c:pt idx="0">
                  <c:v> Início planejado é posterior ao período monitorado</c:v>
                </c:pt>
                <c:pt idx="1">
                  <c:v> Não iniciada ou não concluída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  <c:pt idx="5">
                  <c:v> Ações Novas - Pós monitoria</c:v>
                </c:pt>
              </c:strCache>
            </c:strRef>
          </c:cat>
          <c:val>
            <c:numRef>
              <c:f>'Painel de Gestão - 2'!$G$16:$G$21</c:f>
              <c:numCache>
                <c:formatCode>0%</c:formatCode>
                <c:ptCount val="6"/>
                <c:pt idx="0">
                  <c:v>1.3986013986013986E-2</c:v>
                </c:pt>
                <c:pt idx="1">
                  <c:v>0.24475524475524477</c:v>
                </c:pt>
                <c:pt idx="2">
                  <c:v>0.17482517482517482</c:v>
                </c:pt>
                <c:pt idx="3">
                  <c:v>0.25874125874125875</c:v>
                </c:pt>
                <c:pt idx="4">
                  <c:v>0.28671328671328672</c:v>
                </c:pt>
                <c:pt idx="5">
                  <c:v>2.097902097902098E-2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0A-488D-A911-331F8DF5376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9897799484626846"/>
          <c:y val="0.11768286970423393"/>
          <c:w val="0.38477668980593727"/>
          <c:h val="0.81849175118189244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rgbClr val="B15407"/>
            </a:solidFill>
          </c:spPr>
          <c:invertIfNegative val="0"/>
          <c:cat>
            <c:strRef>
              <c:f>'Painel de Gestão - 3'!$C$32:$C$41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- 3'!$E$32:$E$41</c:f>
              <c:numCache>
                <c:formatCode>General</c:formatCode>
                <c:ptCount val="10"/>
                <c:pt idx="0">
                  <c:v>5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B-45F9-AB43-E482C8921681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'Painel de Gestão - 3'!$C$32:$C$41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- 3'!$F$32:$F$41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B-45F9-AB43-E482C8921681}"/>
            </c:ext>
          </c:extLst>
        </c:ser>
        <c:ser>
          <c:idx val="2"/>
          <c:order val="2"/>
          <c:spPr>
            <a:solidFill>
              <a:srgbClr val="FF0000"/>
            </a:solidFill>
          </c:spPr>
          <c:invertIfNegative val="0"/>
          <c:cat>
            <c:strRef>
              <c:f>'Painel de Gestão - 3'!$C$32:$C$41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- 3'!$G$32:$G$41</c:f>
              <c:numCache>
                <c:formatCode>General</c:formatCode>
                <c:ptCount val="10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0</c:v>
                </c:pt>
                <c:pt idx="5">
                  <c:v>0</c:v>
                </c:pt>
                <c:pt idx="6">
                  <c:v>11</c:v>
                </c:pt>
                <c:pt idx="7">
                  <c:v>0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FB-45F9-AB43-E482C8921681}"/>
            </c:ext>
          </c:extLst>
        </c:ser>
        <c:ser>
          <c:idx val="3"/>
          <c:order val="3"/>
          <c:spPr>
            <a:solidFill>
              <a:srgbClr val="FFC000"/>
            </a:solidFill>
          </c:spPr>
          <c:invertIfNegative val="0"/>
          <c:cat>
            <c:strRef>
              <c:f>'Painel de Gestão - 3'!$C$32:$C$41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- 3'!$H$32:$H$41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12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FB-45F9-AB43-E482C8921681}"/>
            </c:ext>
          </c:extLst>
        </c:ser>
        <c:ser>
          <c:idx val="4"/>
          <c:order val="4"/>
          <c:spPr>
            <a:solidFill>
              <a:srgbClr val="92D050"/>
            </a:solidFill>
          </c:spPr>
          <c:invertIfNegative val="0"/>
          <c:cat>
            <c:strRef>
              <c:f>'Painel de Gestão - 3'!$C$32:$C$41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- 3'!$I$32:$I$41</c:f>
              <c:numCache>
                <c:formatCode>General</c:formatCode>
                <c:ptCount val="10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7</c:v>
                </c:pt>
                <c:pt idx="8">
                  <c:v>4</c:v>
                </c:pt>
                <c:pt idx="9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FB-45F9-AB43-E482C8921681}"/>
            </c:ext>
          </c:extLst>
        </c:ser>
        <c:ser>
          <c:idx val="5"/>
          <c:order val="5"/>
          <c:spPr>
            <a:solidFill>
              <a:srgbClr val="0070C0"/>
            </a:solidFill>
          </c:spPr>
          <c:invertIfNegative val="0"/>
          <c:cat>
            <c:strRef>
              <c:f>'Painel de Gestão - 3'!$C$32:$C$41</c:f>
              <c:strCache>
                <c:ptCount val="10"/>
                <c:pt idx="0">
                  <c:v>OBJETIVO 1</c:v>
                </c:pt>
                <c:pt idx="1">
                  <c:v>OBJETIVO 2</c:v>
                </c:pt>
                <c:pt idx="2">
                  <c:v>OBJETIVO 3</c:v>
                </c:pt>
                <c:pt idx="3">
                  <c:v>OBJETIVO 4</c:v>
                </c:pt>
                <c:pt idx="4">
                  <c:v>OBJETIVO 5</c:v>
                </c:pt>
                <c:pt idx="5">
                  <c:v>OBJETIVO 6</c:v>
                </c:pt>
                <c:pt idx="6">
                  <c:v>OBJETIVO 7</c:v>
                </c:pt>
                <c:pt idx="7">
                  <c:v>OBJETIVO 8</c:v>
                </c:pt>
                <c:pt idx="8">
                  <c:v>OBJETIVO 9</c:v>
                </c:pt>
                <c:pt idx="9">
                  <c:v>OBJETIVO 10</c:v>
                </c:pt>
              </c:strCache>
            </c:strRef>
          </c:cat>
          <c:val>
            <c:numRef>
              <c:f>'Painel de Gestão - 3'!$J$32:$J$41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FFB-45F9-AB43-E482C8921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8083840"/>
        <c:axId val="108093824"/>
      </c:barChart>
      <c:catAx>
        <c:axId val="108083840"/>
        <c:scaling>
          <c:orientation val="maxMin"/>
        </c:scaling>
        <c:delete val="0"/>
        <c:axPos val="l"/>
        <c:numFmt formatCode="ge\r\a\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08093824"/>
        <c:crosses val="autoZero"/>
        <c:auto val="1"/>
        <c:lblAlgn val="ctr"/>
        <c:lblOffset val="100"/>
        <c:noMultiLvlLbl val="0"/>
      </c:catAx>
      <c:valAx>
        <c:axId val="108093824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crossAx val="108083840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600"/>
            </a:pPr>
            <a:r>
              <a:rPr lang="pt-BR" sz="1600"/>
              <a:t>Situação atual </a:t>
            </a:r>
            <a:r>
              <a:rPr lang="pt-BR" sz="1600" baseline="0"/>
              <a:t>do PAN </a:t>
            </a:r>
          </a:p>
          <a:p>
            <a:pPr algn="l">
              <a:defRPr sz="1600"/>
            </a:pPr>
            <a:r>
              <a:rPr lang="pt-BR" sz="1600" baseline="0"/>
              <a:t>Monitoria atual</a:t>
            </a:r>
            <a:endParaRPr lang="pt-BR" sz="1600"/>
          </a:p>
        </c:rich>
      </c:tx>
      <c:layout>
        <c:manualLayout>
          <c:xMode val="edge"/>
          <c:yMode val="edge"/>
          <c:x val="7.930446194225756E-3"/>
          <c:y val="1.6489186112599717E-2"/>
        </c:manualLayout>
      </c:layout>
      <c:overlay val="0"/>
      <c:spPr>
        <a:noFill/>
      </c:spPr>
    </c:title>
    <c:autoTitleDeleted val="0"/>
    <c:plotArea>
      <c:layout>
        <c:manualLayout>
          <c:layoutTarget val="inner"/>
          <c:xMode val="edge"/>
          <c:yMode val="edge"/>
          <c:x val="8.1141294838144959E-2"/>
          <c:y val="0.21937888351980531"/>
          <c:w val="0.46168875765529332"/>
          <c:h val="0.68515846659657853"/>
        </c:manualLayout>
      </c:layout>
      <c:doughnutChart>
        <c:varyColors val="1"/>
        <c:ser>
          <c:idx val="0"/>
          <c:order val="0"/>
          <c:spPr>
            <a:solidFill>
              <a:srgbClr val="FFFF00"/>
            </a:solidFill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9FE0-4D9F-B8DC-8B9C8E37DCB1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9FE0-4D9F-B8DC-8B9C8E37DCB1}"/>
              </c:ext>
            </c:extLst>
          </c:dPt>
          <c:dPt>
            <c:idx val="3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9FE0-4D9F-B8DC-8B9C8E37DCB1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7-9FE0-4D9F-B8DC-8B9C8E37DCB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'Painel de Gestão - 3'!$C$16:$C$20</c:f>
              <c:strCache>
                <c:ptCount val="5"/>
                <c:pt idx="0">
                  <c:v> Início planejado é posterior ao período monitorado</c:v>
                </c:pt>
                <c:pt idx="1">
                  <c:v> Não iniciada ou não concluída</c:v>
                </c:pt>
                <c:pt idx="2">
                  <c:v> Em andamento com problemas de realização</c:v>
                </c:pt>
                <c:pt idx="3">
                  <c:v> Em andamento no período previsto </c:v>
                </c:pt>
                <c:pt idx="4">
                  <c:v> Concluída</c:v>
                </c:pt>
              </c:strCache>
            </c:strRef>
          </c:cat>
          <c:val>
            <c:numRef>
              <c:f>'Painel de Gestão - 3'!$E$16:$E$20</c:f>
              <c:numCache>
                <c:formatCode>0%</c:formatCode>
                <c:ptCount val="5"/>
                <c:pt idx="0">
                  <c:v>1.3333333333333334E-2</c:v>
                </c:pt>
                <c:pt idx="1">
                  <c:v>0.26</c:v>
                </c:pt>
                <c:pt idx="2">
                  <c:v>0.19333333333333333</c:v>
                </c:pt>
                <c:pt idx="3">
                  <c:v>0.25333333333333335</c:v>
                </c:pt>
                <c:pt idx="4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E0-4D9F-B8DC-8B9C8E37DC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0.57029166666666664"/>
          <c:y val="0.14367663552499471"/>
          <c:w val="0.40163082802031924"/>
          <c:h val="0.79544382716049444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SUM&#193;RI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193219</xdr:colOff>
      <xdr:row>28</xdr:row>
      <xdr:rowOff>0</xdr:rowOff>
    </xdr:from>
    <xdr:to>
      <xdr:col>21</xdr:col>
      <xdr:colOff>142874</xdr:colOff>
      <xdr:row>34</xdr:row>
      <xdr:rowOff>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163284</xdr:colOff>
      <xdr:row>11</xdr:row>
      <xdr:rowOff>182938</xdr:rowOff>
    </xdr:from>
    <xdr:to>
      <xdr:col>14</xdr:col>
      <xdr:colOff>420963</xdr:colOff>
      <xdr:row>24</xdr:row>
      <xdr:rowOff>41563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550332</xdr:colOff>
      <xdr:row>11</xdr:row>
      <xdr:rowOff>182938</xdr:rowOff>
    </xdr:from>
    <xdr:to>
      <xdr:col>22</xdr:col>
      <xdr:colOff>336864</xdr:colOff>
      <xdr:row>24</xdr:row>
      <xdr:rowOff>41563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231322</xdr:colOff>
      <xdr:row>34</xdr:row>
      <xdr:rowOff>0</xdr:rowOff>
    </xdr:from>
    <xdr:to>
      <xdr:col>21</xdr:col>
      <xdr:colOff>180977</xdr:colOff>
      <xdr:row>34</xdr:row>
      <xdr:rowOff>24495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B183941A-ED6E-4CA1-B00B-E25336C7CE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1234440</xdr:colOff>
      <xdr:row>3</xdr:row>
      <xdr:rowOff>60960</xdr:rowOff>
    </xdr:from>
    <xdr:to>
      <xdr:col>34</xdr:col>
      <xdr:colOff>1435417</xdr:colOff>
      <xdr:row>5</xdr:row>
      <xdr:rowOff>133612</xdr:rowOff>
    </xdr:to>
    <xdr:sp macro="" textlink="">
      <xdr:nvSpPr>
        <xdr:cNvPr id="2" name="Retângulo de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59908440" y="1118235"/>
          <a:ext cx="4230052" cy="834652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50" b="1"/>
            <a:t>CLIQU</a:t>
          </a:r>
          <a:r>
            <a:rPr lang="pt-BR" sz="1050" b="1" baseline="0"/>
            <a:t>E AQUI PAR A  VOLTAR AO SUMÁRIO</a:t>
          </a:r>
          <a:endParaRPr lang="pt-BR" sz="105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193219</xdr:colOff>
      <xdr:row>28</xdr:row>
      <xdr:rowOff>0</xdr:rowOff>
    </xdr:from>
    <xdr:to>
      <xdr:col>21</xdr:col>
      <xdr:colOff>142874</xdr:colOff>
      <xdr:row>40</xdr:row>
      <xdr:rowOff>201387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163284</xdr:colOff>
      <xdr:row>11</xdr:row>
      <xdr:rowOff>182938</xdr:rowOff>
    </xdr:from>
    <xdr:to>
      <xdr:col>14</xdr:col>
      <xdr:colOff>420963</xdr:colOff>
      <xdr:row>24</xdr:row>
      <xdr:rowOff>41563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550332</xdr:colOff>
      <xdr:row>11</xdr:row>
      <xdr:rowOff>182938</xdr:rowOff>
    </xdr:from>
    <xdr:to>
      <xdr:col>22</xdr:col>
      <xdr:colOff>336864</xdr:colOff>
      <xdr:row>24</xdr:row>
      <xdr:rowOff>41563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1234440</xdr:colOff>
      <xdr:row>3</xdr:row>
      <xdr:rowOff>60960</xdr:rowOff>
    </xdr:from>
    <xdr:to>
      <xdr:col>34</xdr:col>
      <xdr:colOff>1435417</xdr:colOff>
      <xdr:row>5</xdr:row>
      <xdr:rowOff>133612</xdr:rowOff>
    </xdr:to>
    <xdr:sp macro="" textlink="">
      <xdr:nvSpPr>
        <xdr:cNvPr id="2" name="Retângulo de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9908440" y="1118235"/>
          <a:ext cx="4230052" cy="834652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50" b="1"/>
            <a:t>CLIQU</a:t>
          </a:r>
          <a:r>
            <a:rPr lang="pt-BR" sz="1050" b="1" baseline="0"/>
            <a:t>E AQUI PAR A  VOLTAR AO SUMÁRIO</a:t>
          </a:r>
          <a:endParaRPr lang="pt-BR" sz="105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193219</xdr:colOff>
      <xdr:row>28</xdr:row>
      <xdr:rowOff>0</xdr:rowOff>
    </xdr:from>
    <xdr:to>
      <xdr:col>21</xdr:col>
      <xdr:colOff>142874</xdr:colOff>
      <xdr:row>40</xdr:row>
      <xdr:rowOff>201387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163284</xdr:colOff>
      <xdr:row>11</xdr:row>
      <xdr:rowOff>182938</xdr:rowOff>
    </xdr:from>
    <xdr:to>
      <xdr:col>14</xdr:col>
      <xdr:colOff>420963</xdr:colOff>
      <xdr:row>24</xdr:row>
      <xdr:rowOff>41563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550332</xdr:colOff>
      <xdr:row>11</xdr:row>
      <xdr:rowOff>182938</xdr:rowOff>
    </xdr:from>
    <xdr:to>
      <xdr:col>22</xdr:col>
      <xdr:colOff>336864</xdr:colOff>
      <xdr:row>24</xdr:row>
      <xdr:rowOff>41563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1234440</xdr:colOff>
      <xdr:row>3</xdr:row>
      <xdr:rowOff>60960</xdr:rowOff>
    </xdr:from>
    <xdr:to>
      <xdr:col>34</xdr:col>
      <xdr:colOff>1435417</xdr:colOff>
      <xdr:row>5</xdr:row>
      <xdr:rowOff>133612</xdr:rowOff>
    </xdr:to>
    <xdr:sp macro="" textlink="">
      <xdr:nvSpPr>
        <xdr:cNvPr id="2" name="Retângulo de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59908440" y="1118235"/>
          <a:ext cx="4230052" cy="834652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50" b="1"/>
            <a:t>CLIQU</a:t>
          </a:r>
          <a:r>
            <a:rPr lang="pt-BR" sz="1050" b="1" baseline="0"/>
            <a:t>E AQUI PAR A  VOLTAR AO SUMÁRIO</a:t>
          </a:r>
          <a:endParaRPr lang="pt-BR" sz="1050" b="1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193219</xdr:colOff>
      <xdr:row>28</xdr:row>
      <xdr:rowOff>0</xdr:rowOff>
    </xdr:from>
    <xdr:to>
      <xdr:col>21</xdr:col>
      <xdr:colOff>142874</xdr:colOff>
      <xdr:row>40</xdr:row>
      <xdr:rowOff>201387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163284</xdr:colOff>
      <xdr:row>11</xdr:row>
      <xdr:rowOff>182938</xdr:rowOff>
    </xdr:from>
    <xdr:to>
      <xdr:col>14</xdr:col>
      <xdr:colOff>420963</xdr:colOff>
      <xdr:row>24</xdr:row>
      <xdr:rowOff>41563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550332</xdr:colOff>
      <xdr:row>11</xdr:row>
      <xdr:rowOff>182938</xdr:rowOff>
    </xdr:from>
    <xdr:to>
      <xdr:col>22</xdr:col>
      <xdr:colOff>336864</xdr:colOff>
      <xdr:row>24</xdr:row>
      <xdr:rowOff>41563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252752</xdr:colOff>
      <xdr:row>18</xdr:row>
      <xdr:rowOff>404814</xdr:rowOff>
    </xdr:from>
    <xdr:to>
      <xdr:col>16</xdr:col>
      <xdr:colOff>331675</xdr:colOff>
      <xdr:row>24</xdr:row>
      <xdr:rowOff>34699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234722</xdr:colOff>
      <xdr:row>7</xdr:row>
      <xdr:rowOff>182937</xdr:rowOff>
    </xdr:from>
    <xdr:to>
      <xdr:col>15</xdr:col>
      <xdr:colOff>285750</xdr:colOff>
      <xdr:row>18</xdr:row>
      <xdr:rowOff>47625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08"/>
  <sheetViews>
    <sheetView showGridLines="0" topLeftCell="B30" zoomScale="85" zoomScaleNormal="85" workbookViewId="0">
      <selection activeCell="B4" sqref="B4:M4"/>
    </sheetView>
  </sheetViews>
  <sheetFormatPr defaultColWidth="8.85546875" defaultRowHeight="15" x14ac:dyDescent="0.25"/>
  <cols>
    <col min="1" max="1" width="72.5703125" style="15" customWidth="1"/>
    <col min="2" max="2" width="7.28515625" style="15" customWidth="1"/>
    <col min="3" max="3" width="58.7109375" style="15" customWidth="1"/>
    <col min="4" max="4" width="48.5703125" style="15" customWidth="1"/>
    <col min="5" max="5" width="19.42578125" style="15" customWidth="1"/>
    <col min="6" max="6" width="25.7109375" style="15" customWidth="1"/>
    <col min="7" max="7" width="27.5703125" style="15" customWidth="1"/>
    <col min="8" max="8" width="22" style="15" customWidth="1"/>
    <col min="9" max="12" width="25.140625" style="15" customWidth="1"/>
    <col min="13" max="13" width="27.7109375" style="15" bestFit="1" customWidth="1"/>
    <col min="14" max="19" width="26.7109375" style="69" customWidth="1"/>
    <col min="20" max="20" width="58.7109375" style="15" customWidth="1"/>
    <col min="21" max="21" width="28.7109375" style="15" customWidth="1"/>
    <col min="22" max="22" width="40" style="15" customWidth="1"/>
    <col min="23" max="23" width="19.42578125" style="15" customWidth="1"/>
    <col min="24" max="24" width="26.7109375" style="15" customWidth="1"/>
    <col min="25" max="27" width="28.85546875" style="15" customWidth="1"/>
    <col min="28" max="32" width="18.7109375" style="15" customWidth="1"/>
    <col min="33" max="33" width="23" style="15" bestFit="1" customWidth="1"/>
    <col min="34" max="34" width="18.7109375" style="15" customWidth="1"/>
    <col min="35" max="35" width="22.7109375" style="15" customWidth="1"/>
    <col min="36" max="36" width="7" style="15" customWidth="1"/>
    <col min="37" max="39" width="8.85546875" style="15"/>
    <col min="40" max="40" width="8.85546875" style="15" hidden="1" customWidth="1"/>
    <col min="41" max="16384" width="8.85546875" style="15"/>
  </cols>
  <sheetData>
    <row r="1" spans="1:40" ht="33.75" customHeight="1" x14ac:dyDescent="0.25">
      <c r="A1" s="325" t="s">
        <v>153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5"/>
      <c r="AI1" s="325"/>
      <c r="AJ1" s="23"/>
    </row>
    <row r="2" spans="1:40" s="50" customFormat="1" ht="33.75" customHeight="1" thickBot="1" x14ac:dyDescent="0.3">
      <c r="A2" s="314" t="s">
        <v>331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111"/>
    </row>
    <row r="3" spans="1:40" ht="15.75" thickTop="1" x14ac:dyDescent="0.25">
      <c r="AJ3" s="23"/>
    </row>
    <row r="4" spans="1:40" ht="45" customHeight="1" thickBot="1" x14ac:dyDescent="0.3">
      <c r="A4" s="62" t="s">
        <v>164</v>
      </c>
      <c r="B4" s="316" t="s">
        <v>332</v>
      </c>
      <c r="C4" s="31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16"/>
      <c r="O4" s="16"/>
      <c r="P4" s="16"/>
      <c r="Q4" s="16"/>
      <c r="R4" s="16"/>
      <c r="S4" s="50"/>
      <c r="AJ4" s="23"/>
    </row>
    <row r="5" spans="1:40" x14ac:dyDescent="0.25">
      <c r="A5" s="50"/>
      <c r="B5" s="50"/>
      <c r="C5" s="50"/>
      <c r="D5" s="50"/>
      <c r="E5" s="50"/>
      <c r="F5" s="50"/>
      <c r="G5" s="50"/>
      <c r="H5" s="50"/>
      <c r="I5" s="50"/>
      <c r="AJ5" s="23"/>
    </row>
    <row r="6" spans="1:40" ht="27" customHeight="1" x14ac:dyDescent="0.25">
      <c r="A6" s="62" t="s">
        <v>156</v>
      </c>
      <c r="B6" s="318">
        <v>2011</v>
      </c>
      <c r="C6" s="318"/>
      <c r="D6" s="318"/>
      <c r="E6" s="50"/>
      <c r="F6" s="50"/>
      <c r="G6" s="50"/>
      <c r="H6" s="50"/>
      <c r="I6" s="50"/>
      <c r="J6" s="50"/>
      <c r="K6" s="50"/>
      <c r="L6" s="50"/>
      <c r="M6" s="69"/>
      <c r="AJ6" s="23"/>
      <c r="AN6" s="15" t="s">
        <v>152</v>
      </c>
    </row>
    <row r="7" spans="1:40" ht="15.75" thickBot="1" x14ac:dyDescent="0.3">
      <c r="AJ7" s="23"/>
      <c r="AN7" s="70" t="s">
        <v>63</v>
      </c>
    </row>
    <row r="8" spans="1:40" ht="27" customHeight="1" thickBot="1" x14ac:dyDescent="0.3">
      <c r="A8" s="345" t="s">
        <v>2</v>
      </c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7"/>
      <c r="N8" s="358" t="s">
        <v>59</v>
      </c>
      <c r="O8" s="359"/>
      <c r="P8" s="359"/>
      <c r="Q8" s="359"/>
      <c r="R8" s="359"/>
      <c r="S8" s="359"/>
      <c r="T8" s="359"/>
      <c r="U8" s="359"/>
      <c r="V8" s="359"/>
      <c r="W8" s="359"/>
      <c r="X8" s="360"/>
      <c r="Y8" s="326" t="s">
        <v>20</v>
      </c>
      <c r="Z8" s="327"/>
      <c r="AA8" s="327"/>
      <c r="AB8" s="327"/>
      <c r="AC8" s="327"/>
      <c r="AD8" s="327"/>
      <c r="AE8" s="327"/>
      <c r="AF8" s="327"/>
      <c r="AG8" s="327"/>
      <c r="AH8" s="327"/>
      <c r="AI8" s="328"/>
      <c r="AJ8" s="23"/>
    </row>
    <row r="9" spans="1:40" ht="64.5" customHeight="1" x14ac:dyDescent="0.25">
      <c r="A9" s="331" t="s">
        <v>1</v>
      </c>
      <c r="B9" s="329" t="s">
        <v>75</v>
      </c>
      <c r="C9" s="329" t="s">
        <v>65</v>
      </c>
      <c r="D9" s="329" t="s">
        <v>66</v>
      </c>
      <c r="E9" s="333" t="s">
        <v>67</v>
      </c>
      <c r="F9" s="329" t="s">
        <v>68</v>
      </c>
      <c r="G9" s="329"/>
      <c r="H9" s="329" t="s">
        <v>69</v>
      </c>
      <c r="I9" s="329" t="s">
        <v>70</v>
      </c>
      <c r="J9" s="329" t="s">
        <v>71</v>
      </c>
      <c r="K9" s="348" t="s">
        <v>157</v>
      </c>
      <c r="L9" s="349"/>
      <c r="M9" s="329" t="s">
        <v>72</v>
      </c>
      <c r="N9" s="365" t="s">
        <v>3</v>
      </c>
      <c r="O9" s="367" t="s">
        <v>259</v>
      </c>
      <c r="P9" s="369" t="s">
        <v>4</v>
      </c>
      <c r="Q9" s="371" t="s">
        <v>5</v>
      </c>
      <c r="R9" s="341" t="s">
        <v>6</v>
      </c>
      <c r="S9" s="343" t="s">
        <v>7</v>
      </c>
      <c r="T9" s="354" t="s">
        <v>8</v>
      </c>
      <c r="U9" s="354" t="s">
        <v>9</v>
      </c>
      <c r="V9" s="354" t="s">
        <v>10</v>
      </c>
      <c r="W9" s="354" t="s">
        <v>11</v>
      </c>
      <c r="X9" s="361" t="s">
        <v>60</v>
      </c>
      <c r="Y9" s="363" t="s">
        <v>12</v>
      </c>
      <c r="Z9" s="339" t="s">
        <v>13</v>
      </c>
      <c r="AA9" s="356" t="s">
        <v>182</v>
      </c>
      <c r="AB9" s="339" t="s">
        <v>14</v>
      </c>
      <c r="AC9" s="339" t="s">
        <v>15</v>
      </c>
      <c r="AD9" s="339" t="s">
        <v>16</v>
      </c>
      <c r="AE9" s="339" t="s">
        <v>17</v>
      </c>
      <c r="AF9" s="337" t="s">
        <v>18</v>
      </c>
      <c r="AG9" s="339" t="s">
        <v>180</v>
      </c>
      <c r="AH9" s="339" t="s">
        <v>181</v>
      </c>
      <c r="AI9" s="335" t="s">
        <v>19</v>
      </c>
      <c r="AJ9" s="23"/>
    </row>
    <row r="10" spans="1:40" ht="45.75" customHeight="1" thickBot="1" x14ac:dyDescent="0.3">
      <c r="A10" s="332"/>
      <c r="B10" s="330"/>
      <c r="C10" s="330"/>
      <c r="D10" s="330"/>
      <c r="E10" s="334"/>
      <c r="F10" s="61" t="s">
        <v>73</v>
      </c>
      <c r="G10" s="61" t="s">
        <v>74</v>
      </c>
      <c r="H10" s="330"/>
      <c r="I10" s="330"/>
      <c r="J10" s="330"/>
      <c r="K10" s="113" t="s">
        <v>168</v>
      </c>
      <c r="L10" s="113" t="s">
        <v>169</v>
      </c>
      <c r="M10" s="330"/>
      <c r="N10" s="366"/>
      <c r="O10" s="368"/>
      <c r="P10" s="370"/>
      <c r="Q10" s="372"/>
      <c r="R10" s="342"/>
      <c r="S10" s="344"/>
      <c r="T10" s="355"/>
      <c r="U10" s="355"/>
      <c r="V10" s="355"/>
      <c r="W10" s="355"/>
      <c r="X10" s="362"/>
      <c r="Y10" s="364"/>
      <c r="Z10" s="340"/>
      <c r="AA10" s="357"/>
      <c r="AB10" s="340"/>
      <c r="AC10" s="340"/>
      <c r="AD10" s="340"/>
      <c r="AE10" s="340"/>
      <c r="AF10" s="338"/>
      <c r="AG10" s="340"/>
      <c r="AH10" s="340"/>
      <c r="AI10" s="336"/>
      <c r="AJ10" s="23"/>
    </row>
    <row r="11" spans="1:40" s="189" customFormat="1" ht="75.75" customHeight="1" thickTop="1" x14ac:dyDescent="0.25">
      <c r="A11" s="350" t="s">
        <v>292</v>
      </c>
      <c r="B11" s="186" t="s">
        <v>76</v>
      </c>
      <c r="C11" s="205" t="s">
        <v>291</v>
      </c>
      <c r="D11" s="206" t="s">
        <v>266</v>
      </c>
      <c r="E11" s="187"/>
      <c r="F11" s="214">
        <v>2010</v>
      </c>
      <c r="G11" s="221">
        <v>40330</v>
      </c>
      <c r="H11" s="215" t="s">
        <v>317</v>
      </c>
      <c r="I11" s="310"/>
      <c r="J11" s="310"/>
      <c r="K11" s="187"/>
      <c r="L11" s="187"/>
      <c r="M11" s="187"/>
      <c r="N11" s="224"/>
      <c r="O11" s="225" t="s">
        <v>61</v>
      </c>
      <c r="P11" s="225"/>
      <c r="Q11" s="225"/>
      <c r="R11" s="226"/>
      <c r="S11" s="186"/>
      <c r="T11" s="247" t="s">
        <v>374</v>
      </c>
      <c r="U11" s="248"/>
      <c r="V11" s="249"/>
      <c r="W11" s="249" t="s">
        <v>317</v>
      </c>
      <c r="X11" s="310"/>
      <c r="Y11" s="250"/>
      <c r="Z11" s="251"/>
      <c r="AA11" s="251"/>
      <c r="AB11" s="252">
        <v>42217</v>
      </c>
      <c r="AC11" s="250" t="s">
        <v>333</v>
      </c>
      <c r="AD11" s="251"/>
      <c r="AE11" s="250" t="s">
        <v>379</v>
      </c>
      <c r="AF11" s="253"/>
      <c r="AG11" s="187"/>
      <c r="AH11" s="187"/>
      <c r="AI11" s="187"/>
      <c r="AJ11" s="188"/>
    </row>
    <row r="12" spans="1:40" s="189" customFormat="1" ht="63.75" customHeight="1" x14ac:dyDescent="0.25">
      <c r="A12" s="351"/>
      <c r="B12" s="190" t="s">
        <v>77</v>
      </c>
      <c r="C12" s="205" t="s">
        <v>293</v>
      </c>
      <c r="D12" s="206" t="s">
        <v>267</v>
      </c>
      <c r="E12" s="191"/>
      <c r="F12" s="214">
        <v>2010</v>
      </c>
      <c r="G12" s="221">
        <v>40330</v>
      </c>
      <c r="H12" s="215" t="s">
        <v>317</v>
      </c>
      <c r="I12" s="311"/>
      <c r="J12" s="311"/>
      <c r="K12" s="191"/>
      <c r="L12" s="191"/>
      <c r="M12" s="191"/>
      <c r="N12" s="227"/>
      <c r="O12" s="228" t="s">
        <v>61</v>
      </c>
      <c r="P12" s="228"/>
      <c r="Q12" s="228"/>
      <c r="R12" s="229"/>
      <c r="S12" s="186"/>
      <c r="T12" s="254" t="s">
        <v>375</v>
      </c>
      <c r="U12" s="248"/>
      <c r="V12" s="255" t="s">
        <v>334</v>
      </c>
      <c r="W12" s="249" t="s">
        <v>317</v>
      </c>
      <c r="X12" s="311"/>
      <c r="Y12" s="250"/>
      <c r="Z12" s="251"/>
      <c r="AA12" s="251"/>
      <c r="AB12" s="252">
        <v>42217</v>
      </c>
      <c r="AC12" s="250" t="s">
        <v>333</v>
      </c>
      <c r="AD12" s="251"/>
      <c r="AE12" s="250"/>
      <c r="AF12" s="253"/>
      <c r="AG12" s="191"/>
      <c r="AH12" s="191"/>
      <c r="AI12" s="191"/>
      <c r="AJ12" s="188"/>
    </row>
    <row r="13" spans="1:40" s="189" customFormat="1" ht="60.75" customHeight="1" x14ac:dyDescent="0.25">
      <c r="A13" s="351"/>
      <c r="B13" s="190" t="s">
        <v>78</v>
      </c>
      <c r="C13" s="205" t="s">
        <v>294</v>
      </c>
      <c r="D13" s="206" t="s">
        <v>268</v>
      </c>
      <c r="E13" s="191"/>
      <c r="F13" s="214">
        <v>2010</v>
      </c>
      <c r="G13" s="221">
        <v>41974</v>
      </c>
      <c r="H13" s="215" t="s">
        <v>319</v>
      </c>
      <c r="I13" s="311"/>
      <c r="J13" s="311"/>
      <c r="K13" s="191"/>
      <c r="L13" s="191"/>
      <c r="M13" s="191"/>
      <c r="N13" s="227"/>
      <c r="O13" s="228"/>
      <c r="P13" s="228"/>
      <c r="Q13" s="228" t="s">
        <v>61</v>
      </c>
      <c r="R13" s="229"/>
      <c r="S13" s="186"/>
      <c r="T13" s="254" t="s">
        <v>376</v>
      </c>
      <c r="U13" s="248"/>
      <c r="V13" s="255"/>
      <c r="W13" s="249" t="s">
        <v>319</v>
      </c>
      <c r="X13" s="311"/>
      <c r="Y13" s="250"/>
      <c r="Z13" s="251"/>
      <c r="AA13" s="251"/>
      <c r="AB13" s="250"/>
      <c r="AC13" s="250"/>
      <c r="AD13" s="251"/>
      <c r="AE13" s="250" t="s">
        <v>335</v>
      </c>
      <c r="AF13" s="253"/>
      <c r="AG13" s="191"/>
      <c r="AH13" s="191"/>
      <c r="AI13" s="191"/>
      <c r="AJ13" s="188"/>
    </row>
    <row r="14" spans="1:40" s="189" customFormat="1" ht="60.75" customHeight="1" x14ac:dyDescent="0.25">
      <c r="A14" s="351"/>
      <c r="B14" s="190" t="s">
        <v>79</v>
      </c>
      <c r="C14" s="205" t="s">
        <v>295</v>
      </c>
      <c r="D14" s="207" t="s">
        <v>269</v>
      </c>
      <c r="E14" s="191"/>
      <c r="F14" s="214">
        <v>2010</v>
      </c>
      <c r="G14" s="221">
        <v>42339</v>
      </c>
      <c r="H14" s="215" t="s">
        <v>320</v>
      </c>
      <c r="I14" s="311"/>
      <c r="J14" s="311"/>
      <c r="K14" s="191"/>
      <c r="L14" s="191"/>
      <c r="M14" s="191"/>
      <c r="N14" s="227"/>
      <c r="O14" s="228"/>
      <c r="P14" s="228"/>
      <c r="Q14" s="228" t="s">
        <v>61</v>
      </c>
      <c r="R14" s="229"/>
      <c r="S14" s="186"/>
      <c r="T14" s="254" t="s">
        <v>336</v>
      </c>
      <c r="U14" s="248"/>
      <c r="V14" s="255" t="s">
        <v>337</v>
      </c>
      <c r="W14" s="249" t="s">
        <v>320</v>
      </c>
      <c r="X14" s="311"/>
      <c r="Y14" s="250"/>
      <c r="Z14" s="251"/>
      <c r="AA14" s="251"/>
      <c r="AB14" s="252">
        <v>42217</v>
      </c>
      <c r="AC14" s="250"/>
      <c r="AD14" s="251"/>
      <c r="AE14" s="251"/>
      <c r="AF14" s="253"/>
      <c r="AG14" s="191"/>
      <c r="AH14" s="191"/>
      <c r="AI14" s="191"/>
      <c r="AJ14" s="188"/>
    </row>
    <row r="15" spans="1:40" s="189" customFormat="1" ht="75.75" customHeight="1" x14ac:dyDescent="0.25">
      <c r="A15" s="351"/>
      <c r="B15" s="190" t="s">
        <v>80</v>
      </c>
      <c r="C15" s="205" t="s">
        <v>296</v>
      </c>
      <c r="D15" s="207" t="s">
        <v>270</v>
      </c>
      <c r="E15" s="191"/>
      <c r="F15" s="214">
        <v>2010</v>
      </c>
      <c r="G15" s="221">
        <v>42339</v>
      </c>
      <c r="H15" s="215" t="s">
        <v>320</v>
      </c>
      <c r="I15" s="311"/>
      <c r="J15" s="311"/>
      <c r="K15" s="191"/>
      <c r="L15" s="191"/>
      <c r="M15" s="191"/>
      <c r="N15" s="227"/>
      <c r="O15" s="228"/>
      <c r="P15" s="228"/>
      <c r="Q15" s="228" t="s">
        <v>61</v>
      </c>
      <c r="R15" s="229"/>
      <c r="S15" s="186"/>
      <c r="T15" s="247" t="s">
        <v>338</v>
      </c>
      <c r="U15" s="248"/>
      <c r="V15" s="249" t="s">
        <v>337</v>
      </c>
      <c r="W15" s="256" t="s">
        <v>377</v>
      </c>
      <c r="X15" s="311"/>
      <c r="Y15" s="250"/>
      <c r="Z15" s="251"/>
      <c r="AA15" s="251"/>
      <c r="AB15" s="252">
        <v>42217</v>
      </c>
      <c r="AC15" s="250"/>
      <c r="AD15" s="257">
        <v>1000000</v>
      </c>
      <c r="AE15" s="251"/>
      <c r="AF15" s="253"/>
      <c r="AG15" s="191"/>
      <c r="AH15" s="191"/>
      <c r="AI15" s="191"/>
      <c r="AJ15" s="188"/>
    </row>
    <row r="16" spans="1:40" s="189" customFormat="1" ht="75.75" customHeight="1" x14ac:dyDescent="0.25">
      <c r="A16" s="351"/>
      <c r="B16" s="190" t="s">
        <v>81</v>
      </c>
      <c r="C16" s="205" t="s">
        <v>297</v>
      </c>
      <c r="D16" s="207" t="s">
        <v>271</v>
      </c>
      <c r="E16" s="191"/>
      <c r="F16" s="216">
        <v>2010</v>
      </c>
      <c r="G16" s="221">
        <v>40878</v>
      </c>
      <c r="H16" s="215" t="s">
        <v>321</v>
      </c>
      <c r="I16" s="311"/>
      <c r="J16" s="311"/>
      <c r="K16" s="191"/>
      <c r="L16" s="191"/>
      <c r="M16" s="191"/>
      <c r="N16" s="230"/>
      <c r="O16" s="231" t="s">
        <v>61</v>
      </c>
      <c r="P16" s="231"/>
      <c r="Q16" s="231"/>
      <c r="R16" s="232"/>
      <c r="S16" s="186"/>
      <c r="T16" s="254" t="s">
        <v>339</v>
      </c>
      <c r="U16" s="258"/>
      <c r="V16" s="255"/>
      <c r="W16" s="249" t="s">
        <v>317</v>
      </c>
      <c r="X16" s="311"/>
      <c r="Y16" s="250"/>
      <c r="Z16" s="259"/>
      <c r="AA16" s="259"/>
      <c r="AB16" s="250"/>
      <c r="AC16" s="250"/>
      <c r="AD16" s="259"/>
      <c r="AE16" s="259"/>
      <c r="AF16" s="259"/>
      <c r="AG16" s="191"/>
      <c r="AH16" s="191"/>
      <c r="AI16" s="191"/>
      <c r="AJ16" s="188"/>
    </row>
    <row r="17" spans="1:36" s="189" customFormat="1" ht="75.75" customHeight="1" x14ac:dyDescent="0.25">
      <c r="A17" s="351"/>
      <c r="B17" s="190" t="s">
        <v>82</v>
      </c>
      <c r="C17" s="205" t="s">
        <v>298</v>
      </c>
      <c r="D17" s="207" t="s">
        <v>272</v>
      </c>
      <c r="E17" s="191"/>
      <c r="F17" s="214">
        <v>2010</v>
      </c>
      <c r="G17" s="221">
        <v>40513</v>
      </c>
      <c r="H17" s="215" t="s">
        <v>322</v>
      </c>
      <c r="I17" s="311"/>
      <c r="J17" s="311"/>
      <c r="K17" s="191"/>
      <c r="L17" s="191"/>
      <c r="M17" s="191"/>
      <c r="N17" s="227"/>
      <c r="O17" s="228" t="s">
        <v>61</v>
      </c>
      <c r="P17" s="228"/>
      <c r="Q17" s="228"/>
      <c r="R17" s="229"/>
      <c r="S17" s="186"/>
      <c r="T17" s="254" t="s">
        <v>340</v>
      </c>
      <c r="U17" s="248"/>
      <c r="V17" s="255" t="s">
        <v>341</v>
      </c>
      <c r="W17" s="249" t="s">
        <v>342</v>
      </c>
      <c r="X17" s="311"/>
      <c r="Y17" s="250"/>
      <c r="Z17" s="251"/>
      <c r="AA17" s="251"/>
      <c r="AB17" s="252">
        <v>42217</v>
      </c>
      <c r="AC17" s="250"/>
      <c r="AD17" s="251"/>
      <c r="AE17" s="260"/>
      <c r="AF17" s="253"/>
      <c r="AG17" s="191"/>
      <c r="AH17" s="191"/>
      <c r="AI17" s="191"/>
      <c r="AJ17" s="188"/>
    </row>
    <row r="18" spans="1:36" s="189" customFormat="1" ht="75.75" customHeight="1" x14ac:dyDescent="0.25">
      <c r="A18" s="351"/>
      <c r="B18" s="190" t="s">
        <v>83</v>
      </c>
      <c r="C18" s="205" t="s">
        <v>299</v>
      </c>
      <c r="D18" s="207" t="s">
        <v>273</v>
      </c>
      <c r="E18" s="191"/>
      <c r="F18" s="214">
        <v>2010</v>
      </c>
      <c r="G18" s="221">
        <v>40695</v>
      </c>
      <c r="H18" s="215" t="s">
        <v>323</v>
      </c>
      <c r="I18" s="311"/>
      <c r="J18" s="311"/>
      <c r="K18" s="191"/>
      <c r="L18" s="191"/>
      <c r="M18" s="191"/>
      <c r="N18" s="227"/>
      <c r="O18" s="228" t="s">
        <v>61</v>
      </c>
      <c r="P18" s="228"/>
      <c r="Q18" s="228"/>
      <c r="R18" s="229"/>
      <c r="S18" s="186"/>
      <c r="T18" s="261"/>
      <c r="U18" s="248"/>
      <c r="V18" s="249"/>
      <c r="W18" s="249"/>
      <c r="X18" s="311"/>
      <c r="Y18" s="250"/>
      <c r="Z18" s="251"/>
      <c r="AA18" s="251"/>
      <c r="AB18" s="250"/>
      <c r="AC18" s="250" t="s">
        <v>343</v>
      </c>
      <c r="AD18" s="251"/>
      <c r="AE18" s="259" t="s">
        <v>343</v>
      </c>
      <c r="AF18" s="253"/>
      <c r="AG18" s="191"/>
      <c r="AH18" s="191"/>
      <c r="AI18" s="191"/>
      <c r="AJ18" s="188"/>
    </row>
    <row r="19" spans="1:36" s="189" customFormat="1" ht="75.75" customHeight="1" x14ac:dyDescent="0.25">
      <c r="A19" s="351"/>
      <c r="B19" s="190" t="s">
        <v>84</v>
      </c>
      <c r="C19" s="205" t="s">
        <v>300</v>
      </c>
      <c r="D19" s="207" t="s">
        <v>274</v>
      </c>
      <c r="E19" s="191"/>
      <c r="F19" s="214">
        <v>2010</v>
      </c>
      <c r="G19" s="221">
        <v>42339</v>
      </c>
      <c r="H19" s="215" t="s">
        <v>324</v>
      </c>
      <c r="I19" s="311"/>
      <c r="J19" s="311"/>
      <c r="K19" s="191"/>
      <c r="L19" s="191"/>
      <c r="M19" s="191"/>
      <c r="N19" s="233"/>
      <c r="O19" s="234" t="s">
        <v>61</v>
      </c>
      <c r="P19" s="234"/>
      <c r="Q19" s="234"/>
      <c r="R19" s="235"/>
      <c r="S19" s="186"/>
      <c r="T19" s="262"/>
      <c r="U19" s="258"/>
      <c r="V19" s="249"/>
      <c r="W19" s="249"/>
      <c r="X19" s="311"/>
      <c r="Y19" s="250" t="s">
        <v>344</v>
      </c>
      <c r="Z19" s="259"/>
      <c r="AA19" s="259"/>
      <c r="AB19" s="252">
        <v>42217</v>
      </c>
      <c r="AC19" s="250" t="s">
        <v>345</v>
      </c>
      <c r="AD19" s="259"/>
      <c r="AE19" s="259"/>
      <c r="AF19" s="259"/>
      <c r="AG19" s="191"/>
      <c r="AH19" s="191"/>
      <c r="AI19" s="191"/>
      <c r="AJ19" s="188"/>
    </row>
    <row r="20" spans="1:36" s="189" customFormat="1" ht="75.75" customHeight="1" x14ac:dyDescent="0.25">
      <c r="A20" s="351"/>
      <c r="B20" s="190" t="s">
        <v>85</v>
      </c>
      <c r="C20" s="205" t="s">
        <v>301</v>
      </c>
      <c r="D20" s="207" t="s">
        <v>275</v>
      </c>
      <c r="E20" s="191"/>
      <c r="F20" s="214">
        <v>2010</v>
      </c>
      <c r="G20" s="221">
        <v>42339</v>
      </c>
      <c r="H20" s="215" t="s">
        <v>324</v>
      </c>
      <c r="I20" s="311"/>
      <c r="J20" s="311"/>
      <c r="K20" s="191"/>
      <c r="L20" s="191"/>
      <c r="M20" s="191"/>
      <c r="N20" s="233"/>
      <c r="O20" s="234" t="s">
        <v>61</v>
      </c>
      <c r="P20" s="234"/>
      <c r="Q20" s="234"/>
      <c r="R20" s="235"/>
      <c r="S20" s="186"/>
      <c r="T20" s="262"/>
      <c r="U20" s="258"/>
      <c r="V20" s="249"/>
      <c r="W20" s="249"/>
      <c r="X20" s="311"/>
      <c r="Y20" s="250" t="s">
        <v>346</v>
      </c>
      <c r="Z20" s="259"/>
      <c r="AA20" s="259"/>
      <c r="AB20" s="252">
        <v>42217</v>
      </c>
      <c r="AC20" s="250" t="s">
        <v>345</v>
      </c>
      <c r="AD20" s="259"/>
      <c r="AE20" s="259"/>
      <c r="AF20" s="259"/>
      <c r="AG20" s="191"/>
      <c r="AH20" s="191"/>
      <c r="AI20" s="191"/>
      <c r="AJ20" s="188"/>
    </row>
    <row r="21" spans="1:36" s="189" customFormat="1" ht="75.75" customHeight="1" x14ac:dyDescent="0.25">
      <c r="A21" s="351"/>
      <c r="B21" s="190" t="s">
        <v>86</v>
      </c>
      <c r="C21" s="205" t="s">
        <v>302</v>
      </c>
      <c r="D21" s="207" t="s">
        <v>276</v>
      </c>
      <c r="E21" s="191"/>
      <c r="F21" s="214">
        <v>2010</v>
      </c>
      <c r="G21" s="221">
        <v>40878</v>
      </c>
      <c r="H21" s="215" t="s">
        <v>325</v>
      </c>
      <c r="I21" s="311"/>
      <c r="J21" s="311"/>
      <c r="K21" s="191"/>
      <c r="L21" s="191"/>
      <c r="M21" s="191"/>
      <c r="N21" s="233"/>
      <c r="O21" s="234" t="s">
        <v>61</v>
      </c>
      <c r="P21" s="236"/>
      <c r="Q21" s="234"/>
      <c r="R21" s="235"/>
      <c r="S21" s="186"/>
      <c r="T21" s="254" t="s">
        <v>347</v>
      </c>
      <c r="U21" s="248"/>
      <c r="V21" s="249"/>
      <c r="W21" s="249" t="s">
        <v>348</v>
      </c>
      <c r="X21" s="311"/>
      <c r="Y21" s="250" t="s">
        <v>333</v>
      </c>
      <c r="Z21" s="251"/>
      <c r="AA21" s="251"/>
      <c r="AB21" s="250"/>
      <c r="AC21" s="250" t="s">
        <v>349</v>
      </c>
      <c r="AD21" s="251"/>
      <c r="AE21" s="251"/>
      <c r="AF21" s="253"/>
      <c r="AG21" s="191"/>
      <c r="AH21" s="191"/>
      <c r="AI21" s="191"/>
      <c r="AJ21" s="188"/>
    </row>
    <row r="22" spans="1:36" s="189" customFormat="1" ht="75.75" customHeight="1" x14ac:dyDescent="0.25">
      <c r="A22" s="351"/>
      <c r="B22" s="190" t="s">
        <v>87</v>
      </c>
      <c r="C22" s="205" t="s">
        <v>303</v>
      </c>
      <c r="D22" s="207" t="s">
        <v>277</v>
      </c>
      <c r="E22" s="191"/>
      <c r="F22" s="214">
        <v>2010</v>
      </c>
      <c r="G22" s="221">
        <v>40513</v>
      </c>
      <c r="H22" s="215" t="s">
        <v>319</v>
      </c>
      <c r="I22" s="311"/>
      <c r="J22" s="311"/>
      <c r="K22" s="191"/>
      <c r="L22" s="191"/>
      <c r="M22" s="191"/>
      <c r="N22" s="233"/>
      <c r="O22" s="234" t="s">
        <v>61</v>
      </c>
      <c r="P22" s="234"/>
      <c r="Q22" s="234"/>
      <c r="R22" s="235"/>
      <c r="S22" s="186"/>
      <c r="T22" s="254" t="s">
        <v>350</v>
      </c>
      <c r="U22" s="248"/>
      <c r="V22" s="249" t="s">
        <v>351</v>
      </c>
      <c r="W22" s="249" t="s">
        <v>319</v>
      </c>
      <c r="X22" s="311"/>
      <c r="Y22" s="250"/>
      <c r="Z22" s="251"/>
      <c r="AA22" s="251"/>
      <c r="AB22" s="252">
        <v>40878</v>
      </c>
      <c r="AC22" s="250"/>
      <c r="AD22" s="251"/>
      <c r="AE22" s="260"/>
      <c r="AF22" s="253"/>
      <c r="AG22" s="191"/>
      <c r="AH22" s="191"/>
      <c r="AI22" s="191"/>
      <c r="AJ22" s="188"/>
    </row>
    <row r="23" spans="1:36" s="189" customFormat="1" ht="75.75" customHeight="1" x14ac:dyDescent="0.25">
      <c r="A23" s="352"/>
      <c r="B23" s="190" t="s">
        <v>88</v>
      </c>
      <c r="C23" s="205" t="s">
        <v>304</v>
      </c>
      <c r="D23" s="207" t="s">
        <v>278</v>
      </c>
      <c r="E23" s="191"/>
      <c r="F23" s="214">
        <v>2010</v>
      </c>
      <c r="G23" s="221">
        <v>42186</v>
      </c>
      <c r="H23" s="215" t="s">
        <v>326</v>
      </c>
      <c r="I23" s="311"/>
      <c r="J23" s="311"/>
      <c r="K23" s="191"/>
      <c r="L23" s="191"/>
      <c r="M23" s="191"/>
      <c r="N23" s="233"/>
      <c r="O23" s="234"/>
      <c r="P23" s="234"/>
      <c r="Q23" s="234"/>
      <c r="R23" s="235" t="s">
        <v>61</v>
      </c>
      <c r="S23" s="186"/>
      <c r="T23" s="254" t="s">
        <v>352</v>
      </c>
      <c r="U23" s="248"/>
      <c r="V23" s="249"/>
      <c r="W23" s="249" t="s">
        <v>353</v>
      </c>
      <c r="X23" s="311"/>
      <c r="Y23" s="250"/>
      <c r="Z23" s="251"/>
      <c r="AA23" s="251"/>
      <c r="AB23" s="250"/>
      <c r="AC23" s="250"/>
      <c r="AD23" s="251"/>
      <c r="AE23" s="260"/>
      <c r="AF23" s="253"/>
      <c r="AG23" s="191"/>
      <c r="AH23" s="191"/>
      <c r="AI23" s="191"/>
      <c r="AJ23" s="188"/>
    </row>
    <row r="24" spans="1:36" s="189" customFormat="1" ht="75.75" customHeight="1" x14ac:dyDescent="0.25">
      <c r="A24" s="353" t="s">
        <v>380</v>
      </c>
      <c r="B24" s="190" t="s">
        <v>91</v>
      </c>
      <c r="C24" s="208" t="s">
        <v>305</v>
      </c>
      <c r="D24" s="209" t="s">
        <v>279</v>
      </c>
      <c r="E24" s="191"/>
      <c r="F24" s="217">
        <v>2010</v>
      </c>
      <c r="G24" s="222">
        <v>42186</v>
      </c>
      <c r="H24" s="218" t="s">
        <v>319</v>
      </c>
      <c r="I24" s="311"/>
      <c r="J24" s="311"/>
      <c r="K24" s="191"/>
      <c r="L24" s="191"/>
      <c r="M24" s="191"/>
      <c r="N24" s="237"/>
      <c r="O24" s="238"/>
      <c r="P24" s="238"/>
      <c r="Q24" s="238" t="s">
        <v>61</v>
      </c>
      <c r="R24" s="239"/>
      <c r="S24" s="186"/>
      <c r="T24" s="263" t="s">
        <v>354</v>
      </c>
      <c r="U24" s="264"/>
      <c r="V24" s="265"/>
      <c r="W24" s="265" t="s">
        <v>319</v>
      </c>
      <c r="X24" s="311"/>
      <c r="Y24" s="266" t="s">
        <v>355</v>
      </c>
      <c r="Z24" s="267"/>
      <c r="AA24" s="267"/>
      <c r="AB24" s="268">
        <v>42217</v>
      </c>
      <c r="AC24" s="266"/>
      <c r="AD24" s="267"/>
      <c r="AE24" s="267"/>
      <c r="AF24" s="269"/>
      <c r="AG24" s="191"/>
      <c r="AH24" s="191"/>
      <c r="AI24" s="191"/>
      <c r="AJ24" s="188"/>
    </row>
    <row r="25" spans="1:36" s="189" customFormat="1" ht="75.75" customHeight="1" x14ac:dyDescent="0.25">
      <c r="A25" s="351"/>
      <c r="B25" s="190" t="s">
        <v>92</v>
      </c>
      <c r="C25" s="208" t="s">
        <v>306</v>
      </c>
      <c r="D25" s="209" t="s">
        <v>280</v>
      </c>
      <c r="E25" s="191"/>
      <c r="F25" s="217">
        <v>2010</v>
      </c>
      <c r="G25" s="222">
        <v>42186</v>
      </c>
      <c r="H25" s="218" t="s">
        <v>319</v>
      </c>
      <c r="I25" s="311"/>
      <c r="J25" s="311"/>
      <c r="K25" s="191"/>
      <c r="L25" s="191"/>
      <c r="M25" s="191"/>
      <c r="N25" s="237"/>
      <c r="O25" s="238"/>
      <c r="P25" s="238"/>
      <c r="Q25" s="238" t="s">
        <v>61</v>
      </c>
      <c r="R25" s="239"/>
      <c r="S25" s="186"/>
      <c r="T25" s="263" t="s">
        <v>356</v>
      </c>
      <c r="U25" s="264"/>
      <c r="V25" s="265"/>
      <c r="W25" s="265"/>
      <c r="X25" s="311"/>
      <c r="Y25" s="266"/>
      <c r="Z25" s="267"/>
      <c r="AA25" s="267"/>
      <c r="AB25" s="268">
        <v>42217</v>
      </c>
      <c r="AC25" s="266"/>
      <c r="AD25" s="267"/>
      <c r="AE25" s="267"/>
      <c r="AF25" s="269"/>
      <c r="AG25" s="191"/>
      <c r="AH25" s="191"/>
      <c r="AI25" s="191"/>
      <c r="AJ25" s="188"/>
    </row>
    <row r="26" spans="1:36" s="189" customFormat="1" ht="75.75" customHeight="1" x14ac:dyDescent="0.25">
      <c r="A26" s="351"/>
      <c r="B26" s="190" t="s">
        <v>93</v>
      </c>
      <c r="C26" s="208" t="s">
        <v>307</v>
      </c>
      <c r="D26" s="209" t="s">
        <v>281</v>
      </c>
      <c r="E26" s="187"/>
      <c r="F26" s="217">
        <v>2010</v>
      </c>
      <c r="G26" s="222">
        <v>42186</v>
      </c>
      <c r="H26" s="218" t="s">
        <v>327</v>
      </c>
      <c r="I26" s="310"/>
      <c r="J26" s="310"/>
      <c r="K26" s="187"/>
      <c r="L26" s="187"/>
      <c r="M26" s="187"/>
      <c r="N26" s="237"/>
      <c r="O26" s="238"/>
      <c r="P26" s="238"/>
      <c r="Q26" s="238" t="s">
        <v>61</v>
      </c>
      <c r="R26" s="239"/>
      <c r="S26" s="186" t="s">
        <v>63</v>
      </c>
      <c r="T26" s="263" t="s">
        <v>357</v>
      </c>
      <c r="U26" s="264"/>
      <c r="V26" s="265"/>
      <c r="W26" s="265" t="s">
        <v>319</v>
      </c>
      <c r="X26" s="310"/>
      <c r="Y26" s="266" t="s">
        <v>358</v>
      </c>
      <c r="Z26" s="267"/>
      <c r="AA26" s="267"/>
      <c r="AB26" s="266"/>
      <c r="AC26" s="266" t="s">
        <v>319</v>
      </c>
      <c r="AD26" s="267"/>
      <c r="AE26" s="267"/>
      <c r="AF26" s="269" t="s">
        <v>359</v>
      </c>
      <c r="AG26" s="187"/>
      <c r="AH26" s="187"/>
      <c r="AI26" s="187"/>
      <c r="AJ26" s="188"/>
    </row>
    <row r="27" spans="1:36" s="189" customFormat="1" ht="75.75" customHeight="1" x14ac:dyDescent="0.25">
      <c r="A27" s="351"/>
      <c r="B27" s="190" t="s">
        <v>94</v>
      </c>
      <c r="C27" s="208" t="s">
        <v>308</v>
      </c>
      <c r="D27" s="210" t="s">
        <v>282</v>
      </c>
      <c r="E27" s="187"/>
      <c r="F27" s="217">
        <v>2010</v>
      </c>
      <c r="G27" s="222">
        <v>42186</v>
      </c>
      <c r="H27" s="218" t="s">
        <v>319</v>
      </c>
      <c r="I27" s="310"/>
      <c r="J27" s="310"/>
      <c r="K27" s="187"/>
      <c r="L27" s="187"/>
      <c r="M27" s="187"/>
      <c r="N27" s="237"/>
      <c r="O27" s="238"/>
      <c r="P27" s="238"/>
      <c r="Q27" s="238" t="s">
        <v>61</v>
      </c>
      <c r="R27" s="239"/>
      <c r="S27" s="186"/>
      <c r="T27" s="263" t="s">
        <v>360</v>
      </c>
      <c r="U27" s="264"/>
      <c r="V27" s="265"/>
      <c r="W27" s="265" t="s">
        <v>361</v>
      </c>
      <c r="X27" s="310"/>
      <c r="Y27" s="266"/>
      <c r="Z27" s="267"/>
      <c r="AA27" s="267"/>
      <c r="AB27" s="268">
        <v>42217</v>
      </c>
      <c r="AC27" s="266"/>
      <c r="AD27" s="267"/>
      <c r="AE27" s="267"/>
      <c r="AF27" s="269"/>
      <c r="AG27" s="187"/>
      <c r="AH27" s="187"/>
      <c r="AI27" s="187"/>
      <c r="AJ27" s="188"/>
    </row>
    <row r="28" spans="1:36" s="189" customFormat="1" ht="75.75" customHeight="1" x14ac:dyDescent="0.25">
      <c r="A28" s="351"/>
      <c r="B28" s="190" t="s">
        <v>95</v>
      </c>
      <c r="C28" s="208" t="s">
        <v>309</v>
      </c>
      <c r="D28" s="210" t="s">
        <v>283</v>
      </c>
      <c r="E28" s="187"/>
      <c r="F28" s="217">
        <v>2010</v>
      </c>
      <c r="G28" s="222">
        <v>42186</v>
      </c>
      <c r="H28" s="218" t="s">
        <v>319</v>
      </c>
      <c r="I28" s="310"/>
      <c r="J28" s="310"/>
      <c r="K28" s="187"/>
      <c r="L28" s="187"/>
      <c r="M28" s="187"/>
      <c r="N28" s="237"/>
      <c r="O28" s="238"/>
      <c r="P28" s="238"/>
      <c r="Q28" s="238" t="s">
        <v>61</v>
      </c>
      <c r="R28" s="239"/>
      <c r="S28" s="186"/>
      <c r="T28" s="263" t="s">
        <v>362</v>
      </c>
      <c r="U28" s="264"/>
      <c r="V28" s="265"/>
      <c r="W28" s="265" t="s">
        <v>319</v>
      </c>
      <c r="X28" s="310"/>
      <c r="Y28" s="266"/>
      <c r="Z28" s="267"/>
      <c r="AA28" s="267"/>
      <c r="AB28" s="266"/>
      <c r="AC28" s="266"/>
      <c r="AD28" s="267"/>
      <c r="AE28" s="267"/>
      <c r="AF28" s="269"/>
      <c r="AG28" s="187"/>
      <c r="AH28" s="187"/>
      <c r="AI28" s="187"/>
      <c r="AJ28" s="188"/>
    </row>
    <row r="29" spans="1:36" s="189" customFormat="1" ht="75.75" customHeight="1" x14ac:dyDescent="0.25">
      <c r="A29" s="352"/>
      <c r="B29" s="190" t="s">
        <v>96</v>
      </c>
      <c r="C29" s="208" t="s">
        <v>310</v>
      </c>
      <c r="D29" s="210" t="s">
        <v>284</v>
      </c>
      <c r="E29" s="187"/>
      <c r="F29" s="217">
        <v>2010</v>
      </c>
      <c r="G29" s="222">
        <v>42186</v>
      </c>
      <c r="H29" s="218" t="s">
        <v>319</v>
      </c>
      <c r="I29" s="310"/>
      <c r="J29" s="310"/>
      <c r="K29" s="187"/>
      <c r="L29" s="187"/>
      <c r="M29" s="187"/>
      <c r="N29" s="237"/>
      <c r="O29" s="238"/>
      <c r="P29" s="238"/>
      <c r="Q29" s="238" t="s">
        <v>61</v>
      </c>
      <c r="R29" s="239"/>
      <c r="S29" s="186"/>
      <c r="T29" s="263" t="s">
        <v>363</v>
      </c>
      <c r="U29" s="264"/>
      <c r="V29" s="265"/>
      <c r="W29" s="265" t="s">
        <v>319</v>
      </c>
      <c r="X29" s="310"/>
      <c r="Y29" s="266"/>
      <c r="Z29" s="267"/>
      <c r="AA29" s="267"/>
      <c r="AB29" s="266"/>
      <c r="AC29" s="266"/>
      <c r="AD29" s="267"/>
      <c r="AE29" s="267"/>
      <c r="AF29" s="269"/>
      <c r="AG29" s="187"/>
      <c r="AH29" s="187"/>
      <c r="AI29" s="187"/>
      <c r="AJ29" s="188"/>
    </row>
    <row r="30" spans="1:36" s="189" customFormat="1" ht="75.75" customHeight="1" x14ac:dyDescent="0.25">
      <c r="A30" s="353" t="s">
        <v>265</v>
      </c>
      <c r="B30" s="190" t="s">
        <v>106</v>
      </c>
      <c r="C30" s="211" t="s">
        <v>311</v>
      </c>
      <c r="D30" s="212" t="s">
        <v>285</v>
      </c>
      <c r="E30" s="191"/>
      <c r="F30" s="219">
        <v>2010</v>
      </c>
      <c r="G30" s="223">
        <v>40513</v>
      </c>
      <c r="H30" s="220" t="s">
        <v>329</v>
      </c>
      <c r="I30" s="311"/>
      <c r="J30" s="311"/>
      <c r="K30" s="191"/>
      <c r="L30" s="191"/>
      <c r="M30" s="191"/>
      <c r="N30" s="240"/>
      <c r="O30" s="241" t="s">
        <v>61</v>
      </c>
      <c r="P30" s="241"/>
      <c r="Q30" s="241"/>
      <c r="R30" s="242"/>
      <c r="S30" s="186"/>
      <c r="T30" s="270" t="s">
        <v>364</v>
      </c>
      <c r="U30" s="271"/>
      <c r="V30" s="272"/>
      <c r="W30" s="272" t="s">
        <v>378</v>
      </c>
      <c r="X30" s="311"/>
      <c r="Y30" s="273"/>
      <c r="Z30" s="274"/>
      <c r="AA30" s="275">
        <v>40940</v>
      </c>
      <c r="AB30" s="273" t="s">
        <v>365</v>
      </c>
      <c r="AC30" s="273"/>
      <c r="AD30" s="274"/>
      <c r="AE30" s="274"/>
      <c r="AF30" s="276"/>
      <c r="AG30" s="191"/>
      <c r="AH30" s="191"/>
      <c r="AI30" s="191"/>
      <c r="AJ30" s="188"/>
    </row>
    <row r="31" spans="1:36" s="189" customFormat="1" ht="71.25" customHeight="1" x14ac:dyDescent="0.25">
      <c r="A31" s="351"/>
      <c r="B31" s="190" t="s">
        <v>107</v>
      </c>
      <c r="C31" s="211" t="s">
        <v>312</v>
      </c>
      <c r="D31" s="212" t="s">
        <v>286</v>
      </c>
      <c r="E31" s="191"/>
      <c r="F31" s="219">
        <v>2010</v>
      </c>
      <c r="G31" s="223">
        <v>40513</v>
      </c>
      <c r="H31" s="220" t="s">
        <v>317</v>
      </c>
      <c r="I31" s="311"/>
      <c r="J31" s="311"/>
      <c r="K31" s="191"/>
      <c r="L31" s="191"/>
      <c r="M31" s="191"/>
      <c r="N31" s="240"/>
      <c r="O31" s="241" t="s">
        <v>61</v>
      </c>
      <c r="P31" s="241"/>
      <c r="Q31" s="241"/>
      <c r="R31" s="242"/>
      <c r="S31" s="186"/>
      <c r="T31" s="270" t="s">
        <v>366</v>
      </c>
      <c r="U31" s="271"/>
      <c r="V31" s="272"/>
      <c r="W31" s="272" t="s">
        <v>317</v>
      </c>
      <c r="X31" s="311"/>
      <c r="Y31" s="273"/>
      <c r="Z31" s="274"/>
      <c r="AA31" s="274"/>
      <c r="AB31" s="277">
        <v>41244</v>
      </c>
      <c r="AC31" s="273"/>
      <c r="AD31" s="274"/>
      <c r="AE31" s="274"/>
      <c r="AF31" s="276"/>
      <c r="AG31" s="191"/>
      <c r="AH31" s="191"/>
      <c r="AI31" s="191"/>
      <c r="AJ31" s="188"/>
    </row>
    <row r="32" spans="1:36" s="189" customFormat="1" ht="75.75" customHeight="1" x14ac:dyDescent="0.25">
      <c r="A32" s="351"/>
      <c r="B32" s="190" t="s">
        <v>108</v>
      </c>
      <c r="C32" s="211" t="s">
        <v>313</v>
      </c>
      <c r="D32" s="212" t="s">
        <v>287</v>
      </c>
      <c r="E32" s="191"/>
      <c r="F32" s="219">
        <v>2010</v>
      </c>
      <c r="G32" s="223">
        <v>41974</v>
      </c>
      <c r="H32" s="220" t="s">
        <v>320</v>
      </c>
      <c r="I32" s="311"/>
      <c r="J32" s="311"/>
      <c r="K32" s="191"/>
      <c r="L32" s="191"/>
      <c r="M32" s="191"/>
      <c r="N32" s="240"/>
      <c r="O32" s="241"/>
      <c r="P32" s="241"/>
      <c r="Q32" s="241" t="s">
        <v>61</v>
      </c>
      <c r="R32" s="242"/>
      <c r="S32" s="186"/>
      <c r="T32" s="270" t="s">
        <v>367</v>
      </c>
      <c r="U32" s="271"/>
      <c r="V32" s="272"/>
      <c r="W32" s="272" t="s">
        <v>368</v>
      </c>
      <c r="X32" s="311"/>
      <c r="Y32" s="273"/>
      <c r="Z32" s="274"/>
      <c r="AA32" s="274"/>
      <c r="AB32" s="273"/>
      <c r="AC32" s="273"/>
      <c r="AD32" s="274"/>
      <c r="AE32" s="274"/>
      <c r="AF32" s="276"/>
      <c r="AG32" s="191"/>
      <c r="AH32" s="191"/>
      <c r="AI32" s="191"/>
      <c r="AJ32" s="188"/>
    </row>
    <row r="33" spans="1:36" s="189" customFormat="1" ht="75.75" customHeight="1" x14ac:dyDescent="0.25">
      <c r="A33" s="351"/>
      <c r="B33" s="190" t="s">
        <v>109</v>
      </c>
      <c r="C33" s="211" t="s">
        <v>314</v>
      </c>
      <c r="D33" s="212" t="s">
        <v>288</v>
      </c>
      <c r="E33" s="187"/>
      <c r="F33" s="219">
        <v>2010</v>
      </c>
      <c r="G33" s="223">
        <v>42339</v>
      </c>
      <c r="H33" s="220" t="s">
        <v>320</v>
      </c>
      <c r="I33" s="310"/>
      <c r="J33" s="310"/>
      <c r="K33" s="187"/>
      <c r="L33" s="187"/>
      <c r="M33" s="187"/>
      <c r="N33" s="240"/>
      <c r="O33" s="241"/>
      <c r="P33" s="241"/>
      <c r="Q33" s="241" t="s">
        <v>61</v>
      </c>
      <c r="R33" s="242"/>
      <c r="S33" s="186"/>
      <c r="T33" s="270" t="s">
        <v>369</v>
      </c>
      <c r="U33" s="271"/>
      <c r="V33" s="272"/>
      <c r="W33" s="272" t="s">
        <v>370</v>
      </c>
      <c r="X33" s="310"/>
      <c r="Y33" s="273"/>
      <c r="Z33" s="274"/>
      <c r="AA33" s="274"/>
      <c r="AB33" s="277">
        <v>42217</v>
      </c>
      <c r="AC33" s="273"/>
      <c r="AD33" s="274"/>
      <c r="AE33" s="274"/>
      <c r="AF33" s="276"/>
      <c r="AG33" s="187"/>
      <c r="AH33" s="187"/>
      <c r="AI33" s="187"/>
      <c r="AJ33" s="188"/>
    </row>
    <row r="34" spans="1:36" s="189" customFormat="1" ht="75.75" customHeight="1" x14ac:dyDescent="0.25">
      <c r="A34" s="351"/>
      <c r="B34" s="190" t="s">
        <v>110</v>
      </c>
      <c r="C34" s="211" t="s">
        <v>315</v>
      </c>
      <c r="D34" s="212" t="s">
        <v>289</v>
      </c>
      <c r="E34" s="187"/>
      <c r="F34" s="219">
        <v>2010</v>
      </c>
      <c r="G34" s="223">
        <v>42339</v>
      </c>
      <c r="H34" s="220" t="s">
        <v>330</v>
      </c>
      <c r="I34" s="310"/>
      <c r="J34" s="310"/>
      <c r="K34" s="187"/>
      <c r="L34" s="187"/>
      <c r="M34" s="187"/>
      <c r="N34" s="240"/>
      <c r="O34" s="241"/>
      <c r="P34" s="241"/>
      <c r="Q34" s="241" t="s">
        <v>61</v>
      </c>
      <c r="R34" s="242"/>
      <c r="S34" s="186"/>
      <c r="T34" s="270" t="s">
        <v>371</v>
      </c>
      <c r="U34" s="271"/>
      <c r="V34" s="272"/>
      <c r="W34" s="272" t="s">
        <v>330</v>
      </c>
      <c r="X34" s="310"/>
      <c r="Y34" s="278"/>
      <c r="Z34" s="274"/>
      <c r="AA34" s="274"/>
      <c r="AB34" s="277"/>
      <c r="AC34" s="273"/>
      <c r="AD34" s="274"/>
      <c r="AE34" s="274"/>
      <c r="AF34" s="276"/>
      <c r="AG34" s="187"/>
      <c r="AH34" s="187"/>
      <c r="AI34" s="187"/>
      <c r="AJ34" s="188"/>
    </row>
    <row r="35" spans="1:36" s="189" customFormat="1" ht="75.75" customHeight="1" thickBot="1" x14ac:dyDescent="0.3">
      <c r="A35" s="351"/>
      <c r="B35" s="190" t="s">
        <v>111</v>
      </c>
      <c r="C35" s="211" t="s">
        <v>316</v>
      </c>
      <c r="D35" s="213" t="s">
        <v>290</v>
      </c>
      <c r="E35" s="187"/>
      <c r="F35" s="219">
        <v>2010</v>
      </c>
      <c r="G35" s="223">
        <v>41244</v>
      </c>
      <c r="H35" s="220" t="s">
        <v>328</v>
      </c>
      <c r="I35" s="310"/>
      <c r="J35" s="310"/>
      <c r="K35" s="187"/>
      <c r="L35" s="187"/>
      <c r="M35" s="187"/>
      <c r="N35" s="243"/>
      <c r="O35" s="244"/>
      <c r="P35" s="244"/>
      <c r="Q35" s="244" t="s">
        <v>61</v>
      </c>
      <c r="R35" s="245"/>
      <c r="S35" s="186"/>
      <c r="T35" s="270" t="s">
        <v>372</v>
      </c>
      <c r="U35" s="271"/>
      <c r="V35" s="279"/>
      <c r="W35" s="272" t="s">
        <v>373</v>
      </c>
      <c r="X35" s="310"/>
      <c r="Y35" s="273"/>
      <c r="Z35" s="274"/>
      <c r="AA35" s="274"/>
      <c r="AB35" s="277">
        <v>42217</v>
      </c>
      <c r="AC35" s="273"/>
      <c r="AD35" s="274"/>
      <c r="AE35" s="274"/>
      <c r="AF35" s="276"/>
      <c r="AG35" s="187"/>
      <c r="AH35" s="187"/>
      <c r="AI35" s="187"/>
      <c r="AJ35" s="188"/>
    </row>
    <row r="36" spans="1:36" x14ac:dyDescent="0.25">
      <c r="AJ36" s="23"/>
    </row>
    <row r="37" spans="1:36" hidden="1" x14ac:dyDescent="0.25">
      <c r="B37" s="75"/>
      <c r="AJ37" s="23"/>
    </row>
    <row r="38" spans="1:36" ht="15.75" hidden="1" thickBot="1" x14ac:dyDescent="0.3">
      <c r="L38" s="85"/>
      <c r="AJ38" s="23"/>
    </row>
    <row r="39" spans="1:36" ht="26.25" hidden="1" customHeight="1" thickBot="1" x14ac:dyDescent="0.3">
      <c r="A39" s="81" t="s">
        <v>159</v>
      </c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4"/>
      <c r="M39" s="83"/>
      <c r="AJ39" s="23"/>
    </row>
    <row r="40" spans="1:36" ht="26.25" hidden="1" customHeight="1" thickBot="1" x14ac:dyDescent="0.3">
      <c r="A40" s="57"/>
      <c r="B40" s="58"/>
      <c r="C40" s="58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AJ40" s="23"/>
    </row>
    <row r="41" spans="1:36" ht="43.5" hidden="1" customHeight="1" thickBot="1" x14ac:dyDescent="0.3">
      <c r="A41" s="63" t="s">
        <v>158</v>
      </c>
      <c r="B41" s="64"/>
      <c r="C41" s="65"/>
      <c r="AJ41" s="23"/>
    </row>
    <row r="42" spans="1:36" hidden="1" x14ac:dyDescent="0.25">
      <c r="AJ42" s="23"/>
    </row>
    <row r="43" spans="1:36" ht="15.75" hidden="1" x14ac:dyDescent="0.25">
      <c r="A43" s="319" t="s">
        <v>160</v>
      </c>
      <c r="B43" s="321" t="s">
        <v>75</v>
      </c>
      <c r="C43" s="321" t="s">
        <v>65</v>
      </c>
      <c r="D43" s="321" t="s">
        <v>66</v>
      </c>
      <c r="E43" s="322" t="s">
        <v>67</v>
      </c>
      <c r="F43" s="321" t="s">
        <v>68</v>
      </c>
      <c r="G43" s="321"/>
      <c r="H43" s="321" t="s">
        <v>69</v>
      </c>
      <c r="I43" s="321" t="s">
        <v>70</v>
      </c>
      <c r="J43" s="323" t="s">
        <v>71</v>
      </c>
      <c r="K43" s="323" t="s">
        <v>157</v>
      </c>
      <c r="L43" s="323"/>
      <c r="M43" s="323" t="s">
        <v>72</v>
      </c>
      <c r="N43" s="56"/>
      <c r="AJ43" s="23"/>
    </row>
    <row r="44" spans="1:36" ht="15.75" hidden="1" x14ac:dyDescent="0.25">
      <c r="A44" s="320"/>
      <c r="B44" s="321"/>
      <c r="C44" s="321"/>
      <c r="D44" s="321"/>
      <c r="E44" s="322"/>
      <c r="F44" s="60" t="s">
        <v>73</v>
      </c>
      <c r="G44" s="60" t="s">
        <v>74</v>
      </c>
      <c r="H44" s="321"/>
      <c r="I44" s="321"/>
      <c r="J44" s="323"/>
      <c r="K44" s="112" t="s">
        <v>168</v>
      </c>
      <c r="L44" s="112" t="s">
        <v>169</v>
      </c>
      <c r="M44" s="323"/>
      <c r="N44" s="50"/>
      <c r="AJ44" s="23"/>
    </row>
    <row r="45" spans="1:36" hidden="1" x14ac:dyDescent="0.25">
      <c r="A45" s="55" t="s">
        <v>161</v>
      </c>
      <c r="B45" s="55"/>
      <c r="C45" s="74" t="s">
        <v>162</v>
      </c>
      <c r="D45" s="74"/>
      <c r="E45" s="74"/>
      <c r="F45" s="74"/>
      <c r="G45" s="74"/>
      <c r="H45" s="74"/>
      <c r="I45" s="74"/>
      <c r="J45" s="71"/>
      <c r="K45" s="71"/>
      <c r="L45" s="71"/>
      <c r="M45" s="71"/>
      <c r="N45" s="50"/>
      <c r="AJ45" s="23"/>
    </row>
    <row r="46" spans="1:36" hidden="1" x14ac:dyDescent="0.25">
      <c r="A46" s="55"/>
      <c r="B46" s="55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50"/>
      <c r="AJ46" s="23"/>
    </row>
    <row r="47" spans="1:36" hidden="1" x14ac:dyDescent="0.25">
      <c r="A47" s="55"/>
      <c r="B47" s="55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50"/>
      <c r="AJ47" s="23"/>
    </row>
    <row r="48" spans="1:36" hidden="1" x14ac:dyDescent="0.25">
      <c r="A48" s="55"/>
      <c r="B48" s="55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50"/>
      <c r="AJ48" s="23"/>
    </row>
    <row r="49" spans="1:36" hidden="1" x14ac:dyDescent="0.25">
      <c r="A49" s="55"/>
      <c r="B49" s="55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50"/>
      <c r="AJ49" s="23"/>
    </row>
    <row r="50" spans="1:36" hidden="1" x14ac:dyDescent="0.25">
      <c r="A50" s="55"/>
      <c r="B50" s="55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50"/>
      <c r="AJ50" s="23"/>
    </row>
    <row r="51" spans="1:36" hidden="1" x14ac:dyDescent="0.25">
      <c r="A51" s="55"/>
      <c r="B51" s="55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50"/>
      <c r="AJ51" s="23"/>
    </row>
    <row r="52" spans="1:36" hidden="1" x14ac:dyDescent="0.25">
      <c r="A52" s="55"/>
      <c r="B52" s="55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50"/>
      <c r="AJ52" s="23"/>
    </row>
    <row r="53" spans="1:36" hidden="1" x14ac:dyDescent="0.25">
      <c r="A53" s="55"/>
      <c r="B53" s="55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50"/>
      <c r="AJ53" s="23"/>
    </row>
    <row r="54" spans="1:36" s="50" customFormat="1" hidden="1" x14ac:dyDescent="0.25">
      <c r="N54" s="76"/>
      <c r="O54" s="76"/>
      <c r="P54" s="76"/>
      <c r="Q54" s="76"/>
      <c r="R54" s="76"/>
      <c r="S54" s="76"/>
      <c r="AJ54" s="111"/>
    </row>
    <row r="55" spans="1:36" ht="15.75" hidden="1" x14ac:dyDescent="0.25">
      <c r="A55" s="319" t="s">
        <v>160</v>
      </c>
      <c r="B55" s="321" t="s">
        <v>75</v>
      </c>
      <c r="C55" s="321" t="s">
        <v>65</v>
      </c>
      <c r="D55" s="321" t="s">
        <v>66</v>
      </c>
      <c r="E55" s="322" t="s">
        <v>67</v>
      </c>
      <c r="F55" s="321" t="s">
        <v>68</v>
      </c>
      <c r="G55" s="321"/>
      <c r="H55" s="321" t="s">
        <v>69</v>
      </c>
      <c r="I55" s="321" t="s">
        <v>70</v>
      </c>
      <c r="J55" s="321" t="s">
        <v>71</v>
      </c>
      <c r="K55" s="323" t="s">
        <v>157</v>
      </c>
      <c r="L55" s="323"/>
      <c r="M55" s="321" t="s">
        <v>72</v>
      </c>
      <c r="N55" s="56"/>
      <c r="AJ55" s="23"/>
    </row>
    <row r="56" spans="1:36" ht="15" hidden="1" customHeight="1" x14ac:dyDescent="0.25">
      <c r="A56" s="320"/>
      <c r="B56" s="321"/>
      <c r="C56" s="321"/>
      <c r="D56" s="321"/>
      <c r="E56" s="322"/>
      <c r="F56" s="60" t="s">
        <v>73</v>
      </c>
      <c r="G56" s="60" t="s">
        <v>74</v>
      </c>
      <c r="H56" s="321"/>
      <c r="I56" s="321"/>
      <c r="J56" s="321"/>
      <c r="K56" s="112" t="s">
        <v>168</v>
      </c>
      <c r="L56" s="112" t="s">
        <v>169</v>
      </c>
      <c r="M56" s="321"/>
      <c r="N56" s="50"/>
      <c r="AJ56" s="23"/>
    </row>
    <row r="57" spans="1:36" hidden="1" x14ac:dyDescent="0.25">
      <c r="A57" s="55" t="s">
        <v>161</v>
      </c>
      <c r="B57" s="55"/>
      <c r="C57" s="74" t="s">
        <v>162</v>
      </c>
      <c r="D57" s="74"/>
      <c r="E57" s="74"/>
      <c r="F57" s="74"/>
      <c r="G57" s="74"/>
      <c r="H57" s="74"/>
      <c r="I57" s="74"/>
      <c r="J57" s="71"/>
      <c r="K57" s="71"/>
      <c r="L57" s="71"/>
      <c r="M57" s="71"/>
      <c r="N57" s="50"/>
      <c r="AJ57" s="23"/>
    </row>
    <row r="58" spans="1:36" hidden="1" x14ac:dyDescent="0.25">
      <c r="A58" s="55"/>
      <c r="B58" s="55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50"/>
      <c r="AJ58" s="23"/>
    </row>
    <row r="59" spans="1:36" hidden="1" x14ac:dyDescent="0.25">
      <c r="A59" s="55"/>
      <c r="B59" s="55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50"/>
      <c r="AJ59" s="23"/>
    </row>
    <row r="60" spans="1:36" hidden="1" x14ac:dyDescent="0.25">
      <c r="A60" s="55"/>
      <c r="B60" s="55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50"/>
      <c r="AJ60" s="23"/>
    </row>
    <row r="61" spans="1:36" hidden="1" x14ac:dyDescent="0.25">
      <c r="A61" s="55"/>
      <c r="B61" s="55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50"/>
      <c r="AJ61" s="23"/>
    </row>
    <row r="62" spans="1:36" hidden="1" x14ac:dyDescent="0.25">
      <c r="A62" s="55"/>
      <c r="B62" s="55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50"/>
      <c r="AJ62" s="23"/>
    </row>
    <row r="63" spans="1:36" hidden="1" x14ac:dyDescent="0.25">
      <c r="A63" s="55"/>
      <c r="B63" s="55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50"/>
      <c r="AJ63" s="23"/>
    </row>
    <row r="64" spans="1:36" hidden="1" x14ac:dyDescent="0.25">
      <c r="A64" s="55"/>
      <c r="B64" s="55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50"/>
      <c r="AJ64" s="23"/>
    </row>
    <row r="65" spans="1:36" hidden="1" x14ac:dyDescent="0.25">
      <c r="A65" s="55"/>
      <c r="B65" s="55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50"/>
      <c r="AJ65" s="23"/>
    </row>
    <row r="66" spans="1:36" hidden="1" x14ac:dyDescent="0.2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76"/>
      <c r="AJ66" s="23"/>
    </row>
    <row r="67" spans="1:36" ht="15.75" hidden="1" x14ac:dyDescent="0.25">
      <c r="A67" s="319" t="s">
        <v>160</v>
      </c>
      <c r="B67" s="321" t="s">
        <v>75</v>
      </c>
      <c r="C67" s="321" t="s">
        <v>65</v>
      </c>
      <c r="D67" s="321" t="s">
        <v>66</v>
      </c>
      <c r="E67" s="322" t="s">
        <v>67</v>
      </c>
      <c r="F67" s="321" t="s">
        <v>68</v>
      </c>
      <c r="G67" s="321"/>
      <c r="H67" s="321" t="s">
        <v>69</v>
      </c>
      <c r="I67" s="321" t="s">
        <v>70</v>
      </c>
      <c r="J67" s="321" t="s">
        <v>71</v>
      </c>
      <c r="K67" s="323" t="s">
        <v>157</v>
      </c>
      <c r="L67" s="323"/>
      <c r="M67" s="321" t="s">
        <v>72</v>
      </c>
      <c r="N67" s="56"/>
      <c r="AJ67" s="23"/>
    </row>
    <row r="68" spans="1:36" ht="15" hidden="1" customHeight="1" x14ac:dyDescent="0.25">
      <c r="A68" s="320"/>
      <c r="B68" s="321"/>
      <c r="C68" s="321"/>
      <c r="D68" s="321"/>
      <c r="E68" s="322"/>
      <c r="F68" s="60" t="s">
        <v>73</v>
      </c>
      <c r="G68" s="60" t="s">
        <v>74</v>
      </c>
      <c r="H68" s="321"/>
      <c r="I68" s="321"/>
      <c r="J68" s="321"/>
      <c r="K68" s="112" t="s">
        <v>168</v>
      </c>
      <c r="L68" s="112" t="s">
        <v>169</v>
      </c>
      <c r="M68" s="321"/>
      <c r="N68" s="50"/>
      <c r="AJ68" s="23"/>
    </row>
    <row r="69" spans="1:36" hidden="1" x14ac:dyDescent="0.25">
      <c r="A69" s="55"/>
      <c r="B69" s="55"/>
      <c r="C69" s="74" t="s">
        <v>162</v>
      </c>
      <c r="D69" s="74"/>
      <c r="E69" s="74"/>
      <c r="F69" s="74"/>
      <c r="G69" s="74"/>
      <c r="H69" s="74"/>
      <c r="I69" s="74"/>
      <c r="J69" s="71"/>
      <c r="K69" s="71"/>
      <c r="L69" s="71"/>
      <c r="M69" s="71"/>
      <c r="N69" s="50"/>
      <c r="AJ69" s="23"/>
    </row>
    <row r="70" spans="1:36" hidden="1" x14ac:dyDescent="0.25">
      <c r="A70" s="55"/>
      <c r="B70" s="55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50"/>
      <c r="AJ70" s="23"/>
    </row>
    <row r="71" spans="1:36" hidden="1" x14ac:dyDescent="0.25">
      <c r="A71" s="55"/>
      <c r="B71" s="55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50"/>
      <c r="AJ71" s="23"/>
    </row>
    <row r="72" spans="1:36" hidden="1" x14ac:dyDescent="0.25">
      <c r="A72" s="55"/>
      <c r="B72" s="55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50"/>
      <c r="AJ72" s="23"/>
    </row>
    <row r="73" spans="1:36" hidden="1" x14ac:dyDescent="0.25">
      <c r="A73" s="55"/>
      <c r="B73" s="55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50"/>
      <c r="AJ73" s="23"/>
    </row>
    <row r="74" spans="1:36" hidden="1" x14ac:dyDescent="0.25">
      <c r="A74" s="55"/>
      <c r="B74" s="55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50"/>
      <c r="AJ74" s="23"/>
    </row>
    <row r="75" spans="1:36" hidden="1" x14ac:dyDescent="0.25">
      <c r="A75" s="55"/>
      <c r="B75" s="55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50"/>
      <c r="AJ75" s="23"/>
    </row>
    <row r="76" spans="1:36" hidden="1" x14ac:dyDescent="0.25">
      <c r="A76" s="55"/>
      <c r="B76" s="55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50"/>
      <c r="AJ76" s="23"/>
    </row>
    <row r="77" spans="1:36" hidden="1" x14ac:dyDescent="0.25">
      <c r="A77" s="55"/>
      <c r="B77" s="55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50"/>
      <c r="AJ77" s="23"/>
    </row>
    <row r="78" spans="1:36" s="50" customFormat="1" hidden="1" x14ac:dyDescent="0.25">
      <c r="N78" s="76"/>
      <c r="O78" s="76"/>
      <c r="P78" s="76"/>
      <c r="Q78" s="76"/>
      <c r="R78" s="76"/>
      <c r="S78" s="76"/>
      <c r="AJ78" s="111"/>
    </row>
    <row r="79" spans="1:36" ht="15.75" hidden="1" x14ac:dyDescent="0.25">
      <c r="A79" s="324" t="s">
        <v>58</v>
      </c>
      <c r="B79" s="321" t="s">
        <v>75</v>
      </c>
      <c r="C79" s="321" t="s">
        <v>65</v>
      </c>
      <c r="D79" s="321" t="s">
        <v>66</v>
      </c>
      <c r="E79" s="322" t="s">
        <v>67</v>
      </c>
      <c r="F79" s="321" t="s">
        <v>68</v>
      </c>
      <c r="G79" s="321"/>
      <c r="H79" s="321" t="s">
        <v>69</v>
      </c>
      <c r="I79" s="321" t="s">
        <v>70</v>
      </c>
      <c r="J79" s="321" t="s">
        <v>71</v>
      </c>
      <c r="K79" s="323" t="s">
        <v>157</v>
      </c>
      <c r="L79" s="323"/>
      <c r="M79" s="321" t="s">
        <v>72</v>
      </c>
      <c r="N79" s="56"/>
      <c r="AJ79" s="23"/>
    </row>
    <row r="80" spans="1:36" ht="15.75" hidden="1" x14ac:dyDescent="0.25">
      <c r="A80" s="324"/>
      <c r="B80" s="321"/>
      <c r="C80" s="321"/>
      <c r="D80" s="321"/>
      <c r="E80" s="322"/>
      <c r="F80" s="60" t="s">
        <v>73</v>
      </c>
      <c r="G80" s="60" t="s">
        <v>74</v>
      </c>
      <c r="H80" s="321"/>
      <c r="I80" s="321"/>
      <c r="J80" s="321"/>
      <c r="K80" s="112" t="s">
        <v>168</v>
      </c>
      <c r="L80" s="112" t="s">
        <v>169</v>
      </c>
      <c r="M80" s="321"/>
      <c r="N80" s="50"/>
      <c r="AJ80" s="23"/>
    </row>
    <row r="81" spans="1:36" hidden="1" x14ac:dyDescent="0.25">
      <c r="A81" s="55"/>
      <c r="B81" s="55"/>
      <c r="C81" s="74"/>
      <c r="D81" s="74"/>
      <c r="E81" s="74"/>
      <c r="F81" s="74"/>
      <c r="G81" s="74"/>
      <c r="H81" s="74"/>
      <c r="I81" s="74"/>
      <c r="J81" s="71"/>
      <c r="K81" s="71"/>
      <c r="L81" s="71"/>
      <c r="M81" s="71"/>
      <c r="N81" s="50"/>
      <c r="AJ81" s="23"/>
    </row>
    <row r="82" spans="1:36" hidden="1" x14ac:dyDescent="0.25">
      <c r="A82" s="55"/>
      <c r="B82" s="55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50"/>
      <c r="AJ82" s="23"/>
    </row>
    <row r="83" spans="1:36" hidden="1" x14ac:dyDescent="0.25">
      <c r="A83" s="55"/>
      <c r="B83" s="55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50"/>
      <c r="AJ83" s="23"/>
    </row>
    <row r="84" spans="1:36" hidden="1" x14ac:dyDescent="0.25">
      <c r="A84" s="55"/>
      <c r="B84" s="55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50"/>
      <c r="AJ84" s="23"/>
    </row>
    <row r="85" spans="1:36" hidden="1" x14ac:dyDescent="0.25">
      <c r="A85" s="55"/>
      <c r="B85" s="55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50"/>
      <c r="AJ85" s="23"/>
    </row>
    <row r="86" spans="1:36" hidden="1" x14ac:dyDescent="0.25">
      <c r="A86" s="55"/>
      <c r="B86" s="55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50"/>
      <c r="AJ86" s="23"/>
    </row>
    <row r="87" spans="1:36" hidden="1" x14ac:dyDescent="0.25">
      <c r="A87" s="55"/>
      <c r="B87" s="55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50"/>
      <c r="AJ87" s="23"/>
    </row>
    <row r="88" spans="1:36" hidden="1" x14ac:dyDescent="0.25">
      <c r="A88" s="55"/>
      <c r="B88" s="55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50"/>
      <c r="AJ88" s="23"/>
    </row>
    <row r="89" spans="1:36" hidden="1" x14ac:dyDescent="0.25">
      <c r="A89" s="55"/>
      <c r="B89" s="55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50"/>
      <c r="AJ89" s="23"/>
    </row>
    <row r="90" spans="1:36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110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23"/>
    </row>
    <row r="91" spans="1:36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110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23"/>
    </row>
    <row r="92" spans="1:36" x14ac:dyDescent="0.25">
      <c r="N92" s="76"/>
    </row>
    <row r="93" spans="1:36" x14ac:dyDescent="0.25">
      <c r="N93" s="76"/>
    </row>
    <row r="94" spans="1:36" x14ac:dyDescent="0.25">
      <c r="N94" s="76"/>
    </row>
    <row r="95" spans="1:36" x14ac:dyDescent="0.25">
      <c r="N95" s="76"/>
    </row>
    <row r="96" spans="1:36" x14ac:dyDescent="0.25">
      <c r="N96" s="76"/>
    </row>
    <row r="97" spans="14:14" x14ac:dyDescent="0.25">
      <c r="N97" s="76"/>
    </row>
    <row r="98" spans="14:14" x14ac:dyDescent="0.25">
      <c r="N98" s="76"/>
    </row>
    <row r="99" spans="14:14" x14ac:dyDescent="0.25">
      <c r="N99" s="76"/>
    </row>
    <row r="100" spans="14:14" x14ac:dyDescent="0.25">
      <c r="N100" s="76"/>
    </row>
    <row r="101" spans="14:14" x14ac:dyDescent="0.25">
      <c r="N101" s="76"/>
    </row>
    <row r="102" spans="14:14" x14ac:dyDescent="0.25">
      <c r="N102" s="76"/>
    </row>
    <row r="103" spans="14:14" x14ac:dyDescent="0.25">
      <c r="N103" s="76"/>
    </row>
    <row r="104" spans="14:14" x14ac:dyDescent="0.25">
      <c r="N104" s="76"/>
    </row>
    <row r="105" spans="14:14" x14ac:dyDescent="0.25">
      <c r="N105" s="76"/>
    </row>
    <row r="106" spans="14:14" x14ac:dyDescent="0.25">
      <c r="N106" s="76"/>
    </row>
    <row r="107" spans="14:14" x14ac:dyDescent="0.25">
      <c r="N107" s="76"/>
    </row>
    <row r="108" spans="14:14" x14ac:dyDescent="0.25">
      <c r="N108" s="76"/>
    </row>
    <row r="109" spans="14:14" x14ac:dyDescent="0.25">
      <c r="N109" s="76"/>
    </row>
    <row r="110" spans="14:14" x14ac:dyDescent="0.25">
      <c r="N110" s="76"/>
    </row>
    <row r="111" spans="14:14" x14ac:dyDescent="0.25">
      <c r="N111" s="76"/>
    </row>
    <row r="112" spans="14:14" x14ac:dyDescent="0.25">
      <c r="N112" s="76"/>
    </row>
    <row r="113" spans="14:14" x14ac:dyDescent="0.25">
      <c r="N113" s="76"/>
    </row>
    <row r="114" spans="14:14" x14ac:dyDescent="0.25">
      <c r="N114" s="76"/>
    </row>
    <row r="115" spans="14:14" x14ac:dyDescent="0.25">
      <c r="N115" s="76"/>
    </row>
    <row r="116" spans="14:14" x14ac:dyDescent="0.25">
      <c r="N116" s="76"/>
    </row>
    <row r="117" spans="14:14" x14ac:dyDescent="0.25">
      <c r="N117" s="76"/>
    </row>
    <row r="118" spans="14:14" x14ac:dyDescent="0.25">
      <c r="N118" s="76"/>
    </row>
    <row r="119" spans="14:14" x14ac:dyDescent="0.25">
      <c r="N119" s="76"/>
    </row>
    <row r="120" spans="14:14" x14ac:dyDescent="0.25">
      <c r="N120" s="76"/>
    </row>
    <row r="121" spans="14:14" x14ac:dyDescent="0.25">
      <c r="N121" s="76"/>
    </row>
    <row r="122" spans="14:14" x14ac:dyDescent="0.25">
      <c r="N122" s="76"/>
    </row>
    <row r="123" spans="14:14" x14ac:dyDescent="0.25">
      <c r="N123" s="76"/>
    </row>
    <row r="124" spans="14:14" x14ac:dyDescent="0.25">
      <c r="N124" s="76"/>
    </row>
    <row r="125" spans="14:14" x14ac:dyDescent="0.25">
      <c r="N125" s="76"/>
    </row>
    <row r="126" spans="14:14" x14ac:dyDescent="0.25">
      <c r="N126" s="76"/>
    </row>
    <row r="127" spans="14:14" x14ac:dyDescent="0.25">
      <c r="N127" s="76"/>
    </row>
    <row r="128" spans="14:14" x14ac:dyDescent="0.25">
      <c r="N128" s="76"/>
    </row>
    <row r="129" spans="14:14" x14ac:dyDescent="0.25">
      <c r="N129" s="76"/>
    </row>
    <row r="130" spans="14:14" x14ac:dyDescent="0.25">
      <c r="N130" s="76"/>
    </row>
    <row r="131" spans="14:14" x14ac:dyDescent="0.25">
      <c r="N131" s="76"/>
    </row>
    <row r="132" spans="14:14" x14ac:dyDescent="0.25">
      <c r="N132" s="76"/>
    </row>
    <row r="133" spans="14:14" x14ac:dyDescent="0.25">
      <c r="N133" s="76"/>
    </row>
    <row r="134" spans="14:14" x14ac:dyDescent="0.25">
      <c r="N134" s="76"/>
    </row>
    <row r="135" spans="14:14" x14ac:dyDescent="0.25">
      <c r="N135" s="76"/>
    </row>
    <row r="136" spans="14:14" x14ac:dyDescent="0.25">
      <c r="N136" s="76"/>
    </row>
    <row r="137" spans="14:14" x14ac:dyDescent="0.25">
      <c r="N137" s="76"/>
    </row>
    <row r="138" spans="14:14" x14ac:dyDescent="0.25">
      <c r="N138" s="76"/>
    </row>
    <row r="139" spans="14:14" x14ac:dyDescent="0.25">
      <c r="N139" s="76"/>
    </row>
    <row r="140" spans="14:14" x14ac:dyDescent="0.25">
      <c r="N140" s="76"/>
    </row>
    <row r="141" spans="14:14" x14ac:dyDescent="0.25">
      <c r="N141" s="76"/>
    </row>
    <row r="142" spans="14:14" x14ac:dyDescent="0.25">
      <c r="N142" s="76"/>
    </row>
    <row r="143" spans="14:14" x14ac:dyDescent="0.25">
      <c r="N143" s="76"/>
    </row>
    <row r="144" spans="14:14" x14ac:dyDescent="0.25">
      <c r="N144" s="76"/>
    </row>
    <row r="145" spans="14:14" x14ac:dyDescent="0.25">
      <c r="N145" s="76"/>
    </row>
    <row r="146" spans="14:14" x14ac:dyDescent="0.25">
      <c r="N146" s="76"/>
    </row>
    <row r="147" spans="14:14" x14ac:dyDescent="0.25">
      <c r="N147" s="76"/>
    </row>
    <row r="148" spans="14:14" x14ac:dyDescent="0.25">
      <c r="N148" s="76"/>
    </row>
    <row r="149" spans="14:14" x14ac:dyDescent="0.25">
      <c r="N149" s="76"/>
    </row>
    <row r="150" spans="14:14" x14ac:dyDescent="0.25">
      <c r="N150" s="76"/>
    </row>
    <row r="151" spans="14:14" x14ac:dyDescent="0.25">
      <c r="N151" s="76"/>
    </row>
    <row r="152" spans="14:14" x14ac:dyDescent="0.25">
      <c r="N152" s="76"/>
    </row>
    <row r="153" spans="14:14" x14ac:dyDescent="0.25">
      <c r="N153" s="76"/>
    </row>
    <row r="154" spans="14:14" x14ac:dyDescent="0.25">
      <c r="N154" s="76"/>
    </row>
    <row r="155" spans="14:14" x14ac:dyDescent="0.25">
      <c r="N155" s="76"/>
    </row>
    <row r="156" spans="14:14" x14ac:dyDescent="0.25">
      <c r="N156" s="76"/>
    </row>
    <row r="157" spans="14:14" x14ac:dyDescent="0.25">
      <c r="N157" s="76"/>
    </row>
    <row r="158" spans="14:14" x14ac:dyDescent="0.25">
      <c r="N158" s="76"/>
    </row>
    <row r="159" spans="14:14" x14ac:dyDescent="0.25">
      <c r="N159" s="76"/>
    </row>
    <row r="160" spans="14:14" x14ac:dyDescent="0.25">
      <c r="N160" s="76"/>
    </row>
    <row r="161" spans="14:14" x14ac:dyDescent="0.25">
      <c r="N161" s="76"/>
    </row>
    <row r="162" spans="14:14" x14ac:dyDescent="0.25">
      <c r="N162" s="76"/>
    </row>
    <row r="163" spans="14:14" x14ac:dyDescent="0.25">
      <c r="N163" s="76"/>
    </row>
    <row r="164" spans="14:14" x14ac:dyDescent="0.25">
      <c r="N164" s="76"/>
    </row>
    <row r="165" spans="14:14" x14ac:dyDescent="0.25">
      <c r="N165" s="76"/>
    </row>
    <row r="166" spans="14:14" x14ac:dyDescent="0.25">
      <c r="N166" s="76"/>
    </row>
    <row r="167" spans="14:14" x14ac:dyDescent="0.25">
      <c r="N167" s="76"/>
    </row>
    <row r="168" spans="14:14" x14ac:dyDescent="0.25">
      <c r="N168" s="76"/>
    </row>
    <row r="169" spans="14:14" x14ac:dyDescent="0.25">
      <c r="N169" s="76"/>
    </row>
    <row r="170" spans="14:14" x14ac:dyDescent="0.25">
      <c r="N170" s="76"/>
    </row>
    <row r="171" spans="14:14" x14ac:dyDescent="0.25">
      <c r="N171" s="76"/>
    </row>
    <row r="172" spans="14:14" x14ac:dyDescent="0.25">
      <c r="N172" s="76"/>
    </row>
    <row r="173" spans="14:14" x14ac:dyDescent="0.25">
      <c r="N173" s="76"/>
    </row>
    <row r="174" spans="14:14" x14ac:dyDescent="0.25">
      <c r="N174" s="76"/>
    </row>
    <row r="175" spans="14:14" x14ac:dyDescent="0.25">
      <c r="N175" s="76"/>
    </row>
    <row r="176" spans="14:14" x14ac:dyDescent="0.25">
      <c r="N176" s="76"/>
    </row>
    <row r="177" spans="14:14" x14ac:dyDescent="0.25">
      <c r="N177" s="76"/>
    </row>
    <row r="178" spans="14:14" x14ac:dyDescent="0.25">
      <c r="N178" s="76"/>
    </row>
    <row r="179" spans="14:14" x14ac:dyDescent="0.25">
      <c r="N179" s="76"/>
    </row>
    <row r="180" spans="14:14" x14ac:dyDescent="0.25">
      <c r="N180" s="76"/>
    </row>
    <row r="181" spans="14:14" x14ac:dyDescent="0.25">
      <c r="N181" s="76"/>
    </row>
    <row r="182" spans="14:14" x14ac:dyDescent="0.25">
      <c r="N182" s="76"/>
    </row>
    <row r="183" spans="14:14" x14ac:dyDescent="0.25">
      <c r="N183" s="76"/>
    </row>
    <row r="184" spans="14:14" x14ac:dyDescent="0.25">
      <c r="N184" s="76"/>
    </row>
    <row r="185" spans="14:14" x14ac:dyDescent="0.25">
      <c r="N185" s="76"/>
    </row>
    <row r="186" spans="14:14" x14ac:dyDescent="0.25">
      <c r="N186" s="76"/>
    </row>
    <row r="187" spans="14:14" x14ac:dyDescent="0.25">
      <c r="N187" s="76"/>
    </row>
    <row r="188" spans="14:14" x14ac:dyDescent="0.25">
      <c r="N188" s="76"/>
    </row>
    <row r="189" spans="14:14" x14ac:dyDescent="0.25">
      <c r="N189" s="76"/>
    </row>
    <row r="190" spans="14:14" x14ac:dyDescent="0.25">
      <c r="N190" s="76"/>
    </row>
    <row r="191" spans="14:14" x14ac:dyDescent="0.25">
      <c r="N191" s="76"/>
    </row>
    <row r="192" spans="14:14" x14ac:dyDescent="0.25">
      <c r="N192" s="76"/>
    </row>
    <row r="193" spans="14:14" x14ac:dyDescent="0.25">
      <c r="N193" s="76"/>
    </row>
    <row r="194" spans="14:14" x14ac:dyDescent="0.25">
      <c r="N194" s="76"/>
    </row>
    <row r="195" spans="14:14" x14ac:dyDescent="0.25">
      <c r="N195" s="76"/>
    </row>
    <row r="196" spans="14:14" x14ac:dyDescent="0.25">
      <c r="N196" s="76"/>
    </row>
    <row r="197" spans="14:14" x14ac:dyDescent="0.25">
      <c r="N197" s="76"/>
    </row>
    <row r="198" spans="14:14" x14ac:dyDescent="0.25">
      <c r="N198" s="76"/>
    </row>
    <row r="199" spans="14:14" x14ac:dyDescent="0.25">
      <c r="N199" s="76"/>
    </row>
    <row r="200" spans="14:14" x14ac:dyDescent="0.25">
      <c r="N200" s="76"/>
    </row>
    <row r="201" spans="14:14" x14ac:dyDescent="0.25">
      <c r="N201" s="76"/>
    </row>
    <row r="202" spans="14:14" x14ac:dyDescent="0.25">
      <c r="N202" s="76"/>
    </row>
    <row r="203" spans="14:14" x14ac:dyDescent="0.25">
      <c r="N203" s="76"/>
    </row>
    <row r="204" spans="14:14" x14ac:dyDescent="0.25">
      <c r="N204" s="76"/>
    </row>
    <row r="205" spans="14:14" x14ac:dyDescent="0.25">
      <c r="N205" s="76"/>
    </row>
    <row r="206" spans="14:14" x14ac:dyDescent="0.25">
      <c r="N206" s="76"/>
    </row>
    <row r="207" spans="14:14" x14ac:dyDescent="0.25">
      <c r="N207" s="76"/>
    </row>
    <row r="208" spans="14:14" x14ac:dyDescent="0.25">
      <c r="N208" s="76"/>
    </row>
  </sheetData>
  <sheetProtection password="ECFE" sheet="1" objects="1" scenarios="1"/>
  <mergeCells count="87">
    <mergeCell ref="AG9:AG10"/>
    <mergeCell ref="AH9:AH10"/>
    <mergeCell ref="AA9:AA10"/>
    <mergeCell ref="N8:X8"/>
    <mergeCell ref="AB9:AB10"/>
    <mergeCell ref="X9:X10"/>
    <mergeCell ref="Y9:Y10"/>
    <mergeCell ref="Z9:Z10"/>
    <mergeCell ref="N9:N10"/>
    <mergeCell ref="O9:O10"/>
    <mergeCell ref="P9:P10"/>
    <mergeCell ref="Q9:Q10"/>
    <mergeCell ref="AC9:AC10"/>
    <mergeCell ref="AD9:AD10"/>
    <mergeCell ref="T9:T10"/>
    <mergeCell ref="U9:U10"/>
    <mergeCell ref="V9:V10"/>
    <mergeCell ref="W9:W10"/>
    <mergeCell ref="K79:L79"/>
    <mergeCell ref="M79:M80"/>
    <mergeCell ref="H43:H44"/>
    <mergeCell ref="I67:I68"/>
    <mergeCell ref="I79:I80"/>
    <mergeCell ref="J79:J80"/>
    <mergeCell ref="A8:M8"/>
    <mergeCell ref="I43:I44"/>
    <mergeCell ref="J43:J44"/>
    <mergeCell ref="M43:M44"/>
    <mergeCell ref="K43:L43"/>
    <mergeCell ref="A43:A44"/>
    <mergeCell ref="E43:E44"/>
    <mergeCell ref="F43:G43"/>
    <mergeCell ref="B9:B10"/>
    <mergeCell ref="K9:L9"/>
    <mergeCell ref="A11:A23"/>
    <mergeCell ref="A24:A29"/>
    <mergeCell ref="A30:A35"/>
    <mergeCell ref="A1:AI1"/>
    <mergeCell ref="Y8:AI8"/>
    <mergeCell ref="F9:G9"/>
    <mergeCell ref="C9:C10"/>
    <mergeCell ref="A9:A10"/>
    <mergeCell ref="D9:D10"/>
    <mergeCell ref="E9:E10"/>
    <mergeCell ref="H9:H10"/>
    <mergeCell ref="I9:I10"/>
    <mergeCell ref="J9:J10"/>
    <mergeCell ref="M9:M10"/>
    <mergeCell ref="AI9:AI10"/>
    <mergeCell ref="AF9:AF10"/>
    <mergeCell ref="AE9:AE10"/>
    <mergeCell ref="R9:R10"/>
    <mergeCell ref="S9:S10"/>
    <mergeCell ref="A55:A56"/>
    <mergeCell ref="B55:B56"/>
    <mergeCell ref="C55:C56"/>
    <mergeCell ref="D55:D56"/>
    <mergeCell ref="B43:B44"/>
    <mergeCell ref="C43:C44"/>
    <mergeCell ref="D43:D44"/>
    <mergeCell ref="A79:A80"/>
    <mergeCell ref="B79:B80"/>
    <mergeCell ref="C79:C80"/>
    <mergeCell ref="D79:D80"/>
    <mergeCell ref="E79:E80"/>
    <mergeCell ref="F79:G79"/>
    <mergeCell ref="H79:H80"/>
    <mergeCell ref="D67:D68"/>
    <mergeCell ref="E67:E68"/>
    <mergeCell ref="F67:G67"/>
    <mergeCell ref="H67:H68"/>
    <mergeCell ref="A2:M2"/>
    <mergeCell ref="B4:M4"/>
    <mergeCell ref="B6:D6"/>
    <mergeCell ref="A67:A68"/>
    <mergeCell ref="B67:B68"/>
    <mergeCell ref="C67:C68"/>
    <mergeCell ref="E55:E56"/>
    <mergeCell ref="J67:J68"/>
    <mergeCell ref="M67:M68"/>
    <mergeCell ref="F55:G55"/>
    <mergeCell ref="H55:H56"/>
    <mergeCell ref="I55:I56"/>
    <mergeCell ref="J55:J56"/>
    <mergeCell ref="K55:L55"/>
    <mergeCell ref="K67:L67"/>
    <mergeCell ref="M55:M56"/>
  </mergeCells>
  <conditionalFormatting sqref="AN6:AN7">
    <cfRule type="cellIs" dxfId="43" priority="322" stopIfTrue="1" operator="equal">
      <formula>$AN$6</formula>
    </cfRule>
  </conditionalFormatting>
  <conditionalFormatting sqref="S11:S35">
    <cfRule type="cellIs" dxfId="42" priority="9" stopIfTrue="1" operator="equal">
      <formula>$AN$7</formula>
    </cfRule>
    <cfRule type="cellIs" dxfId="41" priority="12" stopIfTrue="1" operator="equal">
      <formula>$AN$6</formula>
    </cfRule>
  </conditionalFormatting>
  <conditionalFormatting sqref="N11:N35">
    <cfRule type="cellIs" dxfId="40" priority="5" stopIfTrue="1" operator="equal">
      <formula>"x"</formula>
    </cfRule>
  </conditionalFormatting>
  <conditionalFormatting sqref="O11:O35">
    <cfRule type="cellIs" dxfId="39" priority="4" operator="equal">
      <formula>"x"</formula>
    </cfRule>
  </conditionalFormatting>
  <conditionalFormatting sqref="P11:P35">
    <cfRule type="cellIs" dxfId="38" priority="3" operator="equal">
      <formula>"x"</formula>
    </cfRule>
  </conditionalFormatting>
  <conditionalFormatting sqref="Q11:Q35">
    <cfRule type="cellIs" dxfId="37" priority="2" stopIfTrue="1" operator="equal">
      <formula>"x"</formula>
    </cfRule>
  </conditionalFormatting>
  <conditionalFormatting sqref="R11:R35">
    <cfRule type="cellIs" dxfId="36" priority="1" operator="equal">
      <formula>"x"</formula>
    </cfRule>
  </conditionalFormatting>
  <dataValidations count="1">
    <dataValidation type="list" allowBlank="1" showInputMessage="1" showErrorMessage="1" sqref="S11:S35">
      <formula1>$AN$6:$AN$7</formula1>
    </dataValidation>
  </dataValidations>
  <pageMargins left="0.511811024" right="0.511811024" top="0.78740157499999996" bottom="0.78740157499999996" header="0.31496062000000002" footer="0.31496062000000002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tabSelected="1" zoomScaleNormal="100" zoomScalePageLayoutView="70" workbookViewId="0">
      <selection sqref="A1:R26"/>
    </sheetView>
  </sheetViews>
  <sheetFormatPr defaultRowHeight="15" x14ac:dyDescent="0.25"/>
  <cols>
    <col min="1" max="1" width="2.85546875" customWidth="1"/>
    <col min="2" max="2" width="3.85546875" customWidth="1"/>
    <col min="3" max="3" width="49.5703125" bestFit="1" customWidth="1"/>
    <col min="4" max="4" width="14.28515625" customWidth="1"/>
    <col min="5" max="5" width="9.5703125" customWidth="1"/>
    <col min="6" max="6" width="9.42578125" customWidth="1"/>
    <col min="7" max="7" width="9.5703125" customWidth="1"/>
    <col min="18" max="18" width="2.85546875" customWidth="1"/>
    <col min="20" max="20" width="14.42578125"/>
  </cols>
  <sheetData>
    <row r="1" spans="1:18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18" s="18" customFormat="1" ht="33.75" customHeight="1" x14ac:dyDescent="0.25">
      <c r="A2" s="19"/>
      <c r="B2" s="406" t="s">
        <v>153</v>
      </c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19"/>
    </row>
    <row r="3" spans="1:18" s="20" customFormat="1" ht="33.75" customHeight="1" x14ac:dyDescent="0.25">
      <c r="A3" s="22"/>
      <c r="B3" s="421" t="str">
        <f>'Monitoria Anual - 1'!A2</f>
        <v>Plano de Ação Nacional para a Conservação dos Grandes Cetáceos e Pinípedes - PAN Grandes Cetáceos  (baleia-jubarte)</v>
      </c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22"/>
    </row>
    <row r="4" spans="1:18" s="15" customFormat="1" ht="45" customHeight="1" x14ac:dyDescent="0.25">
      <c r="A4" s="23"/>
      <c r="B4" s="408" t="s">
        <v>0</v>
      </c>
      <c r="C4" s="408"/>
      <c r="D4" s="422" t="str">
        <f>'Monitoria Final'!B4</f>
        <v>Baleia-jubarte (Megaptera novaeangliae) - Otimizar a continuidade do crescimento populacional em 10 anos</v>
      </c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23"/>
    </row>
    <row r="5" spans="1:18" s="13" customFormat="1" ht="26.25" customHeight="1" x14ac:dyDescent="0.25">
      <c r="A5" s="12"/>
      <c r="B5" s="408" t="s">
        <v>156</v>
      </c>
      <c r="C5" s="408"/>
      <c r="D5" s="423" t="str">
        <f>'Monitoria Final'!B6</f>
        <v>16/11/2017 -15/01/2018 (virtual)</v>
      </c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12"/>
    </row>
    <row r="6" spans="1:18" ht="31.5" customHeight="1" x14ac:dyDescent="0.25">
      <c r="A6" s="12"/>
      <c r="B6" s="398" t="s">
        <v>22</v>
      </c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8"/>
      <c r="O6" s="398"/>
      <c r="P6" s="398"/>
      <c r="Q6" s="398"/>
      <c r="R6" s="12"/>
    </row>
    <row r="7" spans="1:18" x14ac:dyDescent="0.25">
      <c r="A7" s="12"/>
      <c r="F7" s="11"/>
      <c r="G7" s="11"/>
      <c r="R7" s="12"/>
    </row>
    <row r="8" spans="1:18" ht="18" customHeight="1" x14ac:dyDescent="0.25">
      <c r="A8" s="12"/>
      <c r="B8" s="396" t="s">
        <v>154</v>
      </c>
      <c r="C8" s="397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12"/>
    </row>
    <row r="9" spans="1:18" ht="15.75" thickBot="1" x14ac:dyDescent="0.3">
      <c r="A9" s="12"/>
      <c r="E9" s="6"/>
      <c r="F9" s="77"/>
      <c r="R9" s="12"/>
    </row>
    <row r="10" spans="1:18" ht="60.75" customHeight="1" thickBot="1" x14ac:dyDescent="0.3">
      <c r="A10" s="12"/>
      <c r="C10" s="400" t="s">
        <v>430</v>
      </c>
      <c r="D10" s="401"/>
      <c r="E10" s="402"/>
      <c r="F10" s="3"/>
      <c r="R10" s="12"/>
    </row>
    <row r="11" spans="1:18" s="2" customFormat="1" ht="31.9" customHeight="1" thickBot="1" x14ac:dyDescent="0.3">
      <c r="A11" s="23"/>
      <c r="C11" s="31" t="s">
        <v>151</v>
      </c>
      <c r="D11" s="8" t="s">
        <v>64</v>
      </c>
      <c r="E11" s="10" t="s">
        <v>25</v>
      </c>
      <c r="F11" s="7"/>
      <c r="R11" s="23"/>
    </row>
    <row r="12" spans="1:18" ht="15.75" x14ac:dyDescent="0.25">
      <c r="A12" s="12"/>
      <c r="C12" s="46" t="s">
        <v>260</v>
      </c>
      <c r="D12" s="33">
        <f>COUNTA('Monitoria Final'!N11:N34)</f>
        <v>5</v>
      </c>
      <c r="E12" s="34">
        <f>D12/$D$15</f>
        <v>0.20833333333333334</v>
      </c>
      <c r="F12" s="4"/>
      <c r="R12" s="12"/>
    </row>
    <row r="13" spans="1:18" ht="15.75" x14ac:dyDescent="0.25">
      <c r="A13" s="12"/>
      <c r="C13" s="47" t="s">
        <v>166</v>
      </c>
      <c r="D13" s="33">
        <f>COUNTA('Monitoria Final'!O11:O34)</f>
        <v>8</v>
      </c>
      <c r="E13" s="34">
        <f>D13/$D$15</f>
        <v>0.33333333333333331</v>
      </c>
      <c r="F13" s="4"/>
      <c r="R13" s="12"/>
    </row>
    <row r="14" spans="1:18" ht="16.5" thickBot="1" x14ac:dyDescent="0.3">
      <c r="A14" s="12"/>
      <c r="C14" s="48" t="s">
        <v>24</v>
      </c>
      <c r="D14" s="33">
        <f>COUNTA('Monitoria Final'!P11:P34)</f>
        <v>11</v>
      </c>
      <c r="E14" s="34">
        <f>D14/$D$15</f>
        <v>0.45833333333333331</v>
      </c>
      <c r="F14" s="4"/>
      <c r="R14" s="12"/>
    </row>
    <row r="15" spans="1:18" ht="15.75" thickBot="1" x14ac:dyDescent="0.3">
      <c r="A15" s="12"/>
      <c r="C15" s="49" t="s">
        <v>26</v>
      </c>
      <c r="D15" s="36">
        <f>SUM(D12:D14)</f>
        <v>24</v>
      </c>
      <c r="E15" s="37">
        <f>SUM(E12:E14)</f>
        <v>1</v>
      </c>
      <c r="F15" s="5"/>
      <c r="R15" s="12"/>
    </row>
    <row r="16" spans="1:18" x14ac:dyDescent="0.25">
      <c r="A16" s="12"/>
      <c r="R16" s="12"/>
    </row>
    <row r="17" spans="1:18" ht="15.75" x14ac:dyDescent="0.25">
      <c r="A17" s="12"/>
      <c r="B17" s="52" t="s">
        <v>27</v>
      </c>
      <c r="C17" s="53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12"/>
    </row>
    <row r="18" spans="1:18" s="13" customFormat="1" ht="16.5" thickBot="1" x14ac:dyDescent="0.3">
      <c r="A18" s="12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12"/>
    </row>
    <row r="19" spans="1:18" ht="36" customHeight="1" thickBot="1" x14ac:dyDescent="0.3">
      <c r="A19" s="12"/>
      <c r="C19" s="38" t="s">
        <v>23</v>
      </c>
      <c r="D19" s="80">
        <f>COUNTA('Monitoria Final'!A11:A34)</f>
        <v>3</v>
      </c>
      <c r="R19" s="12"/>
    </row>
    <row r="20" spans="1:18" ht="15.75" thickBot="1" x14ac:dyDescent="0.3">
      <c r="A20" s="12"/>
      <c r="R20" s="12"/>
    </row>
    <row r="21" spans="1:18" ht="15.75" thickBot="1" x14ac:dyDescent="0.3">
      <c r="A21" s="12"/>
      <c r="C21" s="91" t="s">
        <v>28</v>
      </c>
      <c r="D21" s="91" t="s">
        <v>37</v>
      </c>
      <c r="E21" s="26"/>
      <c r="F21" s="27"/>
      <c r="G21" s="30"/>
      <c r="R21" s="12"/>
    </row>
    <row r="22" spans="1:18" x14ac:dyDescent="0.25">
      <c r="A22" s="12"/>
      <c r="C22" s="88" t="s">
        <v>38</v>
      </c>
      <c r="D22" s="116">
        <f>SUM(E22:G22)</f>
        <v>13</v>
      </c>
      <c r="E22" s="39">
        <f>COUNTA('Monitoria Final'!N11:N23)</f>
        <v>3</v>
      </c>
      <c r="F22" s="78">
        <f>COUNTA('Monitoria Final'!O11:O23)</f>
        <v>5</v>
      </c>
      <c r="G22" s="79">
        <f>COUNTA('Monitoria Final'!P11:P23)</f>
        <v>5</v>
      </c>
      <c r="R22" s="12"/>
    </row>
    <row r="23" spans="1:18" x14ac:dyDescent="0.25">
      <c r="A23" s="12"/>
      <c r="C23" s="89" t="s">
        <v>39</v>
      </c>
      <c r="D23" s="88">
        <f t="shared" ref="D23:D24" si="0">SUM(E23:G23)</f>
        <v>6</v>
      </c>
      <c r="E23" s="40">
        <f>COUNTA('Monitoria Final'!N24:N29)</f>
        <v>2</v>
      </c>
      <c r="F23" s="41">
        <f>COUNTA('Monitoria Final'!O24:O29)</f>
        <v>1</v>
      </c>
      <c r="G23" s="42">
        <f>COUNTA('Monitoria Final'!P24:P29)</f>
        <v>3</v>
      </c>
      <c r="R23" s="12"/>
    </row>
    <row r="24" spans="1:18" x14ac:dyDescent="0.25">
      <c r="A24" s="12"/>
      <c r="C24" s="89" t="s">
        <v>40</v>
      </c>
      <c r="D24" s="88">
        <f t="shared" si="0"/>
        <v>5</v>
      </c>
      <c r="E24" s="40">
        <f>COUNTA('Monitoria Final'!N30:N34)</f>
        <v>0</v>
      </c>
      <c r="F24" s="41">
        <f>COUNTA('Monitoria Final'!O30:O34)</f>
        <v>2</v>
      </c>
      <c r="G24" s="42">
        <f>COUNTA('Monitoria Final'!P30:P34)</f>
        <v>3</v>
      </c>
      <c r="R24" s="12"/>
    </row>
    <row r="25" spans="1:18" x14ac:dyDescent="0.25">
      <c r="A25" s="12"/>
      <c r="R25" s="12"/>
    </row>
    <row r="26" spans="1:18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</row>
  </sheetData>
  <sheetProtection password="ECFE" sheet="1" objects="1" scenarios="1"/>
  <mergeCells count="9">
    <mergeCell ref="B6:Q6"/>
    <mergeCell ref="B8:C8"/>
    <mergeCell ref="C10:E10"/>
    <mergeCell ref="B2:Q2"/>
    <mergeCell ref="B3:Q3"/>
    <mergeCell ref="B4:C4"/>
    <mergeCell ref="B5:C5"/>
    <mergeCell ref="D4:Q4"/>
    <mergeCell ref="D5:Q5"/>
  </mergeCells>
  <conditionalFormatting sqref="F22:G24 E22:G22">
    <cfRule type="cellIs" dxfId="0" priority="5" stopIfTrue="1" operator="equal">
      <formula>0</formula>
    </cfRule>
  </conditionalFormatting>
  <pageMargins left="0.25" right="0.25" top="0.75" bottom="0.75" header="0.3" footer="0.3"/>
  <pageSetup paperSize="9" scale="52" fitToHeight="0" orientation="landscape" r:id="rId1"/>
  <colBreaks count="1" manualBreakCount="1">
    <brk id="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37"/>
  <sheetViews>
    <sheetView showGridLines="0" zoomScale="70" zoomScaleNormal="70" zoomScalePageLayoutView="70" workbookViewId="0">
      <selection activeCell="D7" sqref="D7:W7"/>
    </sheetView>
  </sheetViews>
  <sheetFormatPr defaultRowHeight="15" x14ac:dyDescent="0.25"/>
  <cols>
    <col min="1" max="1" width="2.85546875" customWidth="1"/>
    <col min="2" max="2" width="3.85546875" customWidth="1"/>
    <col min="3" max="3" width="53" bestFit="1" customWidth="1"/>
    <col min="4" max="4" width="12" bestFit="1" customWidth="1"/>
    <col min="5" max="5" width="7.42578125" customWidth="1"/>
    <col min="6" max="6" width="12" bestFit="1" customWidth="1"/>
    <col min="7" max="7" width="8.140625" customWidth="1"/>
    <col min="8" max="8" width="9.140625" customWidth="1"/>
    <col min="24" max="24" width="2.85546875" customWidth="1"/>
    <col min="25" max="25" width="9.140625" customWidth="1"/>
    <col min="26" max="32" width="4.140625" hidden="1" customWidth="1"/>
    <col min="33" max="36" width="0" hidden="1" customWidth="1"/>
  </cols>
  <sheetData>
    <row r="1" spans="1:31" x14ac:dyDescent="0.25">
      <c r="A1" s="118"/>
      <c r="B1" s="373" t="s">
        <v>153</v>
      </c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118"/>
      <c r="Y1" s="119"/>
      <c r="Z1" s="119"/>
      <c r="AA1" s="119"/>
      <c r="AB1" s="119"/>
      <c r="AC1" s="119"/>
      <c r="AD1" s="119"/>
      <c r="AE1" s="119"/>
    </row>
    <row r="2" spans="1:31" s="18" customFormat="1" ht="21" customHeight="1" x14ac:dyDescent="0.25">
      <c r="A2" s="120"/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/>
      <c r="P2" s="373"/>
      <c r="Q2" s="373"/>
      <c r="R2" s="373"/>
      <c r="S2" s="373"/>
      <c r="T2" s="373"/>
      <c r="U2" s="373"/>
      <c r="V2" s="373"/>
      <c r="W2" s="373"/>
      <c r="X2" s="120"/>
      <c r="Y2" s="121"/>
      <c r="Z2" s="121"/>
      <c r="AA2" s="121"/>
      <c r="AB2" s="121"/>
      <c r="AC2" s="121"/>
      <c r="AD2" s="121"/>
      <c r="AE2" s="121"/>
    </row>
    <row r="3" spans="1:31" s="20" customFormat="1" ht="33.75" customHeight="1" x14ac:dyDescent="0.25">
      <c r="A3" s="122"/>
      <c r="B3" s="379" t="str">
        <f>'Monitoria Anual - 1'!A2</f>
        <v>Plano de Ação Nacional para a Conservação dos Grandes Cetáceos e Pinípedes - PAN Grandes Cetáceos  (baleia-jubarte)</v>
      </c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122"/>
      <c r="Y3" s="123"/>
      <c r="Z3" s="123"/>
      <c r="AA3" s="123"/>
      <c r="AB3" s="123"/>
      <c r="AC3" s="123"/>
      <c r="AD3" s="123"/>
      <c r="AE3" s="123"/>
    </row>
    <row r="4" spans="1:31" s="13" customFormat="1" x14ac:dyDescent="0.25">
      <c r="A4" s="118"/>
      <c r="B4" s="124"/>
      <c r="C4" s="124"/>
      <c r="D4" s="124"/>
      <c r="E4" s="124"/>
      <c r="F4" s="124"/>
      <c r="G4" s="124"/>
      <c r="H4" s="124"/>
      <c r="I4" s="124"/>
      <c r="J4" s="125"/>
      <c r="K4" s="125"/>
      <c r="L4" s="125"/>
      <c r="M4" s="125"/>
      <c r="N4" s="125"/>
      <c r="O4" s="125"/>
      <c r="P4" s="124"/>
      <c r="Q4" s="124"/>
      <c r="R4" s="124"/>
      <c r="S4" s="124"/>
      <c r="T4" s="124"/>
      <c r="U4" s="124"/>
      <c r="V4" s="124"/>
      <c r="W4" s="124"/>
      <c r="X4" s="118"/>
      <c r="Y4" s="124"/>
      <c r="Z4" s="124"/>
      <c r="AA4" s="124"/>
      <c r="AB4" s="124"/>
      <c r="AC4" s="124"/>
      <c r="AD4" s="124"/>
      <c r="AE4" s="124"/>
    </row>
    <row r="5" spans="1:31" s="15" customFormat="1" ht="45" customHeight="1" x14ac:dyDescent="0.25">
      <c r="A5" s="126"/>
      <c r="B5" s="385" t="s">
        <v>0</v>
      </c>
      <c r="C5" s="385"/>
      <c r="D5" s="386" t="str">
        <f>'Monitoria Anual - 1'!B4</f>
        <v>Baleia-jubarte (Megaptera novaeangliae):  Otimizar a continuidade do crescimento populacional em 10 anos</v>
      </c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6"/>
      <c r="P5" s="386"/>
      <c r="Q5" s="386"/>
      <c r="R5" s="386"/>
      <c r="S5" s="386"/>
      <c r="T5" s="386"/>
      <c r="U5" s="386"/>
      <c r="V5" s="386"/>
      <c r="W5" s="386"/>
      <c r="X5" s="126"/>
      <c r="Y5" s="127"/>
      <c r="Z5" s="127"/>
      <c r="AA5" s="127"/>
      <c r="AB5" s="127"/>
      <c r="AC5" s="127"/>
      <c r="AD5" s="127"/>
      <c r="AE5" s="127"/>
    </row>
    <row r="6" spans="1:31" s="13" customFormat="1" x14ac:dyDescent="0.25">
      <c r="A6" s="118"/>
      <c r="B6" s="124"/>
      <c r="C6" s="124"/>
      <c r="D6" s="124"/>
      <c r="E6" s="124"/>
      <c r="F6" s="124"/>
      <c r="G6" s="124"/>
      <c r="H6" s="124"/>
      <c r="I6" s="124"/>
      <c r="J6" s="125"/>
      <c r="K6" s="125"/>
      <c r="L6" s="125"/>
      <c r="M6" s="125"/>
      <c r="N6" s="125"/>
      <c r="O6" s="125"/>
      <c r="P6" s="124"/>
      <c r="Q6" s="124"/>
      <c r="R6" s="124"/>
      <c r="S6" s="124"/>
      <c r="T6" s="124"/>
      <c r="U6" s="124"/>
      <c r="V6" s="124"/>
      <c r="W6" s="124"/>
      <c r="X6" s="118"/>
      <c r="Y6" s="124"/>
      <c r="Z6" s="124"/>
      <c r="AA6" s="124"/>
      <c r="AB6" s="124"/>
      <c r="AC6" s="124"/>
      <c r="AD6" s="124"/>
      <c r="AE6" s="124"/>
    </row>
    <row r="7" spans="1:31" s="13" customFormat="1" ht="26.25" customHeight="1" x14ac:dyDescent="0.25">
      <c r="A7" s="118"/>
      <c r="B7" s="385" t="s">
        <v>156</v>
      </c>
      <c r="C7" s="385"/>
      <c r="D7" s="387">
        <f>'Monitoria Anual - 1'!B6</f>
        <v>2011</v>
      </c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7"/>
      <c r="W7" s="387"/>
      <c r="X7" s="118"/>
      <c r="Y7" s="124"/>
      <c r="Z7" s="124"/>
      <c r="AA7" s="124"/>
      <c r="AB7" s="124"/>
      <c r="AC7" s="124"/>
      <c r="AD7" s="124"/>
      <c r="AE7" s="124"/>
    </row>
    <row r="8" spans="1:31" x14ac:dyDescent="0.25">
      <c r="A8" s="118"/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8"/>
      <c r="Y8" s="119"/>
      <c r="Z8" s="119"/>
      <c r="AA8" s="119"/>
      <c r="AB8" s="119"/>
      <c r="AC8" s="119"/>
      <c r="AD8" s="119"/>
      <c r="AE8" s="119"/>
    </row>
    <row r="9" spans="1:31" ht="31.5" customHeight="1" x14ac:dyDescent="0.25">
      <c r="A9" s="118"/>
      <c r="B9" s="380" t="s">
        <v>22</v>
      </c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  <c r="O9" s="380"/>
      <c r="P9" s="380"/>
      <c r="Q9" s="380"/>
      <c r="R9" s="380"/>
      <c r="S9" s="380"/>
      <c r="T9" s="380"/>
      <c r="U9" s="380"/>
      <c r="V9" s="380"/>
      <c r="W9" s="380"/>
      <c r="X9" s="118"/>
      <c r="Y9" s="119"/>
      <c r="Z9" s="119"/>
      <c r="AA9" s="119"/>
      <c r="AB9" s="119"/>
      <c r="AC9" s="119"/>
      <c r="AD9" s="119"/>
      <c r="AE9" s="119"/>
    </row>
    <row r="10" spans="1:31" x14ac:dyDescent="0.25">
      <c r="A10" s="118"/>
      <c r="B10" s="119"/>
      <c r="C10" s="119"/>
      <c r="D10" s="119"/>
      <c r="E10" s="119"/>
      <c r="F10" s="119"/>
      <c r="G10" s="128"/>
      <c r="H10" s="128"/>
      <c r="I10" s="128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8"/>
      <c r="Y10" s="119"/>
      <c r="Z10" s="119"/>
      <c r="AA10" s="119"/>
      <c r="AB10" s="119"/>
      <c r="AC10" s="119"/>
      <c r="AD10" s="119"/>
      <c r="AE10" s="119"/>
    </row>
    <row r="11" spans="1:31" ht="15.75" x14ac:dyDescent="0.25">
      <c r="A11" s="118"/>
      <c r="B11" s="374" t="s">
        <v>154</v>
      </c>
      <c r="C11" s="375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18"/>
      <c r="Y11" s="119"/>
      <c r="Z11" s="119"/>
      <c r="AA11" s="119"/>
      <c r="AB11" s="119"/>
      <c r="AC11" s="119"/>
      <c r="AD11" s="119"/>
      <c r="AE11" s="119"/>
    </row>
    <row r="12" spans="1:31" ht="15.75" thickBot="1" x14ac:dyDescent="0.3">
      <c r="A12" s="118"/>
      <c r="B12" s="119"/>
      <c r="C12" s="119"/>
      <c r="D12" s="119"/>
      <c r="E12" s="130"/>
      <c r="F12" s="381"/>
      <c r="G12" s="381"/>
      <c r="H12" s="131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8"/>
      <c r="Y12" s="119"/>
      <c r="Z12" s="119"/>
      <c r="AA12" s="119"/>
      <c r="AB12" s="119"/>
      <c r="AC12" s="119"/>
      <c r="AD12" s="119"/>
      <c r="AE12" s="119"/>
    </row>
    <row r="13" spans="1:31" ht="33.75" customHeight="1" thickBot="1" x14ac:dyDescent="0.3">
      <c r="A13" s="118"/>
      <c r="B13" s="119"/>
      <c r="C13" s="382" t="s">
        <v>429</v>
      </c>
      <c r="D13" s="383"/>
      <c r="E13" s="383"/>
      <c r="F13" s="383"/>
      <c r="G13" s="384"/>
      <c r="H13" s="132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8"/>
      <c r="Y13" s="119"/>
      <c r="Z13" s="119"/>
      <c r="AA13" s="119"/>
      <c r="AB13" s="119"/>
      <c r="AC13" s="119"/>
      <c r="AD13" s="119"/>
      <c r="AE13" s="119"/>
    </row>
    <row r="14" spans="1:31" s="2" customFormat="1" ht="34.5" customHeight="1" thickBot="1" x14ac:dyDescent="0.3">
      <c r="A14" s="126"/>
      <c r="B14" s="133"/>
      <c r="C14" s="134" t="s">
        <v>151</v>
      </c>
      <c r="D14" s="135" t="s">
        <v>64</v>
      </c>
      <c r="E14" s="136" t="s">
        <v>25</v>
      </c>
      <c r="F14" s="135" t="s">
        <v>62</v>
      </c>
      <c r="G14" s="137" t="s">
        <v>25</v>
      </c>
      <c r="H14" s="138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26"/>
      <c r="Y14" s="133"/>
      <c r="Z14" s="133"/>
      <c r="AA14" s="133"/>
      <c r="AB14" s="133"/>
      <c r="AC14" s="133"/>
      <c r="AD14" s="133"/>
      <c r="AE14" s="133"/>
    </row>
    <row r="15" spans="1:31" ht="15.75" x14ac:dyDescent="0.25">
      <c r="A15" s="118"/>
      <c r="B15" s="119"/>
      <c r="C15" s="139" t="s">
        <v>171</v>
      </c>
      <c r="D15" s="140"/>
      <c r="E15" s="141"/>
      <c r="F15" s="142">
        <f>COUNTA('Monitoria Anual - 1'!S11:S874)</f>
        <v>1</v>
      </c>
      <c r="G15" s="143">
        <f t="shared" ref="G15:G21" si="0">F15/$F$22</f>
        <v>4.1666666666666664E-2</v>
      </c>
      <c r="H15" s="144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8"/>
      <c r="Y15" s="119"/>
      <c r="Z15" s="119"/>
      <c r="AA15" s="119"/>
      <c r="AB15" s="119"/>
      <c r="AC15" s="119"/>
      <c r="AD15" s="119"/>
      <c r="AE15" s="119"/>
    </row>
    <row r="16" spans="1:31" ht="15.75" x14ac:dyDescent="0.25">
      <c r="A16" s="118"/>
      <c r="B16" s="119"/>
      <c r="C16" s="145" t="s">
        <v>172</v>
      </c>
      <c r="D16" s="146">
        <f>COUNTA('Monitoria Anual - 1'!N11:N874)</f>
        <v>0</v>
      </c>
      <c r="E16" s="147">
        <f>D16/$D$22</f>
        <v>0</v>
      </c>
      <c r="F16" s="148">
        <f>D16-AB16</f>
        <v>0</v>
      </c>
      <c r="G16" s="147">
        <f t="shared" si="0"/>
        <v>0</v>
      </c>
      <c r="H16" s="144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8"/>
      <c r="Y16" s="119"/>
      <c r="Z16" s="119">
        <f>COUNTIFS('Monitoria Anual - 1'!N:N,"x",'Monitoria Anual - 1'!S:S,"Excluída")</f>
        <v>0</v>
      </c>
      <c r="AA16" s="119">
        <f>COUNTIFS('Monitoria Anual - 1'!N:N,"x",'Monitoria Anual - 1'!S:S,"Agrupada")</f>
        <v>0</v>
      </c>
      <c r="AB16" s="119">
        <f>Z16+AA16</f>
        <v>0</v>
      </c>
      <c r="AC16" s="119"/>
      <c r="AD16" s="119"/>
      <c r="AE16" s="119"/>
    </row>
    <row r="17" spans="1:32" ht="15.75" x14ac:dyDescent="0.25">
      <c r="A17" s="118"/>
      <c r="B17" s="119"/>
      <c r="C17" s="149" t="s">
        <v>258</v>
      </c>
      <c r="D17" s="146">
        <f>COUNTA('Monitoria Anual - 1'!O11:O874)</f>
        <v>11</v>
      </c>
      <c r="E17" s="147">
        <f>D17/$D$22</f>
        <v>0.44</v>
      </c>
      <c r="F17" s="148">
        <f>D17-AB17</f>
        <v>11</v>
      </c>
      <c r="G17" s="147">
        <f t="shared" si="0"/>
        <v>0.45833333333333331</v>
      </c>
      <c r="H17" s="144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8"/>
      <c r="Y17" s="119"/>
      <c r="Z17" s="119">
        <f>COUNTIFS('Monitoria Anual - 1'!O:O,"x",'Monitoria Anual - 1'!S:S,"Excluída")</f>
        <v>0</v>
      </c>
      <c r="AA17" s="119">
        <f t="array" ref="AA17">COUNTIFS('Monitoria Anual - 1'!O:O,"x",'Monitoria Anual - 1'!S:S,"Agrupada")</f>
        <v>0</v>
      </c>
      <c r="AB17" s="119">
        <f>Z17+AA17</f>
        <v>0</v>
      </c>
      <c r="AC17" s="119"/>
      <c r="AD17" s="119"/>
      <c r="AE17" s="119"/>
    </row>
    <row r="18" spans="1:32" ht="15.75" x14ac:dyDescent="0.25">
      <c r="A18" s="118"/>
      <c r="B18" s="119"/>
      <c r="C18" s="150" t="s">
        <v>173</v>
      </c>
      <c r="D18" s="146">
        <f>COUNTA('Monitoria Anual - 1'!P11:P874)</f>
        <v>0</v>
      </c>
      <c r="E18" s="147">
        <f>D18/$D$22</f>
        <v>0</v>
      </c>
      <c r="F18" s="148">
        <f>D18-AB18</f>
        <v>0</v>
      </c>
      <c r="G18" s="147">
        <f t="shared" si="0"/>
        <v>0</v>
      </c>
      <c r="H18" s="144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8"/>
      <c r="Y18" s="119"/>
      <c r="Z18" s="119">
        <f>COUNTIFS('Monitoria Anual - 1'!P:P,"x",'Monitoria Anual - 1'!S:S,"Excluída")</f>
        <v>0</v>
      </c>
      <c r="AA18" s="119">
        <f t="array" ref="AA18">COUNTIFS('Monitoria Anual - 1'!P:P,"x",'Monitoria Anual - 1'!S:S,"Agrupada")</f>
        <v>0</v>
      </c>
      <c r="AB18" s="119">
        <f>Z18+AA18</f>
        <v>0</v>
      </c>
      <c r="AC18" s="119"/>
      <c r="AD18" s="119"/>
      <c r="AE18" s="119"/>
    </row>
    <row r="19" spans="1:32" ht="15.75" x14ac:dyDescent="0.25">
      <c r="A19" s="118"/>
      <c r="B19" s="119"/>
      <c r="C19" s="151" t="s">
        <v>174</v>
      </c>
      <c r="D19" s="146">
        <f>COUNTA('Monitoria Anual - 1'!Q11:Q874)</f>
        <v>13</v>
      </c>
      <c r="E19" s="147">
        <f>D19/$D$22</f>
        <v>0.52</v>
      </c>
      <c r="F19" s="148">
        <f t="shared" ref="F19:F20" si="1">D19-AB19</f>
        <v>12</v>
      </c>
      <c r="G19" s="147">
        <f t="shared" si="0"/>
        <v>0.5</v>
      </c>
      <c r="H19" s="144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8"/>
      <c r="Y19" s="119"/>
      <c r="Z19" s="119">
        <f>COUNTIFS('Monitoria Anual - 1'!Q:Q,"x",'Monitoria Anual - 1'!S:S,"Excluída")</f>
        <v>1</v>
      </c>
      <c r="AA19" s="119">
        <f t="array" ref="AA19">COUNTIFS('Monitoria Anual - 1'!Q:Q,"x",'Monitoria Anual - 1'!S:S,"Agrupada")</f>
        <v>0</v>
      </c>
      <c r="AB19" s="119">
        <f>Z19+AA19</f>
        <v>1</v>
      </c>
      <c r="AC19" s="119"/>
      <c r="AD19" s="119"/>
      <c r="AE19" s="119"/>
    </row>
    <row r="20" spans="1:32" ht="15.75" x14ac:dyDescent="0.25">
      <c r="A20" s="118"/>
      <c r="B20" s="119"/>
      <c r="C20" s="152" t="s">
        <v>175</v>
      </c>
      <c r="D20" s="146">
        <f>COUNTA('Monitoria Anual - 1'!R11:R874)</f>
        <v>1</v>
      </c>
      <c r="E20" s="147">
        <f>D20/$D$22</f>
        <v>0.04</v>
      </c>
      <c r="F20" s="148">
        <f t="shared" si="1"/>
        <v>1</v>
      </c>
      <c r="G20" s="147">
        <f t="shared" si="0"/>
        <v>4.1666666666666664E-2</v>
      </c>
      <c r="H20" s="144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8"/>
      <c r="Y20" s="119"/>
      <c r="Z20" s="119">
        <f>COUNTIFS('Monitoria Anual - 1'!R:R,"x",'Monitoria Anual - 1'!S:S,"Excluída")</f>
        <v>0</v>
      </c>
      <c r="AA20" s="119">
        <f t="array" ref="AA20">COUNTIFS('Monitoria Anual - 1'!R:R,"x",'Monitoria Anual - 1'!S:S,"Agrupada")</f>
        <v>0</v>
      </c>
      <c r="AB20" s="119">
        <f>Z20+AA20</f>
        <v>0</v>
      </c>
      <c r="AC20" s="119"/>
      <c r="AD20" s="119"/>
      <c r="AE20" s="119"/>
    </row>
    <row r="21" spans="1:32" ht="16.5" thickBot="1" x14ac:dyDescent="0.3">
      <c r="A21" s="118"/>
      <c r="B21" s="119"/>
      <c r="C21" s="153" t="s">
        <v>176</v>
      </c>
      <c r="D21" s="154"/>
      <c r="E21" s="155"/>
      <c r="F21" s="156">
        <f>'Monitoria Anual - 1'!C41</f>
        <v>0</v>
      </c>
      <c r="G21" s="157">
        <f t="shared" si="0"/>
        <v>0</v>
      </c>
      <c r="H21" s="144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8"/>
      <c r="Y21" s="119"/>
      <c r="Z21" s="119"/>
      <c r="AA21" s="119"/>
      <c r="AB21" s="119"/>
      <c r="AC21" s="119"/>
      <c r="AD21" s="119"/>
      <c r="AE21" s="119"/>
    </row>
    <row r="22" spans="1:32" ht="16.5" thickBot="1" x14ac:dyDescent="0.3">
      <c r="A22" s="118"/>
      <c r="B22" s="119"/>
      <c r="C22" s="158" t="s">
        <v>177</v>
      </c>
      <c r="D22" s="159">
        <f>SUM(D16:D20)</f>
        <v>25</v>
      </c>
      <c r="E22" s="160">
        <f>SUM(E15:E21)</f>
        <v>1</v>
      </c>
      <c r="F22" s="161">
        <f>SUM(F16:F21)</f>
        <v>24</v>
      </c>
      <c r="G22" s="160">
        <f>SUM(G16:G21)</f>
        <v>0.99999999999999989</v>
      </c>
      <c r="H22" s="144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8"/>
      <c r="Y22" s="119"/>
      <c r="Z22" s="119"/>
      <c r="AA22" s="119"/>
      <c r="AB22" s="119"/>
      <c r="AC22" s="119"/>
      <c r="AD22" s="119"/>
      <c r="AE22" s="119"/>
    </row>
    <row r="23" spans="1:32" ht="15.75" thickBot="1" x14ac:dyDescent="0.3">
      <c r="A23" s="118"/>
      <c r="B23" s="119"/>
      <c r="C23" s="162" t="s">
        <v>179</v>
      </c>
      <c r="D23" s="376">
        <f>COUNTIF('Monitoria Anual - 1'!S11:S874,"Agrupada")</f>
        <v>0</v>
      </c>
      <c r="E23" s="377"/>
      <c r="F23" s="377"/>
      <c r="G23" s="378"/>
      <c r="H23" s="163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8"/>
      <c r="Y23" s="119"/>
      <c r="Z23" s="119"/>
      <c r="AA23" s="119"/>
      <c r="AB23" s="119"/>
      <c r="AC23" s="119"/>
      <c r="AD23" s="119"/>
      <c r="AE23" s="119"/>
    </row>
    <row r="24" spans="1:32" ht="15.75" thickBot="1" x14ac:dyDescent="0.3">
      <c r="A24" s="118"/>
      <c r="B24" s="119"/>
      <c r="C24" s="164" t="s">
        <v>178</v>
      </c>
      <c r="D24" s="376">
        <f>COUNTIF('Monitoria Anual - 1'!S11:S36,"Excluída")</f>
        <v>1</v>
      </c>
      <c r="E24" s="377"/>
      <c r="F24" s="377"/>
      <c r="G24" s="378"/>
      <c r="H24" s="130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8"/>
      <c r="Y24" s="119"/>
      <c r="Z24" s="119" t="s">
        <v>261</v>
      </c>
      <c r="AA24" s="119"/>
      <c r="AB24" s="119"/>
      <c r="AC24" s="119"/>
      <c r="AD24" s="119" t="s">
        <v>262</v>
      </c>
      <c r="AE24" s="119"/>
      <c r="AF24" s="119"/>
    </row>
    <row r="25" spans="1:32" x14ac:dyDescent="0.25">
      <c r="A25" s="118"/>
      <c r="B25" s="119"/>
      <c r="C25" s="119"/>
      <c r="D25" s="119"/>
      <c r="E25" s="119"/>
      <c r="F25" s="119"/>
      <c r="G25" s="119"/>
      <c r="H25" s="130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8"/>
      <c r="Y25" s="119"/>
      <c r="Z25">
        <f>COUNTIFS('Monitoria Anual - 1'!N11:N23,"x",'Monitoria Anual - 1'!S11:S23,"Excluída")</f>
        <v>0</v>
      </c>
      <c r="AA25" s="119">
        <f>COUNTIFS('Monitoria Anual - 1'!N11:N23,"x",'Monitoria Anual - 1'!S11:S23,"Agrupada")</f>
        <v>0</v>
      </c>
      <c r="AB25" s="119">
        <f>Z25+AA25</f>
        <v>0</v>
      </c>
      <c r="AC25" s="119"/>
      <c r="AD25">
        <f>COUNTIFS('Monitoria Anual - 1'!N24:N29,"x",'Monitoria Anual - 1'!S24:S29,"Excluída")</f>
        <v>0</v>
      </c>
      <c r="AE25" s="119">
        <f>COUNTIFS('Monitoria Anual - 1'!N24:N29,"x",'Monitoria Anual - 1'!S24:S29,"Agrupada")</f>
        <v>0</v>
      </c>
      <c r="AF25" s="119">
        <f>AD25+AE25</f>
        <v>0</v>
      </c>
    </row>
    <row r="26" spans="1:32" x14ac:dyDescent="0.25">
      <c r="A26" s="118"/>
      <c r="B26" s="119"/>
      <c r="C26" s="119"/>
      <c r="D26" s="119"/>
      <c r="E26" s="119"/>
      <c r="F26" s="119"/>
      <c r="G26" s="119"/>
      <c r="H26" s="130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8"/>
      <c r="Y26" s="119"/>
      <c r="Z26">
        <f>COUNTIFS('Monitoria Anual - 1'!O11:O23,"x",'Monitoria Anual - 1'!S11:S23,"Excluída")</f>
        <v>0</v>
      </c>
      <c r="AA26" s="119">
        <f>COUNTIFS('Monitoria Anual - 1'!O11:O23,"x",'Monitoria Anual - 1'!S11:S23,"Agrupada")</f>
        <v>0</v>
      </c>
      <c r="AB26" s="119">
        <f>Z26+AA26</f>
        <v>0</v>
      </c>
      <c r="AC26" s="119"/>
      <c r="AD26">
        <f>COUNTIFS('Monitoria Anual - 1'!O24:O29,"x",'Monitoria Anual - 1'!S24:S29,"Excluída")</f>
        <v>0</v>
      </c>
      <c r="AE26" s="119">
        <f>COUNTIFS('Monitoria Anual - 1'!O24:O29,"x",'Monitoria Anual - 1'!S24:S29,"Agrupada")</f>
        <v>0</v>
      </c>
      <c r="AF26" s="119">
        <f>AD26+AE26</f>
        <v>0</v>
      </c>
    </row>
    <row r="27" spans="1:32" ht="15.75" x14ac:dyDescent="0.25">
      <c r="A27" s="118"/>
      <c r="B27" s="374" t="s">
        <v>27</v>
      </c>
      <c r="C27" s="375"/>
      <c r="D27" s="165"/>
      <c r="E27" s="165"/>
      <c r="F27" s="165"/>
      <c r="G27" s="165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8"/>
      <c r="Y27" s="119"/>
      <c r="Z27" s="119">
        <f>COUNTIFS('Monitoria Anual - 1'!P11:P23,"x",'Monitoria Anual - 1'!S11:S23,"Excluída")</f>
        <v>0</v>
      </c>
      <c r="AA27" s="119">
        <f>COUNTIFS('Monitoria Anual - 1'!P11:P23,"x",'Monitoria Anual - 1'!S11:S23,"Agrupada")</f>
        <v>0</v>
      </c>
      <c r="AB27" s="119">
        <f>Z27+AA27</f>
        <v>0</v>
      </c>
      <c r="AC27" s="119"/>
      <c r="AD27" s="119">
        <f>COUNTIFS('Monitoria Anual - 1'!P24:P29,"x",'Monitoria Anual - 1'!S24:S29,"Excluída")</f>
        <v>0</v>
      </c>
      <c r="AE27" s="119">
        <f>COUNTIFS('Monitoria Anual - 1'!P24:P29,"x",'Monitoria Anual - 1'!S24:S29,"Agrupada")</f>
        <v>0</v>
      </c>
      <c r="AF27" s="119">
        <f>AD27+AE27</f>
        <v>0</v>
      </c>
    </row>
    <row r="28" spans="1:32" ht="16.5" thickBot="1" x14ac:dyDescent="0.3">
      <c r="A28" s="118"/>
      <c r="B28" s="129"/>
      <c r="C28" s="166"/>
      <c r="D28" s="166"/>
      <c r="E28" s="166"/>
      <c r="F28" s="166"/>
      <c r="G28" s="166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18"/>
      <c r="Y28" s="119"/>
      <c r="Z28" s="119">
        <f>COUNTIFS('Monitoria Anual - 1'!Q11:Q23,"x",'Monitoria Anual - 1'!S11:S23,"Excluída")</f>
        <v>0</v>
      </c>
      <c r="AA28" s="119">
        <f>COUNTIFS('Monitoria Anual - 1'!Q11:Q23,"x",'Monitoria Anual - 1'!S11:S23,"Agrupada")</f>
        <v>0</v>
      </c>
      <c r="AB28" s="119">
        <f>Z28+AA28</f>
        <v>0</v>
      </c>
      <c r="AC28" s="119"/>
      <c r="AD28" s="119">
        <f>COUNTIFS('Monitoria Anual - 1'!Q24:Q29,"x",'Monitoria Anual - 1'!S24:S29,"Excluída")</f>
        <v>1</v>
      </c>
      <c r="AE28" s="119">
        <f>COUNTIFS('Monitoria Anual - 1'!Q24:Q29,"x",'Monitoria Anual - 1'!S24:S29,"Agrupada")</f>
        <v>0</v>
      </c>
      <c r="AF28" s="119">
        <f>AD28+AE28</f>
        <v>1</v>
      </c>
    </row>
    <row r="29" spans="1:32" s="13" customFormat="1" ht="16.5" thickBot="1" x14ac:dyDescent="0.3">
      <c r="A29" s="118"/>
      <c r="B29" s="166"/>
      <c r="C29" s="167" t="s">
        <v>23</v>
      </c>
      <c r="D29" s="168">
        <f>COUNTA('Monitoria Anual - 1'!A11:A35)</f>
        <v>3</v>
      </c>
      <c r="E29" s="119"/>
      <c r="F29" s="119"/>
      <c r="G29" s="119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18"/>
      <c r="Y29" s="124"/>
      <c r="Z29" s="124">
        <f>COUNTIFS('Monitoria Anual - 1'!R11:R23,"x",'Monitoria Anual - 1'!S11:S23,"Excluída")</f>
        <v>0</v>
      </c>
      <c r="AA29" s="119">
        <f>COUNTIFS('Monitoria Anual - 1'!R11:R23,"x",'Monitoria Anual - 1'!S11:S23,"Agrupada")</f>
        <v>0</v>
      </c>
      <c r="AB29" s="119">
        <f>Z29+AA29</f>
        <v>0</v>
      </c>
      <c r="AC29" s="124"/>
      <c r="AD29" s="124">
        <f>COUNTIFS('Monitoria Anual - 1'!R24:R29,"x",'Monitoria Anual - 1'!S24:S29,"Excluída")</f>
        <v>0</v>
      </c>
      <c r="AE29" s="119">
        <f>COUNTIFS('Monitoria Anual - 1'!R24:R29,"x",'Monitoria Anual - 1'!S24:S29,"Agrupada")</f>
        <v>0</v>
      </c>
      <c r="AF29" s="119">
        <f>AD29+AE29</f>
        <v>0</v>
      </c>
    </row>
    <row r="30" spans="1:32" ht="15.75" thickBot="1" x14ac:dyDescent="0.3">
      <c r="A30" s="118"/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8"/>
      <c r="Y30" s="119"/>
      <c r="Z30" s="119"/>
      <c r="AA30" s="119"/>
      <c r="AB30" s="119"/>
      <c r="AC30" s="119"/>
      <c r="AD30" s="119"/>
      <c r="AE30" s="119"/>
    </row>
    <row r="31" spans="1:32" ht="15.75" thickBot="1" x14ac:dyDescent="0.3">
      <c r="A31" s="118"/>
      <c r="B31" s="119"/>
      <c r="C31" s="169" t="s">
        <v>28</v>
      </c>
      <c r="D31" s="169" t="s">
        <v>37</v>
      </c>
      <c r="E31" s="170"/>
      <c r="F31" s="171"/>
      <c r="G31" s="172"/>
      <c r="H31" s="173"/>
      <c r="I31" s="174"/>
      <c r="J31" s="175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76"/>
      <c r="X31" s="118"/>
      <c r="Y31" s="119"/>
      <c r="Z31" s="119" t="s">
        <v>263</v>
      </c>
      <c r="AA31" s="119"/>
      <c r="AB31" s="119"/>
      <c r="AC31" s="119"/>
      <c r="AD31" s="119" t="s">
        <v>264</v>
      </c>
      <c r="AE31" s="119"/>
      <c r="AF31" s="119"/>
    </row>
    <row r="32" spans="1:32" x14ac:dyDescent="0.25">
      <c r="A32" s="118"/>
      <c r="B32" s="119"/>
      <c r="C32" s="177" t="s">
        <v>38</v>
      </c>
      <c r="D32" s="178">
        <f>SUM(F32:J32)</f>
        <v>13</v>
      </c>
      <c r="E32" s="179">
        <f>COUNTA('Monitoria Anual - 1'!S11:S23)</f>
        <v>0</v>
      </c>
      <c r="F32" s="180">
        <f>COUNTA('Monitoria Anual - 1'!N11:N23)</f>
        <v>0</v>
      </c>
      <c r="G32" s="180">
        <f>COUNTA('Monitoria Anual - 1'!O11:O23)</f>
        <v>9</v>
      </c>
      <c r="H32" s="180">
        <f>COUNTA('Monitoria Anual - 1'!P11:P23)</f>
        <v>0</v>
      </c>
      <c r="I32" s="180">
        <f>COUNTA('Monitoria Anual - 1'!Q11:Q23)</f>
        <v>3</v>
      </c>
      <c r="J32" s="181">
        <f>COUNTA('Monitoria Anual - 1'!R11:R23)</f>
        <v>1</v>
      </c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76"/>
      <c r="X32" s="118"/>
      <c r="Y32" s="119"/>
      <c r="Z32">
        <f>COUNTIFS('Monitoria Anual - 1'!N30:N35,"x",'Monitoria Anual - 1'!S30:S35,"Excluída")</f>
        <v>0</v>
      </c>
      <c r="AA32" s="119">
        <f>COUNTIFS('Monitoria Anual - 1'!N30:N35,"x",'Monitoria Anual - 1'!S30:S35,"Agrupada")</f>
        <v>0</v>
      </c>
      <c r="AB32" s="119">
        <f>Z32+AA32</f>
        <v>0</v>
      </c>
      <c r="AC32" s="119"/>
      <c r="AD32" t="e">
        <f>COUNTIFS('Monitoria Anual - 1'!#REF!,"x",'Monitoria Anual - 1'!#REF!,"Excluída")</f>
        <v>#REF!</v>
      </c>
      <c r="AE32" s="119" t="e">
        <f>COUNTIFS('Monitoria Anual - 1'!#REF!,"x",'Monitoria Anual - 1'!#REF!,"Agrupada")</f>
        <v>#REF!</v>
      </c>
      <c r="AF32" s="119" t="e">
        <f>AD32+AE32</f>
        <v>#REF!</v>
      </c>
    </row>
    <row r="33" spans="1:32" x14ac:dyDescent="0.25">
      <c r="A33" s="118"/>
      <c r="B33" s="119"/>
      <c r="C33" s="182" t="s">
        <v>39</v>
      </c>
      <c r="D33" s="177">
        <f>SUM(F33:J33)</f>
        <v>6</v>
      </c>
      <c r="E33" s="183">
        <f>COUNTA('Monitoria Anual - 1'!S24:S29)</f>
        <v>1</v>
      </c>
      <c r="F33" s="184">
        <f>COUNTA('Monitoria Anual - 1'!N24:N29)</f>
        <v>0</v>
      </c>
      <c r="G33" s="184">
        <f>COUNTA('Monitoria Anual - 1'!O24:O29)</f>
        <v>0</v>
      </c>
      <c r="H33" s="184">
        <f>COUNTA('Monitoria Anual - 1'!P24:P29)</f>
        <v>0</v>
      </c>
      <c r="I33" s="184">
        <f>COUNTA('Monitoria Anual - 1'!Q24:Q29)</f>
        <v>6</v>
      </c>
      <c r="J33" s="185">
        <f>COUNTA('Monitoria Anual - 1'!R24:R29)</f>
        <v>0</v>
      </c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76"/>
      <c r="X33" s="118"/>
      <c r="Y33" s="119"/>
      <c r="Z33">
        <f>COUNTIFS('Monitoria Anual - 1'!O30:O35,"x",'Monitoria Anual - 1'!S30:S35,"Excluída")</f>
        <v>0</v>
      </c>
      <c r="AA33" s="119">
        <f>COUNTIFS('Monitoria Anual - 1'!O30:O35,"x",'Monitoria Anual - 1'!S30:S35,"Agrupada")</f>
        <v>0</v>
      </c>
      <c r="AB33" s="119">
        <f>Z33+AA33</f>
        <v>0</v>
      </c>
      <c r="AC33" s="119"/>
      <c r="AD33" t="e">
        <f>COUNTIFS('Monitoria Anual - 1'!#REF!,"x",'Monitoria Anual - 1'!#REF!,"Excluída")</f>
        <v>#REF!</v>
      </c>
      <c r="AE33" s="119" t="e">
        <f>COUNTIFS('Monitoria Anual - 1'!#REF!,"x",'Monitoria Anual - 1'!#REF!,"Agrupada")</f>
        <v>#REF!</v>
      </c>
      <c r="AF33" s="119" t="e">
        <f>AD33+AE33</f>
        <v>#REF!</v>
      </c>
    </row>
    <row r="34" spans="1:32" x14ac:dyDescent="0.25">
      <c r="A34" s="118"/>
      <c r="B34" s="119"/>
      <c r="C34" s="182" t="s">
        <v>40</v>
      </c>
      <c r="D34" s="177">
        <f t="shared" ref="D34" si="2">SUM(F34:J34)</f>
        <v>6</v>
      </c>
      <c r="E34" s="183">
        <f>COUNTA('Monitoria Anual - 1'!S30:S35)</f>
        <v>0</v>
      </c>
      <c r="F34" s="184">
        <f>COUNTA('Monitoria Anual - 1'!N30:N35)</f>
        <v>0</v>
      </c>
      <c r="G34" s="184">
        <f>COUNTA('Monitoria Anual - 1'!O30:O35)</f>
        <v>2</v>
      </c>
      <c r="H34" s="184">
        <f>COUNTA('Monitoria Anual - 1'!P30:P35)</f>
        <v>0</v>
      </c>
      <c r="I34" s="184">
        <f>COUNTA('Monitoria Anual - 1'!Q30:Q35)</f>
        <v>4</v>
      </c>
      <c r="J34" s="185">
        <f>COUNTA('Monitoria Anual - 1'!R30:R35)</f>
        <v>0</v>
      </c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76"/>
      <c r="X34" s="118"/>
      <c r="Y34" s="119"/>
      <c r="Z34" s="119">
        <f>COUNTIFS('Monitoria Anual - 1'!P30:P35,"x",'Monitoria Anual - 1'!S30:S35,"Excluída")</f>
        <v>0</v>
      </c>
      <c r="AA34" s="119">
        <f>COUNTIFS('Monitoria Anual - 1'!P30:P35,"x",'Monitoria Anual - 1'!S30:S35,"Agrupada")</f>
        <v>0</v>
      </c>
      <c r="AB34" s="119">
        <f>Z34+AA34</f>
        <v>0</v>
      </c>
      <c r="AC34" s="119"/>
      <c r="AD34" s="119" t="e">
        <f>COUNTIFS('Monitoria Anual - 1'!#REF!,"x",'Monitoria Anual - 1'!#REF!,"Excluída")</f>
        <v>#REF!</v>
      </c>
      <c r="AE34" s="119" t="e">
        <f>COUNTIFS('Monitoria Anual - 1'!#REF!,"x",'Monitoria Anual - 1'!#REF!,"Agrupada")</f>
        <v>#REF!</v>
      </c>
      <c r="AF34" s="119" t="e">
        <f>AD34+AE34</f>
        <v>#REF!</v>
      </c>
    </row>
    <row r="35" spans="1:32" x14ac:dyDescent="0.25">
      <c r="A35" s="118"/>
      <c r="X35" s="118"/>
    </row>
    <row r="36" spans="1:32" x14ac:dyDescent="0.25">
      <c r="A36" s="118"/>
      <c r="X36" s="118"/>
    </row>
    <row r="37" spans="1:32" x14ac:dyDescent="0.25">
      <c r="A37" s="118"/>
      <c r="B37" s="118"/>
      <c r="C37" s="118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</row>
  </sheetData>
  <sheetProtection password="ECFE" sheet="1" objects="1" scenarios="1"/>
  <protectedRanges>
    <protectedRange password="ECFE" sqref="AA24:AC34 A1:Y34 AA1:AD23 Z1:Z24 AD24 AE24:AF29 AD27:AD31 Z34 AD34 Z27:Z31 AE31:AF34" name="Intervalo1"/>
  </protectedRanges>
  <mergeCells count="13">
    <mergeCell ref="B1:W2"/>
    <mergeCell ref="B27:C27"/>
    <mergeCell ref="D23:G23"/>
    <mergeCell ref="D24:G24"/>
    <mergeCell ref="B3:W3"/>
    <mergeCell ref="B11:C11"/>
    <mergeCell ref="B9:W9"/>
    <mergeCell ref="F12:G12"/>
    <mergeCell ref="C13:G13"/>
    <mergeCell ref="B5:C5"/>
    <mergeCell ref="B7:C7"/>
    <mergeCell ref="D5:W5"/>
    <mergeCell ref="D7:W7"/>
  </mergeCells>
  <conditionalFormatting sqref="E32:F32 F32:J34">
    <cfRule type="cellIs" dxfId="35" priority="7" stopIfTrue="1" operator="equal">
      <formula>0</formula>
    </cfRule>
  </conditionalFormatting>
  <pageMargins left="0.25" right="0.25" top="0.75" bottom="0.75" header="0.3" footer="0.3"/>
  <pageSetup paperSize="9" scale="52" fitToHeight="0" orientation="landscape" r:id="rId1"/>
  <colBreaks count="1" manualBreakCount="1">
    <brk id="1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33"/>
  <sheetViews>
    <sheetView showGridLines="0" zoomScale="55" zoomScaleNormal="55" workbookViewId="0">
      <selection activeCell="Q9" sqref="Q9:Q10"/>
    </sheetView>
  </sheetViews>
  <sheetFormatPr defaultColWidth="8.85546875" defaultRowHeight="15" x14ac:dyDescent="0.25"/>
  <cols>
    <col min="1" max="1" width="72.5703125" style="15" customWidth="1"/>
    <col min="2" max="2" width="7.28515625" style="15" customWidth="1"/>
    <col min="3" max="3" width="73.5703125" style="15" customWidth="1"/>
    <col min="4" max="4" width="18.7109375" style="15" customWidth="1"/>
    <col min="5" max="5" width="19.42578125" style="15" customWidth="1"/>
    <col min="6" max="6" width="25.7109375" style="15" customWidth="1"/>
    <col min="7" max="7" width="27.5703125" style="15" customWidth="1"/>
    <col min="8" max="12" width="25.140625" style="15" customWidth="1"/>
    <col min="13" max="13" width="27.7109375" style="15" bestFit="1" customWidth="1"/>
    <col min="14" max="19" width="26.7109375" style="69" customWidth="1"/>
    <col min="20" max="20" width="37.85546875" style="15" customWidth="1"/>
    <col min="21" max="21" width="28.7109375" style="15" customWidth="1"/>
    <col min="22" max="22" width="40" style="15" customWidth="1"/>
    <col min="23" max="24" width="26.7109375" style="15" customWidth="1"/>
    <col min="25" max="27" width="28.85546875" style="15" customWidth="1"/>
    <col min="28" max="32" width="18.7109375" style="15" customWidth="1"/>
    <col min="33" max="33" width="23" style="15" bestFit="1" customWidth="1"/>
    <col min="34" max="34" width="18.7109375" style="15" customWidth="1"/>
    <col min="35" max="35" width="22.7109375" style="15" customWidth="1"/>
    <col min="36" max="36" width="7" style="15" customWidth="1"/>
    <col min="37" max="39" width="8.85546875" style="15"/>
    <col min="40" max="40" width="8.85546875" style="15" hidden="1" customWidth="1"/>
    <col min="41" max="16384" width="8.85546875" style="15"/>
  </cols>
  <sheetData>
    <row r="1" spans="1:40" ht="33.75" customHeight="1" x14ac:dyDescent="0.25">
      <c r="A1" s="325" t="s">
        <v>153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5"/>
      <c r="AI1" s="325"/>
      <c r="AJ1" s="23"/>
    </row>
    <row r="2" spans="1:40" s="50" customFormat="1" ht="33.75" customHeight="1" thickBot="1" x14ac:dyDescent="0.3">
      <c r="A2" s="392" t="s">
        <v>165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111"/>
    </row>
    <row r="3" spans="1:40" ht="15.75" thickTop="1" x14ac:dyDescent="0.25">
      <c r="AJ3" s="23"/>
    </row>
    <row r="4" spans="1:40" ht="45" customHeight="1" x14ac:dyDescent="0.25">
      <c r="A4" s="62" t="s">
        <v>164</v>
      </c>
      <c r="B4" s="393" t="s">
        <v>167</v>
      </c>
      <c r="C4" s="393"/>
      <c r="D4" s="393"/>
      <c r="E4" s="393"/>
      <c r="F4" s="393"/>
      <c r="G4" s="394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50"/>
      <c r="AJ4" s="23"/>
    </row>
    <row r="5" spans="1:40" x14ac:dyDescent="0.25">
      <c r="A5" s="50"/>
      <c r="B5" s="50"/>
      <c r="C5" s="50"/>
      <c r="D5" s="50"/>
      <c r="E5" s="50"/>
      <c r="F5" s="50"/>
      <c r="G5" s="50"/>
      <c r="H5" s="50"/>
      <c r="I5" s="50"/>
      <c r="AJ5" s="23"/>
    </row>
    <row r="6" spans="1:40" ht="27" customHeight="1" x14ac:dyDescent="0.25">
      <c r="A6" s="62" t="s">
        <v>156</v>
      </c>
      <c r="B6" s="318" t="s">
        <v>163</v>
      </c>
      <c r="C6" s="395"/>
      <c r="D6" s="50"/>
      <c r="E6" s="50"/>
      <c r="F6" s="50"/>
      <c r="G6" s="50"/>
      <c r="H6" s="50"/>
      <c r="I6" s="50"/>
      <c r="J6" s="50"/>
      <c r="K6" s="50"/>
      <c r="L6" s="50"/>
      <c r="M6" s="69"/>
      <c r="AJ6" s="23"/>
      <c r="AN6" s="15" t="s">
        <v>152</v>
      </c>
    </row>
    <row r="7" spans="1:40" ht="15.75" thickBot="1" x14ac:dyDescent="0.3">
      <c r="AJ7" s="23"/>
      <c r="AN7" s="70" t="s">
        <v>63</v>
      </c>
    </row>
    <row r="8" spans="1:40" ht="27" customHeight="1" thickBot="1" x14ac:dyDescent="0.3">
      <c r="A8" s="345" t="s">
        <v>2</v>
      </c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7"/>
      <c r="N8" s="358" t="s">
        <v>59</v>
      </c>
      <c r="O8" s="359"/>
      <c r="P8" s="359"/>
      <c r="Q8" s="359"/>
      <c r="R8" s="359"/>
      <c r="S8" s="359"/>
      <c r="T8" s="359"/>
      <c r="U8" s="359"/>
      <c r="V8" s="359"/>
      <c r="W8" s="359"/>
      <c r="X8" s="360"/>
      <c r="Y8" s="326" t="s">
        <v>20</v>
      </c>
      <c r="Z8" s="327"/>
      <c r="AA8" s="327"/>
      <c r="AB8" s="327"/>
      <c r="AC8" s="327"/>
      <c r="AD8" s="327"/>
      <c r="AE8" s="327"/>
      <c r="AF8" s="327"/>
      <c r="AG8" s="327"/>
      <c r="AH8" s="327"/>
      <c r="AI8" s="328"/>
      <c r="AJ8" s="23"/>
    </row>
    <row r="9" spans="1:40" ht="64.5" customHeight="1" x14ac:dyDescent="0.25">
      <c r="A9" s="331" t="s">
        <v>1</v>
      </c>
      <c r="B9" s="329" t="s">
        <v>75</v>
      </c>
      <c r="C9" s="329" t="s">
        <v>65</v>
      </c>
      <c r="D9" s="329" t="s">
        <v>66</v>
      </c>
      <c r="E9" s="333" t="s">
        <v>67</v>
      </c>
      <c r="F9" s="329" t="s">
        <v>68</v>
      </c>
      <c r="G9" s="329"/>
      <c r="H9" s="329" t="s">
        <v>69</v>
      </c>
      <c r="I9" s="329" t="s">
        <v>70</v>
      </c>
      <c r="J9" s="329" t="s">
        <v>71</v>
      </c>
      <c r="K9" s="348" t="s">
        <v>157</v>
      </c>
      <c r="L9" s="349"/>
      <c r="M9" s="329" t="s">
        <v>72</v>
      </c>
      <c r="N9" s="365" t="s">
        <v>3</v>
      </c>
      <c r="O9" s="367" t="s">
        <v>259</v>
      </c>
      <c r="P9" s="369" t="s">
        <v>4</v>
      </c>
      <c r="Q9" s="371" t="s">
        <v>5</v>
      </c>
      <c r="R9" s="341" t="s">
        <v>6</v>
      </c>
      <c r="S9" s="343" t="s">
        <v>7</v>
      </c>
      <c r="T9" s="354" t="s">
        <v>8</v>
      </c>
      <c r="U9" s="354" t="s">
        <v>9</v>
      </c>
      <c r="V9" s="354" t="s">
        <v>10</v>
      </c>
      <c r="W9" s="354" t="s">
        <v>11</v>
      </c>
      <c r="X9" s="361" t="s">
        <v>60</v>
      </c>
      <c r="Y9" s="363" t="s">
        <v>12</v>
      </c>
      <c r="Z9" s="339" t="s">
        <v>13</v>
      </c>
      <c r="AA9" s="356" t="s">
        <v>182</v>
      </c>
      <c r="AB9" s="339" t="s">
        <v>14</v>
      </c>
      <c r="AC9" s="339" t="s">
        <v>15</v>
      </c>
      <c r="AD9" s="339" t="s">
        <v>16</v>
      </c>
      <c r="AE9" s="339" t="s">
        <v>17</v>
      </c>
      <c r="AF9" s="337" t="s">
        <v>18</v>
      </c>
      <c r="AG9" s="339" t="s">
        <v>180</v>
      </c>
      <c r="AH9" s="339" t="s">
        <v>181</v>
      </c>
      <c r="AI9" s="335" t="s">
        <v>19</v>
      </c>
      <c r="AJ9" s="23"/>
    </row>
    <row r="10" spans="1:40" ht="45.75" customHeight="1" thickBot="1" x14ac:dyDescent="0.3">
      <c r="A10" s="332"/>
      <c r="B10" s="330"/>
      <c r="C10" s="330"/>
      <c r="D10" s="330"/>
      <c r="E10" s="334"/>
      <c r="F10" s="61" t="s">
        <v>73</v>
      </c>
      <c r="G10" s="61" t="s">
        <v>74</v>
      </c>
      <c r="H10" s="330"/>
      <c r="I10" s="330"/>
      <c r="J10" s="330"/>
      <c r="K10" s="113" t="s">
        <v>168</v>
      </c>
      <c r="L10" s="113" t="s">
        <v>169</v>
      </c>
      <c r="M10" s="330"/>
      <c r="N10" s="366"/>
      <c r="O10" s="368"/>
      <c r="P10" s="370"/>
      <c r="Q10" s="372"/>
      <c r="R10" s="342"/>
      <c r="S10" s="344"/>
      <c r="T10" s="355"/>
      <c r="U10" s="355"/>
      <c r="V10" s="355"/>
      <c r="W10" s="355"/>
      <c r="X10" s="362"/>
      <c r="Y10" s="364"/>
      <c r="Z10" s="340"/>
      <c r="AA10" s="357"/>
      <c r="AB10" s="340"/>
      <c r="AC10" s="340"/>
      <c r="AD10" s="340"/>
      <c r="AE10" s="340"/>
      <c r="AF10" s="338"/>
      <c r="AG10" s="340"/>
      <c r="AH10" s="340"/>
      <c r="AI10" s="336"/>
      <c r="AJ10" s="23"/>
    </row>
    <row r="11" spans="1:40" ht="30" customHeight="1" x14ac:dyDescent="0.25">
      <c r="A11" s="391" t="s">
        <v>30</v>
      </c>
      <c r="B11" s="114" t="s">
        <v>76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2"/>
      <c r="P11" s="71" t="s">
        <v>61</v>
      </c>
      <c r="Q11" s="71"/>
      <c r="R11" s="71"/>
      <c r="S11" s="73" t="s">
        <v>63</v>
      </c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23"/>
    </row>
    <row r="12" spans="1:40" ht="30" customHeight="1" x14ac:dyDescent="0.25">
      <c r="A12" s="389"/>
      <c r="B12" s="55" t="s">
        <v>77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1"/>
      <c r="O12" s="71"/>
      <c r="P12" s="71" t="s">
        <v>61</v>
      </c>
      <c r="Q12" s="71"/>
      <c r="R12" s="71"/>
      <c r="S12" s="73" t="s">
        <v>63</v>
      </c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23"/>
    </row>
    <row r="13" spans="1:40" ht="30" customHeight="1" x14ac:dyDescent="0.25">
      <c r="A13" s="389"/>
      <c r="B13" s="55" t="s">
        <v>78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1"/>
      <c r="O13" s="71"/>
      <c r="P13" s="71"/>
      <c r="Q13" s="71"/>
      <c r="R13" s="71" t="s">
        <v>61</v>
      </c>
      <c r="S13" s="73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23"/>
    </row>
    <row r="14" spans="1:40" ht="30" customHeight="1" x14ac:dyDescent="0.25">
      <c r="A14" s="389"/>
      <c r="B14" s="55" t="s">
        <v>79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1"/>
      <c r="O14" s="71"/>
      <c r="P14" s="71"/>
      <c r="Q14" s="71"/>
      <c r="R14" s="71" t="s">
        <v>61</v>
      </c>
      <c r="S14" s="73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23"/>
    </row>
    <row r="15" spans="1:40" ht="30" customHeight="1" x14ac:dyDescent="0.25">
      <c r="A15" s="389"/>
      <c r="B15" s="55" t="s">
        <v>80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1"/>
      <c r="O15" s="71"/>
      <c r="P15" s="71"/>
      <c r="Q15" s="71"/>
      <c r="R15" s="71" t="s">
        <v>21</v>
      </c>
      <c r="S15" s="73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23"/>
    </row>
    <row r="16" spans="1:40" ht="30" customHeight="1" x14ac:dyDescent="0.25">
      <c r="A16" s="389"/>
      <c r="B16" s="55" t="s">
        <v>81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1"/>
      <c r="O16" s="71" t="s">
        <v>61</v>
      </c>
      <c r="P16" s="71"/>
      <c r="Q16" s="71"/>
      <c r="R16" s="71"/>
      <c r="S16" s="73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23"/>
    </row>
    <row r="17" spans="1:36" ht="30" customHeight="1" x14ac:dyDescent="0.25">
      <c r="A17" s="389"/>
      <c r="B17" s="55" t="s">
        <v>82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1"/>
      <c r="O17" s="71" t="s">
        <v>61</v>
      </c>
      <c r="P17" s="71"/>
      <c r="Q17" s="71"/>
      <c r="R17" s="71"/>
      <c r="S17" s="73" t="s">
        <v>152</v>
      </c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23"/>
    </row>
    <row r="18" spans="1:36" ht="30" customHeight="1" x14ac:dyDescent="0.25">
      <c r="A18" s="389"/>
      <c r="B18" s="55" t="s">
        <v>83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1"/>
      <c r="O18" s="71"/>
      <c r="P18" s="71"/>
      <c r="Q18" s="71" t="s">
        <v>21</v>
      </c>
      <c r="R18" s="71"/>
      <c r="S18" s="73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23"/>
    </row>
    <row r="19" spans="1:36" ht="30" customHeight="1" x14ac:dyDescent="0.25">
      <c r="A19" s="389"/>
      <c r="B19" s="55" t="s">
        <v>84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1"/>
      <c r="O19" s="71"/>
      <c r="P19" s="71" t="s">
        <v>61</v>
      </c>
      <c r="Q19" s="71"/>
      <c r="R19" s="71"/>
      <c r="S19" s="73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23"/>
    </row>
    <row r="20" spans="1:36" ht="30" customHeight="1" x14ac:dyDescent="0.25">
      <c r="A20" s="389"/>
      <c r="B20" s="55" t="s">
        <v>85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1"/>
      <c r="O20" s="71" t="s">
        <v>61</v>
      </c>
      <c r="P20" s="71"/>
      <c r="Q20" s="71"/>
      <c r="R20" s="71"/>
      <c r="S20" s="73" t="s">
        <v>152</v>
      </c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23"/>
    </row>
    <row r="21" spans="1:36" ht="30" customHeight="1" x14ac:dyDescent="0.25">
      <c r="A21" s="389"/>
      <c r="B21" s="55" t="s">
        <v>86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1" t="s">
        <v>61</v>
      </c>
      <c r="O21" s="71"/>
      <c r="P21" s="71"/>
      <c r="Q21" s="71"/>
      <c r="R21" s="71"/>
      <c r="S21" s="73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23"/>
    </row>
    <row r="22" spans="1:36" ht="30" customHeight="1" x14ac:dyDescent="0.25">
      <c r="A22" s="389"/>
      <c r="B22" s="55" t="s">
        <v>87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1"/>
      <c r="O22" s="71" t="s">
        <v>61</v>
      </c>
      <c r="P22" s="71"/>
      <c r="Q22" s="71"/>
      <c r="R22" s="71"/>
      <c r="S22" s="73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23"/>
    </row>
    <row r="23" spans="1:36" ht="30" customHeight="1" x14ac:dyDescent="0.25">
      <c r="A23" s="389"/>
      <c r="B23" s="55" t="s">
        <v>88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1"/>
      <c r="O23" s="71"/>
      <c r="P23" s="71"/>
      <c r="Q23" s="71"/>
      <c r="R23" s="71" t="s">
        <v>61</v>
      </c>
      <c r="S23" s="73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23"/>
    </row>
    <row r="24" spans="1:36" ht="30" customHeight="1" x14ac:dyDescent="0.25">
      <c r="A24" s="389"/>
      <c r="B24" s="55" t="s">
        <v>89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1"/>
      <c r="O24" s="71" t="s">
        <v>61</v>
      </c>
      <c r="P24" s="71"/>
      <c r="Q24" s="71"/>
      <c r="R24" s="71"/>
      <c r="S24" s="73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23"/>
    </row>
    <row r="25" spans="1:36" ht="30" customHeight="1" x14ac:dyDescent="0.25">
      <c r="A25" s="390"/>
      <c r="B25" s="55" t="s">
        <v>90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1"/>
      <c r="O25" s="71" t="s">
        <v>61</v>
      </c>
      <c r="P25" s="71"/>
      <c r="Q25" s="71"/>
      <c r="R25" s="71"/>
      <c r="S25" s="73" t="s">
        <v>63</v>
      </c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23"/>
    </row>
    <row r="26" spans="1:36" ht="30" customHeight="1" x14ac:dyDescent="0.25">
      <c r="A26" s="388" t="s">
        <v>31</v>
      </c>
      <c r="B26" s="55" t="s">
        <v>91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1"/>
      <c r="O26" s="71" t="s">
        <v>61</v>
      </c>
      <c r="P26" s="71"/>
      <c r="Q26" s="71"/>
      <c r="R26" s="71"/>
      <c r="S26" s="73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23"/>
    </row>
    <row r="27" spans="1:36" ht="30" customHeight="1" x14ac:dyDescent="0.25">
      <c r="A27" s="389"/>
      <c r="B27" s="55" t="s">
        <v>92</v>
      </c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1"/>
      <c r="O27" s="71"/>
      <c r="P27" s="71"/>
      <c r="Q27" s="71"/>
      <c r="R27" s="71" t="s">
        <v>21</v>
      </c>
      <c r="S27" s="73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23"/>
    </row>
    <row r="28" spans="1:36" ht="30" customHeight="1" x14ac:dyDescent="0.25">
      <c r="A28" s="389"/>
      <c r="B28" s="55" t="s">
        <v>93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 t="s">
        <v>61</v>
      </c>
      <c r="P28" s="71"/>
      <c r="Q28" s="71"/>
      <c r="R28" s="71"/>
      <c r="S28" s="73" t="s">
        <v>63</v>
      </c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23"/>
    </row>
    <row r="29" spans="1:36" ht="30" customHeight="1" x14ac:dyDescent="0.25">
      <c r="A29" s="389"/>
      <c r="B29" s="55" t="s">
        <v>94</v>
      </c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 t="s">
        <v>61</v>
      </c>
      <c r="Q29" s="71"/>
      <c r="R29" s="71"/>
      <c r="S29" s="73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23"/>
    </row>
    <row r="30" spans="1:36" ht="30" customHeight="1" x14ac:dyDescent="0.25">
      <c r="A30" s="389"/>
      <c r="B30" s="55" t="s">
        <v>95</v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 t="s">
        <v>61</v>
      </c>
      <c r="R30" s="71"/>
      <c r="S30" s="73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23"/>
    </row>
    <row r="31" spans="1:36" ht="30" customHeight="1" x14ac:dyDescent="0.25">
      <c r="A31" s="389"/>
      <c r="B31" s="55" t="s">
        <v>96</v>
      </c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 t="s">
        <v>61</v>
      </c>
      <c r="P31" s="71"/>
      <c r="Q31" s="71"/>
      <c r="R31" s="71"/>
      <c r="S31" s="73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23"/>
    </row>
    <row r="32" spans="1:36" ht="30" customHeight="1" x14ac:dyDescent="0.25">
      <c r="A32" s="389"/>
      <c r="B32" s="55" t="s">
        <v>97</v>
      </c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 t="s">
        <v>61</v>
      </c>
      <c r="R32" s="71"/>
      <c r="S32" s="73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23"/>
    </row>
    <row r="33" spans="1:36" ht="30" customHeight="1" x14ac:dyDescent="0.25">
      <c r="A33" s="389"/>
      <c r="B33" s="55" t="s">
        <v>98</v>
      </c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 t="s">
        <v>61</v>
      </c>
      <c r="Q33" s="71"/>
      <c r="R33" s="71"/>
      <c r="S33" s="73" t="s">
        <v>152</v>
      </c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23"/>
    </row>
    <row r="34" spans="1:36" ht="30" customHeight="1" x14ac:dyDescent="0.25">
      <c r="A34" s="389"/>
      <c r="B34" s="55" t="s">
        <v>99</v>
      </c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 t="s">
        <v>61</v>
      </c>
      <c r="R34" s="71"/>
      <c r="S34" s="73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23"/>
    </row>
    <row r="35" spans="1:36" ht="30" customHeight="1" x14ac:dyDescent="0.25">
      <c r="A35" s="389"/>
      <c r="B35" s="55" t="s">
        <v>100</v>
      </c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 t="s">
        <v>61</v>
      </c>
      <c r="P35" s="71"/>
      <c r="Q35" s="71"/>
      <c r="R35" s="71"/>
      <c r="S35" s="73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23"/>
    </row>
    <row r="36" spans="1:36" ht="30" customHeight="1" x14ac:dyDescent="0.25">
      <c r="A36" s="389"/>
      <c r="B36" s="55" t="s">
        <v>101</v>
      </c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 t="s">
        <v>61</v>
      </c>
      <c r="S36" s="73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23"/>
    </row>
    <row r="37" spans="1:36" ht="30" customHeight="1" x14ac:dyDescent="0.25">
      <c r="A37" s="389"/>
      <c r="B37" s="55" t="s">
        <v>102</v>
      </c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 t="s">
        <v>61</v>
      </c>
      <c r="P37" s="71"/>
      <c r="Q37" s="71"/>
      <c r="R37" s="71"/>
      <c r="S37" s="73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23"/>
    </row>
    <row r="38" spans="1:36" ht="30" customHeight="1" x14ac:dyDescent="0.25">
      <c r="A38" s="389"/>
      <c r="B38" s="55" t="s">
        <v>103</v>
      </c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 t="s">
        <v>61</v>
      </c>
      <c r="S38" s="73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23"/>
    </row>
    <row r="39" spans="1:36" ht="30" customHeight="1" x14ac:dyDescent="0.25">
      <c r="A39" s="389"/>
      <c r="B39" s="55" t="s">
        <v>104</v>
      </c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 t="s">
        <v>61</v>
      </c>
      <c r="P39" s="71"/>
      <c r="Q39" s="71"/>
      <c r="R39" s="71"/>
      <c r="S39" s="73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23"/>
    </row>
    <row r="40" spans="1:36" ht="30" customHeight="1" x14ac:dyDescent="0.25">
      <c r="A40" s="390"/>
      <c r="B40" s="55" t="s">
        <v>105</v>
      </c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 t="s">
        <v>61</v>
      </c>
      <c r="S40" s="73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23"/>
    </row>
    <row r="41" spans="1:36" ht="30" customHeight="1" x14ac:dyDescent="0.25">
      <c r="A41" s="388" t="s">
        <v>32</v>
      </c>
      <c r="B41" s="55" t="s">
        <v>106</v>
      </c>
      <c r="C41" s="74" t="s">
        <v>29</v>
      </c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1" t="s">
        <v>21</v>
      </c>
      <c r="O41" s="71"/>
      <c r="P41" s="71"/>
      <c r="Q41" s="71"/>
      <c r="R41" s="71"/>
      <c r="S41" s="73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23"/>
    </row>
    <row r="42" spans="1:36" ht="30" customHeight="1" x14ac:dyDescent="0.25">
      <c r="A42" s="389"/>
      <c r="B42" s="55" t="s">
        <v>107</v>
      </c>
      <c r="C42" s="74" t="s">
        <v>29</v>
      </c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1"/>
      <c r="O42" s="71" t="s">
        <v>61</v>
      </c>
      <c r="P42" s="71"/>
      <c r="Q42" s="71"/>
      <c r="R42" s="71"/>
      <c r="S42" s="73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23"/>
    </row>
    <row r="43" spans="1:36" ht="30" customHeight="1" x14ac:dyDescent="0.25">
      <c r="A43" s="389"/>
      <c r="B43" s="55" t="s">
        <v>108</v>
      </c>
      <c r="C43" s="74" t="s">
        <v>29</v>
      </c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1"/>
      <c r="O43" s="71" t="s">
        <v>61</v>
      </c>
      <c r="P43" s="71"/>
      <c r="Q43" s="71"/>
      <c r="R43" s="71"/>
      <c r="S43" s="73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23"/>
    </row>
    <row r="44" spans="1:36" ht="30" customHeight="1" x14ac:dyDescent="0.25">
      <c r="A44" s="389"/>
      <c r="B44" s="55" t="s">
        <v>109</v>
      </c>
      <c r="C44" s="74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 t="s">
        <v>61</v>
      </c>
      <c r="R44" s="71"/>
      <c r="S44" s="73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23"/>
    </row>
    <row r="45" spans="1:36" ht="30" customHeight="1" x14ac:dyDescent="0.25">
      <c r="A45" s="389"/>
      <c r="B45" s="55" t="s">
        <v>110</v>
      </c>
      <c r="C45" s="74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 t="s">
        <v>61</v>
      </c>
      <c r="P45" s="71"/>
      <c r="Q45" s="71"/>
      <c r="R45" s="71"/>
      <c r="S45" s="73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23"/>
    </row>
    <row r="46" spans="1:36" ht="30" customHeight="1" x14ac:dyDescent="0.25">
      <c r="A46" s="389"/>
      <c r="B46" s="55" t="s">
        <v>111</v>
      </c>
      <c r="C46" s="74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 t="s">
        <v>61</v>
      </c>
      <c r="R46" s="71"/>
      <c r="S46" s="73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23"/>
    </row>
    <row r="47" spans="1:36" ht="30" customHeight="1" x14ac:dyDescent="0.25">
      <c r="A47" s="389"/>
      <c r="B47" s="55" t="s">
        <v>112</v>
      </c>
      <c r="C47" s="74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 t="s">
        <v>61</v>
      </c>
      <c r="P47" s="71"/>
      <c r="Q47" s="71"/>
      <c r="R47" s="71"/>
      <c r="S47" s="73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23"/>
    </row>
    <row r="48" spans="1:36" ht="30" customHeight="1" x14ac:dyDescent="0.25">
      <c r="A48" s="389"/>
      <c r="B48" s="55" t="s">
        <v>113</v>
      </c>
      <c r="C48" s="74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 t="s">
        <v>61</v>
      </c>
      <c r="R48" s="71"/>
      <c r="S48" s="73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23"/>
    </row>
    <row r="49" spans="1:36" ht="30" customHeight="1" x14ac:dyDescent="0.25">
      <c r="A49" s="389"/>
      <c r="B49" s="55" t="s">
        <v>114</v>
      </c>
      <c r="C49" s="74" t="s">
        <v>29</v>
      </c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 t="s">
        <v>21</v>
      </c>
      <c r="P49" s="71"/>
      <c r="Q49" s="71"/>
      <c r="R49" s="71"/>
      <c r="S49" s="73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23"/>
    </row>
    <row r="50" spans="1:36" ht="30" customHeight="1" x14ac:dyDescent="0.25">
      <c r="A50" s="389"/>
      <c r="B50" s="55" t="s">
        <v>115</v>
      </c>
      <c r="C50" s="74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 t="s">
        <v>61</v>
      </c>
      <c r="R50" s="71"/>
      <c r="S50" s="73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23"/>
    </row>
    <row r="51" spans="1:36" ht="30" customHeight="1" x14ac:dyDescent="0.25">
      <c r="A51" s="389"/>
      <c r="B51" s="55" t="s">
        <v>116</v>
      </c>
      <c r="C51" s="74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 t="s">
        <v>61</v>
      </c>
      <c r="S51" s="73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23"/>
    </row>
    <row r="52" spans="1:36" ht="30" customHeight="1" x14ac:dyDescent="0.25">
      <c r="A52" s="389"/>
      <c r="B52" s="55" t="s">
        <v>117</v>
      </c>
      <c r="C52" s="74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 t="s">
        <v>61</v>
      </c>
      <c r="P52" s="71"/>
      <c r="Q52" s="71"/>
      <c r="R52" s="71"/>
      <c r="S52" s="73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23"/>
    </row>
    <row r="53" spans="1:36" ht="30" customHeight="1" x14ac:dyDescent="0.25">
      <c r="A53" s="389"/>
      <c r="B53" s="55" t="s">
        <v>118</v>
      </c>
      <c r="C53" s="74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 t="s">
        <v>61</v>
      </c>
      <c r="R53" s="71"/>
      <c r="S53" s="73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23"/>
    </row>
    <row r="54" spans="1:36" ht="30" customHeight="1" x14ac:dyDescent="0.25">
      <c r="A54" s="389"/>
      <c r="B54" s="55" t="s">
        <v>119</v>
      </c>
      <c r="C54" s="74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 t="s">
        <v>61</v>
      </c>
      <c r="S54" s="73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23"/>
    </row>
    <row r="55" spans="1:36" ht="30" customHeight="1" x14ac:dyDescent="0.25">
      <c r="A55" s="390"/>
      <c r="B55" s="55" t="s">
        <v>120</v>
      </c>
      <c r="C55" s="74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 t="s">
        <v>61</v>
      </c>
      <c r="Q55" s="71"/>
      <c r="R55" s="71"/>
      <c r="S55" s="73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23"/>
    </row>
    <row r="56" spans="1:36" ht="30" customHeight="1" x14ac:dyDescent="0.25">
      <c r="A56" s="388" t="s">
        <v>33</v>
      </c>
      <c r="B56" s="55" t="s">
        <v>121</v>
      </c>
      <c r="C56" s="74" t="s">
        <v>34</v>
      </c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1"/>
      <c r="O56" s="71" t="s">
        <v>21</v>
      </c>
      <c r="P56" s="71"/>
      <c r="Q56" s="71"/>
      <c r="R56" s="71"/>
      <c r="S56" s="73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23"/>
    </row>
    <row r="57" spans="1:36" ht="30" customHeight="1" x14ac:dyDescent="0.25">
      <c r="A57" s="389"/>
      <c r="B57" s="55" t="s">
        <v>122</v>
      </c>
      <c r="C57" s="74" t="s">
        <v>34</v>
      </c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1"/>
      <c r="O57" s="71" t="s">
        <v>21</v>
      </c>
      <c r="P57" s="71"/>
      <c r="Q57" s="71"/>
      <c r="R57" s="71"/>
      <c r="S57" s="73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23"/>
    </row>
    <row r="58" spans="1:36" ht="30" customHeight="1" x14ac:dyDescent="0.25">
      <c r="A58" s="389"/>
      <c r="B58" s="55" t="s">
        <v>123</v>
      </c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1"/>
      <c r="O58" s="71"/>
      <c r="P58" s="71"/>
      <c r="Q58" s="71"/>
      <c r="R58" s="71" t="s">
        <v>61</v>
      </c>
      <c r="S58" s="73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23"/>
    </row>
    <row r="59" spans="1:36" ht="30" customHeight="1" x14ac:dyDescent="0.25">
      <c r="A59" s="389"/>
      <c r="B59" s="55" t="s">
        <v>124</v>
      </c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1"/>
      <c r="O59" s="71" t="s">
        <v>61</v>
      </c>
      <c r="P59" s="71"/>
      <c r="Q59" s="71"/>
      <c r="R59" s="71"/>
      <c r="S59" s="73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23"/>
    </row>
    <row r="60" spans="1:36" ht="30" customHeight="1" x14ac:dyDescent="0.25">
      <c r="A60" s="389"/>
      <c r="B60" s="55" t="s">
        <v>125</v>
      </c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1"/>
      <c r="O60" s="71"/>
      <c r="P60" s="71"/>
      <c r="Q60" s="71" t="s">
        <v>61</v>
      </c>
      <c r="R60" s="71"/>
      <c r="S60" s="73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23"/>
    </row>
    <row r="61" spans="1:36" ht="30" customHeight="1" x14ac:dyDescent="0.25">
      <c r="A61" s="389"/>
      <c r="B61" s="55" t="s">
        <v>126</v>
      </c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1"/>
      <c r="O61" s="71" t="s">
        <v>61</v>
      </c>
      <c r="P61" s="71"/>
      <c r="Q61" s="71"/>
      <c r="R61" s="71"/>
      <c r="S61" s="73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23"/>
    </row>
    <row r="62" spans="1:36" ht="30" customHeight="1" x14ac:dyDescent="0.25">
      <c r="A62" s="389"/>
      <c r="B62" s="55" t="s">
        <v>127</v>
      </c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1"/>
      <c r="O62" s="71"/>
      <c r="P62" s="71"/>
      <c r="Q62" s="71" t="s">
        <v>61</v>
      </c>
      <c r="R62" s="71"/>
      <c r="S62" s="73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23"/>
    </row>
    <row r="63" spans="1:36" ht="30" customHeight="1" x14ac:dyDescent="0.25">
      <c r="A63" s="389"/>
      <c r="B63" s="55" t="s">
        <v>128</v>
      </c>
      <c r="C63" s="74" t="s">
        <v>34</v>
      </c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1"/>
      <c r="O63" s="71"/>
      <c r="P63" s="71" t="s">
        <v>21</v>
      </c>
      <c r="Q63" s="71"/>
      <c r="R63" s="71"/>
      <c r="S63" s="73" t="s">
        <v>152</v>
      </c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23"/>
    </row>
    <row r="64" spans="1:36" ht="30" customHeight="1" x14ac:dyDescent="0.25">
      <c r="A64" s="389"/>
      <c r="B64" s="55" t="s">
        <v>129</v>
      </c>
      <c r="C64" s="71" t="s">
        <v>34</v>
      </c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 t="s">
        <v>21</v>
      </c>
      <c r="R64" s="71"/>
      <c r="S64" s="73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23"/>
    </row>
    <row r="65" spans="1:36" ht="30" customHeight="1" x14ac:dyDescent="0.25">
      <c r="A65" s="389"/>
      <c r="B65" s="55" t="s">
        <v>130</v>
      </c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 t="s">
        <v>61</v>
      </c>
      <c r="P65" s="71"/>
      <c r="Q65" s="71"/>
      <c r="R65" s="71"/>
      <c r="S65" s="73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23"/>
    </row>
    <row r="66" spans="1:36" ht="30" customHeight="1" x14ac:dyDescent="0.25">
      <c r="A66" s="389"/>
      <c r="B66" s="55" t="s">
        <v>131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 t="s">
        <v>61</v>
      </c>
      <c r="S66" s="73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23"/>
    </row>
    <row r="67" spans="1:36" ht="30" customHeight="1" x14ac:dyDescent="0.25">
      <c r="A67" s="389"/>
      <c r="B67" s="55" t="s">
        <v>132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 t="s">
        <v>61</v>
      </c>
      <c r="P67" s="71"/>
      <c r="Q67" s="71"/>
      <c r="R67" s="71"/>
      <c r="S67" s="73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23"/>
    </row>
    <row r="68" spans="1:36" ht="30" customHeight="1" x14ac:dyDescent="0.25">
      <c r="A68" s="389"/>
      <c r="B68" s="55" t="s">
        <v>133</v>
      </c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 t="s">
        <v>61</v>
      </c>
      <c r="Q68" s="71"/>
      <c r="R68" s="71"/>
      <c r="S68" s="73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23"/>
    </row>
    <row r="69" spans="1:36" ht="30" customHeight="1" x14ac:dyDescent="0.25">
      <c r="A69" s="389"/>
      <c r="B69" s="55" t="s">
        <v>134</v>
      </c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 t="s">
        <v>61</v>
      </c>
      <c r="R69" s="71"/>
      <c r="S69" s="73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23"/>
    </row>
    <row r="70" spans="1:36" ht="30" customHeight="1" x14ac:dyDescent="0.25">
      <c r="A70" s="390"/>
      <c r="B70" s="55" t="s">
        <v>135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 t="s">
        <v>61</v>
      </c>
      <c r="R70" s="71"/>
      <c r="S70" s="73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23"/>
    </row>
    <row r="71" spans="1:36" ht="30" customHeight="1" x14ac:dyDescent="0.25">
      <c r="A71" s="388" t="s">
        <v>35</v>
      </c>
      <c r="B71" s="55" t="s">
        <v>136</v>
      </c>
      <c r="C71" s="74" t="s">
        <v>36</v>
      </c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1"/>
      <c r="O71" s="71"/>
      <c r="P71" s="71"/>
      <c r="Q71" s="71"/>
      <c r="R71" s="71" t="s">
        <v>21</v>
      </c>
      <c r="S71" s="73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23"/>
    </row>
    <row r="72" spans="1:36" ht="30" customHeight="1" x14ac:dyDescent="0.25">
      <c r="A72" s="389"/>
      <c r="B72" s="55" t="s">
        <v>137</v>
      </c>
      <c r="C72" s="74" t="s">
        <v>36</v>
      </c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1"/>
      <c r="O72" s="71"/>
      <c r="P72" s="71"/>
      <c r="Q72" s="71"/>
      <c r="R72" s="71" t="s">
        <v>21</v>
      </c>
      <c r="S72" s="73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23"/>
    </row>
    <row r="73" spans="1:36" ht="30" customHeight="1" x14ac:dyDescent="0.25">
      <c r="A73" s="389"/>
      <c r="B73" s="55" t="s">
        <v>138</v>
      </c>
      <c r="C73" s="74" t="s">
        <v>36</v>
      </c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1"/>
      <c r="O73" s="71"/>
      <c r="P73" s="71"/>
      <c r="Q73" s="71"/>
      <c r="R73" s="71" t="s">
        <v>21</v>
      </c>
      <c r="S73" s="73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23"/>
    </row>
    <row r="74" spans="1:36" ht="30" customHeight="1" x14ac:dyDescent="0.25">
      <c r="A74" s="389"/>
      <c r="B74" s="55" t="s">
        <v>139</v>
      </c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1"/>
      <c r="O74" s="71"/>
      <c r="P74" s="71" t="s">
        <v>61</v>
      </c>
      <c r="Q74" s="71"/>
      <c r="R74" s="71"/>
      <c r="S74" s="73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23"/>
    </row>
    <row r="75" spans="1:36" ht="30" customHeight="1" x14ac:dyDescent="0.25">
      <c r="A75" s="389"/>
      <c r="B75" s="55" t="s">
        <v>140</v>
      </c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1"/>
      <c r="O75" s="71"/>
      <c r="P75" s="71" t="s">
        <v>61</v>
      </c>
      <c r="Q75" s="71"/>
      <c r="R75" s="71"/>
      <c r="S75" s="73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23"/>
    </row>
    <row r="76" spans="1:36" ht="30" customHeight="1" x14ac:dyDescent="0.25">
      <c r="A76" s="389"/>
      <c r="B76" s="55" t="s">
        <v>141</v>
      </c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1"/>
      <c r="O76" s="71"/>
      <c r="P76" s="71" t="s">
        <v>61</v>
      </c>
      <c r="Q76" s="71"/>
      <c r="R76" s="71"/>
      <c r="S76" s="73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23"/>
    </row>
    <row r="77" spans="1:36" ht="30" customHeight="1" x14ac:dyDescent="0.25">
      <c r="A77" s="389"/>
      <c r="B77" s="55" t="s">
        <v>142</v>
      </c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1"/>
      <c r="O77" s="71"/>
      <c r="P77" s="71" t="s">
        <v>61</v>
      </c>
      <c r="Q77" s="71"/>
      <c r="R77" s="71"/>
      <c r="S77" s="73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23"/>
    </row>
    <row r="78" spans="1:36" ht="30" customHeight="1" x14ac:dyDescent="0.25">
      <c r="A78" s="389"/>
      <c r="B78" s="55" t="s">
        <v>143</v>
      </c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1"/>
      <c r="O78" s="71"/>
      <c r="P78" s="71" t="s">
        <v>61</v>
      </c>
      <c r="Q78" s="71"/>
      <c r="R78" s="71"/>
      <c r="S78" s="73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23"/>
    </row>
    <row r="79" spans="1:36" ht="30" customHeight="1" x14ac:dyDescent="0.25">
      <c r="A79" s="389"/>
      <c r="B79" s="55" t="s">
        <v>144</v>
      </c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1"/>
      <c r="O79" s="71"/>
      <c r="P79" s="71" t="s">
        <v>61</v>
      </c>
      <c r="Q79" s="71"/>
      <c r="R79" s="71"/>
      <c r="S79" s="73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23"/>
    </row>
    <row r="80" spans="1:36" ht="30" customHeight="1" x14ac:dyDescent="0.25">
      <c r="A80" s="389"/>
      <c r="B80" s="55" t="s">
        <v>145</v>
      </c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1"/>
      <c r="O80" s="71"/>
      <c r="P80" s="71" t="s">
        <v>61</v>
      </c>
      <c r="Q80" s="71"/>
      <c r="R80" s="71"/>
      <c r="S80" s="73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23"/>
    </row>
    <row r="81" spans="1:36" ht="30" customHeight="1" x14ac:dyDescent="0.25">
      <c r="A81" s="389"/>
      <c r="B81" s="55" t="s">
        <v>146</v>
      </c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1"/>
      <c r="O81" s="71"/>
      <c r="P81" s="71" t="s">
        <v>61</v>
      </c>
      <c r="Q81" s="71"/>
      <c r="R81" s="71"/>
      <c r="S81" s="73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23"/>
    </row>
    <row r="82" spans="1:36" ht="30" customHeight="1" x14ac:dyDescent="0.25">
      <c r="A82" s="389"/>
      <c r="B82" s="55" t="s">
        <v>147</v>
      </c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1"/>
      <c r="O82" s="71"/>
      <c r="P82" s="71" t="s">
        <v>61</v>
      </c>
      <c r="Q82" s="71"/>
      <c r="R82" s="71"/>
      <c r="S82" s="73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23"/>
    </row>
    <row r="83" spans="1:36" ht="30" customHeight="1" x14ac:dyDescent="0.25">
      <c r="A83" s="389"/>
      <c r="B83" s="55" t="s">
        <v>148</v>
      </c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1"/>
      <c r="O83" s="71"/>
      <c r="P83" s="71" t="s">
        <v>61</v>
      </c>
      <c r="Q83" s="71"/>
      <c r="R83" s="71"/>
      <c r="S83" s="73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23"/>
    </row>
    <row r="84" spans="1:36" ht="30" customHeight="1" x14ac:dyDescent="0.25">
      <c r="A84" s="389"/>
      <c r="B84" s="55" t="s">
        <v>149</v>
      </c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1"/>
      <c r="O84" s="71"/>
      <c r="P84" s="71" t="s">
        <v>61</v>
      </c>
      <c r="Q84" s="71"/>
      <c r="R84" s="71"/>
      <c r="S84" s="73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23"/>
    </row>
    <row r="85" spans="1:36" ht="30" customHeight="1" x14ac:dyDescent="0.25">
      <c r="A85" s="390"/>
      <c r="B85" s="55" t="s">
        <v>150</v>
      </c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1"/>
      <c r="O85" s="71"/>
      <c r="P85" s="71" t="s">
        <v>61</v>
      </c>
      <c r="Q85" s="71"/>
      <c r="R85" s="71"/>
      <c r="S85" s="73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23"/>
    </row>
    <row r="86" spans="1:36" ht="30" customHeight="1" x14ac:dyDescent="0.25">
      <c r="A86" s="388" t="s">
        <v>43</v>
      </c>
      <c r="B86" s="55" t="s">
        <v>183</v>
      </c>
      <c r="C86" s="74" t="s">
        <v>44</v>
      </c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1"/>
      <c r="O86" s="71"/>
      <c r="P86" s="71"/>
      <c r="Q86" s="71"/>
      <c r="R86" s="71" t="s">
        <v>21</v>
      </c>
      <c r="S86" s="73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23"/>
    </row>
    <row r="87" spans="1:36" ht="30" customHeight="1" x14ac:dyDescent="0.25">
      <c r="A87" s="389"/>
      <c r="B87" s="55" t="s">
        <v>184</v>
      </c>
      <c r="C87" s="74" t="s">
        <v>44</v>
      </c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1"/>
      <c r="O87" s="71"/>
      <c r="P87" s="71"/>
      <c r="Q87" s="71"/>
      <c r="R87" s="71" t="s">
        <v>21</v>
      </c>
      <c r="S87" s="73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23"/>
    </row>
    <row r="88" spans="1:36" ht="30" customHeight="1" x14ac:dyDescent="0.25">
      <c r="A88" s="389"/>
      <c r="B88" s="55" t="s">
        <v>185</v>
      </c>
      <c r="C88" s="74" t="s">
        <v>44</v>
      </c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1"/>
      <c r="O88" s="71"/>
      <c r="P88" s="71"/>
      <c r="Q88" s="71"/>
      <c r="R88" s="71" t="s">
        <v>21</v>
      </c>
      <c r="S88" s="73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23"/>
    </row>
    <row r="89" spans="1:36" ht="30" customHeight="1" x14ac:dyDescent="0.25">
      <c r="A89" s="389"/>
      <c r="B89" s="55" t="s">
        <v>186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1"/>
      <c r="O89" s="71"/>
      <c r="P89" s="71"/>
      <c r="Q89" s="71"/>
      <c r="R89" s="71" t="s">
        <v>61</v>
      </c>
      <c r="S89" s="73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23"/>
    </row>
    <row r="90" spans="1:36" ht="30" customHeight="1" x14ac:dyDescent="0.25">
      <c r="A90" s="389"/>
      <c r="B90" s="55" t="s">
        <v>187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1"/>
      <c r="O90" s="71"/>
      <c r="P90" s="71"/>
      <c r="Q90" s="71"/>
      <c r="R90" s="71" t="s">
        <v>61</v>
      </c>
      <c r="S90" s="73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23"/>
    </row>
    <row r="91" spans="1:36" ht="30" customHeight="1" x14ac:dyDescent="0.25">
      <c r="A91" s="389"/>
      <c r="B91" s="55" t="s">
        <v>188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1"/>
      <c r="O91" s="71"/>
      <c r="P91" s="71"/>
      <c r="Q91" s="71"/>
      <c r="R91" s="71" t="s">
        <v>61</v>
      </c>
      <c r="S91" s="73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23"/>
    </row>
    <row r="92" spans="1:36" ht="30" customHeight="1" x14ac:dyDescent="0.25">
      <c r="A92" s="389"/>
      <c r="B92" s="55" t="s">
        <v>189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1"/>
      <c r="O92" s="71"/>
      <c r="P92" s="71"/>
      <c r="Q92" s="71"/>
      <c r="R92" s="71" t="s">
        <v>61</v>
      </c>
      <c r="S92" s="73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23"/>
    </row>
    <row r="93" spans="1:36" ht="30" customHeight="1" x14ac:dyDescent="0.25">
      <c r="A93" s="389"/>
      <c r="B93" s="55" t="s">
        <v>190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1"/>
      <c r="O93" s="71"/>
      <c r="P93" s="71"/>
      <c r="Q93" s="71"/>
      <c r="R93" s="71" t="s">
        <v>61</v>
      </c>
      <c r="S93" s="73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23"/>
    </row>
    <row r="94" spans="1:36" ht="30" customHeight="1" x14ac:dyDescent="0.25">
      <c r="A94" s="389"/>
      <c r="B94" s="55" t="s">
        <v>191</v>
      </c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1"/>
      <c r="O94" s="71"/>
      <c r="P94" s="71"/>
      <c r="Q94" s="71"/>
      <c r="R94" s="71" t="s">
        <v>61</v>
      </c>
      <c r="S94" s="73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23"/>
    </row>
    <row r="95" spans="1:36" ht="30" customHeight="1" x14ac:dyDescent="0.25">
      <c r="A95" s="389"/>
      <c r="B95" s="55" t="s">
        <v>192</v>
      </c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1"/>
      <c r="O95" s="71"/>
      <c r="P95" s="71"/>
      <c r="Q95" s="71"/>
      <c r="R95" s="71" t="s">
        <v>61</v>
      </c>
      <c r="S95" s="73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23"/>
    </row>
    <row r="96" spans="1:36" ht="30" customHeight="1" x14ac:dyDescent="0.25">
      <c r="A96" s="389"/>
      <c r="B96" s="55" t="s">
        <v>193</v>
      </c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1"/>
      <c r="O96" s="71"/>
      <c r="P96" s="71"/>
      <c r="Q96" s="71"/>
      <c r="R96" s="71" t="s">
        <v>61</v>
      </c>
      <c r="S96" s="73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23"/>
    </row>
    <row r="97" spans="1:36" ht="30" customHeight="1" x14ac:dyDescent="0.25">
      <c r="A97" s="389"/>
      <c r="B97" s="55" t="s">
        <v>194</v>
      </c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1"/>
      <c r="O97" s="71"/>
      <c r="P97" s="71"/>
      <c r="Q97" s="71"/>
      <c r="R97" s="71" t="s">
        <v>61</v>
      </c>
      <c r="S97" s="73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23"/>
    </row>
    <row r="98" spans="1:36" ht="30" customHeight="1" x14ac:dyDescent="0.25">
      <c r="A98" s="389"/>
      <c r="B98" s="55" t="s">
        <v>195</v>
      </c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1"/>
      <c r="O98" s="71"/>
      <c r="P98" s="71"/>
      <c r="Q98" s="71"/>
      <c r="R98" s="71" t="s">
        <v>61</v>
      </c>
      <c r="S98" s="73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23"/>
    </row>
    <row r="99" spans="1:36" ht="30" customHeight="1" x14ac:dyDescent="0.25">
      <c r="A99" s="389"/>
      <c r="B99" s="55" t="s">
        <v>196</v>
      </c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1"/>
      <c r="O99" s="71"/>
      <c r="P99" s="71"/>
      <c r="Q99" s="71"/>
      <c r="R99" s="71" t="s">
        <v>61</v>
      </c>
      <c r="S99" s="73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23"/>
    </row>
    <row r="100" spans="1:36" ht="30" customHeight="1" x14ac:dyDescent="0.25">
      <c r="A100" s="390"/>
      <c r="B100" s="55" t="s">
        <v>197</v>
      </c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1"/>
      <c r="O100" s="71"/>
      <c r="P100" s="71"/>
      <c r="Q100" s="71"/>
      <c r="R100" s="71" t="s">
        <v>61</v>
      </c>
      <c r="S100" s="73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23"/>
    </row>
    <row r="101" spans="1:36" ht="30" customHeight="1" x14ac:dyDescent="0.25">
      <c r="A101" s="388" t="s">
        <v>50</v>
      </c>
      <c r="B101" s="55" t="s">
        <v>198</v>
      </c>
      <c r="C101" s="74" t="s">
        <v>51</v>
      </c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1"/>
      <c r="O101" s="71"/>
      <c r="P101" s="71"/>
      <c r="Q101" s="71"/>
      <c r="R101" s="71" t="s">
        <v>21</v>
      </c>
      <c r="S101" s="73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23"/>
    </row>
    <row r="102" spans="1:36" ht="30" customHeight="1" x14ac:dyDescent="0.25">
      <c r="A102" s="389"/>
      <c r="B102" s="55" t="s">
        <v>199</v>
      </c>
      <c r="C102" s="74" t="s">
        <v>51</v>
      </c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1"/>
      <c r="O102" s="71"/>
      <c r="P102" s="71"/>
      <c r="Q102" s="71"/>
      <c r="R102" s="71" t="s">
        <v>21</v>
      </c>
      <c r="S102" s="73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23"/>
    </row>
    <row r="103" spans="1:36" ht="30" customHeight="1" x14ac:dyDescent="0.25">
      <c r="A103" s="389"/>
      <c r="B103" s="55" t="s">
        <v>200</v>
      </c>
      <c r="C103" s="74" t="s">
        <v>51</v>
      </c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1"/>
      <c r="O103" s="71"/>
      <c r="P103" s="71"/>
      <c r="Q103" s="71"/>
      <c r="R103" s="71" t="s">
        <v>21</v>
      </c>
      <c r="S103" s="73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23"/>
    </row>
    <row r="104" spans="1:36" ht="30" customHeight="1" x14ac:dyDescent="0.25">
      <c r="A104" s="389"/>
      <c r="B104" s="55" t="s">
        <v>201</v>
      </c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1"/>
      <c r="O104" s="71"/>
      <c r="P104" s="71"/>
      <c r="Q104" s="71" t="s">
        <v>61</v>
      </c>
      <c r="R104" s="71"/>
      <c r="S104" s="73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23"/>
    </row>
    <row r="105" spans="1:36" ht="30" customHeight="1" x14ac:dyDescent="0.25">
      <c r="A105" s="389"/>
      <c r="B105" s="55" t="s">
        <v>202</v>
      </c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1"/>
      <c r="O105" s="71" t="s">
        <v>61</v>
      </c>
      <c r="P105" s="71"/>
      <c r="Q105" s="71"/>
      <c r="R105" s="71"/>
      <c r="S105" s="73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23"/>
    </row>
    <row r="106" spans="1:36" ht="30" customHeight="1" x14ac:dyDescent="0.25">
      <c r="A106" s="389"/>
      <c r="B106" s="55" t="s">
        <v>203</v>
      </c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1"/>
      <c r="O106" s="71" t="s">
        <v>61</v>
      </c>
      <c r="P106" s="71"/>
      <c r="Q106" s="71"/>
      <c r="R106" s="71"/>
      <c r="S106" s="73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23"/>
    </row>
    <row r="107" spans="1:36" ht="30" customHeight="1" x14ac:dyDescent="0.25">
      <c r="A107" s="389"/>
      <c r="B107" s="55" t="s">
        <v>204</v>
      </c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1"/>
      <c r="O107" s="71" t="s">
        <v>61</v>
      </c>
      <c r="P107" s="71"/>
      <c r="Q107" s="71"/>
      <c r="R107" s="71"/>
      <c r="S107" s="73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23"/>
    </row>
    <row r="108" spans="1:36" ht="30" customHeight="1" x14ac:dyDescent="0.25">
      <c r="A108" s="389"/>
      <c r="B108" s="55" t="s">
        <v>205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1"/>
      <c r="O108" s="71" t="s">
        <v>61</v>
      </c>
      <c r="P108" s="71"/>
      <c r="Q108" s="71"/>
      <c r="R108" s="71"/>
      <c r="S108" s="73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23"/>
    </row>
    <row r="109" spans="1:36" ht="30" customHeight="1" x14ac:dyDescent="0.25">
      <c r="A109" s="389"/>
      <c r="B109" s="55" t="s">
        <v>206</v>
      </c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1"/>
      <c r="O109" s="71" t="s">
        <v>61</v>
      </c>
      <c r="P109" s="71"/>
      <c r="Q109" s="71"/>
      <c r="R109" s="71"/>
      <c r="S109" s="73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23"/>
    </row>
    <row r="110" spans="1:36" ht="30" customHeight="1" x14ac:dyDescent="0.25">
      <c r="A110" s="389"/>
      <c r="B110" s="55" t="s">
        <v>207</v>
      </c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1"/>
      <c r="O110" s="71" t="s">
        <v>61</v>
      </c>
      <c r="P110" s="71"/>
      <c r="Q110" s="71"/>
      <c r="R110" s="71"/>
      <c r="S110" s="73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23"/>
    </row>
    <row r="111" spans="1:36" ht="30" customHeight="1" x14ac:dyDescent="0.25">
      <c r="A111" s="389"/>
      <c r="B111" s="55" t="s">
        <v>208</v>
      </c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1"/>
      <c r="O111" s="71" t="s">
        <v>61</v>
      </c>
      <c r="P111" s="71"/>
      <c r="Q111" s="71"/>
      <c r="R111" s="71"/>
      <c r="S111" s="73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23"/>
    </row>
    <row r="112" spans="1:36" ht="30" customHeight="1" x14ac:dyDescent="0.25">
      <c r="A112" s="389"/>
      <c r="B112" s="55" t="s">
        <v>209</v>
      </c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1"/>
      <c r="O112" s="71" t="s">
        <v>61</v>
      </c>
      <c r="P112" s="71"/>
      <c r="Q112" s="71"/>
      <c r="R112" s="71"/>
      <c r="S112" s="73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23"/>
    </row>
    <row r="113" spans="1:36" ht="30" customHeight="1" x14ac:dyDescent="0.25">
      <c r="A113" s="389"/>
      <c r="B113" s="55" t="s">
        <v>210</v>
      </c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1"/>
      <c r="O113" s="71" t="s">
        <v>61</v>
      </c>
      <c r="P113" s="71"/>
      <c r="Q113" s="71"/>
      <c r="R113" s="71"/>
      <c r="S113" s="73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23"/>
    </row>
    <row r="114" spans="1:36" ht="30" customHeight="1" x14ac:dyDescent="0.25">
      <c r="A114" s="389"/>
      <c r="B114" s="55" t="s">
        <v>211</v>
      </c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1"/>
      <c r="O114" s="71" t="s">
        <v>61</v>
      </c>
      <c r="P114" s="71"/>
      <c r="Q114" s="71"/>
      <c r="R114" s="71"/>
      <c r="S114" s="73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23"/>
    </row>
    <row r="115" spans="1:36" ht="30" customHeight="1" x14ac:dyDescent="0.25">
      <c r="A115" s="390"/>
      <c r="B115" s="55" t="s">
        <v>212</v>
      </c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1"/>
      <c r="O115" s="71" t="s">
        <v>61</v>
      </c>
      <c r="P115" s="71"/>
      <c r="Q115" s="71"/>
      <c r="R115" s="71"/>
      <c r="S115" s="73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23"/>
    </row>
    <row r="116" spans="1:36" ht="30" customHeight="1" x14ac:dyDescent="0.25">
      <c r="A116" s="388" t="s">
        <v>52</v>
      </c>
      <c r="B116" s="55" t="s">
        <v>213</v>
      </c>
      <c r="C116" s="74" t="s">
        <v>55</v>
      </c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1"/>
      <c r="O116" s="71"/>
      <c r="P116" s="71"/>
      <c r="Q116" s="71"/>
      <c r="R116" s="71" t="s">
        <v>21</v>
      </c>
      <c r="S116" s="73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23"/>
    </row>
    <row r="117" spans="1:36" ht="30" customHeight="1" x14ac:dyDescent="0.25">
      <c r="A117" s="389"/>
      <c r="B117" s="55" t="s">
        <v>214</v>
      </c>
      <c r="C117" s="74" t="s">
        <v>55</v>
      </c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1"/>
      <c r="O117" s="71"/>
      <c r="P117" s="71"/>
      <c r="Q117" s="71"/>
      <c r="R117" s="71" t="s">
        <v>21</v>
      </c>
      <c r="S117" s="73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23"/>
    </row>
    <row r="118" spans="1:36" ht="30" customHeight="1" x14ac:dyDescent="0.25">
      <c r="A118" s="389"/>
      <c r="B118" s="55" t="s">
        <v>215</v>
      </c>
      <c r="C118" s="74" t="s">
        <v>55</v>
      </c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1"/>
      <c r="O118" s="71"/>
      <c r="P118" s="71"/>
      <c r="Q118" s="71"/>
      <c r="R118" s="71" t="s">
        <v>21</v>
      </c>
      <c r="S118" s="73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23"/>
    </row>
    <row r="119" spans="1:36" ht="30" customHeight="1" x14ac:dyDescent="0.25">
      <c r="A119" s="389"/>
      <c r="B119" s="55" t="s">
        <v>216</v>
      </c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1"/>
      <c r="O119" s="71"/>
      <c r="P119" s="71"/>
      <c r="Q119" s="71" t="s">
        <v>61</v>
      </c>
      <c r="R119" s="71"/>
      <c r="S119" s="73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23"/>
    </row>
    <row r="120" spans="1:36" ht="30" customHeight="1" x14ac:dyDescent="0.25">
      <c r="A120" s="389"/>
      <c r="B120" s="55" t="s">
        <v>217</v>
      </c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1"/>
      <c r="O120" s="71"/>
      <c r="P120" s="71" t="s">
        <v>61</v>
      </c>
      <c r="Q120" s="71"/>
      <c r="R120" s="71"/>
      <c r="S120" s="73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23"/>
    </row>
    <row r="121" spans="1:36" ht="30" customHeight="1" x14ac:dyDescent="0.25">
      <c r="A121" s="389"/>
      <c r="B121" s="55" t="s">
        <v>218</v>
      </c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1"/>
      <c r="O121" s="71"/>
      <c r="P121" s="71"/>
      <c r="Q121" s="71" t="s">
        <v>61</v>
      </c>
      <c r="R121" s="71"/>
      <c r="S121" s="73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23"/>
    </row>
    <row r="122" spans="1:36" ht="30" customHeight="1" x14ac:dyDescent="0.25">
      <c r="A122" s="389"/>
      <c r="B122" s="55" t="s">
        <v>219</v>
      </c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1"/>
      <c r="O122" s="71"/>
      <c r="P122" s="71" t="s">
        <v>61</v>
      </c>
      <c r="Q122" s="71"/>
      <c r="R122" s="71"/>
      <c r="S122" s="73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23"/>
    </row>
    <row r="123" spans="1:36" ht="30" customHeight="1" x14ac:dyDescent="0.25">
      <c r="A123" s="389"/>
      <c r="B123" s="55" t="s">
        <v>220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1"/>
      <c r="O123" s="71"/>
      <c r="P123" s="71"/>
      <c r="Q123" s="71" t="s">
        <v>61</v>
      </c>
      <c r="R123" s="71"/>
      <c r="S123" s="73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23"/>
    </row>
    <row r="124" spans="1:36" ht="30" customHeight="1" x14ac:dyDescent="0.25">
      <c r="A124" s="389"/>
      <c r="B124" s="55" t="s">
        <v>221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1"/>
      <c r="O124" s="71"/>
      <c r="P124" s="71" t="s">
        <v>61</v>
      </c>
      <c r="Q124" s="71"/>
      <c r="R124" s="71"/>
      <c r="S124" s="73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23"/>
    </row>
    <row r="125" spans="1:36" ht="30" customHeight="1" x14ac:dyDescent="0.25">
      <c r="A125" s="389"/>
      <c r="B125" s="55" t="s">
        <v>222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1"/>
      <c r="O125" s="71"/>
      <c r="P125" s="71"/>
      <c r="Q125" s="71" t="s">
        <v>61</v>
      </c>
      <c r="R125" s="71"/>
      <c r="S125" s="73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23"/>
    </row>
    <row r="126" spans="1:36" ht="30" customHeight="1" x14ac:dyDescent="0.25">
      <c r="A126" s="389"/>
      <c r="B126" s="55" t="s">
        <v>223</v>
      </c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1"/>
      <c r="O126" s="71"/>
      <c r="P126" s="71" t="s">
        <v>61</v>
      </c>
      <c r="Q126" s="71"/>
      <c r="R126" s="71"/>
      <c r="S126" s="73"/>
      <c r="T126" s="74"/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23"/>
    </row>
    <row r="127" spans="1:36" ht="30" customHeight="1" x14ac:dyDescent="0.25">
      <c r="A127" s="389"/>
      <c r="B127" s="55" t="s">
        <v>224</v>
      </c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1"/>
      <c r="O127" s="71"/>
      <c r="P127" s="71"/>
      <c r="Q127" s="71" t="s">
        <v>61</v>
      </c>
      <c r="R127" s="71"/>
      <c r="S127" s="73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23"/>
    </row>
    <row r="128" spans="1:36" ht="30" customHeight="1" x14ac:dyDescent="0.25">
      <c r="A128" s="389"/>
      <c r="B128" s="55" t="s">
        <v>225</v>
      </c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1"/>
      <c r="O128" s="71"/>
      <c r="P128" s="71" t="s">
        <v>61</v>
      </c>
      <c r="Q128" s="71"/>
      <c r="R128" s="71"/>
      <c r="S128" s="73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23"/>
    </row>
    <row r="129" spans="1:36" ht="30" customHeight="1" x14ac:dyDescent="0.25">
      <c r="A129" s="389"/>
      <c r="B129" s="55" t="s">
        <v>226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1"/>
      <c r="O129" s="71"/>
      <c r="P129" s="71"/>
      <c r="Q129" s="71" t="s">
        <v>61</v>
      </c>
      <c r="R129" s="71"/>
      <c r="S129" s="73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23"/>
    </row>
    <row r="130" spans="1:36" ht="30" customHeight="1" x14ac:dyDescent="0.25">
      <c r="A130" s="390"/>
      <c r="B130" s="55" t="s">
        <v>227</v>
      </c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1"/>
      <c r="O130" s="71"/>
      <c r="P130" s="71"/>
      <c r="Q130" s="71" t="s">
        <v>61</v>
      </c>
      <c r="R130" s="71"/>
      <c r="S130" s="73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23"/>
    </row>
    <row r="131" spans="1:36" ht="30" customHeight="1" x14ac:dyDescent="0.25">
      <c r="A131" s="388" t="s">
        <v>53</v>
      </c>
      <c r="B131" s="55" t="s">
        <v>228</v>
      </c>
      <c r="C131" s="74" t="s">
        <v>56</v>
      </c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1"/>
      <c r="O131" s="71"/>
      <c r="P131" s="71"/>
      <c r="Q131" s="71"/>
      <c r="R131" s="71" t="s">
        <v>21</v>
      </c>
      <c r="S131" s="73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23"/>
    </row>
    <row r="132" spans="1:36" ht="30" customHeight="1" x14ac:dyDescent="0.25">
      <c r="A132" s="389"/>
      <c r="B132" s="55" t="s">
        <v>229</v>
      </c>
      <c r="C132" s="74" t="s">
        <v>56</v>
      </c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1"/>
      <c r="O132" s="71"/>
      <c r="P132" s="71"/>
      <c r="Q132" s="71"/>
      <c r="R132" s="71" t="s">
        <v>21</v>
      </c>
      <c r="S132" s="73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23"/>
    </row>
    <row r="133" spans="1:36" ht="30" customHeight="1" x14ac:dyDescent="0.25">
      <c r="A133" s="389"/>
      <c r="B133" s="55" t="s">
        <v>230</v>
      </c>
      <c r="C133" s="74" t="s">
        <v>56</v>
      </c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1"/>
      <c r="O133" s="71"/>
      <c r="P133" s="71"/>
      <c r="Q133" s="71"/>
      <c r="R133" s="71" t="s">
        <v>21</v>
      </c>
      <c r="S133" s="73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23"/>
    </row>
    <row r="134" spans="1:36" ht="30" customHeight="1" x14ac:dyDescent="0.25">
      <c r="A134" s="389"/>
      <c r="B134" s="55" t="s">
        <v>231</v>
      </c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1"/>
      <c r="O134" s="71"/>
      <c r="P134" s="71" t="s">
        <v>61</v>
      </c>
      <c r="Q134" s="71"/>
      <c r="R134" s="71"/>
      <c r="S134" s="73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23"/>
    </row>
    <row r="135" spans="1:36" ht="30" customHeight="1" x14ac:dyDescent="0.25">
      <c r="A135" s="389"/>
      <c r="B135" s="55" t="s">
        <v>232</v>
      </c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1"/>
      <c r="O135" s="71"/>
      <c r="P135" s="71"/>
      <c r="Q135" s="71" t="s">
        <v>61</v>
      </c>
      <c r="R135" s="71"/>
      <c r="S135" s="73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23"/>
    </row>
    <row r="136" spans="1:36" ht="30" customHeight="1" x14ac:dyDescent="0.25">
      <c r="A136" s="389"/>
      <c r="B136" s="55" t="s">
        <v>233</v>
      </c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1"/>
      <c r="O136" s="71"/>
      <c r="P136" s="71" t="s">
        <v>61</v>
      </c>
      <c r="Q136" s="71"/>
      <c r="R136" s="71"/>
      <c r="S136" s="73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23"/>
    </row>
    <row r="137" spans="1:36" ht="30" customHeight="1" x14ac:dyDescent="0.25">
      <c r="A137" s="389"/>
      <c r="B137" s="55" t="s">
        <v>234</v>
      </c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1"/>
      <c r="O137" s="71"/>
      <c r="P137" s="71"/>
      <c r="Q137" s="71" t="s">
        <v>61</v>
      </c>
      <c r="R137" s="71"/>
      <c r="S137" s="73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23"/>
    </row>
    <row r="138" spans="1:36" ht="30" customHeight="1" x14ac:dyDescent="0.25">
      <c r="A138" s="389"/>
      <c r="B138" s="55" t="s">
        <v>235</v>
      </c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1"/>
      <c r="O138" s="71"/>
      <c r="P138" s="71" t="s">
        <v>61</v>
      </c>
      <c r="Q138" s="71"/>
      <c r="R138" s="71"/>
      <c r="S138" s="73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23"/>
    </row>
    <row r="139" spans="1:36" ht="30" customHeight="1" x14ac:dyDescent="0.25">
      <c r="A139" s="389"/>
      <c r="B139" s="55" t="s">
        <v>236</v>
      </c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1"/>
      <c r="O139" s="71"/>
      <c r="P139" s="71"/>
      <c r="Q139" s="71" t="s">
        <v>61</v>
      </c>
      <c r="R139" s="71"/>
      <c r="S139" s="73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23"/>
    </row>
    <row r="140" spans="1:36" ht="30" customHeight="1" x14ac:dyDescent="0.25">
      <c r="A140" s="389"/>
      <c r="B140" s="55" t="s">
        <v>237</v>
      </c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1"/>
      <c r="O140" s="71"/>
      <c r="P140" s="71" t="s">
        <v>61</v>
      </c>
      <c r="Q140" s="71"/>
      <c r="R140" s="71"/>
      <c r="S140" s="73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23"/>
    </row>
    <row r="141" spans="1:36" ht="30" customHeight="1" x14ac:dyDescent="0.25">
      <c r="A141" s="389"/>
      <c r="B141" s="55" t="s">
        <v>238</v>
      </c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1"/>
      <c r="O141" s="71"/>
      <c r="P141" s="71"/>
      <c r="Q141" s="71" t="s">
        <v>61</v>
      </c>
      <c r="R141" s="71"/>
      <c r="S141" s="73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23"/>
    </row>
    <row r="142" spans="1:36" ht="30" customHeight="1" x14ac:dyDescent="0.25">
      <c r="A142" s="389"/>
      <c r="B142" s="55" t="s">
        <v>239</v>
      </c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1"/>
      <c r="O142" s="71" t="s">
        <v>61</v>
      </c>
      <c r="P142" s="71"/>
      <c r="Q142" s="71"/>
      <c r="R142" s="71"/>
      <c r="S142" s="73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23"/>
    </row>
    <row r="143" spans="1:36" ht="30" customHeight="1" x14ac:dyDescent="0.25">
      <c r="A143" s="389"/>
      <c r="B143" s="55" t="s">
        <v>240</v>
      </c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1"/>
      <c r="O143" s="71" t="s">
        <v>61</v>
      </c>
      <c r="P143" s="71"/>
      <c r="Q143" s="71"/>
      <c r="R143" s="71"/>
      <c r="S143" s="73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23"/>
    </row>
    <row r="144" spans="1:36" ht="30" customHeight="1" x14ac:dyDescent="0.25">
      <c r="A144" s="389"/>
      <c r="B144" s="55" t="s">
        <v>241</v>
      </c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1"/>
      <c r="O144" s="71" t="s">
        <v>61</v>
      </c>
      <c r="P144" s="71"/>
      <c r="Q144" s="71"/>
      <c r="R144" s="71"/>
      <c r="S144" s="73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23"/>
    </row>
    <row r="145" spans="1:36" ht="30" customHeight="1" x14ac:dyDescent="0.25">
      <c r="A145" s="390"/>
      <c r="B145" s="55" t="s">
        <v>242</v>
      </c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1"/>
      <c r="O145" s="71" t="s">
        <v>61</v>
      </c>
      <c r="P145" s="71"/>
      <c r="Q145" s="71"/>
      <c r="R145" s="71"/>
      <c r="S145" s="73"/>
      <c r="T145" s="74"/>
      <c r="U145" s="74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23"/>
    </row>
    <row r="146" spans="1:36" ht="30" customHeight="1" x14ac:dyDescent="0.25">
      <c r="A146" s="388" t="s">
        <v>54</v>
      </c>
      <c r="B146" s="55" t="s">
        <v>243</v>
      </c>
      <c r="C146" s="74" t="s">
        <v>57</v>
      </c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1"/>
      <c r="O146" s="71"/>
      <c r="P146" s="71"/>
      <c r="Q146" s="71"/>
      <c r="R146" s="71" t="s">
        <v>21</v>
      </c>
      <c r="S146" s="73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23"/>
    </row>
    <row r="147" spans="1:36" ht="30" customHeight="1" x14ac:dyDescent="0.25">
      <c r="A147" s="389"/>
      <c r="B147" s="55" t="s">
        <v>244</v>
      </c>
      <c r="C147" s="74" t="s">
        <v>57</v>
      </c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1"/>
      <c r="O147" s="71"/>
      <c r="P147" s="71"/>
      <c r="Q147" s="71"/>
      <c r="R147" s="71" t="s">
        <v>21</v>
      </c>
      <c r="S147" s="73"/>
      <c r="T147" s="74"/>
      <c r="U147" s="74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23"/>
    </row>
    <row r="148" spans="1:36" ht="30" customHeight="1" x14ac:dyDescent="0.25">
      <c r="A148" s="389"/>
      <c r="B148" s="55" t="s">
        <v>245</v>
      </c>
      <c r="C148" s="74" t="s">
        <v>57</v>
      </c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1"/>
      <c r="O148" s="71"/>
      <c r="P148" s="71"/>
      <c r="Q148" s="71"/>
      <c r="R148" s="71" t="s">
        <v>21</v>
      </c>
      <c r="S148" s="73" t="s">
        <v>63</v>
      </c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23"/>
    </row>
    <row r="149" spans="1:36" ht="30" customHeight="1" x14ac:dyDescent="0.25">
      <c r="A149" s="389"/>
      <c r="B149" s="55" t="s">
        <v>246</v>
      </c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1"/>
      <c r="O149" s="71"/>
      <c r="P149" s="71"/>
      <c r="Q149" s="71" t="s">
        <v>61</v>
      </c>
      <c r="R149" s="71"/>
      <c r="S149" s="73"/>
      <c r="T149" s="74"/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23"/>
    </row>
    <row r="150" spans="1:36" ht="30" customHeight="1" x14ac:dyDescent="0.25">
      <c r="A150" s="389"/>
      <c r="B150" s="55" t="s">
        <v>247</v>
      </c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1"/>
      <c r="O150" s="71"/>
      <c r="P150" s="71"/>
      <c r="Q150" s="71" t="s">
        <v>61</v>
      </c>
      <c r="R150" s="71"/>
      <c r="S150" s="73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23"/>
    </row>
    <row r="151" spans="1:36" ht="30" customHeight="1" x14ac:dyDescent="0.25">
      <c r="A151" s="389"/>
      <c r="B151" s="55" t="s">
        <v>248</v>
      </c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1"/>
      <c r="O151" s="71"/>
      <c r="P151" s="71"/>
      <c r="Q151" s="71" t="s">
        <v>61</v>
      </c>
      <c r="R151" s="71"/>
      <c r="S151" s="73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23"/>
    </row>
    <row r="152" spans="1:36" ht="30" customHeight="1" x14ac:dyDescent="0.25">
      <c r="A152" s="389"/>
      <c r="B152" s="55" t="s">
        <v>249</v>
      </c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1"/>
      <c r="O152" s="71"/>
      <c r="P152" s="71"/>
      <c r="Q152" s="71" t="s">
        <v>61</v>
      </c>
      <c r="R152" s="71"/>
      <c r="S152" s="73"/>
      <c r="T152" s="74"/>
      <c r="U152" s="74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23"/>
    </row>
    <row r="153" spans="1:36" ht="30" customHeight="1" x14ac:dyDescent="0.25">
      <c r="A153" s="389"/>
      <c r="B153" s="55" t="s">
        <v>250</v>
      </c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1"/>
      <c r="O153" s="71"/>
      <c r="P153" s="71"/>
      <c r="Q153" s="71" t="s">
        <v>61</v>
      </c>
      <c r="R153" s="71"/>
      <c r="S153" s="73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23"/>
    </row>
    <row r="154" spans="1:36" ht="30" customHeight="1" x14ac:dyDescent="0.25">
      <c r="A154" s="389"/>
      <c r="B154" s="55" t="s">
        <v>251</v>
      </c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1"/>
      <c r="O154" s="71"/>
      <c r="P154" s="71"/>
      <c r="Q154" s="71" t="s">
        <v>61</v>
      </c>
      <c r="R154" s="71"/>
      <c r="S154" s="73"/>
      <c r="T154" s="74"/>
      <c r="U154" s="74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23"/>
    </row>
    <row r="155" spans="1:36" ht="30" customHeight="1" x14ac:dyDescent="0.25">
      <c r="A155" s="389"/>
      <c r="B155" s="55" t="s">
        <v>252</v>
      </c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1"/>
      <c r="O155" s="71"/>
      <c r="P155" s="71"/>
      <c r="Q155" s="71" t="s">
        <v>61</v>
      </c>
      <c r="R155" s="71"/>
      <c r="S155" s="73" t="s">
        <v>152</v>
      </c>
      <c r="T155" s="74"/>
      <c r="U155" s="74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23"/>
    </row>
    <row r="156" spans="1:36" ht="30" customHeight="1" x14ac:dyDescent="0.25">
      <c r="A156" s="389"/>
      <c r="B156" s="55" t="s">
        <v>253</v>
      </c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1"/>
      <c r="O156" s="71"/>
      <c r="P156" s="71"/>
      <c r="Q156" s="71" t="s">
        <v>61</v>
      </c>
      <c r="R156" s="71"/>
      <c r="S156" s="73"/>
      <c r="T156" s="74"/>
      <c r="U156" s="74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23"/>
    </row>
    <row r="157" spans="1:36" ht="30" customHeight="1" x14ac:dyDescent="0.25">
      <c r="A157" s="389"/>
      <c r="B157" s="55" t="s">
        <v>254</v>
      </c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1"/>
      <c r="O157" s="71"/>
      <c r="P157" s="71"/>
      <c r="Q157" s="71" t="s">
        <v>61</v>
      </c>
      <c r="R157" s="71"/>
      <c r="S157" s="73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23"/>
    </row>
    <row r="158" spans="1:36" ht="30" customHeight="1" x14ac:dyDescent="0.25">
      <c r="A158" s="389"/>
      <c r="B158" s="55" t="s">
        <v>255</v>
      </c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1"/>
      <c r="O158" s="71"/>
      <c r="P158" s="71"/>
      <c r="Q158" s="71" t="s">
        <v>61</v>
      </c>
      <c r="R158" s="71"/>
      <c r="S158" s="73"/>
      <c r="T158" s="74"/>
      <c r="U158" s="74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23"/>
    </row>
    <row r="159" spans="1:36" ht="30" customHeight="1" x14ac:dyDescent="0.25">
      <c r="A159" s="389"/>
      <c r="B159" s="55" t="s">
        <v>256</v>
      </c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1"/>
      <c r="O159" s="71"/>
      <c r="P159" s="71"/>
      <c r="Q159" s="71" t="s">
        <v>61</v>
      </c>
      <c r="R159" s="71"/>
      <c r="S159" s="73"/>
      <c r="T159" s="74"/>
      <c r="U159" s="74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23"/>
    </row>
    <row r="160" spans="1:36" ht="30" customHeight="1" x14ac:dyDescent="0.25">
      <c r="A160" s="390"/>
      <c r="B160" s="55" t="s">
        <v>257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1"/>
      <c r="O160" s="71"/>
      <c r="P160" s="71"/>
      <c r="Q160" s="71" t="s">
        <v>61</v>
      </c>
      <c r="R160" s="71"/>
      <c r="S160" s="73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23"/>
    </row>
    <row r="161" spans="1:36" x14ac:dyDescent="0.25">
      <c r="AJ161" s="23"/>
    </row>
    <row r="162" spans="1:36" x14ac:dyDescent="0.25">
      <c r="B162" s="75"/>
      <c r="AJ162" s="23"/>
    </row>
    <row r="163" spans="1:36" ht="15.75" thickBot="1" x14ac:dyDescent="0.3">
      <c r="L163" s="85"/>
      <c r="AJ163" s="23"/>
    </row>
    <row r="164" spans="1:36" ht="26.25" customHeight="1" thickBot="1" x14ac:dyDescent="0.3">
      <c r="A164" s="81" t="s">
        <v>159</v>
      </c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4"/>
      <c r="M164" s="83"/>
      <c r="AJ164" s="23"/>
    </row>
    <row r="165" spans="1:36" ht="26.25" customHeight="1" thickBot="1" x14ac:dyDescent="0.3">
      <c r="A165" s="57"/>
      <c r="B165" s="58"/>
      <c r="C165" s="58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AJ165" s="23"/>
    </row>
    <row r="166" spans="1:36" ht="43.5" customHeight="1" thickBot="1" x14ac:dyDescent="0.3">
      <c r="A166" s="63" t="s">
        <v>158</v>
      </c>
      <c r="B166" s="64"/>
      <c r="C166" s="65">
        <f>COUNTA(C170:C178,C182:C190,C194:C202,C206:C214)</f>
        <v>3</v>
      </c>
      <c r="AJ166" s="23"/>
    </row>
    <row r="167" spans="1:36" x14ac:dyDescent="0.25">
      <c r="AJ167" s="23"/>
    </row>
    <row r="168" spans="1:36" ht="15.75" x14ac:dyDescent="0.25">
      <c r="A168" s="319" t="s">
        <v>160</v>
      </c>
      <c r="B168" s="321" t="s">
        <v>75</v>
      </c>
      <c r="C168" s="321" t="s">
        <v>65</v>
      </c>
      <c r="D168" s="321" t="s">
        <v>66</v>
      </c>
      <c r="E168" s="322" t="s">
        <v>67</v>
      </c>
      <c r="F168" s="321" t="s">
        <v>68</v>
      </c>
      <c r="G168" s="321"/>
      <c r="H168" s="321" t="s">
        <v>69</v>
      </c>
      <c r="I168" s="321" t="s">
        <v>70</v>
      </c>
      <c r="J168" s="323" t="s">
        <v>71</v>
      </c>
      <c r="K168" s="323" t="s">
        <v>157</v>
      </c>
      <c r="L168" s="323"/>
      <c r="M168" s="323" t="s">
        <v>72</v>
      </c>
      <c r="N168" s="56"/>
      <c r="AJ168" s="23"/>
    </row>
    <row r="169" spans="1:36" ht="15.75" x14ac:dyDescent="0.25">
      <c r="A169" s="320"/>
      <c r="B169" s="321"/>
      <c r="C169" s="321"/>
      <c r="D169" s="321"/>
      <c r="E169" s="322"/>
      <c r="F169" s="60" t="s">
        <v>73</v>
      </c>
      <c r="G169" s="60" t="s">
        <v>74</v>
      </c>
      <c r="H169" s="321"/>
      <c r="I169" s="321"/>
      <c r="J169" s="323"/>
      <c r="K169" s="112" t="s">
        <v>168</v>
      </c>
      <c r="L169" s="112" t="s">
        <v>169</v>
      </c>
      <c r="M169" s="323"/>
      <c r="N169" s="50"/>
      <c r="AJ169" s="23"/>
    </row>
    <row r="170" spans="1:36" x14ac:dyDescent="0.25">
      <c r="A170" s="55" t="s">
        <v>161</v>
      </c>
      <c r="B170" s="55"/>
      <c r="C170" s="74" t="s">
        <v>162</v>
      </c>
      <c r="D170" s="74"/>
      <c r="E170" s="74"/>
      <c r="F170" s="74"/>
      <c r="G170" s="74"/>
      <c r="H170" s="74"/>
      <c r="I170" s="74"/>
      <c r="J170" s="71"/>
      <c r="K170" s="71"/>
      <c r="L170" s="71"/>
      <c r="M170" s="71"/>
      <c r="N170" s="50"/>
      <c r="AJ170" s="23"/>
    </row>
    <row r="171" spans="1:36" x14ac:dyDescent="0.25">
      <c r="A171" s="55"/>
      <c r="B171" s="55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50"/>
      <c r="AJ171" s="23"/>
    </row>
    <row r="172" spans="1:36" x14ac:dyDescent="0.25">
      <c r="A172" s="55"/>
      <c r="B172" s="55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50"/>
      <c r="AJ172" s="23"/>
    </row>
    <row r="173" spans="1:36" x14ac:dyDescent="0.25">
      <c r="A173" s="55"/>
      <c r="B173" s="55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50"/>
      <c r="AJ173" s="23"/>
    </row>
    <row r="174" spans="1:36" x14ac:dyDescent="0.25">
      <c r="A174" s="55"/>
      <c r="B174" s="55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50"/>
      <c r="AJ174" s="23"/>
    </row>
    <row r="175" spans="1:36" x14ac:dyDescent="0.25">
      <c r="A175" s="55"/>
      <c r="B175" s="55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50"/>
      <c r="AJ175" s="23"/>
    </row>
    <row r="176" spans="1:36" x14ac:dyDescent="0.25">
      <c r="A176" s="55"/>
      <c r="B176" s="55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50"/>
      <c r="AJ176" s="23"/>
    </row>
    <row r="177" spans="1:36" x14ac:dyDescent="0.25">
      <c r="A177" s="55"/>
      <c r="B177" s="55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50"/>
      <c r="AJ177" s="23"/>
    </row>
    <row r="178" spans="1:36" x14ac:dyDescent="0.25">
      <c r="A178" s="55"/>
      <c r="B178" s="55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50"/>
      <c r="AJ178" s="23"/>
    </row>
    <row r="179" spans="1:36" s="50" customFormat="1" x14ac:dyDescent="0.25">
      <c r="N179" s="76"/>
      <c r="O179" s="76"/>
      <c r="P179" s="76"/>
      <c r="Q179" s="76"/>
      <c r="R179" s="76"/>
      <c r="S179" s="76"/>
      <c r="AJ179" s="111"/>
    </row>
    <row r="180" spans="1:36" ht="15.75" x14ac:dyDescent="0.25">
      <c r="A180" s="319" t="s">
        <v>160</v>
      </c>
      <c r="B180" s="321" t="s">
        <v>75</v>
      </c>
      <c r="C180" s="321" t="s">
        <v>65</v>
      </c>
      <c r="D180" s="321" t="s">
        <v>66</v>
      </c>
      <c r="E180" s="322" t="s">
        <v>67</v>
      </c>
      <c r="F180" s="321" t="s">
        <v>68</v>
      </c>
      <c r="G180" s="321"/>
      <c r="H180" s="321" t="s">
        <v>69</v>
      </c>
      <c r="I180" s="321" t="s">
        <v>70</v>
      </c>
      <c r="J180" s="321" t="s">
        <v>71</v>
      </c>
      <c r="K180" s="323" t="s">
        <v>157</v>
      </c>
      <c r="L180" s="323"/>
      <c r="M180" s="321" t="s">
        <v>72</v>
      </c>
      <c r="N180" s="56"/>
      <c r="AJ180" s="23"/>
    </row>
    <row r="181" spans="1:36" ht="15" customHeight="1" x14ac:dyDescent="0.25">
      <c r="A181" s="320"/>
      <c r="B181" s="321"/>
      <c r="C181" s="321"/>
      <c r="D181" s="321"/>
      <c r="E181" s="322"/>
      <c r="F181" s="60" t="s">
        <v>73</v>
      </c>
      <c r="G181" s="60" t="s">
        <v>74</v>
      </c>
      <c r="H181" s="321"/>
      <c r="I181" s="321"/>
      <c r="J181" s="321"/>
      <c r="K181" s="112" t="s">
        <v>168</v>
      </c>
      <c r="L181" s="112" t="s">
        <v>169</v>
      </c>
      <c r="M181" s="321"/>
      <c r="N181" s="50"/>
      <c r="AJ181" s="23"/>
    </row>
    <row r="182" spans="1:36" x14ac:dyDescent="0.25">
      <c r="A182" s="55" t="s">
        <v>161</v>
      </c>
      <c r="B182" s="55"/>
      <c r="C182" s="74" t="s">
        <v>162</v>
      </c>
      <c r="D182" s="74"/>
      <c r="E182" s="74"/>
      <c r="F182" s="74"/>
      <c r="G182" s="74"/>
      <c r="H182" s="74"/>
      <c r="I182" s="74"/>
      <c r="J182" s="71"/>
      <c r="K182" s="71"/>
      <c r="L182" s="71"/>
      <c r="M182" s="71"/>
      <c r="N182" s="50"/>
      <c r="AJ182" s="23"/>
    </row>
    <row r="183" spans="1:36" x14ac:dyDescent="0.25">
      <c r="A183" s="55"/>
      <c r="B183" s="55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50"/>
      <c r="AJ183" s="23"/>
    </row>
    <row r="184" spans="1:36" x14ac:dyDescent="0.25">
      <c r="A184" s="55"/>
      <c r="B184" s="55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50"/>
      <c r="AJ184" s="23"/>
    </row>
    <row r="185" spans="1:36" x14ac:dyDescent="0.25">
      <c r="A185" s="55"/>
      <c r="B185" s="55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50"/>
      <c r="AJ185" s="23"/>
    </row>
    <row r="186" spans="1:36" x14ac:dyDescent="0.25">
      <c r="A186" s="55"/>
      <c r="B186" s="55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50"/>
      <c r="AJ186" s="23"/>
    </row>
    <row r="187" spans="1:36" x14ac:dyDescent="0.25">
      <c r="A187" s="55"/>
      <c r="B187" s="55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50"/>
      <c r="AJ187" s="23"/>
    </row>
    <row r="188" spans="1:36" x14ac:dyDescent="0.25">
      <c r="A188" s="55"/>
      <c r="B188" s="55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50"/>
      <c r="AJ188" s="23"/>
    </row>
    <row r="189" spans="1:36" x14ac:dyDescent="0.25">
      <c r="A189" s="55"/>
      <c r="B189" s="55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50"/>
      <c r="AJ189" s="23"/>
    </row>
    <row r="190" spans="1:36" x14ac:dyDescent="0.25">
      <c r="A190" s="55"/>
      <c r="B190" s="55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50"/>
      <c r="AJ190" s="23"/>
    </row>
    <row r="191" spans="1:36" x14ac:dyDescent="0.25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76"/>
      <c r="AJ191" s="23"/>
    </row>
    <row r="192" spans="1:36" ht="15.75" x14ac:dyDescent="0.25">
      <c r="A192" s="319" t="s">
        <v>160</v>
      </c>
      <c r="B192" s="321" t="s">
        <v>75</v>
      </c>
      <c r="C192" s="321" t="s">
        <v>65</v>
      </c>
      <c r="D192" s="321" t="s">
        <v>66</v>
      </c>
      <c r="E192" s="322" t="s">
        <v>67</v>
      </c>
      <c r="F192" s="321" t="s">
        <v>68</v>
      </c>
      <c r="G192" s="321"/>
      <c r="H192" s="321" t="s">
        <v>69</v>
      </c>
      <c r="I192" s="321" t="s">
        <v>70</v>
      </c>
      <c r="J192" s="321" t="s">
        <v>71</v>
      </c>
      <c r="K192" s="323" t="s">
        <v>157</v>
      </c>
      <c r="L192" s="323"/>
      <c r="M192" s="321" t="s">
        <v>72</v>
      </c>
      <c r="N192" s="56"/>
      <c r="AJ192" s="23"/>
    </row>
    <row r="193" spans="1:36" ht="15" customHeight="1" x14ac:dyDescent="0.25">
      <c r="A193" s="320"/>
      <c r="B193" s="321"/>
      <c r="C193" s="321"/>
      <c r="D193" s="321"/>
      <c r="E193" s="322"/>
      <c r="F193" s="60" t="s">
        <v>73</v>
      </c>
      <c r="G193" s="60" t="s">
        <v>74</v>
      </c>
      <c r="H193" s="321"/>
      <c r="I193" s="321"/>
      <c r="J193" s="321"/>
      <c r="K193" s="112" t="s">
        <v>168</v>
      </c>
      <c r="L193" s="112" t="s">
        <v>169</v>
      </c>
      <c r="M193" s="321"/>
      <c r="N193" s="50"/>
      <c r="AJ193" s="23"/>
    </row>
    <row r="194" spans="1:36" x14ac:dyDescent="0.25">
      <c r="A194" s="55"/>
      <c r="B194" s="55"/>
      <c r="C194" s="74" t="s">
        <v>162</v>
      </c>
      <c r="D194" s="74"/>
      <c r="E194" s="74"/>
      <c r="F194" s="74"/>
      <c r="G194" s="74"/>
      <c r="H194" s="74"/>
      <c r="I194" s="74"/>
      <c r="J194" s="71"/>
      <c r="K194" s="71"/>
      <c r="L194" s="71"/>
      <c r="M194" s="71"/>
      <c r="N194" s="50"/>
      <c r="AJ194" s="23"/>
    </row>
    <row r="195" spans="1:36" x14ac:dyDescent="0.25">
      <c r="A195" s="55"/>
      <c r="B195" s="55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50"/>
      <c r="AJ195" s="23"/>
    </row>
    <row r="196" spans="1:36" x14ac:dyDescent="0.25">
      <c r="A196" s="55"/>
      <c r="B196" s="55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50"/>
      <c r="AJ196" s="23"/>
    </row>
    <row r="197" spans="1:36" x14ac:dyDescent="0.25">
      <c r="A197" s="55"/>
      <c r="B197" s="55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50"/>
      <c r="AJ197" s="23"/>
    </row>
    <row r="198" spans="1:36" x14ac:dyDescent="0.25">
      <c r="A198" s="55"/>
      <c r="B198" s="55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50"/>
      <c r="AJ198" s="23"/>
    </row>
    <row r="199" spans="1:36" x14ac:dyDescent="0.25">
      <c r="A199" s="55"/>
      <c r="B199" s="55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50"/>
      <c r="AJ199" s="23"/>
    </row>
    <row r="200" spans="1:36" x14ac:dyDescent="0.25">
      <c r="A200" s="55"/>
      <c r="B200" s="55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50"/>
      <c r="AJ200" s="23"/>
    </row>
    <row r="201" spans="1:36" x14ac:dyDescent="0.25">
      <c r="A201" s="55"/>
      <c r="B201" s="55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50"/>
      <c r="AJ201" s="23"/>
    </row>
    <row r="202" spans="1:36" x14ac:dyDescent="0.25">
      <c r="A202" s="55"/>
      <c r="B202" s="55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50"/>
      <c r="AJ202" s="23"/>
    </row>
    <row r="203" spans="1:36" s="50" customFormat="1" x14ac:dyDescent="0.25">
      <c r="N203" s="76"/>
      <c r="O203" s="76"/>
      <c r="P203" s="76"/>
      <c r="Q203" s="76"/>
      <c r="R203" s="76"/>
      <c r="S203" s="76"/>
      <c r="AJ203" s="111"/>
    </row>
    <row r="204" spans="1:36" ht="15.75" x14ac:dyDescent="0.25">
      <c r="A204" s="324" t="s">
        <v>58</v>
      </c>
      <c r="B204" s="321" t="s">
        <v>75</v>
      </c>
      <c r="C204" s="321" t="s">
        <v>65</v>
      </c>
      <c r="D204" s="321" t="s">
        <v>66</v>
      </c>
      <c r="E204" s="322" t="s">
        <v>67</v>
      </c>
      <c r="F204" s="321" t="s">
        <v>68</v>
      </c>
      <c r="G204" s="321"/>
      <c r="H204" s="321" t="s">
        <v>69</v>
      </c>
      <c r="I204" s="321" t="s">
        <v>70</v>
      </c>
      <c r="J204" s="321" t="s">
        <v>71</v>
      </c>
      <c r="K204" s="323" t="s">
        <v>157</v>
      </c>
      <c r="L204" s="323"/>
      <c r="M204" s="321" t="s">
        <v>72</v>
      </c>
      <c r="N204" s="56"/>
      <c r="AJ204" s="23"/>
    </row>
    <row r="205" spans="1:36" ht="15.75" x14ac:dyDescent="0.25">
      <c r="A205" s="324"/>
      <c r="B205" s="321"/>
      <c r="C205" s="321"/>
      <c r="D205" s="321"/>
      <c r="E205" s="322"/>
      <c r="F205" s="60" t="s">
        <v>73</v>
      </c>
      <c r="G205" s="60" t="s">
        <v>74</v>
      </c>
      <c r="H205" s="321"/>
      <c r="I205" s="321"/>
      <c r="J205" s="321"/>
      <c r="K205" s="112" t="s">
        <v>168</v>
      </c>
      <c r="L205" s="112" t="s">
        <v>169</v>
      </c>
      <c r="M205" s="321"/>
      <c r="N205" s="50"/>
      <c r="AJ205" s="23"/>
    </row>
    <row r="206" spans="1:36" x14ac:dyDescent="0.25">
      <c r="A206" s="55"/>
      <c r="B206" s="55"/>
      <c r="C206" s="74"/>
      <c r="D206" s="74"/>
      <c r="E206" s="74"/>
      <c r="F206" s="74"/>
      <c r="G206" s="74"/>
      <c r="H206" s="74"/>
      <c r="I206" s="74"/>
      <c r="J206" s="71"/>
      <c r="K206" s="71"/>
      <c r="L206" s="71"/>
      <c r="M206" s="71"/>
      <c r="N206" s="50"/>
      <c r="AJ206" s="23"/>
    </row>
    <row r="207" spans="1:36" x14ac:dyDescent="0.25">
      <c r="A207" s="55"/>
      <c r="B207" s="55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50"/>
      <c r="AJ207" s="23"/>
    </row>
    <row r="208" spans="1:36" x14ac:dyDescent="0.25">
      <c r="A208" s="55"/>
      <c r="B208" s="55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50"/>
      <c r="AJ208" s="23"/>
    </row>
    <row r="209" spans="1:36" x14ac:dyDescent="0.25">
      <c r="A209" s="55"/>
      <c r="B209" s="55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50"/>
      <c r="AJ209" s="23"/>
    </row>
    <row r="210" spans="1:36" x14ac:dyDescent="0.25">
      <c r="A210" s="55"/>
      <c r="B210" s="55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50"/>
      <c r="AJ210" s="23"/>
    </row>
    <row r="211" spans="1:36" x14ac:dyDescent="0.25">
      <c r="A211" s="55"/>
      <c r="B211" s="55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50"/>
      <c r="AJ211" s="23"/>
    </row>
    <row r="212" spans="1:36" x14ac:dyDescent="0.25">
      <c r="A212" s="55"/>
      <c r="B212" s="55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50"/>
      <c r="AJ212" s="23"/>
    </row>
    <row r="213" spans="1:36" x14ac:dyDescent="0.25">
      <c r="A213" s="55"/>
      <c r="B213" s="55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50"/>
      <c r="AJ213" s="23"/>
    </row>
    <row r="214" spans="1:36" x14ac:dyDescent="0.25">
      <c r="A214" s="55"/>
      <c r="B214" s="55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50"/>
      <c r="AJ214" s="23"/>
    </row>
    <row r="215" spans="1:36" x14ac:dyDescent="0.25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110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  <c r="AH215" s="66"/>
      <c r="AI215" s="66"/>
      <c r="AJ215" s="23"/>
    </row>
    <row r="216" spans="1:36" x14ac:dyDescent="0.25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110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23"/>
    </row>
    <row r="217" spans="1:36" x14ac:dyDescent="0.25">
      <c r="N217" s="76"/>
    </row>
    <row r="218" spans="1:36" x14ac:dyDescent="0.25">
      <c r="N218" s="76"/>
    </row>
    <row r="219" spans="1:36" x14ac:dyDescent="0.25">
      <c r="N219" s="76"/>
    </row>
    <row r="220" spans="1:36" x14ac:dyDescent="0.25">
      <c r="N220" s="76"/>
    </row>
    <row r="221" spans="1:36" x14ac:dyDescent="0.25">
      <c r="N221" s="76"/>
    </row>
    <row r="222" spans="1:36" x14ac:dyDescent="0.25">
      <c r="N222" s="76"/>
    </row>
    <row r="223" spans="1:36" x14ac:dyDescent="0.25">
      <c r="N223" s="76"/>
    </row>
    <row r="224" spans="1:36" x14ac:dyDescent="0.25">
      <c r="N224" s="76"/>
    </row>
    <row r="225" spans="14:14" x14ac:dyDescent="0.25">
      <c r="N225" s="76"/>
    </row>
    <row r="226" spans="14:14" x14ac:dyDescent="0.25">
      <c r="N226" s="76"/>
    </row>
    <row r="227" spans="14:14" x14ac:dyDescent="0.25">
      <c r="N227" s="76"/>
    </row>
    <row r="228" spans="14:14" x14ac:dyDescent="0.25">
      <c r="N228" s="76"/>
    </row>
    <row r="229" spans="14:14" x14ac:dyDescent="0.25">
      <c r="N229" s="76"/>
    </row>
    <row r="230" spans="14:14" x14ac:dyDescent="0.25">
      <c r="N230" s="76"/>
    </row>
    <row r="231" spans="14:14" x14ac:dyDescent="0.25">
      <c r="N231" s="76"/>
    </row>
    <row r="232" spans="14:14" x14ac:dyDescent="0.25">
      <c r="N232" s="76"/>
    </row>
    <row r="233" spans="14:14" x14ac:dyDescent="0.25">
      <c r="N233" s="76"/>
    </row>
    <row r="234" spans="14:14" x14ac:dyDescent="0.25">
      <c r="N234" s="76"/>
    </row>
    <row r="235" spans="14:14" x14ac:dyDescent="0.25">
      <c r="N235" s="76"/>
    </row>
    <row r="236" spans="14:14" x14ac:dyDescent="0.25">
      <c r="N236" s="76"/>
    </row>
    <row r="237" spans="14:14" x14ac:dyDescent="0.25">
      <c r="N237" s="76"/>
    </row>
    <row r="238" spans="14:14" x14ac:dyDescent="0.25">
      <c r="N238" s="76"/>
    </row>
    <row r="239" spans="14:14" x14ac:dyDescent="0.25">
      <c r="N239" s="76"/>
    </row>
    <row r="240" spans="14:14" x14ac:dyDescent="0.25">
      <c r="N240" s="76"/>
    </row>
    <row r="241" spans="14:14" x14ac:dyDescent="0.25">
      <c r="N241" s="76"/>
    </row>
    <row r="242" spans="14:14" x14ac:dyDescent="0.25">
      <c r="N242" s="76"/>
    </row>
    <row r="243" spans="14:14" x14ac:dyDescent="0.25">
      <c r="N243" s="76"/>
    </row>
    <row r="244" spans="14:14" x14ac:dyDescent="0.25">
      <c r="N244" s="76"/>
    </row>
    <row r="245" spans="14:14" x14ac:dyDescent="0.25">
      <c r="N245" s="76"/>
    </row>
    <row r="246" spans="14:14" x14ac:dyDescent="0.25">
      <c r="N246" s="76"/>
    </row>
    <row r="247" spans="14:14" x14ac:dyDescent="0.25">
      <c r="N247" s="76"/>
    </row>
    <row r="248" spans="14:14" x14ac:dyDescent="0.25">
      <c r="N248" s="76"/>
    </row>
    <row r="249" spans="14:14" x14ac:dyDescent="0.25">
      <c r="N249" s="76"/>
    </row>
    <row r="250" spans="14:14" x14ac:dyDescent="0.25">
      <c r="N250" s="76"/>
    </row>
    <row r="251" spans="14:14" x14ac:dyDescent="0.25">
      <c r="N251" s="76"/>
    </row>
    <row r="252" spans="14:14" x14ac:dyDescent="0.25">
      <c r="N252" s="76"/>
    </row>
    <row r="253" spans="14:14" x14ac:dyDescent="0.25">
      <c r="N253" s="76"/>
    </row>
    <row r="254" spans="14:14" x14ac:dyDescent="0.25">
      <c r="N254" s="76"/>
    </row>
    <row r="255" spans="14:14" x14ac:dyDescent="0.25">
      <c r="N255" s="76"/>
    </row>
    <row r="256" spans="14:14" x14ac:dyDescent="0.25">
      <c r="N256" s="76"/>
    </row>
    <row r="257" spans="14:14" x14ac:dyDescent="0.25">
      <c r="N257" s="76"/>
    </row>
    <row r="258" spans="14:14" x14ac:dyDescent="0.25">
      <c r="N258" s="76"/>
    </row>
    <row r="259" spans="14:14" x14ac:dyDescent="0.25">
      <c r="N259" s="76"/>
    </row>
    <row r="260" spans="14:14" x14ac:dyDescent="0.25">
      <c r="N260" s="76"/>
    </row>
    <row r="261" spans="14:14" x14ac:dyDescent="0.25">
      <c r="N261" s="76"/>
    </row>
    <row r="262" spans="14:14" x14ac:dyDescent="0.25">
      <c r="N262" s="76"/>
    </row>
    <row r="263" spans="14:14" x14ac:dyDescent="0.25">
      <c r="N263" s="76"/>
    </row>
    <row r="264" spans="14:14" x14ac:dyDescent="0.25">
      <c r="N264" s="76"/>
    </row>
    <row r="265" spans="14:14" x14ac:dyDescent="0.25">
      <c r="N265" s="76"/>
    </row>
    <row r="266" spans="14:14" x14ac:dyDescent="0.25">
      <c r="N266" s="76"/>
    </row>
    <row r="267" spans="14:14" x14ac:dyDescent="0.25">
      <c r="N267" s="76"/>
    </row>
    <row r="268" spans="14:14" x14ac:dyDescent="0.25">
      <c r="N268" s="76"/>
    </row>
    <row r="269" spans="14:14" x14ac:dyDescent="0.25">
      <c r="N269" s="76"/>
    </row>
    <row r="270" spans="14:14" x14ac:dyDescent="0.25">
      <c r="N270" s="76"/>
    </row>
    <row r="271" spans="14:14" x14ac:dyDescent="0.25">
      <c r="N271" s="76"/>
    </row>
    <row r="272" spans="14:14" x14ac:dyDescent="0.25">
      <c r="N272" s="76"/>
    </row>
    <row r="273" spans="14:14" x14ac:dyDescent="0.25">
      <c r="N273" s="76"/>
    </row>
    <row r="274" spans="14:14" x14ac:dyDescent="0.25">
      <c r="N274" s="76"/>
    </row>
    <row r="275" spans="14:14" x14ac:dyDescent="0.25">
      <c r="N275" s="76"/>
    </row>
    <row r="276" spans="14:14" x14ac:dyDescent="0.25">
      <c r="N276" s="76"/>
    </row>
    <row r="277" spans="14:14" x14ac:dyDescent="0.25">
      <c r="N277" s="76"/>
    </row>
    <row r="278" spans="14:14" x14ac:dyDescent="0.25">
      <c r="N278" s="76"/>
    </row>
    <row r="279" spans="14:14" x14ac:dyDescent="0.25">
      <c r="N279" s="76"/>
    </row>
    <row r="280" spans="14:14" x14ac:dyDescent="0.25">
      <c r="N280" s="76"/>
    </row>
    <row r="281" spans="14:14" x14ac:dyDescent="0.25">
      <c r="N281" s="76"/>
    </row>
    <row r="282" spans="14:14" x14ac:dyDescent="0.25">
      <c r="N282" s="76"/>
    </row>
    <row r="283" spans="14:14" x14ac:dyDescent="0.25">
      <c r="N283" s="76"/>
    </row>
    <row r="284" spans="14:14" x14ac:dyDescent="0.25">
      <c r="N284" s="76"/>
    </row>
    <row r="285" spans="14:14" x14ac:dyDescent="0.25">
      <c r="N285" s="76"/>
    </row>
    <row r="286" spans="14:14" x14ac:dyDescent="0.25">
      <c r="N286" s="76"/>
    </row>
    <row r="287" spans="14:14" x14ac:dyDescent="0.25">
      <c r="N287" s="76"/>
    </row>
    <row r="288" spans="14:14" x14ac:dyDescent="0.25">
      <c r="N288" s="76"/>
    </row>
    <row r="289" spans="14:14" x14ac:dyDescent="0.25">
      <c r="N289" s="76"/>
    </row>
    <row r="290" spans="14:14" x14ac:dyDescent="0.25">
      <c r="N290" s="76"/>
    </row>
    <row r="291" spans="14:14" x14ac:dyDescent="0.25">
      <c r="N291" s="76"/>
    </row>
    <row r="292" spans="14:14" x14ac:dyDescent="0.25">
      <c r="N292" s="76"/>
    </row>
    <row r="293" spans="14:14" x14ac:dyDescent="0.25">
      <c r="N293" s="76"/>
    </row>
    <row r="294" spans="14:14" x14ac:dyDescent="0.25">
      <c r="N294" s="76"/>
    </row>
    <row r="295" spans="14:14" x14ac:dyDescent="0.25">
      <c r="N295" s="76"/>
    </row>
    <row r="296" spans="14:14" x14ac:dyDescent="0.25">
      <c r="N296" s="76"/>
    </row>
    <row r="297" spans="14:14" x14ac:dyDescent="0.25">
      <c r="N297" s="76"/>
    </row>
    <row r="298" spans="14:14" x14ac:dyDescent="0.25">
      <c r="N298" s="76"/>
    </row>
    <row r="299" spans="14:14" x14ac:dyDescent="0.25">
      <c r="N299" s="76"/>
    </row>
    <row r="300" spans="14:14" x14ac:dyDescent="0.25">
      <c r="N300" s="76"/>
    </row>
    <row r="301" spans="14:14" x14ac:dyDescent="0.25">
      <c r="N301" s="76"/>
    </row>
    <row r="302" spans="14:14" x14ac:dyDescent="0.25">
      <c r="N302" s="76"/>
    </row>
    <row r="303" spans="14:14" x14ac:dyDescent="0.25">
      <c r="N303" s="76"/>
    </row>
    <row r="304" spans="14:14" x14ac:dyDescent="0.25">
      <c r="N304" s="76"/>
    </row>
    <row r="305" spans="14:14" x14ac:dyDescent="0.25">
      <c r="N305" s="76"/>
    </row>
    <row r="306" spans="14:14" x14ac:dyDescent="0.25">
      <c r="N306" s="76"/>
    </row>
    <row r="307" spans="14:14" x14ac:dyDescent="0.25">
      <c r="N307" s="76"/>
    </row>
    <row r="308" spans="14:14" x14ac:dyDescent="0.25">
      <c r="N308" s="76"/>
    </row>
    <row r="309" spans="14:14" x14ac:dyDescent="0.25">
      <c r="N309" s="76"/>
    </row>
    <row r="310" spans="14:14" x14ac:dyDescent="0.25">
      <c r="N310" s="76"/>
    </row>
    <row r="311" spans="14:14" x14ac:dyDescent="0.25">
      <c r="N311" s="76"/>
    </row>
    <row r="312" spans="14:14" x14ac:dyDescent="0.25">
      <c r="N312" s="76"/>
    </row>
    <row r="313" spans="14:14" x14ac:dyDescent="0.25">
      <c r="N313" s="76"/>
    </row>
    <row r="314" spans="14:14" x14ac:dyDescent="0.25">
      <c r="N314" s="76"/>
    </row>
    <row r="315" spans="14:14" x14ac:dyDescent="0.25">
      <c r="N315" s="76"/>
    </row>
    <row r="316" spans="14:14" x14ac:dyDescent="0.25">
      <c r="N316" s="76"/>
    </row>
    <row r="317" spans="14:14" x14ac:dyDescent="0.25">
      <c r="N317" s="76"/>
    </row>
    <row r="318" spans="14:14" x14ac:dyDescent="0.25">
      <c r="N318" s="76"/>
    </row>
    <row r="319" spans="14:14" x14ac:dyDescent="0.25">
      <c r="N319" s="76"/>
    </row>
    <row r="320" spans="14:14" x14ac:dyDescent="0.25">
      <c r="N320" s="76"/>
    </row>
    <row r="321" spans="14:14" x14ac:dyDescent="0.25">
      <c r="N321" s="76"/>
    </row>
    <row r="322" spans="14:14" x14ac:dyDescent="0.25">
      <c r="N322" s="76"/>
    </row>
    <row r="323" spans="14:14" x14ac:dyDescent="0.25">
      <c r="N323" s="76"/>
    </row>
    <row r="324" spans="14:14" x14ac:dyDescent="0.25">
      <c r="N324" s="76"/>
    </row>
    <row r="325" spans="14:14" x14ac:dyDescent="0.25">
      <c r="N325" s="76"/>
    </row>
    <row r="326" spans="14:14" x14ac:dyDescent="0.25">
      <c r="N326" s="76"/>
    </row>
    <row r="327" spans="14:14" x14ac:dyDescent="0.25">
      <c r="N327" s="76"/>
    </row>
    <row r="328" spans="14:14" x14ac:dyDescent="0.25">
      <c r="N328" s="76"/>
    </row>
    <row r="329" spans="14:14" x14ac:dyDescent="0.25">
      <c r="N329" s="76"/>
    </row>
    <row r="330" spans="14:14" x14ac:dyDescent="0.25">
      <c r="N330" s="76"/>
    </row>
    <row r="331" spans="14:14" x14ac:dyDescent="0.25">
      <c r="N331" s="76"/>
    </row>
    <row r="332" spans="14:14" x14ac:dyDescent="0.25">
      <c r="N332" s="76"/>
    </row>
    <row r="333" spans="14:14" x14ac:dyDescent="0.25">
      <c r="N333" s="76"/>
    </row>
  </sheetData>
  <mergeCells count="94">
    <mergeCell ref="A1:AI1"/>
    <mergeCell ref="A2:AI2"/>
    <mergeCell ref="B4:G4"/>
    <mergeCell ref="B6:C6"/>
    <mergeCell ref="A8:M8"/>
    <mergeCell ref="N8:X8"/>
    <mergeCell ref="Y8:AI8"/>
    <mergeCell ref="N9:N10"/>
    <mergeCell ref="A9:A10"/>
    <mergeCell ref="B9:B10"/>
    <mergeCell ref="C9:C10"/>
    <mergeCell ref="D9:D10"/>
    <mergeCell ref="E9:E10"/>
    <mergeCell ref="F9:G9"/>
    <mergeCell ref="H9:H10"/>
    <mergeCell ref="I9:I10"/>
    <mergeCell ref="J9:J10"/>
    <mergeCell ref="K9:L9"/>
    <mergeCell ref="M9:M10"/>
    <mergeCell ref="X9:X10"/>
    <mergeCell ref="Y9:Y10"/>
    <mergeCell ref="Z9:Z10"/>
    <mergeCell ref="O9:O10"/>
    <mergeCell ref="P9:P10"/>
    <mergeCell ref="Q9:Q10"/>
    <mergeCell ref="R9:R10"/>
    <mergeCell ref="S9:S10"/>
    <mergeCell ref="T9:T10"/>
    <mergeCell ref="A131:A145"/>
    <mergeCell ref="AG9:AG10"/>
    <mergeCell ref="AH9:AH10"/>
    <mergeCell ref="AI9:AI10"/>
    <mergeCell ref="A11:A25"/>
    <mergeCell ref="A26:A40"/>
    <mergeCell ref="A41:A55"/>
    <mergeCell ref="AA9:AA10"/>
    <mergeCell ref="AB9:AB10"/>
    <mergeCell ref="AC9:AC10"/>
    <mergeCell ref="AD9:AD10"/>
    <mergeCell ref="AE9:AE10"/>
    <mergeCell ref="AF9:AF10"/>
    <mergeCell ref="U9:U10"/>
    <mergeCell ref="V9:V10"/>
    <mergeCell ref="W9:W10"/>
    <mergeCell ref="A56:A70"/>
    <mergeCell ref="A71:A85"/>
    <mergeCell ref="A86:A100"/>
    <mergeCell ref="A101:A115"/>
    <mergeCell ref="A116:A130"/>
    <mergeCell ref="K168:L168"/>
    <mergeCell ref="M168:M169"/>
    <mergeCell ref="A146:A160"/>
    <mergeCell ref="A168:A169"/>
    <mergeCell ref="B168:B169"/>
    <mergeCell ref="C168:C169"/>
    <mergeCell ref="D168:D169"/>
    <mergeCell ref="E168:E169"/>
    <mergeCell ref="F180:G180"/>
    <mergeCell ref="F168:G168"/>
    <mergeCell ref="H168:H169"/>
    <mergeCell ref="I168:I169"/>
    <mergeCell ref="J168:J169"/>
    <mergeCell ref="A180:A181"/>
    <mergeCell ref="B180:B181"/>
    <mergeCell ref="C180:C181"/>
    <mergeCell ref="D180:D181"/>
    <mergeCell ref="E180:E181"/>
    <mergeCell ref="A192:A193"/>
    <mergeCell ref="B192:B193"/>
    <mergeCell ref="C192:C193"/>
    <mergeCell ref="D192:D193"/>
    <mergeCell ref="E192:E193"/>
    <mergeCell ref="K192:L192"/>
    <mergeCell ref="M192:M193"/>
    <mergeCell ref="H180:H181"/>
    <mergeCell ref="I180:I181"/>
    <mergeCell ref="J180:J181"/>
    <mergeCell ref="K180:L180"/>
    <mergeCell ref="M180:M181"/>
    <mergeCell ref="F192:G192"/>
    <mergeCell ref="H192:H193"/>
    <mergeCell ref="I192:I193"/>
    <mergeCell ref="J192:J193"/>
    <mergeCell ref="H204:H205"/>
    <mergeCell ref="I204:I205"/>
    <mergeCell ref="J204:J205"/>
    <mergeCell ref="K204:L204"/>
    <mergeCell ref="M204:M205"/>
    <mergeCell ref="A204:A205"/>
    <mergeCell ref="B204:B205"/>
    <mergeCell ref="C204:C205"/>
    <mergeCell ref="D204:D205"/>
    <mergeCell ref="E204:E205"/>
    <mergeCell ref="F204:G204"/>
  </mergeCells>
  <conditionalFormatting sqref="AN6:AN7">
    <cfRule type="cellIs" dxfId="34" priority="9" stopIfTrue="1" operator="equal">
      <formula>$AN$6</formula>
    </cfRule>
  </conditionalFormatting>
  <conditionalFormatting sqref="N11:N160">
    <cfRule type="cellIs" dxfId="33" priority="8" stopIfTrue="1" operator="equal">
      <formula>"x"</formula>
    </cfRule>
  </conditionalFormatting>
  <conditionalFormatting sqref="O11:O160">
    <cfRule type="cellIs" dxfId="32" priority="7" operator="equal">
      <formula>"x"</formula>
    </cfRule>
  </conditionalFormatting>
  <conditionalFormatting sqref="P11:P160">
    <cfRule type="cellIs" dxfId="31" priority="6" operator="equal">
      <formula>"x"</formula>
    </cfRule>
  </conditionalFormatting>
  <conditionalFormatting sqref="Q11:Q160">
    <cfRule type="cellIs" dxfId="30" priority="5" stopIfTrue="1" operator="equal">
      <formula>"x"</formula>
    </cfRule>
  </conditionalFormatting>
  <conditionalFormatting sqref="R11:R160">
    <cfRule type="cellIs" dxfId="29" priority="4" operator="equal">
      <formula>"x"</formula>
    </cfRule>
  </conditionalFormatting>
  <conditionalFormatting sqref="S149:S160">
    <cfRule type="cellIs" dxfId="28" priority="3" stopIfTrue="1" operator="equal">
      <formula>"x"</formula>
    </cfRule>
  </conditionalFormatting>
  <conditionalFormatting sqref="S11:S160">
    <cfRule type="cellIs" dxfId="27" priority="1" stopIfTrue="1" operator="equal">
      <formula>$AN$7</formula>
    </cfRule>
    <cfRule type="cellIs" dxfId="26" priority="2" stopIfTrue="1" operator="equal">
      <formula>$AN$6</formula>
    </cfRule>
  </conditionalFormatting>
  <dataValidations count="1">
    <dataValidation type="list" allowBlank="1" showInputMessage="1" showErrorMessage="1" sqref="S11:S160">
      <formula1>$AN$6:$AN$7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3"/>
  <sheetViews>
    <sheetView showGridLines="0" zoomScale="80" zoomScaleNormal="80" zoomScalePageLayoutView="70" workbookViewId="0">
      <selection activeCell="C19" sqref="C19"/>
    </sheetView>
  </sheetViews>
  <sheetFormatPr defaultRowHeight="15" x14ac:dyDescent="0.25"/>
  <cols>
    <col min="1" max="1" width="2.85546875" customWidth="1"/>
    <col min="2" max="2" width="3.85546875" customWidth="1"/>
    <col min="3" max="3" width="53" bestFit="1" customWidth="1"/>
    <col min="4" max="4" width="12" bestFit="1" customWidth="1"/>
    <col min="5" max="5" width="7.42578125" customWidth="1"/>
    <col min="6" max="6" width="12" bestFit="1" customWidth="1"/>
    <col min="7" max="7" width="8.140625" customWidth="1"/>
    <col min="8" max="8" width="9.140625" customWidth="1"/>
    <col min="24" max="24" width="2.85546875" customWidth="1"/>
    <col min="27" max="29" width="4.140625" customWidth="1"/>
  </cols>
  <sheetData>
    <row r="1" spans="1:28" x14ac:dyDescent="0.25">
      <c r="A1" s="12"/>
      <c r="B1" s="406" t="s">
        <v>153</v>
      </c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12"/>
    </row>
    <row r="2" spans="1:28" s="18" customFormat="1" ht="21" customHeight="1" x14ac:dyDescent="0.25">
      <c r="A2" s="19"/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19"/>
    </row>
    <row r="3" spans="1:28" s="20" customFormat="1" ht="33.75" customHeight="1" x14ac:dyDescent="0.35">
      <c r="A3" s="22"/>
      <c r="B3" s="407" t="str">
        <f>'Monitoria Anual - 2'!A2</f>
        <v>Inserir nome do PAN - completo e resumido, ex: "Plano de Ação Nacional para a Conservação dos Ambientes Coralíneos - PAN Corais"</v>
      </c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22"/>
    </row>
    <row r="4" spans="1:28" s="13" customFormat="1" x14ac:dyDescent="0.25">
      <c r="A4" s="12"/>
      <c r="J4" s="14"/>
      <c r="K4" s="14"/>
      <c r="L4" s="14"/>
      <c r="M4" s="14"/>
      <c r="N4" s="14"/>
      <c r="O4" s="14"/>
      <c r="X4" s="12"/>
    </row>
    <row r="5" spans="1:28" s="15" customFormat="1" ht="45" customHeight="1" x14ac:dyDescent="0.25">
      <c r="A5" s="23"/>
      <c r="B5" s="408" t="s">
        <v>0</v>
      </c>
      <c r="C5" s="408"/>
      <c r="D5" s="409" t="str">
        <f>'Monitoria Anual - 2'!B4</f>
        <v>Salvar o</v>
      </c>
      <c r="E5" s="409"/>
      <c r="F5" s="409"/>
      <c r="G5" s="409"/>
      <c r="H5" s="409"/>
      <c r="I5" s="409"/>
      <c r="J5" s="409"/>
      <c r="K5" s="409"/>
      <c r="L5" s="409"/>
      <c r="M5" s="410"/>
      <c r="N5" s="16"/>
      <c r="O5" s="16"/>
      <c r="P5" s="16"/>
      <c r="Q5" s="16"/>
      <c r="R5" s="16"/>
      <c r="X5" s="23"/>
    </row>
    <row r="6" spans="1:28" s="13" customFormat="1" x14ac:dyDescent="0.25">
      <c r="A6" s="12"/>
      <c r="J6" s="14"/>
      <c r="K6" s="14"/>
      <c r="L6" s="14"/>
      <c r="M6" s="14"/>
      <c r="N6" s="14"/>
      <c r="O6" s="14"/>
      <c r="X6" s="12"/>
    </row>
    <row r="7" spans="1:28" s="13" customFormat="1" ht="26.25" customHeight="1" x14ac:dyDescent="0.25">
      <c r="A7" s="12"/>
      <c r="B7" s="408" t="s">
        <v>156</v>
      </c>
      <c r="C7" s="408"/>
      <c r="D7" s="396" t="str">
        <f>'Monitoria Anual - 2'!B6</f>
        <v>01/10/2016 - 04/10/2016 (virtual)</v>
      </c>
      <c r="E7" s="396"/>
      <c r="F7" s="396"/>
      <c r="G7" s="397"/>
      <c r="H7" s="50"/>
      <c r="I7" s="17"/>
      <c r="J7" s="14"/>
      <c r="K7" s="14"/>
      <c r="L7" s="14"/>
      <c r="M7" s="14"/>
      <c r="N7" s="14"/>
      <c r="O7" s="14"/>
      <c r="X7" s="12"/>
    </row>
    <row r="8" spans="1:28" x14ac:dyDescent="0.25">
      <c r="A8" s="12"/>
      <c r="X8" s="12"/>
    </row>
    <row r="9" spans="1:28" ht="31.5" customHeight="1" x14ac:dyDescent="0.25">
      <c r="A9" s="12"/>
      <c r="B9" s="398" t="s">
        <v>22</v>
      </c>
      <c r="C9" s="398"/>
      <c r="D9" s="398"/>
      <c r="E9" s="398"/>
      <c r="F9" s="398"/>
      <c r="G9" s="398"/>
      <c r="H9" s="398"/>
      <c r="I9" s="398"/>
      <c r="J9" s="398"/>
      <c r="K9" s="398"/>
      <c r="L9" s="398"/>
      <c r="M9" s="398"/>
      <c r="N9" s="398"/>
      <c r="O9" s="398"/>
      <c r="P9" s="398"/>
      <c r="Q9" s="398"/>
      <c r="R9" s="398"/>
      <c r="S9" s="398"/>
      <c r="T9" s="398"/>
      <c r="U9" s="398"/>
      <c r="V9" s="398"/>
      <c r="W9" s="398"/>
      <c r="X9" s="12"/>
    </row>
    <row r="10" spans="1:28" x14ac:dyDescent="0.25">
      <c r="A10" s="12"/>
      <c r="G10" s="11"/>
      <c r="H10" s="11"/>
      <c r="I10" s="11"/>
      <c r="X10" s="12"/>
    </row>
    <row r="11" spans="1:28" ht="15.75" x14ac:dyDescent="0.25">
      <c r="A11" s="12"/>
      <c r="B11" s="396" t="s">
        <v>154</v>
      </c>
      <c r="C11" s="397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12"/>
    </row>
    <row r="12" spans="1:28" ht="15.75" thickBot="1" x14ac:dyDescent="0.3">
      <c r="A12" s="12"/>
      <c r="E12" s="6"/>
      <c r="F12" s="399"/>
      <c r="G12" s="399"/>
      <c r="H12" s="115"/>
      <c r="X12" s="12"/>
    </row>
    <row r="13" spans="1:28" ht="33.75" customHeight="1" thickBot="1" x14ac:dyDescent="0.3">
      <c r="A13" s="12"/>
      <c r="C13" s="400" t="s">
        <v>170</v>
      </c>
      <c r="D13" s="401"/>
      <c r="E13" s="401"/>
      <c r="F13" s="401"/>
      <c r="G13" s="402"/>
      <c r="H13" s="3"/>
      <c r="X13" s="12"/>
    </row>
    <row r="14" spans="1:28" s="2" customFormat="1" ht="34.5" customHeight="1" thickBot="1" x14ac:dyDescent="0.3">
      <c r="A14" s="23"/>
      <c r="C14" s="31" t="s">
        <v>151</v>
      </c>
      <c r="D14" s="8" t="s">
        <v>64</v>
      </c>
      <c r="E14" s="9" t="s">
        <v>25</v>
      </c>
      <c r="F14" s="8" t="s">
        <v>62</v>
      </c>
      <c r="G14" s="10" t="s">
        <v>25</v>
      </c>
      <c r="H14" s="7"/>
      <c r="X14" s="23"/>
    </row>
    <row r="15" spans="1:28" ht="15.75" x14ac:dyDescent="0.25">
      <c r="A15" s="12"/>
      <c r="C15" s="92" t="s">
        <v>171</v>
      </c>
      <c r="D15" s="102"/>
      <c r="E15" s="103"/>
      <c r="F15" s="99">
        <f>COUNTA('Monitoria Anual - 2'!S11:S999)</f>
        <v>10</v>
      </c>
      <c r="G15" s="32">
        <f t="shared" ref="G15:G21" si="0">F15/$F$22</f>
        <v>6.9930069930069935E-2</v>
      </c>
      <c r="H15" s="4"/>
      <c r="X15" s="12"/>
    </row>
    <row r="16" spans="1:28" ht="15.75" x14ac:dyDescent="0.25">
      <c r="A16" s="12"/>
      <c r="C16" s="93" t="s">
        <v>172</v>
      </c>
      <c r="D16" s="104">
        <f>COUNTA('Monitoria Anual - 2'!N11:N999)</f>
        <v>2</v>
      </c>
      <c r="E16" s="34">
        <f>D16/$D$22</f>
        <v>1.3333333333333334E-2</v>
      </c>
      <c r="F16" s="100">
        <f>D16-AB16</f>
        <v>2</v>
      </c>
      <c r="G16" s="34">
        <f t="shared" si="0"/>
        <v>1.3986013986013986E-2</v>
      </c>
      <c r="H16" s="4"/>
      <c r="X16" s="12"/>
      <c r="Z16">
        <f>COUNTIFS('Monitoria Anual - 2'!N:N,"x",'Monitoria Anual - 2'!S:S,"Excluída")</f>
        <v>0</v>
      </c>
      <c r="AA16">
        <f>COUNTIFS('Monitoria Anual - 2'!N:N,"x",'Monitoria Anual - 2'!S:S,"Agrupada")</f>
        <v>0</v>
      </c>
      <c r="AB16">
        <f>Z16+AA16</f>
        <v>0</v>
      </c>
    </row>
    <row r="17" spans="1:28" ht="15.75" x14ac:dyDescent="0.25">
      <c r="A17" s="12"/>
      <c r="C17" s="94" t="s">
        <v>258</v>
      </c>
      <c r="D17" s="104">
        <f>COUNTA('Monitoria Anual - 2'!O11:O999)</f>
        <v>39</v>
      </c>
      <c r="E17" s="34">
        <f>D17/$D$22</f>
        <v>0.26</v>
      </c>
      <c r="F17" s="100">
        <f>D17-AB17</f>
        <v>35</v>
      </c>
      <c r="G17" s="34">
        <f t="shared" si="0"/>
        <v>0.24475524475524477</v>
      </c>
      <c r="H17" s="4"/>
      <c r="X17" s="12"/>
      <c r="Z17">
        <f t="array" ref="Z17">COUNTIFS('Monitoria Anual - 2'!O:O,"x",'Monitoria Anual - 2'!S:S,"Excluída")</f>
        <v>2</v>
      </c>
      <c r="AA17">
        <f t="array" ref="AA17">COUNTIFS('Monitoria Anual - 2'!O:O,"x",'Monitoria Anual - 2'!S:S,"Agrupada")</f>
        <v>2</v>
      </c>
      <c r="AB17">
        <f>Z17+AA17</f>
        <v>4</v>
      </c>
    </row>
    <row r="18" spans="1:28" ht="15.75" x14ac:dyDescent="0.25">
      <c r="A18" s="12"/>
      <c r="C18" s="95" t="s">
        <v>173</v>
      </c>
      <c r="D18" s="104">
        <f>COUNTA('Monitoria Anual - 2'!P11:P999)</f>
        <v>29</v>
      </c>
      <c r="E18" s="34">
        <f>D18/$D$22</f>
        <v>0.19333333333333333</v>
      </c>
      <c r="F18" s="100">
        <f>D18-AB18</f>
        <v>25</v>
      </c>
      <c r="G18" s="34">
        <f t="shared" si="0"/>
        <v>0.17482517482517482</v>
      </c>
      <c r="H18" s="4"/>
      <c r="X18" s="12"/>
      <c r="Z18">
        <f t="array" ref="Z18">COUNTIFS('Monitoria Anual - 2'!P:P,"x",'Monitoria Anual - 2'!S:S,"Excluída")</f>
        <v>2</v>
      </c>
      <c r="AA18">
        <f t="array" ref="AA18">COUNTIFS('Monitoria Anual - 2'!P:P,"x",'Monitoria Anual - 2'!S:S,"Agrupada")</f>
        <v>2</v>
      </c>
      <c r="AB18">
        <f>Z18+AA18</f>
        <v>4</v>
      </c>
    </row>
    <row r="19" spans="1:28" ht="15.75" x14ac:dyDescent="0.25">
      <c r="A19" s="12"/>
      <c r="C19" s="96" t="s">
        <v>174</v>
      </c>
      <c r="D19" s="104">
        <f>COUNTA('Monitoria Anual - 2'!Q11:Q999)</f>
        <v>38</v>
      </c>
      <c r="E19" s="34">
        <f>D19/$D$22</f>
        <v>0.25333333333333335</v>
      </c>
      <c r="F19" s="100">
        <f t="shared" ref="F19:F20" si="1">D19-AB19</f>
        <v>37</v>
      </c>
      <c r="G19" s="34">
        <f t="shared" si="0"/>
        <v>0.25874125874125875</v>
      </c>
      <c r="H19" s="4"/>
      <c r="X19" s="12"/>
      <c r="Z19">
        <f t="array" ref="Z19">COUNTIFS('Monitoria Anual - 2'!Q:Q,"x",'Monitoria Anual - 2'!S:S,"Excluída")</f>
        <v>0</v>
      </c>
      <c r="AA19">
        <f t="array" ref="AA19">COUNTIFS('Monitoria Anual - 2'!Q:Q,"x",'Monitoria Anual - 2'!S:S,"Agrupada")</f>
        <v>1</v>
      </c>
      <c r="AB19">
        <f>Z19+AA19</f>
        <v>1</v>
      </c>
    </row>
    <row r="20" spans="1:28" ht="15.75" x14ac:dyDescent="0.25">
      <c r="A20" s="12"/>
      <c r="C20" s="97" t="s">
        <v>175</v>
      </c>
      <c r="D20" s="104">
        <f>COUNTA('Monitoria Anual - 2'!R11:R999)</f>
        <v>42</v>
      </c>
      <c r="E20" s="34">
        <f>D20/$D$22</f>
        <v>0.28000000000000003</v>
      </c>
      <c r="F20" s="100">
        <f t="shared" si="1"/>
        <v>41</v>
      </c>
      <c r="G20" s="34">
        <f t="shared" si="0"/>
        <v>0.28671328671328672</v>
      </c>
      <c r="H20" s="4"/>
      <c r="X20" s="12"/>
      <c r="Z20">
        <f t="array" ref="Z20">COUNTIFS('Monitoria Anual - 2'!R:R,"x",'Monitoria Anual - 2'!S:S,"Excluída")</f>
        <v>1</v>
      </c>
      <c r="AA20">
        <f t="array" ref="AA20">COUNTIFS('Monitoria Anual - 2'!R:R,"x",'Monitoria Anual - 2'!S:S,"Agrupada")</f>
        <v>0</v>
      </c>
      <c r="AB20">
        <f>Z20+AA20</f>
        <v>1</v>
      </c>
    </row>
    <row r="21" spans="1:28" ht="16.5" thickBot="1" x14ac:dyDescent="0.3">
      <c r="A21" s="12"/>
      <c r="C21" s="98" t="s">
        <v>176</v>
      </c>
      <c r="D21" s="105"/>
      <c r="E21" s="106"/>
      <c r="F21" s="101">
        <f>'Monitoria Anual - 2'!C166</f>
        <v>3</v>
      </c>
      <c r="G21" s="35">
        <f t="shared" si="0"/>
        <v>2.097902097902098E-2</v>
      </c>
      <c r="H21" s="4"/>
      <c r="X21" s="12"/>
    </row>
    <row r="22" spans="1:28" ht="16.5" thickBot="1" x14ac:dyDescent="0.3">
      <c r="A22" s="12"/>
      <c r="C22" s="107" t="s">
        <v>177</v>
      </c>
      <c r="D22" s="109">
        <f>SUM(D16:D20)</f>
        <v>150</v>
      </c>
      <c r="E22" s="37">
        <f>SUM(E15:E21)</f>
        <v>1</v>
      </c>
      <c r="F22" s="108">
        <f>SUM(F16:F21)</f>
        <v>143</v>
      </c>
      <c r="G22" s="37">
        <f>SUM(G16:G21)</f>
        <v>0.99999999999999989</v>
      </c>
      <c r="H22" s="4"/>
      <c r="X22" s="12"/>
    </row>
    <row r="23" spans="1:28" ht="15.75" thickBot="1" x14ac:dyDescent="0.3">
      <c r="A23" s="12"/>
      <c r="C23" s="87" t="s">
        <v>179</v>
      </c>
      <c r="D23" s="403">
        <f>COUNTIF('Monitoria Anual - 2'!S11:S999,"Agrupada")</f>
        <v>5</v>
      </c>
      <c r="E23" s="404"/>
      <c r="F23" s="404"/>
      <c r="G23" s="405"/>
      <c r="H23" s="5"/>
      <c r="X23" s="12"/>
    </row>
    <row r="24" spans="1:28" ht="15.75" thickBot="1" x14ac:dyDescent="0.3">
      <c r="A24" s="12"/>
      <c r="C24" s="86" t="s">
        <v>178</v>
      </c>
      <c r="D24" s="403">
        <f>COUNTIF('Monitoria Anual - 2'!S11:S161,"Excluída")</f>
        <v>5</v>
      </c>
      <c r="E24" s="404"/>
      <c r="F24" s="404"/>
      <c r="G24" s="405"/>
      <c r="H24" s="6"/>
      <c r="X24" s="12"/>
    </row>
    <row r="25" spans="1:28" x14ac:dyDescent="0.25">
      <c r="A25" s="12"/>
      <c r="H25" s="6"/>
      <c r="X25" s="12"/>
    </row>
    <row r="26" spans="1:28" x14ac:dyDescent="0.25">
      <c r="A26" s="12"/>
      <c r="H26" s="6"/>
      <c r="X26" s="12"/>
    </row>
    <row r="27" spans="1:28" ht="15.75" x14ac:dyDescent="0.25">
      <c r="A27" s="12"/>
      <c r="B27" s="396" t="s">
        <v>27</v>
      </c>
      <c r="C27" s="397"/>
      <c r="D27" s="54"/>
      <c r="E27" s="54"/>
      <c r="F27" s="54"/>
      <c r="G27" s="54"/>
      <c r="X27" s="12"/>
    </row>
    <row r="28" spans="1:28" ht="16.5" thickBot="1" x14ac:dyDescent="0.3">
      <c r="A28" s="12"/>
      <c r="B28" s="51"/>
      <c r="C28" s="21"/>
      <c r="D28" s="21"/>
      <c r="E28" s="21"/>
      <c r="F28" s="21"/>
      <c r="G28" s="21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12"/>
    </row>
    <row r="29" spans="1:28" s="13" customFormat="1" ht="16.5" thickBot="1" x14ac:dyDescent="0.3">
      <c r="A29" s="12"/>
      <c r="B29" s="21"/>
      <c r="C29" s="38" t="s">
        <v>23</v>
      </c>
      <c r="D29" s="80">
        <f>COUNTA('Monitoria Anual - 2'!A11:A160)</f>
        <v>10</v>
      </c>
      <c r="E29"/>
      <c r="F29"/>
      <c r="G29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12"/>
    </row>
    <row r="30" spans="1:28" ht="15.75" thickBot="1" x14ac:dyDescent="0.3">
      <c r="A30" s="12"/>
      <c r="X30" s="12"/>
    </row>
    <row r="31" spans="1:28" ht="15.75" thickBot="1" x14ac:dyDescent="0.3">
      <c r="A31" s="12"/>
      <c r="C31" s="91" t="s">
        <v>28</v>
      </c>
      <c r="D31" s="91" t="s">
        <v>37</v>
      </c>
      <c r="E31" s="24"/>
      <c r="F31" s="25"/>
      <c r="G31" s="26"/>
      <c r="H31" s="28"/>
      <c r="I31" s="29"/>
      <c r="J31" s="30"/>
      <c r="W31" s="1"/>
      <c r="X31" s="12"/>
    </row>
    <row r="32" spans="1:28" x14ac:dyDescent="0.25">
      <c r="A32" s="12"/>
      <c r="C32" s="88" t="s">
        <v>38</v>
      </c>
      <c r="D32" s="116">
        <f>SUM(F32:J32)</f>
        <v>15</v>
      </c>
      <c r="E32" s="39">
        <f>COUNTA('Monitoria Anual - 2'!S11:S25)</f>
        <v>5</v>
      </c>
      <c r="F32" s="78">
        <f>COUNTA('Monitoria Anual - 2'!N11:N25)</f>
        <v>1</v>
      </c>
      <c r="G32" s="78">
        <f>COUNTA('Monitoria Anual - 2'!O11:O25)</f>
        <v>6</v>
      </c>
      <c r="H32" s="78">
        <f>COUNTA('Monitoria Anual - 2'!P11:P25)</f>
        <v>3</v>
      </c>
      <c r="I32" s="78">
        <f>COUNTA('Monitoria Anual - 2'!Q11:Q25)</f>
        <v>1</v>
      </c>
      <c r="J32" s="79">
        <f>COUNTA('Monitoria Anual - 2'!R11:R25)</f>
        <v>4</v>
      </c>
      <c r="W32" s="1"/>
      <c r="X32" s="12"/>
    </row>
    <row r="33" spans="1:24" x14ac:dyDescent="0.25">
      <c r="A33" s="12"/>
      <c r="C33" s="89" t="s">
        <v>39</v>
      </c>
      <c r="D33" s="88">
        <f>SUM(F33:J33)</f>
        <v>15</v>
      </c>
      <c r="E33" s="40">
        <f>COUNTA('Monitoria Anual - 2'!S26:S40)</f>
        <v>2</v>
      </c>
      <c r="F33" s="41">
        <f>COUNTA('Monitoria Anual - 2'!N26:N40)</f>
        <v>0</v>
      </c>
      <c r="G33" s="41">
        <f>COUNTA('Monitoria Anual - 2'!O26:O40)</f>
        <v>6</v>
      </c>
      <c r="H33" s="41">
        <f>COUNTA('Monitoria Anual - 2'!P26:P40)</f>
        <v>2</v>
      </c>
      <c r="I33" s="41">
        <f>COUNTA('Monitoria Anual - 2'!Q26:Q40)</f>
        <v>3</v>
      </c>
      <c r="J33" s="42">
        <f>COUNTA('Monitoria Anual - 2'!R26:R40)</f>
        <v>4</v>
      </c>
      <c r="W33" s="1"/>
      <c r="X33" s="12"/>
    </row>
    <row r="34" spans="1:24" x14ac:dyDescent="0.25">
      <c r="A34" s="12"/>
      <c r="C34" s="89" t="s">
        <v>40</v>
      </c>
      <c r="D34" s="88">
        <f t="shared" ref="D34:D41" si="2">SUM(F34:J34)</f>
        <v>15</v>
      </c>
      <c r="E34" s="40">
        <f>COUNTA('Monitoria Anual - 2'!S41:S55)</f>
        <v>0</v>
      </c>
      <c r="F34" s="41">
        <f>COUNTA('Monitoria Anual - 2'!N41:N55)</f>
        <v>1</v>
      </c>
      <c r="G34" s="41">
        <f>COUNTA('Monitoria Anual - 2'!O41:O55)</f>
        <v>6</v>
      </c>
      <c r="H34" s="41">
        <f>COUNTA('Monitoria Anual - 2'!P41:P55)</f>
        <v>1</v>
      </c>
      <c r="I34" s="41">
        <f>COUNTA('Monitoria Anual - 2'!Q41:Q55)</f>
        <v>5</v>
      </c>
      <c r="J34" s="42">
        <f>COUNTA('Monitoria Anual - 2'!R41:R55)</f>
        <v>2</v>
      </c>
      <c r="W34" s="1"/>
      <c r="X34" s="12"/>
    </row>
    <row r="35" spans="1:24" x14ac:dyDescent="0.25">
      <c r="A35" s="12"/>
      <c r="C35" s="89" t="s">
        <v>41</v>
      </c>
      <c r="D35" s="88">
        <f t="shared" si="2"/>
        <v>15</v>
      </c>
      <c r="E35" s="40">
        <f>COUNTA('Monitoria Anual - 2'!S56:S70)</f>
        <v>1</v>
      </c>
      <c r="F35" s="41">
        <f>COUNTA('Monitoria Anual - 2'!N56:N70)</f>
        <v>0</v>
      </c>
      <c r="G35" s="41">
        <f>COUNTA('Monitoria Anual - 2'!O56:O70)</f>
        <v>6</v>
      </c>
      <c r="H35" s="41">
        <f>COUNTA('Monitoria Anual - 2'!P56:P70)</f>
        <v>2</v>
      </c>
      <c r="I35" s="41">
        <f>COUNTA('Monitoria Anual - 2'!Q56:Q70)</f>
        <v>5</v>
      </c>
      <c r="J35" s="42">
        <f>COUNTA('Monitoria Anual - 2'!R56:R70)</f>
        <v>2</v>
      </c>
      <c r="W35" s="1"/>
      <c r="X35" s="12"/>
    </row>
    <row r="36" spans="1:24" x14ac:dyDescent="0.25">
      <c r="A36" s="12"/>
      <c r="C36" s="89" t="s">
        <v>42</v>
      </c>
      <c r="D36" s="88">
        <f t="shared" si="2"/>
        <v>15</v>
      </c>
      <c r="E36" s="40">
        <f>COUNTA('Monitoria Anual - 2'!S71:S85)</f>
        <v>0</v>
      </c>
      <c r="F36" s="41">
        <f>COUNTA('Monitoria Anual - 2'!N71:N85)</f>
        <v>0</v>
      </c>
      <c r="G36" s="41">
        <f>COUNTA('Monitoria Anual - 2'!O71:O85)</f>
        <v>0</v>
      </c>
      <c r="H36" s="41">
        <f>COUNTA('Monitoria Anual - 2'!P71:P85)</f>
        <v>12</v>
      </c>
      <c r="I36" s="41">
        <f>COUNTA('Monitoria Anual - 2'!Q71:Q85)</f>
        <v>0</v>
      </c>
      <c r="J36" s="42">
        <f>COUNTA('Monitoria Anual - 2'!R71:R85)</f>
        <v>3</v>
      </c>
      <c r="W36" s="1"/>
      <c r="X36" s="12"/>
    </row>
    <row r="37" spans="1:24" x14ac:dyDescent="0.25">
      <c r="A37" s="12"/>
      <c r="C37" s="89" t="s">
        <v>45</v>
      </c>
      <c r="D37" s="88">
        <f t="shared" si="2"/>
        <v>15</v>
      </c>
      <c r="E37" s="40">
        <f>COUNTA('Monitoria Anual - 2'!S86:S100)</f>
        <v>0</v>
      </c>
      <c r="F37" s="41">
        <f>COUNTA('Monitoria Anual - 2'!N86:N100)</f>
        <v>0</v>
      </c>
      <c r="G37" s="41">
        <f>COUNTA('Monitoria Anual - 2'!O86:O100)</f>
        <v>0</v>
      </c>
      <c r="H37" s="41">
        <f>COUNTA('Monitoria Anual - 2'!P86:P100)</f>
        <v>0</v>
      </c>
      <c r="I37" s="41">
        <f>COUNTA('Monitoria Anual - 2'!Q86:Q100)</f>
        <v>0</v>
      </c>
      <c r="J37" s="42">
        <f>COUNTA('Monitoria Anual - 2'!R86:R100)</f>
        <v>15</v>
      </c>
      <c r="W37" s="1"/>
      <c r="X37" s="12"/>
    </row>
    <row r="38" spans="1:24" x14ac:dyDescent="0.25">
      <c r="A38" s="12"/>
      <c r="C38" s="89" t="s">
        <v>46</v>
      </c>
      <c r="D38" s="88">
        <f t="shared" si="2"/>
        <v>15</v>
      </c>
      <c r="E38" s="40">
        <f>COUNTA('Monitoria Anual - 2'!S101:S115)</f>
        <v>0</v>
      </c>
      <c r="F38" s="41">
        <f>COUNTA('Monitoria Anual - 2'!N101:N115)</f>
        <v>0</v>
      </c>
      <c r="G38" s="41">
        <f>COUNTA('Monitoria Anual - 2'!O101:O115)</f>
        <v>11</v>
      </c>
      <c r="H38" s="41">
        <f>COUNTA('Monitoria Anual - 2'!P101:P115)</f>
        <v>0</v>
      </c>
      <c r="I38" s="41">
        <f>COUNTA('Monitoria Anual - 2'!Q101:Q115)</f>
        <v>1</v>
      </c>
      <c r="J38" s="42">
        <f>COUNTA('Monitoria Anual - 2'!R101:R115)</f>
        <v>3</v>
      </c>
      <c r="W38" s="1"/>
      <c r="X38" s="12"/>
    </row>
    <row r="39" spans="1:24" x14ac:dyDescent="0.25">
      <c r="A39" s="12"/>
      <c r="C39" s="89" t="s">
        <v>47</v>
      </c>
      <c r="D39" s="88">
        <f t="shared" si="2"/>
        <v>15</v>
      </c>
      <c r="E39" s="40">
        <f>COUNTA('Monitoria Anual - 2'!S116:S130)</f>
        <v>0</v>
      </c>
      <c r="F39" s="41">
        <f>COUNTA('Monitoria Anual - 2'!N116:N130)</f>
        <v>0</v>
      </c>
      <c r="G39" s="41">
        <f>COUNTA('Monitoria Anual - 2'!O116:O130)</f>
        <v>0</v>
      </c>
      <c r="H39" s="41">
        <f>COUNTA('Monitoria Anual - 2'!P116:P130)</f>
        <v>5</v>
      </c>
      <c r="I39" s="41">
        <f>COUNTA('Monitoria Anual - 2'!Q116:Q130)</f>
        <v>7</v>
      </c>
      <c r="J39" s="42">
        <f>COUNTA('Monitoria Anual - 2'!R116:R130)</f>
        <v>3</v>
      </c>
      <c r="W39" s="1"/>
      <c r="X39" s="12"/>
    </row>
    <row r="40" spans="1:24" x14ac:dyDescent="0.25">
      <c r="A40" s="12"/>
      <c r="C40" s="89" t="s">
        <v>48</v>
      </c>
      <c r="D40" s="88">
        <f t="shared" si="2"/>
        <v>15</v>
      </c>
      <c r="E40" s="40">
        <f>COUNTA('Monitoria Anual - 2'!S131:S145)</f>
        <v>0</v>
      </c>
      <c r="F40" s="41">
        <f>COUNTA('Monitoria Anual - 2'!N131:N145)</f>
        <v>0</v>
      </c>
      <c r="G40" s="41">
        <f>COUNTA('Monitoria Anual - 2'!O131:O145)</f>
        <v>4</v>
      </c>
      <c r="H40" s="41">
        <f>COUNTA('Monitoria Anual - 2'!P131:P145)</f>
        <v>4</v>
      </c>
      <c r="I40" s="41">
        <f>COUNTA('Monitoria Anual - 2'!Q131:Q145)</f>
        <v>4</v>
      </c>
      <c r="J40" s="42">
        <f>COUNTA('Monitoria Anual - 2'!R131:R145)</f>
        <v>3</v>
      </c>
      <c r="W40" s="1"/>
      <c r="X40" s="12"/>
    </row>
    <row r="41" spans="1:24" ht="15.75" thickBot="1" x14ac:dyDescent="0.3">
      <c r="A41" s="12"/>
      <c r="C41" s="90" t="s">
        <v>49</v>
      </c>
      <c r="D41" s="117">
        <f t="shared" si="2"/>
        <v>15</v>
      </c>
      <c r="E41" s="43">
        <f>COUNTA('Monitoria Anual - 2'!S146:S160)</f>
        <v>2</v>
      </c>
      <c r="F41" s="44">
        <f>COUNTA('Monitoria Anual - 2'!N146:N160)</f>
        <v>0</v>
      </c>
      <c r="G41" s="44">
        <f>COUNTA('Monitoria Anual - 2'!O146:O160)</f>
        <v>0</v>
      </c>
      <c r="H41" s="44">
        <f>COUNTA('Monitoria Anual - 2'!P146:P160)</f>
        <v>0</v>
      </c>
      <c r="I41" s="44">
        <f>COUNTA('Monitoria Anual - 2'!Q146:Q160)</f>
        <v>12</v>
      </c>
      <c r="J41" s="45">
        <f>COUNTA('Monitoria Anual - 2'!R146:R160)</f>
        <v>3</v>
      </c>
      <c r="W41" s="1"/>
      <c r="X41" s="12"/>
    </row>
    <row r="42" spans="1:24" x14ac:dyDescent="0.25">
      <c r="A42" s="12"/>
      <c r="X42" s="12"/>
    </row>
    <row r="43" spans="1:24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</row>
  </sheetData>
  <sheetProtection password="ECFE" sheet="1" objects="1" scenarios="1"/>
  <mergeCells count="13">
    <mergeCell ref="B1:W2"/>
    <mergeCell ref="B3:W3"/>
    <mergeCell ref="B5:C5"/>
    <mergeCell ref="D5:M5"/>
    <mergeCell ref="B7:C7"/>
    <mergeCell ref="D7:G7"/>
    <mergeCell ref="B27:C27"/>
    <mergeCell ref="B9:W9"/>
    <mergeCell ref="B11:C11"/>
    <mergeCell ref="F12:G12"/>
    <mergeCell ref="C13:G13"/>
    <mergeCell ref="D23:G23"/>
    <mergeCell ref="D24:G24"/>
  </mergeCells>
  <conditionalFormatting sqref="E32:F32 F33:F41 G32:J41">
    <cfRule type="cellIs" dxfId="25" priority="1" stopIfTrue="1" operator="equal">
      <formula>0</formula>
    </cfRule>
  </conditionalFormatting>
  <pageMargins left="0.25" right="0.25" top="0.75" bottom="0.75" header="0.3" footer="0.3"/>
  <pageSetup paperSize="9" scale="52" fitToHeight="0" orientation="landscape" r:id="rId1"/>
  <colBreaks count="1" manualBreakCount="1">
    <brk id="11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33"/>
  <sheetViews>
    <sheetView showGridLines="0" topLeftCell="K1" zoomScale="60" zoomScaleNormal="60" workbookViewId="0">
      <selection activeCell="Q9" sqref="Q9:Q10"/>
    </sheetView>
  </sheetViews>
  <sheetFormatPr defaultColWidth="8.85546875" defaultRowHeight="15" x14ac:dyDescent="0.25"/>
  <cols>
    <col min="1" max="1" width="72.5703125" style="15" customWidth="1"/>
    <col min="2" max="2" width="7.28515625" style="15" customWidth="1"/>
    <col min="3" max="3" width="73.5703125" style="15" customWidth="1"/>
    <col min="4" max="4" width="18.7109375" style="15" customWidth="1"/>
    <col min="5" max="5" width="19.42578125" style="15" customWidth="1"/>
    <col min="6" max="6" width="25.7109375" style="15" customWidth="1"/>
    <col min="7" max="7" width="27.5703125" style="15" customWidth="1"/>
    <col min="8" max="12" width="25.140625" style="15" customWidth="1"/>
    <col min="13" max="13" width="27.7109375" style="15" bestFit="1" customWidth="1"/>
    <col min="14" max="19" width="26.7109375" style="69" customWidth="1"/>
    <col min="20" max="20" width="37.85546875" style="15" customWidth="1"/>
    <col min="21" max="21" width="28.7109375" style="15" customWidth="1"/>
    <col min="22" max="22" width="40" style="15" customWidth="1"/>
    <col min="23" max="24" width="26.7109375" style="15" customWidth="1"/>
    <col min="25" max="27" width="28.85546875" style="15" customWidth="1"/>
    <col min="28" max="32" width="18.7109375" style="15" customWidth="1"/>
    <col min="33" max="33" width="23" style="15" bestFit="1" customWidth="1"/>
    <col min="34" max="34" width="18.7109375" style="15" customWidth="1"/>
    <col min="35" max="35" width="22.7109375" style="15" customWidth="1"/>
    <col min="36" max="36" width="7" style="15" customWidth="1"/>
    <col min="37" max="39" width="8.85546875" style="15"/>
    <col min="40" max="40" width="8.85546875" style="15" hidden="1" customWidth="1"/>
    <col min="41" max="16384" width="8.85546875" style="15"/>
  </cols>
  <sheetData>
    <row r="1" spans="1:40" ht="33.75" customHeight="1" x14ac:dyDescent="0.25">
      <c r="A1" s="325" t="s">
        <v>153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5"/>
      <c r="AI1" s="325"/>
      <c r="AJ1" s="23"/>
    </row>
    <row r="2" spans="1:40" s="50" customFormat="1" ht="33.75" customHeight="1" thickBot="1" x14ac:dyDescent="0.3">
      <c r="A2" s="392" t="s">
        <v>165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111"/>
    </row>
    <row r="3" spans="1:40" ht="15.75" thickTop="1" x14ac:dyDescent="0.25">
      <c r="AJ3" s="23"/>
    </row>
    <row r="4" spans="1:40" ht="45" customHeight="1" x14ac:dyDescent="0.25">
      <c r="A4" s="62" t="s">
        <v>164</v>
      </c>
      <c r="B4" s="393" t="s">
        <v>167</v>
      </c>
      <c r="C4" s="393"/>
      <c r="D4" s="393"/>
      <c r="E4" s="393"/>
      <c r="F4" s="393"/>
      <c r="G4" s="394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50"/>
      <c r="AJ4" s="23"/>
    </row>
    <row r="5" spans="1:40" x14ac:dyDescent="0.25">
      <c r="A5" s="50"/>
      <c r="B5" s="50"/>
      <c r="C5" s="50"/>
      <c r="D5" s="50"/>
      <c r="E5" s="50"/>
      <c r="F5" s="50"/>
      <c r="G5" s="50"/>
      <c r="H5" s="50"/>
      <c r="I5" s="50"/>
      <c r="AJ5" s="23"/>
    </row>
    <row r="6" spans="1:40" ht="27" customHeight="1" x14ac:dyDescent="0.25">
      <c r="A6" s="62" t="s">
        <v>156</v>
      </c>
      <c r="B6" s="318" t="s">
        <v>163</v>
      </c>
      <c r="C6" s="395"/>
      <c r="D6" s="50"/>
      <c r="E6" s="50"/>
      <c r="F6" s="50"/>
      <c r="G6" s="50"/>
      <c r="H6" s="50"/>
      <c r="I6" s="50"/>
      <c r="J6" s="50"/>
      <c r="K6" s="50"/>
      <c r="L6" s="50"/>
      <c r="M6" s="69"/>
      <c r="AJ6" s="23"/>
      <c r="AN6" s="15" t="s">
        <v>152</v>
      </c>
    </row>
    <row r="7" spans="1:40" ht="15.75" thickBot="1" x14ac:dyDescent="0.3">
      <c r="AJ7" s="23"/>
      <c r="AN7" s="70" t="s">
        <v>63</v>
      </c>
    </row>
    <row r="8" spans="1:40" ht="27" customHeight="1" thickBot="1" x14ac:dyDescent="0.3">
      <c r="A8" s="345" t="s">
        <v>2</v>
      </c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7"/>
      <c r="N8" s="358" t="s">
        <v>59</v>
      </c>
      <c r="O8" s="359"/>
      <c r="P8" s="359"/>
      <c r="Q8" s="359"/>
      <c r="R8" s="359"/>
      <c r="S8" s="359"/>
      <c r="T8" s="359"/>
      <c r="U8" s="359"/>
      <c r="V8" s="359"/>
      <c r="W8" s="359"/>
      <c r="X8" s="360"/>
      <c r="Y8" s="326" t="s">
        <v>20</v>
      </c>
      <c r="Z8" s="327"/>
      <c r="AA8" s="327"/>
      <c r="AB8" s="327"/>
      <c r="AC8" s="327"/>
      <c r="AD8" s="327"/>
      <c r="AE8" s="327"/>
      <c r="AF8" s="327"/>
      <c r="AG8" s="327"/>
      <c r="AH8" s="327"/>
      <c r="AI8" s="328"/>
      <c r="AJ8" s="23"/>
    </row>
    <row r="9" spans="1:40" ht="64.5" customHeight="1" x14ac:dyDescent="0.25">
      <c r="A9" s="331" t="s">
        <v>1</v>
      </c>
      <c r="B9" s="329" t="s">
        <v>75</v>
      </c>
      <c r="C9" s="329" t="s">
        <v>65</v>
      </c>
      <c r="D9" s="329" t="s">
        <v>66</v>
      </c>
      <c r="E9" s="333" t="s">
        <v>67</v>
      </c>
      <c r="F9" s="329" t="s">
        <v>68</v>
      </c>
      <c r="G9" s="329"/>
      <c r="H9" s="329" t="s">
        <v>69</v>
      </c>
      <c r="I9" s="329" t="s">
        <v>70</v>
      </c>
      <c r="J9" s="329" t="s">
        <v>71</v>
      </c>
      <c r="K9" s="348" t="s">
        <v>157</v>
      </c>
      <c r="L9" s="349"/>
      <c r="M9" s="329" t="s">
        <v>72</v>
      </c>
      <c r="N9" s="365" t="s">
        <v>3</v>
      </c>
      <c r="O9" s="367" t="s">
        <v>259</v>
      </c>
      <c r="P9" s="369" t="s">
        <v>4</v>
      </c>
      <c r="Q9" s="371" t="s">
        <v>5</v>
      </c>
      <c r="R9" s="341" t="s">
        <v>6</v>
      </c>
      <c r="S9" s="343" t="s">
        <v>7</v>
      </c>
      <c r="T9" s="354" t="s">
        <v>8</v>
      </c>
      <c r="U9" s="354" t="s">
        <v>9</v>
      </c>
      <c r="V9" s="354" t="s">
        <v>10</v>
      </c>
      <c r="W9" s="354" t="s">
        <v>11</v>
      </c>
      <c r="X9" s="361" t="s">
        <v>60</v>
      </c>
      <c r="Y9" s="363" t="s">
        <v>12</v>
      </c>
      <c r="Z9" s="339" t="s">
        <v>13</v>
      </c>
      <c r="AA9" s="356" t="s">
        <v>182</v>
      </c>
      <c r="AB9" s="339" t="s">
        <v>14</v>
      </c>
      <c r="AC9" s="339" t="s">
        <v>15</v>
      </c>
      <c r="AD9" s="339" t="s">
        <v>16</v>
      </c>
      <c r="AE9" s="339" t="s">
        <v>17</v>
      </c>
      <c r="AF9" s="337" t="s">
        <v>18</v>
      </c>
      <c r="AG9" s="339" t="s">
        <v>180</v>
      </c>
      <c r="AH9" s="339" t="s">
        <v>181</v>
      </c>
      <c r="AI9" s="335" t="s">
        <v>19</v>
      </c>
      <c r="AJ9" s="23"/>
    </row>
    <row r="10" spans="1:40" ht="45.75" customHeight="1" thickBot="1" x14ac:dyDescent="0.3">
      <c r="A10" s="332"/>
      <c r="B10" s="330"/>
      <c r="C10" s="330"/>
      <c r="D10" s="330"/>
      <c r="E10" s="334"/>
      <c r="F10" s="61" t="s">
        <v>73</v>
      </c>
      <c r="G10" s="61" t="s">
        <v>74</v>
      </c>
      <c r="H10" s="330"/>
      <c r="I10" s="330"/>
      <c r="J10" s="330"/>
      <c r="K10" s="113" t="s">
        <v>168</v>
      </c>
      <c r="L10" s="113" t="s">
        <v>169</v>
      </c>
      <c r="M10" s="330"/>
      <c r="N10" s="366"/>
      <c r="O10" s="368"/>
      <c r="P10" s="370"/>
      <c r="Q10" s="372"/>
      <c r="R10" s="342"/>
      <c r="S10" s="344"/>
      <c r="T10" s="355"/>
      <c r="U10" s="355"/>
      <c r="V10" s="355"/>
      <c r="W10" s="355"/>
      <c r="X10" s="362"/>
      <c r="Y10" s="364"/>
      <c r="Z10" s="340"/>
      <c r="AA10" s="357"/>
      <c r="AB10" s="340"/>
      <c r="AC10" s="340"/>
      <c r="AD10" s="340"/>
      <c r="AE10" s="340"/>
      <c r="AF10" s="338"/>
      <c r="AG10" s="340"/>
      <c r="AH10" s="340"/>
      <c r="AI10" s="336"/>
      <c r="AJ10" s="23"/>
    </row>
    <row r="11" spans="1:40" ht="30" customHeight="1" x14ac:dyDescent="0.25">
      <c r="A11" s="391" t="s">
        <v>30</v>
      </c>
      <c r="B11" s="114" t="s">
        <v>76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2"/>
      <c r="P11" s="71" t="s">
        <v>61</v>
      </c>
      <c r="Q11" s="71"/>
      <c r="R11" s="71"/>
      <c r="S11" s="73" t="s">
        <v>63</v>
      </c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23"/>
    </row>
    <row r="12" spans="1:40" ht="30" customHeight="1" x14ac:dyDescent="0.25">
      <c r="A12" s="389"/>
      <c r="B12" s="55" t="s">
        <v>77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1"/>
      <c r="O12" s="71"/>
      <c r="P12" s="71" t="s">
        <v>61</v>
      </c>
      <c r="Q12" s="71"/>
      <c r="R12" s="71"/>
      <c r="S12" s="73" t="s">
        <v>63</v>
      </c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23"/>
    </row>
    <row r="13" spans="1:40" ht="30" customHeight="1" x14ac:dyDescent="0.25">
      <c r="A13" s="389"/>
      <c r="B13" s="55" t="s">
        <v>78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1"/>
      <c r="O13" s="71"/>
      <c r="P13" s="71"/>
      <c r="Q13" s="71"/>
      <c r="R13" s="71" t="s">
        <v>61</v>
      </c>
      <c r="S13" s="73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23"/>
    </row>
    <row r="14" spans="1:40" ht="30" customHeight="1" x14ac:dyDescent="0.25">
      <c r="A14" s="389"/>
      <c r="B14" s="55" t="s">
        <v>79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1"/>
      <c r="O14" s="71"/>
      <c r="P14" s="71"/>
      <c r="Q14" s="71"/>
      <c r="R14" s="71" t="s">
        <v>61</v>
      </c>
      <c r="S14" s="73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23"/>
    </row>
    <row r="15" spans="1:40" ht="30" customHeight="1" x14ac:dyDescent="0.25">
      <c r="A15" s="389"/>
      <c r="B15" s="55" t="s">
        <v>80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1"/>
      <c r="O15" s="71"/>
      <c r="P15" s="71"/>
      <c r="Q15" s="71"/>
      <c r="R15" s="71" t="s">
        <v>21</v>
      </c>
      <c r="S15" s="73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23"/>
    </row>
    <row r="16" spans="1:40" ht="30" customHeight="1" x14ac:dyDescent="0.25">
      <c r="A16" s="389"/>
      <c r="B16" s="55" t="s">
        <v>81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1"/>
      <c r="O16" s="71" t="s">
        <v>61</v>
      </c>
      <c r="P16" s="71"/>
      <c r="Q16" s="71"/>
      <c r="R16" s="71"/>
      <c r="S16" s="73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23"/>
    </row>
    <row r="17" spans="1:36" ht="30" customHeight="1" x14ac:dyDescent="0.25">
      <c r="A17" s="389"/>
      <c r="B17" s="55" t="s">
        <v>82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1"/>
      <c r="O17" s="71" t="s">
        <v>61</v>
      </c>
      <c r="P17" s="71"/>
      <c r="Q17" s="71"/>
      <c r="R17" s="71"/>
      <c r="S17" s="73" t="s">
        <v>152</v>
      </c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23"/>
    </row>
    <row r="18" spans="1:36" ht="30" customHeight="1" x14ac:dyDescent="0.25">
      <c r="A18" s="389"/>
      <c r="B18" s="55" t="s">
        <v>83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1"/>
      <c r="O18" s="71"/>
      <c r="P18" s="71"/>
      <c r="Q18" s="71" t="s">
        <v>21</v>
      </c>
      <c r="R18" s="71"/>
      <c r="S18" s="73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23"/>
    </row>
    <row r="19" spans="1:36" ht="30" customHeight="1" x14ac:dyDescent="0.25">
      <c r="A19" s="389"/>
      <c r="B19" s="55" t="s">
        <v>84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1"/>
      <c r="O19" s="71"/>
      <c r="P19" s="71" t="s">
        <v>61</v>
      </c>
      <c r="Q19" s="71"/>
      <c r="R19" s="71"/>
      <c r="S19" s="73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23"/>
    </row>
    <row r="20" spans="1:36" ht="30" customHeight="1" x14ac:dyDescent="0.25">
      <c r="A20" s="389"/>
      <c r="B20" s="55" t="s">
        <v>85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1"/>
      <c r="O20" s="71" t="s">
        <v>61</v>
      </c>
      <c r="P20" s="71"/>
      <c r="Q20" s="71"/>
      <c r="R20" s="71"/>
      <c r="S20" s="73" t="s">
        <v>152</v>
      </c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23"/>
    </row>
    <row r="21" spans="1:36" ht="30" customHeight="1" x14ac:dyDescent="0.25">
      <c r="A21" s="389"/>
      <c r="B21" s="55" t="s">
        <v>86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1" t="s">
        <v>61</v>
      </c>
      <c r="O21" s="71"/>
      <c r="P21" s="71"/>
      <c r="Q21" s="71"/>
      <c r="R21" s="71"/>
      <c r="S21" s="73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23"/>
    </row>
    <row r="22" spans="1:36" ht="30" customHeight="1" x14ac:dyDescent="0.25">
      <c r="A22" s="389"/>
      <c r="B22" s="55" t="s">
        <v>87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1"/>
      <c r="O22" s="71" t="s">
        <v>61</v>
      </c>
      <c r="P22" s="71"/>
      <c r="Q22" s="71"/>
      <c r="R22" s="71"/>
      <c r="S22" s="73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23"/>
    </row>
    <row r="23" spans="1:36" ht="30" customHeight="1" x14ac:dyDescent="0.25">
      <c r="A23" s="389"/>
      <c r="B23" s="55" t="s">
        <v>88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1"/>
      <c r="O23" s="71"/>
      <c r="P23" s="71"/>
      <c r="Q23" s="71"/>
      <c r="R23" s="71" t="s">
        <v>61</v>
      </c>
      <c r="S23" s="73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23"/>
    </row>
    <row r="24" spans="1:36" ht="30" customHeight="1" x14ac:dyDescent="0.25">
      <c r="A24" s="389"/>
      <c r="B24" s="55" t="s">
        <v>89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1"/>
      <c r="O24" s="71" t="s">
        <v>61</v>
      </c>
      <c r="P24" s="71"/>
      <c r="Q24" s="71"/>
      <c r="R24" s="71"/>
      <c r="S24" s="73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23"/>
    </row>
    <row r="25" spans="1:36" ht="30" customHeight="1" x14ac:dyDescent="0.25">
      <c r="A25" s="390"/>
      <c r="B25" s="55" t="s">
        <v>90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1"/>
      <c r="O25" s="71" t="s">
        <v>61</v>
      </c>
      <c r="P25" s="71"/>
      <c r="Q25" s="71"/>
      <c r="R25" s="71"/>
      <c r="S25" s="73" t="s">
        <v>63</v>
      </c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23"/>
    </row>
    <row r="26" spans="1:36" ht="30" customHeight="1" x14ac:dyDescent="0.25">
      <c r="A26" s="388" t="s">
        <v>31</v>
      </c>
      <c r="B26" s="55" t="s">
        <v>91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1"/>
      <c r="O26" s="71" t="s">
        <v>61</v>
      </c>
      <c r="P26" s="71"/>
      <c r="Q26" s="71"/>
      <c r="R26" s="71"/>
      <c r="S26" s="73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23"/>
    </row>
    <row r="27" spans="1:36" ht="30" customHeight="1" x14ac:dyDescent="0.25">
      <c r="A27" s="389"/>
      <c r="B27" s="55" t="s">
        <v>92</v>
      </c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1"/>
      <c r="O27" s="71"/>
      <c r="P27" s="71"/>
      <c r="Q27" s="71"/>
      <c r="R27" s="71" t="s">
        <v>21</v>
      </c>
      <c r="S27" s="73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23"/>
    </row>
    <row r="28" spans="1:36" ht="30" customHeight="1" x14ac:dyDescent="0.25">
      <c r="A28" s="389"/>
      <c r="B28" s="55" t="s">
        <v>93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 t="s">
        <v>61</v>
      </c>
      <c r="P28" s="71"/>
      <c r="Q28" s="71"/>
      <c r="R28" s="71"/>
      <c r="S28" s="73" t="s">
        <v>63</v>
      </c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23"/>
    </row>
    <row r="29" spans="1:36" ht="30" customHeight="1" x14ac:dyDescent="0.25">
      <c r="A29" s="389"/>
      <c r="B29" s="55" t="s">
        <v>94</v>
      </c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 t="s">
        <v>61</v>
      </c>
      <c r="Q29" s="71"/>
      <c r="R29" s="71"/>
      <c r="S29" s="73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23"/>
    </row>
    <row r="30" spans="1:36" ht="30" customHeight="1" x14ac:dyDescent="0.25">
      <c r="A30" s="389"/>
      <c r="B30" s="55" t="s">
        <v>95</v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 t="s">
        <v>61</v>
      </c>
      <c r="R30" s="71"/>
      <c r="S30" s="73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23"/>
    </row>
    <row r="31" spans="1:36" ht="30" customHeight="1" x14ac:dyDescent="0.25">
      <c r="A31" s="389"/>
      <c r="B31" s="55" t="s">
        <v>96</v>
      </c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 t="s">
        <v>61</v>
      </c>
      <c r="P31" s="71"/>
      <c r="Q31" s="71"/>
      <c r="R31" s="71"/>
      <c r="S31" s="73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23"/>
    </row>
    <row r="32" spans="1:36" ht="30" customHeight="1" x14ac:dyDescent="0.25">
      <c r="A32" s="389"/>
      <c r="B32" s="55" t="s">
        <v>97</v>
      </c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 t="s">
        <v>61</v>
      </c>
      <c r="R32" s="71"/>
      <c r="S32" s="73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23"/>
    </row>
    <row r="33" spans="1:36" ht="30" customHeight="1" x14ac:dyDescent="0.25">
      <c r="A33" s="389"/>
      <c r="B33" s="55" t="s">
        <v>98</v>
      </c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 t="s">
        <v>61</v>
      </c>
      <c r="Q33" s="71"/>
      <c r="R33" s="71"/>
      <c r="S33" s="73" t="s">
        <v>152</v>
      </c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23"/>
    </row>
    <row r="34" spans="1:36" ht="30" customHeight="1" x14ac:dyDescent="0.25">
      <c r="A34" s="389"/>
      <c r="B34" s="55" t="s">
        <v>99</v>
      </c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 t="s">
        <v>61</v>
      </c>
      <c r="R34" s="71"/>
      <c r="S34" s="73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23"/>
    </row>
    <row r="35" spans="1:36" ht="30" customHeight="1" x14ac:dyDescent="0.25">
      <c r="A35" s="389"/>
      <c r="B35" s="55" t="s">
        <v>100</v>
      </c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 t="s">
        <v>61</v>
      </c>
      <c r="P35" s="71"/>
      <c r="Q35" s="71"/>
      <c r="R35" s="71"/>
      <c r="S35" s="73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23"/>
    </row>
    <row r="36" spans="1:36" ht="30" customHeight="1" x14ac:dyDescent="0.25">
      <c r="A36" s="389"/>
      <c r="B36" s="55" t="s">
        <v>101</v>
      </c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 t="s">
        <v>61</v>
      </c>
      <c r="S36" s="73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23"/>
    </row>
    <row r="37" spans="1:36" ht="30" customHeight="1" x14ac:dyDescent="0.25">
      <c r="A37" s="389"/>
      <c r="B37" s="55" t="s">
        <v>102</v>
      </c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 t="s">
        <v>61</v>
      </c>
      <c r="P37" s="71"/>
      <c r="Q37" s="71"/>
      <c r="R37" s="71"/>
      <c r="S37" s="73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23"/>
    </row>
    <row r="38" spans="1:36" ht="30" customHeight="1" x14ac:dyDescent="0.25">
      <c r="A38" s="389"/>
      <c r="B38" s="55" t="s">
        <v>103</v>
      </c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 t="s">
        <v>61</v>
      </c>
      <c r="S38" s="73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23"/>
    </row>
    <row r="39" spans="1:36" ht="30" customHeight="1" x14ac:dyDescent="0.25">
      <c r="A39" s="389"/>
      <c r="B39" s="55" t="s">
        <v>104</v>
      </c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 t="s">
        <v>61</v>
      </c>
      <c r="P39" s="71"/>
      <c r="Q39" s="71"/>
      <c r="R39" s="71"/>
      <c r="S39" s="73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23"/>
    </row>
    <row r="40" spans="1:36" ht="30" customHeight="1" x14ac:dyDescent="0.25">
      <c r="A40" s="390"/>
      <c r="B40" s="55" t="s">
        <v>105</v>
      </c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 t="s">
        <v>61</v>
      </c>
      <c r="S40" s="73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23"/>
    </row>
    <row r="41" spans="1:36" ht="30" customHeight="1" x14ac:dyDescent="0.25">
      <c r="A41" s="388" t="s">
        <v>32</v>
      </c>
      <c r="B41" s="55" t="s">
        <v>106</v>
      </c>
      <c r="C41" s="74" t="s">
        <v>29</v>
      </c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1" t="s">
        <v>21</v>
      </c>
      <c r="O41" s="71"/>
      <c r="P41" s="71"/>
      <c r="Q41" s="71"/>
      <c r="R41" s="71"/>
      <c r="S41" s="73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23"/>
    </row>
    <row r="42" spans="1:36" ht="30" customHeight="1" x14ac:dyDescent="0.25">
      <c r="A42" s="389"/>
      <c r="B42" s="55" t="s">
        <v>107</v>
      </c>
      <c r="C42" s="74" t="s">
        <v>29</v>
      </c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1"/>
      <c r="O42" s="71" t="s">
        <v>61</v>
      </c>
      <c r="P42" s="71"/>
      <c r="Q42" s="71"/>
      <c r="R42" s="71"/>
      <c r="S42" s="73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23"/>
    </row>
    <row r="43" spans="1:36" ht="30" customHeight="1" x14ac:dyDescent="0.25">
      <c r="A43" s="389"/>
      <c r="B43" s="55" t="s">
        <v>108</v>
      </c>
      <c r="C43" s="74" t="s">
        <v>29</v>
      </c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1"/>
      <c r="O43" s="71" t="s">
        <v>61</v>
      </c>
      <c r="P43" s="71"/>
      <c r="Q43" s="71"/>
      <c r="R43" s="71"/>
      <c r="S43" s="73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23"/>
    </row>
    <row r="44" spans="1:36" ht="30" customHeight="1" x14ac:dyDescent="0.25">
      <c r="A44" s="389"/>
      <c r="B44" s="55" t="s">
        <v>109</v>
      </c>
      <c r="C44" s="74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 t="s">
        <v>61</v>
      </c>
      <c r="R44" s="71"/>
      <c r="S44" s="73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23"/>
    </row>
    <row r="45" spans="1:36" ht="30" customHeight="1" x14ac:dyDescent="0.25">
      <c r="A45" s="389"/>
      <c r="B45" s="55" t="s">
        <v>110</v>
      </c>
      <c r="C45" s="74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 t="s">
        <v>61</v>
      </c>
      <c r="P45" s="71"/>
      <c r="Q45" s="71"/>
      <c r="R45" s="71"/>
      <c r="S45" s="73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23"/>
    </row>
    <row r="46" spans="1:36" ht="30" customHeight="1" x14ac:dyDescent="0.25">
      <c r="A46" s="389"/>
      <c r="B46" s="55" t="s">
        <v>111</v>
      </c>
      <c r="C46" s="74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 t="s">
        <v>61</v>
      </c>
      <c r="R46" s="71"/>
      <c r="S46" s="73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23"/>
    </row>
    <row r="47" spans="1:36" ht="30" customHeight="1" x14ac:dyDescent="0.25">
      <c r="A47" s="389"/>
      <c r="B47" s="55" t="s">
        <v>112</v>
      </c>
      <c r="C47" s="74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 t="s">
        <v>61</v>
      </c>
      <c r="P47" s="71"/>
      <c r="Q47" s="71"/>
      <c r="R47" s="71"/>
      <c r="S47" s="73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23"/>
    </row>
    <row r="48" spans="1:36" ht="30" customHeight="1" x14ac:dyDescent="0.25">
      <c r="A48" s="389"/>
      <c r="B48" s="55" t="s">
        <v>113</v>
      </c>
      <c r="C48" s="74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 t="s">
        <v>61</v>
      </c>
      <c r="R48" s="71"/>
      <c r="S48" s="73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23"/>
    </row>
    <row r="49" spans="1:36" ht="30" customHeight="1" x14ac:dyDescent="0.25">
      <c r="A49" s="389"/>
      <c r="B49" s="55" t="s">
        <v>114</v>
      </c>
      <c r="C49" s="74" t="s">
        <v>29</v>
      </c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 t="s">
        <v>21</v>
      </c>
      <c r="P49" s="71"/>
      <c r="Q49" s="71"/>
      <c r="R49" s="71"/>
      <c r="S49" s="73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23"/>
    </row>
    <row r="50" spans="1:36" ht="30" customHeight="1" x14ac:dyDescent="0.25">
      <c r="A50" s="389"/>
      <c r="B50" s="55" t="s">
        <v>115</v>
      </c>
      <c r="C50" s="74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 t="s">
        <v>61</v>
      </c>
      <c r="R50" s="71"/>
      <c r="S50" s="73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23"/>
    </row>
    <row r="51" spans="1:36" ht="30" customHeight="1" x14ac:dyDescent="0.25">
      <c r="A51" s="389"/>
      <c r="B51" s="55" t="s">
        <v>116</v>
      </c>
      <c r="C51" s="74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 t="s">
        <v>61</v>
      </c>
      <c r="S51" s="73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23"/>
    </row>
    <row r="52" spans="1:36" ht="30" customHeight="1" x14ac:dyDescent="0.25">
      <c r="A52" s="389"/>
      <c r="B52" s="55" t="s">
        <v>117</v>
      </c>
      <c r="C52" s="74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 t="s">
        <v>61</v>
      </c>
      <c r="P52" s="71"/>
      <c r="Q52" s="71"/>
      <c r="R52" s="71"/>
      <c r="S52" s="73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23"/>
    </row>
    <row r="53" spans="1:36" ht="30" customHeight="1" x14ac:dyDescent="0.25">
      <c r="A53" s="389"/>
      <c r="B53" s="55" t="s">
        <v>118</v>
      </c>
      <c r="C53" s="74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 t="s">
        <v>61</v>
      </c>
      <c r="R53" s="71"/>
      <c r="S53" s="73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23"/>
    </row>
    <row r="54" spans="1:36" ht="30" customHeight="1" x14ac:dyDescent="0.25">
      <c r="A54" s="389"/>
      <c r="B54" s="55" t="s">
        <v>119</v>
      </c>
      <c r="C54" s="74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 t="s">
        <v>61</v>
      </c>
      <c r="S54" s="73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23"/>
    </row>
    <row r="55" spans="1:36" ht="30" customHeight="1" x14ac:dyDescent="0.25">
      <c r="A55" s="390"/>
      <c r="B55" s="55" t="s">
        <v>120</v>
      </c>
      <c r="C55" s="74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 t="s">
        <v>61</v>
      </c>
      <c r="Q55" s="71"/>
      <c r="R55" s="71"/>
      <c r="S55" s="73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23"/>
    </row>
    <row r="56" spans="1:36" ht="30" customHeight="1" x14ac:dyDescent="0.25">
      <c r="A56" s="388" t="s">
        <v>33</v>
      </c>
      <c r="B56" s="55" t="s">
        <v>121</v>
      </c>
      <c r="C56" s="74" t="s">
        <v>34</v>
      </c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1"/>
      <c r="O56" s="71" t="s">
        <v>21</v>
      </c>
      <c r="P56" s="71"/>
      <c r="Q56" s="71"/>
      <c r="R56" s="71"/>
      <c r="S56" s="73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23"/>
    </row>
    <row r="57" spans="1:36" ht="30" customHeight="1" x14ac:dyDescent="0.25">
      <c r="A57" s="389"/>
      <c r="B57" s="55" t="s">
        <v>122</v>
      </c>
      <c r="C57" s="74" t="s">
        <v>34</v>
      </c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1"/>
      <c r="O57" s="71" t="s">
        <v>21</v>
      </c>
      <c r="P57" s="71"/>
      <c r="Q57" s="71"/>
      <c r="R57" s="71"/>
      <c r="S57" s="73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23"/>
    </row>
    <row r="58" spans="1:36" ht="30" customHeight="1" x14ac:dyDescent="0.25">
      <c r="A58" s="389"/>
      <c r="B58" s="55" t="s">
        <v>123</v>
      </c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1"/>
      <c r="O58" s="71"/>
      <c r="P58" s="71"/>
      <c r="Q58" s="71"/>
      <c r="R58" s="71" t="s">
        <v>61</v>
      </c>
      <c r="S58" s="73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23"/>
    </row>
    <row r="59" spans="1:36" ht="30" customHeight="1" x14ac:dyDescent="0.25">
      <c r="A59" s="389"/>
      <c r="B59" s="55" t="s">
        <v>124</v>
      </c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1"/>
      <c r="O59" s="71" t="s">
        <v>61</v>
      </c>
      <c r="P59" s="71"/>
      <c r="Q59" s="71"/>
      <c r="R59" s="71"/>
      <c r="S59" s="73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23"/>
    </row>
    <row r="60" spans="1:36" ht="30" customHeight="1" x14ac:dyDescent="0.25">
      <c r="A60" s="389"/>
      <c r="B60" s="55" t="s">
        <v>125</v>
      </c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1"/>
      <c r="O60" s="71"/>
      <c r="P60" s="71"/>
      <c r="Q60" s="71" t="s">
        <v>61</v>
      </c>
      <c r="R60" s="71"/>
      <c r="S60" s="73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23"/>
    </row>
    <row r="61" spans="1:36" ht="30" customHeight="1" x14ac:dyDescent="0.25">
      <c r="A61" s="389"/>
      <c r="B61" s="55" t="s">
        <v>126</v>
      </c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1"/>
      <c r="O61" s="71" t="s">
        <v>61</v>
      </c>
      <c r="P61" s="71"/>
      <c r="Q61" s="71"/>
      <c r="R61" s="71"/>
      <c r="S61" s="73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23"/>
    </row>
    <row r="62" spans="1:36" ht="30" customHeight="1" x14ac:dyDescent="0.25">
      <c r="A62" s="389"/>
      <c r="B62" s="55" t="s">
        <v>127</v>
      </c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1"/>
      <c r="O62" s="71"/>
      <c r="P62" s="71"/>
      <c r="Q62" s="71" t="s">
        <v>61</v>
      </c>
      <c r="R62" s="71"/>
      <c r="S62" s="73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23"/>
    </row>
    <row r="63" spans="1:36" ht="30" customHeight="1" x14ac:dyDescent="0.25">
      <c r="A63" s="389"/>
      <c r="B63" s="55" t="s">
        <v>128</v>
      </c>
      <c r="C63" s="74" t="s">
        <v>34</v>
      </c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1"/>
      <c r="O63" s="71"/>
      <c r="P63" s="71" t="s">
        <v>21</v>
      </c>
      <c r="Q63" s="71"/>
      <c r="R63" s="71"/>
      <c r="S63" s="73" t="s">
        <v>152</v>
      </c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23"/>
    </row>
    <row r="64" spans="1:36" ht="30" customHeight="1" x14ac:dyDescent="0.25">
      <c r="A64" s="389"/>
      <c r="B64" s="55" t="s">
        <v>129</v>
      </c>
      <c r="C64" s="71" t="s">
        <v>34</v>
      </c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 t="s">
        <v>21</v>
      </c>
      <c r="R64" s="71"/>
      <c r="S64" s="73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23"/>
    </row>
    <row r="65" spans="1:36" ht="30" customHeight="1" x14ac:dyDescent="0.25">
      <c r="A65" s="389"/>
      <c r="B65" s="55" t="s">
        <v>130</v>
      </c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 t="s">
        <v>61</v>
      </c>
      <c r="P65" s="71"/>
      <c r="Q65" s="71"/>
      <c r="R65" s="71"/>
      <c r="S65" s="73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23"/>
    </row>
    <row r="66" spans="1:36" ht="30" customHeight="1" x14ac:dyDescent="0.25">
      <c r="A66" s="389"/>
      <c r="B66" s="55" t="s">
        <v>131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 t="s">
        <v>61</v>
      </c>
      <c r="S66" s="73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23"/>
    </row>
    <row r="67" spans="1:36" ht="30" customHeight="1" x14ac:dyDescent="0.25">
      <c r="A67" s="389"/>
      <c r="B67" s="55" t="s">
        <v>132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 t="s">
        <v>61</v>
      </c>
      <c r="P67" s="71"/>
      <c r="Q67" s="71"/>
      <c r="R67" s="71"/>
      <c r="S67" s="73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23"/>
    </row>
    <row r="68" spans="1:36" ht="30" customHeight="1" x14ac:dyDescent="0.25">
      <c r="A68" s="389"/>
      <c r="B68" s="55" t="s">
        <v>133</v>
      </c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 t="s">
        <v>61</v>
      </c>
      <c r="Q68" s="71"/>
      <c r="R68" s="71"/>
      <c r="S68" s="73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23"/>
    </row>
    <row r="69" spans="1:36" ht="30" customHeight="1" x14ac:dyDescent="0.25">
      <c r="A69" s="389"/>
      <c r="B69" s="55" t="s">
        <v>134</v>
      </c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 t="s">
        <v>61</v>
      </c>
      <c r="R69" s="71"/>
      <c r="S69" s="73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23"/>
    </row>
    <row r="70" spans="1:36" ht="30" customHeight="1" x14ac:dyDescent="0.25">
      <c r="A70" s="390"/>
      <c r="B70" s="55" t="s">
        <v>135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 t="s">
        <v>61</v>
      </c>
      <c r="R70" s="71"/>
      <c r="S70" s="73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23"/>
    </row>
    <row r="71" spans="1:36" ht="30" customHeight="1" x14ac:dyDescent="0.25">
      <c r="A71" s="388" t="s">
        <v>35</v>
      </c>
      <c r="B71" s="55" t="s">
        <v>136</v>
      </c>
      <c r="C71" s="74" t="s">
        <v>36</v>
      </c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1"/>
      <c r="O71" s="71"/>
      <c r="P71" s="71"/>
      <c r="Q71" s="71"/>
      <c r="R71" s="71" t="s">
        <v>21</v>
      </c>
      <c r="S71" s="73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23"/>
    </row>
    <row r="72" spans="1:36" ht="30" customHeight="1" x14ac:dyDescent="0.25">
      <c r="A72" s="389"/>
      <c r="B72" s="55" t="s">
        <v>137</v>
      </c>
      <c r="C72" s="74" t="s">
        <v>36</v>
      </c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1"/>
      <c r="O72" s="71"/>
      <c r="P72" s="71"/>
      <c r="Q72" s="71"/>
      <c r="R72" s="71" t="s">
        <v>21</v>
      </c>
      <c r="S72" s="73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23"/>
    </row>
    <row r="73" spans="1:36" ht="30" customHeight="1" x14ac:dyDescent="0.25">
      <c r="A73" s="389"/>
      <c r="B73" s="55" t="s">
        <v>138</v>
      </c>
      <c r="C73" s="74" t="s">
        <v>36</v>
      </c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1"/>
      <c r="O73" s="71"/>
      <c r="P73" s="71"/>
      <c r="Q73" s="71"/>
      <c r="R73" s="71" t="s">
        <v>21</v>
      </c>
      <c r="S73" s="73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23"/>
    </row>
    <row r="74" spans="1:36" ht="30" customHeight="1" x14ac:dyDescent="0.25">
      <c r="A74" s="389"/>
      <c r="B74" s="55" t="s">
        <v>139</v>
      </c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1"/>
      <c r="O74" s="71"/>
      <c r="P74" s="71" t="s">
        <v>61</v>
      </c>
      <c r="Q74" s="71"/>
      <c r="R74" s="71"/>
      <c r="S74" s="73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23"/>
    </row>
    <row r="75" spans="1:36" ht="30" customHeight="1" x14ac:dyDescent="0.25">
      <c r="A75" s="389"/>
      <c r="B75" s="55" t="s">
        <v>140</v>
      </c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1"/>
      <c r="O75" s="71"/>
      <c r="P75" s="71" t="s">
        <v>61</v>
      </c>
      <c r="Q75" s="71"/>
      <c r="R75" s="71"/>
      <c r="S75" s="73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23"/>
    </row>
    <row r="76" spans="1:36" ht="30" customHeight="1" x14ac:dyDescent="0.25">
      <c r="A76" s="389"/>
      <c r="B76" s="55" t="s">
        <v>141</v>
      </c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1"/>
      <c r="O76" s="71"/>
      <c r="P76" s="71" t="s">
        <v>61</v>
      </c>
      <c r="Q76" s="71"/>
      <c r="R76" s="71"/>
      <c r="S76" s="73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23"/>
    </row>
    <row r="77" spans="1:36" ht="30" customHeight="1" x14ac:dyDescent="0.25">
      <c r="A77" s="389"/>
      <c r="B77" s="55" t="s">
        <v>142</v>
      </c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1"/>
      <c r="O77" s="71"/>
      <c r="P77" s="71" t="s">
        <v>61</v>
      </c>
      <c r="Q77" s="71"/>
      <c r="R77" s="71"/>
      <c r="S77" s="73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23"/>
    </row>
    <row r="78" spans="1:36" ht="30" customHeight="1" x14ac:dyDescent="0.25">
      <c r="A78" s="389"/>
      <c r="B78" s="55" t="s">
        <v>143</v>
      </c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1"/>
      <c r="O78" s="71"/>
      <c r="P78" s="71" t="s">
        <v>61</v>
      </c>
      <c r="Q78" s="71"/>
      <c r="R78" s="71"/>
      <c r="S78" s="73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23"/>
    </row>
    <row r="79" spans="1:36" ht="30" customHeight="1" x14ac:dyDescent="0.25">
      <c r="A79" s="389"/>
      <c r="B79" s="55" t="s">
        <v>144</v>
      </c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1"/>
      <c r="O79" s="71"/>
      <c r="P79" s="71" t="s">
        <v>61</v>
      </c>
      <c r="Q79" s="71"/>
      <c r="R79" s="71"/>
      <c r="S79" s="73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23"/>
    </row>
    <row r="80" spans="1:36" ht="30" customHeight="1" x14ac:dyDescent="0.25">
      <c r="A80" s="389"/>
      <c r="B80" s="55" t="s">
        <v>145</v>
      </c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1"/>
      <c r="O80" s="71"/>
      <c r="P80" s="71" t="s">
        <v>61</v>
      </c>
      <c r="Q80" s="71"/>
      <c r="R80" s="71"/>
      <c r="S80" s="73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23"/>
    </row>
    <row r="81" spans="1:36" ht="30" customHeight="1" x14ac:dyDescent="0.25">
      <c r="A81" s="389"/>
      <c r="B81" s="55" t="s">
        <v>146</v>
      </c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1"/>
      <c r="O81" s="71"/>
      <c r="P81" s="71" t="s">
        <v>61</v>
      </c>
      <c r="Q81" s="71"/>
      <c r="R81" s="71"/>
      <c r="S81" s="73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23"/>
    </row>
    <row r="82" spans="1:36" ht="30" customHeight="1" x14ac:dyDescent="0.25">
      <c r="A82" s="389"/>
      <c r="B82" s="55" t="s">
        <v>147</v>
      </c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1"/>
      <c r="O82" s="71"/>
      <c r="P82" s="71" t="s">
        <v>61</v>
      </c>
      <c r="Q82" s="71"/>
      <c r="R82" s="71"/>
      <c r="S82" s="73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23"/>
    </row>
    <row r="83" spans="1:36" ht="30" customHeight="1" x14ac:dyDescent="0.25">
      <c r="A83" s="389"/>
      <c r="B83" s="55" t="s">
        <v>148</v>
      </c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1"/>
      <c r="O83" s="71"/>
      <c r="P83" s="71" t="s">
        <v>61</v>
      </c>
      <c r="Q83" s="71"/>
      <c r="R83" s="71"/>
      <c r="S83" s="73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23"/>
    </row>
    <row r="84" spans="1:36" ht="30" customHeight="1" x14ac:dyDescent="0.25">
      <c r="A84" s="389"/>
      <c r="B84" s="55" t="s">
        <v>149</v>
      </c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1"/>
      <c r="O84" s="71"/>
      <c r="P84" s="71" t="s">
        <v>61</v>
      </c>
      <c r="Q84" s="71"/>
      <c r="R84" s="71"/>
      <c r="S84" s="73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23"/>
    </row>
    <row r="85" spans="1:36" ht="30" customHeight="1" x14ac:dyDescent="0.25">
      <c r="A85" s="390"/>
      <c r="B85" s="55" t="s">
        <v>150</v>
      </c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1"/>
      <c r="O85" s="71"/>
      <c r="P85" s="71" t="s">
        <v>61</v>
      </c>
      <c r="Q85" s="71"/>
      <c r="R85" s="71"/>
      <c r="S85" s="73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23"/>
    </row>
    <row r="86" spans="1:36" ht="30" customHeight="1" x14ac:dyDescent="0.25">
      <c r="A86" s="388" t="s">
        <v>43</v>
      </c>
      <c r="B86" s="55" t="s">
        <v>183</v>
      </c>
      <c r="C86" s="74" t="s">
        <v>44</v>
      </c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1"/>
      <c r="O86" s="71"/>
      <c r="P86" s="71"/>
      <c r="Q86" s="71"/>
      <c r="R86" s="71" t="s">
        <v>21</v>
      </c>
      <c r="S86" s="73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23"/>
    </row>
    <row r="87" spans="1:36" ht="30" customHeight="1" x14ac:dyDescent="0.25">
      <c r="A87" s="389"/>
      <c r="B87" s="55" t="s">
        <v>184</v>
      </c>
      <c r="C87" s="74" t="s">
        <v>44</v>
      </c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1"/>
      <c r="O87" s="71"/>
      <c r="P87" s="71"/>
      <c r="Q87" s="71"/>
      <c r="R87" s="71" t="s">
        <v>21</v>
      </c>
      <c r="S87" s="73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23"/>
    </row>
    <row r="88" spans="1:36" ht="30" customHeight="1" x14ac:dyDescent="0.25">
      <c r="A88" s="389"/>
      <c r="B88" s="55" t="s">
        <v>185</v>
      </c>
      <c r="C88" s="74" t="s">
        <v>44</v>
      </c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1"/>
      <c r="O88" s="71"/>
      <c r="P88" s="71"/>
      <c r="Q88" s="71"/>
      <c r="R88" s="71" t="s">
        <v>21</v>
      </c>
      <c r="S88" s="73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23"/>
    </row>
    <row r="89" spans="1:36" ht="30" customHeight="1" x14ac:dyDescent="0.25">
      <c r="A89" s="389"/>
      <c r="B89" s="55" t="s">
        <v>186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1"/>
      <c r="O89" s="71"/>
      <c r="P89" s="71"/>
      <c r="Q89" s="71"/>
      <c r="R89" s="71" t="s">
        <v>61</v>
      </c>
      <c r="S89" s="73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23"/>
    </row>
    <row r="90" spans="1:36" ht="30" customHeight="1" x14ac:dyDescent="0.25">
      <c r="A90" s="389"/>
      <c r="B90" s="55" t="s">
        <v>187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1"/>
      <c r="O90" s="71"/>
      <c r="P90" s="71"/>
      <c r="Q90" s="71"/>
      <c r="R90" s="71" t="s">
        <v>61</v>
      </c>
      <c r="S90" s="73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23"/>
    </row>
    <row r="91" spans="1:36" ht="30" customHeight="1" x14ac:dyDescent="0.25">
      <c r="A91" s="389"/>
      <c r="B91" s="55" t="s">
        <v>188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1"/>
      <c r="O91" s="71"/>
      <c r="P91" s="71"/>
      <c r="Q91" s="71"/>
      <c r="R91" s="71" t="s">
        <v>61</v>
      </c>
      <c r="S91" s="73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23"/>
    </row>
    <row r="92" spans="1:36" ht="30" customHeight="1" x14ac:dyDescent="0.25">
      <c r="A92" s="389"/>
      <c r="B92" s="55" t="s">
        <v>189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1"/>
      <c r="O92" s="71"/>
      <c r="P92" s="71"/>
      <c r="Q92" s="71"/>
      <c r="R92" s="71" t="s">
        <v>61</v>
      </c>
      <c r="S92" s="73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23"/>
    </row>
    <row r="93" spans="1:36" ht="30" customHeight="1" x14ac:dyDescent="0.25">
      <c r="A93" s="389"/>
      <c r="B93" s="55" t="s">
        <v>190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1"/>
      <c r="O93" s="71"/>
      <c r="P93" s="71"/>
      <c r="Q93" s="71"/>
      <c r="R93" s="71" t="s">
        <v>61</v>
      </c>
      <c r="S93" s="73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23"/>
    </row>
    <row r="94" spans="1:36" ht="30" customHeight="1" x14ac:dyDescent="0.25">
      <c r="A94" s="389"/>
      <c r="B94" s="55" t="s">
        <v>191</v>
      </c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1"/>
      <c r="O94" s="71"/>
      <c r="P94" s="71"/>
      <c r="Q94" s="71"/>
      <c r="R94" s="71" t="s">
        <v>61</v>
      </c>
      <c r="S94" s="73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23"/>
    </row>
    <row r="95" spans="1:36" ht="30" customHeight="1" x14ac:dyDescent="0.25">
      <c r="A95" s="389"/>
      <c r="B95" s="55" t="s">
        <v>192</v>
      </c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1"/>
      <c r="O95" s="71"/>
      <c r="P95" s="71"/>
      <c r="Q95" s="71"/>
      <c r="R95" s="71" t="s">
        <v>61</v>
      </c>
      <c r="S95" s="73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23"/>
    </row>
    <row r="96" spans="1:36" ht="30" customHeight="1" x14ac:dyDescent="0.25">
      <c r="A96" s="389"/>
      <c r="B96" s="55" t="s">
        <v>193</v>
      </c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1"/>
      <c r="O96" s="71"/>
      <c r="P96" s="71"/>
      <c r="Q96" s="71"/>
      <c r="R96" s="71" t="s">
        <v>61</v>
      </c>
      <c r="S96" s="73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23"/>
    </row>
    <row r="97" spans="1:36" ht="30" customHeight="1" x14ac:dyDescent="0.25">
      <c r="A97" s="389"/>
      <c r="B97" s="55" t="s">
        <v>194</v>
      </c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1"/>
      <c r="O97" s="71"/>
      <c r="P97" s="71"/>
      <c r="Q97" s="71"/>
      <c r="R97" s="71" t="s">
        <v>61</v>
      </c>
      <c r="S97" s="73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23"/>
    </row>
    <row r="98" spans="1:36" ht="30" customHeight="1" x14ac:dyDescent="0.25">
      <c r="A98" s="389"/>
      <c r="B98" s="55" t="s">
        <v>195</v>
      </c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1"/>
      <c r="O98" s="71"/>
      <c r="P98" s="71"/>
      <c r="Q98" s="71"/>
      <c r="R98" s="71" t="s">
        <v>61</v>
      </c>
      <c r="S98" s="73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23"/>
    </row>
    <row r="99" spans="1:36" ht="30" customHeight="1" x14ac:dyDescent="0.25">
      <c r="A99" s="389"/>
      <c r="B99" s="55" t="s">
        <v>196</v>
      </c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1"/>
      <c r="O99" s="71"/>
      <c r="P99" s="71"/>
      <c r="Q99" s="71"/>
      <c r="R99" s="71" t="s">
        <v>61</v>
      </c>
      <c r="S99" s="73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23"/>
    </row>
    <row r="100" spans="1:36" ht="30" customHeight="1" x14ac:dyDescent="0.25">
      <c r="A100" s="390"/>
      <c r="B100" s="55" t="s">
        <v>197</v>
      </c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1"/>
      <c r="O100" s="71"/>
      <c r="P100" s="71"/>
      <c r="Q100" s="71"/>
      <c r="R100" s="71" t="s">
        <v>61</v>
      </c>
      <c r="S100" s="73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23"/>
    </row>
    <row r="101" spans="1:36" ht="30" customHeight="1" x14ac:dyDescent="0.25">
      <c r="A101" s="388" t="s">
        <v>50</v>
      </c>
      <c r="B101" s="55" t="s">
        <v>198</v>
      </c>
      <c r="C101" s="74" t="s">
        <v>51</v>
      </c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1"/>
      <c r="O101" s="71"/>
      <c r="P101" s="71"/>
      <c r="Q101" s="71"/>
      <c r="R101" s="71" t="s">
        <v>21</v>
      </c>
      <c r="S101" s="73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23"/>
    </row>
    <row r="102" spans="1:36" ht="30" customHeight="1" x14ac:dyDescent="0.25">
      <c r="A102" s="389"/>
      <c r="B102" s="55" t="s">
        <v>199</v>
      </c>
      <c r="C102" s="74" t="s">
        <v>51</v>
      </c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1"/>
      <c r="O102" s="71"/>
      <c r="P102" s="71"/>
      <c r="Q102" s="71"/>
      <c r="R102" s="71" t="s">
        <v>21</v>
      </c>
      <c r="S102" s="73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23"/>
    </row>
    <row r="103" spans="1:36" ht="30" customHeight="1" x14ac:dyDescent="0.25">
      <c r="A103" s="389"/>
      <c r="B103" s="55" t="s">
        <v>200</v>
      </c>
      <c r="C103" s="74" t="s">
        <v>51</v>
      </c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1"/>
      <c r="O103" s="71"/>
      <c r="P103" s="71"/>
      <c r="Q103" s="71"/>
      <c r="R103" s="71" t="s">
        <v>21</v>
      </c>
      <c r="S103" s="73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23"/>
    </row>
    <row r="104" spans="1:36" ht="30" customHeight="1" x14ac:dyDescent="0.25">
      <c r="A104" s="389"/>
      <c r="B104" s="55" t="s">
        <v>201</v>
      </c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1"/>
      <c r="O104" s="71"/>
      <c r="P104" s="71"/>
      <c r="Q104" s="71" t="s">
        <v>61</v>
      </c>
      <c r="R104" s="71"/>
      <c r="S104" s="73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23"/>
    </row>
    <row r="105" spans="1:36" ht="30" customHeight="1" x14ac:dyDescent="0.25">
      <c r="A105" s="389"/>
      <c r="B105" s="55" t="s">
        <v>202</v>
      </c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1"/>
      <c r="O105" s="71" t="s">
        <v>61</v>
      </c>
      <c r="P105" s="71"/>
      <c r="Q105" s="71"/>
      <c r="R105" s="71"/>
      <c r="S105" s="73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23"/>
    </row>
    <row r="106" spans="1:36" ht="30" customHeight="1" x14ac:dyDescent="0.25">
      <c r="A106" s="389"/>
      <c r="B106" s="55" t="s">
        <v>203</v>
      </c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1"/>
      <c r="O106" s="71" t="s">
        <v>61</v>
      </c>
      <c r="P106" s="71"/>
      <c r="Q106" s="71"/>
      <c r="R106" s="71"/>
      <c r="S106" s="73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23"/>
    </row>
    <row r="107" spans="1:36" ht="30" customHeight="1" x14ac:dyDescent="0.25">
      <c r="A107" s="389"/>
      <c r="B107" s="55" t="s">
        <v>204</v>
      </c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1"/>
      <c r="O107" s="71" t="s">
        <v>61</v>
      </c>
      <c r="P107" s="71"/>
      <c r="Q107" s="71"/>
      <c r="R107" s="71"/>
      <c r="S107" s="73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23"/>
    </row>
    <row r="108" spans="1:36" ht="30" customHeight="1" x14ac:dyDescent="0.25">
      <c r="A108" s="389"/>
      <c r="B108" s="55" t="s">
        <v>205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1"/>
      <c r="O108" s="71" t="s">
        <v>61</v>
      </c>
      <c r="P108" s="71"/>
      <c r="Q108" s="71"/>
      <c r="R108" s="71"/>
      <c r="S108" s="73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23"/>
    </row>
    <row r="109" spans="1:36" ht="30" customHeight="1" x14ac:dyDescent="0.25">
      <c r="A109" s="389"/>
      <c r="B109" s="55" t="s">
        <v>206</v>
      </c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1"/>
      <c r="O109" s="71" t="s">
        <v>61</v>
      </c>
      <c r="P109" s="71"/>
      <c r="Q109" s="71"/>
      <c r="R109" s="71"/>
      <c r="S109" s="73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23"/>
    </row>
    <row r="110" spans="1:36" ht="30" customHeight="1" x14ac:dyDescent="0.25">
      <c r="A110" s="389"/>
      <c r="B110" s="55" t="s">
        <v>207</v>
      </c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1"/>
      <c r="O110" s="71" t="s">
        <v>61</v>
      </c>
      <c r="P110" s="71"/>
      <c r="Q110" s="71"/>
      <c r="R110" s="71"/>
      <c r="S110" s="73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23"/>
    </row>
    <row r="111" spans="1:36" ht="30" customHeight="1" x14ac:dyDescent="0.25">
      <c r="A111" s="389"/>
      <c r="B111" s="55" t="s">
        <v>208</v>
      </c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1"/>
      <c r="O111" s="71" t="s">
        <v>61</v>
      </c>
      <c r="P111" s="71"/>
      <c r="Q111" s="71"/>
      <c r="R111" s="71"/>
      <c r="S111" s="73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23"/>
    </row>
    <row r="112" spans="1:36" ht="30" customHeight="1" x14ac:dyDescent="0.25">
      <c r="A112" s="389"/>
      <c r="B112" s="55" t="s">
        <v>209</v>
      </c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1"/>
      <c r="O112" s="71" t="s">
        <v>61</v>
      </c>
      <c r="P112" s="71"/>
      <c r="Q112" s="71"/>
      <c r="R112" s="71"/>
      <c r="S112" s="73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23"/>
    </row>
    <row r="113" spans="1:36" ht="30" customHeight="1" x14ac:dyDescent="0.25">
      <c r="A113" s="389"/>
      <c r="B113" s="55" t="s">
        <v>210</v>
      </c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1"/>
      <c r="O113" s="71" t="s">
        <v>61</v>
      </c>
      <c r="P113" s="71"/>
      <c r="Q113" s="71"/>
      <c r="R113" s="71"/>
      <c r="S113" s="73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23"/>
    </row>
    <row r="114" spans="1:36" ht="30" customHeight="1" x14ac:dyDescent="0.25">
      <c r="A114" s="389"/>
      <c r="B114" s="55" t="s">
        <v>211</v>
      </c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1"/>
      <c r="O114" s="71" t="s">
        <v>61</v>
      </c>
      <c r="P114" s="71"/>
      <c r="Q114" s="71"/>
      <c r="R114" s="71"/>
      <c r="S114" s="73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23"/>
    </row>
    <row r="115" spans="1:36" ht="30" customHeight="1" x14ac:dyDescent="0.25">
      <c r="A115" s="390"/>
      <c r="B115" s="55" t="s">
        <v>212</v>
      </c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1"/>
      <c r="O115" s="71" t="s">
        <v>61</v>
      </c>
      <c r="P115" s="71"/>
      <c r="Q115" s="71"/>
      <c r="R115" s="71"/>
      <c r="S115" s="73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23"/>
    </row>
    <row r="116" spans="1:36" ht="30" customHeight="1" x14ac:dyDescent="0.25">
      <c r="A116" s="388" t="s">
        <v>52</v>
      </c>
      <c r="B116" s="55" t="s">
        <v>213</v>
      </c>
      <c r="C116" s="74" t="s">
        <v>55</v>
      </c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1"/>
      <c r="O116" s="71"/>
      <c r="P116" s="71"/>
      <c r="Q116" s="71"/>
      <c r="R116" s="71" t="s">
        <v>21</v>
      </c>
      <c r="S116" s="73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23"/>
    </row>
    <row r="117" spans="1:36" ht="30" customHeight="1" x14ac:dyDescent="0.25">
      <c r="A117" s="389"/>
      <c r="B117" s="55" t="s">
        <v>214</v>
      </c>
      <c r="C117" s="74" t="s">
        <v>55</v>
      </c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1"/>
      <c r="O117" s="71"/>
      <c r="P117" s="71"/>
      <c r="Q117" s="71"/>
      <c r="R117" s="71" t="s">
        <v>21</v>
      </c>
      <c r="S117" s="73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23"/>
    </row>
    <row r="118" spans="1:36" ht="30" customHeight="1" x14ac:dyDescent="0.25">
      <c r="A118" s="389"/>
      <c r="B118" s="55" t="s">
        <v>215</v>
      </c>
      <c r="C118" s="74" t="s">
        <v>55</v>
      </c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1"/>
      <c r="O118" s="71"/>
      <c r="P118" s="71"/>
      <c r="Q118" s="71"/>
      <c r="R118" s="71" t="s">
        <v>21</v>
      </c>
      <c r="S118" s="73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23"/>
    </row>
    <row r="119" spans="1:36" ht="30" customHeight="1" x14ac:dyDescent="0.25">
      <c r="A119" s="389"/>
      <c r="B119" s="55" t="s">
        <v>216</v>
      </c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1"/>
      <c r="O119" s="71"/>
      <c r="P119" s="71"/>
      <c r="Q119" s="71" t="s">
        <v>61</v>
      </c>
      <c r="R119" s="71"/>
      <c r="S119" s="73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23"/>
    </row>
    <row r="120" spans="1:36" ht="30" customHeight="1" x14ac:dyDescent="0.25">
      <c r="A120" s="389"/>
      <c r="B120" s="55" t="s">
        <v>217</v>
      </c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1"/>
      <c r="O120" s="71"/>
      <c r="P120" s="71" t="s">
        <v>61</v>
      </c>
      <c r="Q120" s="71"/>
      <c r="R120" s="71"/>
      <c r="S120" s="73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23"/>
    </row>
    <row r="121" spans="1:36" ht="30" customHeight="1" x14ac:dyDescent="0.25">
      <c r="A121" s="389"/>
      <c r="B121" s="55" t="s">
        <v>218</v>
      </c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1"/>
      <c r="O121" s="71"/>
      <c r="P121" s="71"/>
      <c r="Q121" s="71" t="s">
        <v>61</v>
      </c>
      <c r="R121" s="71"/>
      <c r="S121" s="73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23"/>
    </row>
    <row r="122" spans="1:36" ht="30" customHeight="1" x14ac:dyDescent="0.25">
      <c r="A122" s="389"/>
      <c r="B122" s="55" t="s">
        <v>219</v>
      </c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1"/>
      <c r="O122" s="71"/>
      <c r="P122" s="71" t="s">
        <v>61</v>
      </c>
      <c r="Q122" s="71"/>
      <c r="R122" s="71"/>
      <c r="S122" s="73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23"/>
    </row>
    <row r="123" spans="1:36" ht="30" customHeight="1" x14ac:dyDescent="0.25">
      <c r="A123" s="389"/>
      <c r="B123" s="55" t="s">
        <v>220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1"/>
      <c r="O123" s="71"/>
      <c r="P123" s="71"/>
      <c r="Q123" s="71" t="s">
        <v>61</v>
      </c>
      <c r="R123" s="71"/>
      <c r="S123" s="73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23"/>
    </row>
    <row r="124" spans="1:36" ht="30" customHeight="1" x14ac:dyDescent="0.25">
      <c r="A124" s="389"/>
      <c r="B124" s="55" t="s">
        <v>221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1"/>
      <c r="O124" s="71"/>
      <c r="P124" s="71" t="s">
        <v>61</v>
      </c>
      <c r="Q124" s="71"/>
      <c r="R124" s="71"/>
      <c r="S124" s="73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23"/>
    </row>
    <row r="125" spans="1:36" ht="30" customHeight="1" x14ac:dyDescent="0.25">
      <c r="A125" s="389"/>
      <c r="B125" s="55" t="s">
        <v>222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1"/>
      <c r="O125" s="71"/>
      <c r="P125" s="71"/>
      <c r="Q125" s="71" t="s">
        <v>61</v>
      </c>
      <c r="R125" s="71"/>
      <c r="S125" s="73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23"/>
    </row>
    <row r="126" spans="1:36" ht="30" customHeight="1" x14ac:dyDescent="0.25">
      <c r="A126" s="389"/>
      <c r="B126" s="55" t="s">
        <v>223</v>
      </c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1"/>
      <c r="O126" s="71"/>
      <c r="P126" s="71" t="s">
        <v>61</v>
      </c>
      <c r="Q126" s="71"/>
      <c r="R126" s="71"/>
      <c r="S126" s="73"/>
      <c r="T126" s="74"/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23"/>
    </row>
    <row r="127" spans="1:36" ht="30" customHeight="1" x14ac:dyDescent="0.25">
      <c r="A127" s="389"/>
      <c r="B127" s="55" t="s">
        <v>224</v>
      </c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1"/>
      <c r="O127" s="71"/>
      <c r="P127" s="71"/>
      <c r="Q127" s="71" t="s">
        <v>61</v>
      </c>
      <c r="R127" s="71"/>
      <c r="S127" s="73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23"/>
    </row>
    <row r="128" spans="1:36" ht="30" customHeight="1" x14ac:dyDescent="0.25">
      <c r="A128" s="389"/>
      <c r="B128" s="55" t="s">
        <v>225</v>
      </c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1"/>
      <c r="O128" s="71"/>
      <c r="P128" s="71" t="s">
        <v>61</v>
      </c>
      <c r="Q128" s="71"/>
      <c r="R128" s="71"/>
      <c r="S128" s="73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23"/>
    </row>
    <row r="129" spans="1:36" ht="30" customHeight="1" x14ac:dyDescent="0.25">
      <c r="A129" s="389"/>
      <c r="B129" s="55" t="s">
        <v>226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1"/>
      <c r="O129" s="71"/>
      <c r="P129" s="71"/>
      <c r="Q129" s="71" t="s">
        <v>61</v>
      </c>
      <c r="R129" s="71"/>
      <c r="S129" s="73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23"/>
    </row>
    <row r="130" spans="1:36" ht="30" customHeight="1" x14ac:dyDescent="0.25">
      <c r="A130" s="390"/>
      <c r="B130" s="55" t="s">
        <v>227</v>
      </c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1"/>
      <c r="O130" s="71"/>
      <c r="P130" s="71"/>
      <c r="Q130" s="71" t="s">
        <v>61</v>
      </c>
      <c r="R130" s="71"/>
      <c r="S130" s="73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23"/>
    </row>
    <row r="131" spans="1:36" ht="30" customHeight="1" x14ac:dyDescent="0.25">
      <c r="A131" s="388" t="s">
        <v>53</v>
      </c>
      <c r="B131" s="55" t="s">
        <v>228</v>
      </c>
      <c r="C131" s="74" t="s">
        <v>56</v>
      </c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1"/>
      <c r="O131" s="71"/>
      <c r="P131" s="71"/>
      <c r="Q131" s="71"/>
      <c r="R131" s="71" t="s">
        <v>21</v>
      </c>
      <c r="S131" s="73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23"/>
    </row>
    <row r="132" spans="1:36" ht="30" customHeight="1" x14ac:dyDescent="0.25">
      <c r="A132" s="389"/>
      <c r="B132" s="55" t="s">
        <v>229</v>
      </c>
      <c r="C132" s="74" t="s">
        <v>56</v>
      </c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1"/>
      <c r="O132" s="71"/>
      <c r="P132" s="71"/>
      <c r="Q132" s="71"/>
      <c r="R132" s="71" t="s">
        <v>21</v>
      </c>
      <c r="S132" s="73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23"/>
    </row>
    <row r="133" spans="1:36" ht="30" customHeight="1" x14ac:dyDescent="0.25">
      <c r="A133" s="389"/>
      <c r="B133" s="55" t="s">
        <v>230</v>
      </c>
      <c r="C133" s="74" t="s">
        <v>56</v>
      </c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1"/>
      <c r="O133" s="71"/>
      <c r="P133" s="71"/>
      <c r="Q133" s="71"/>
      <c r="R133" s="71" t="s">
        <v>21</v>
      </c>
      <c r="S133" s="73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23"/>
    </row>
    <row r="134" spans="1:36" ht="30" customHeight="1" x14ac:dyDescent="0.25">
      <c r="A134" s="389"/>
      <c r="B134" s="55" t="s">
        <v>231</v>
      </c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1"/>
      <c r="O134" s="71"/>
      <c r="P134" s="71" t="s">
        <v>61</v>
      </c>
      <c r="Q134" s="71"/>
      <c r="R134" s="71"/>
      <c r="S134" s="73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23"/>
    </row>
    <row r="135" spans="1:36" ht="30" customHeight="1" x14ac:dyDescent="0.25">
      <c r="A135" s="389"/>
      <c r="B135" s="55" t="s">
        <v>232</v>
      </c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1"/>
      <c r="O135" s="71"/>
      <c r="P135" s="71"/>
      <c r="Q135" s="71" t="s">
        <v>61</v>
      </c>
      <c r="R135" s="71"/>
      <c r="S135" s="73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23"/>
    </row>
    <row r="136" spans="1:36" ht="30" customHeight="1" x14ac:dyDescent="0.25">
      <c r="A136" s="389"/>
      <c r="B136" s="55" t="s">
        <v>233</v>
      </c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1"/>
      <c r="O136" s="71"/>
      <c r="P136" s="71" t="s">
        <v>61</v>
      </c>
      <c r="Q136" s="71"/>
      <c r="R136" s="71"/>
      <c r="S136" s="73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23"/>
    </row>
    <row r="137" spans="1:36" ht="30" customHeight="1" x14ac:dyDescent="0.25">
      <c r="A137" s="389"/>
      <c r="B137" s="55" t="s">
        <v>234</v>
      </c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1"/>
      <c r="O137" s="71"/>
      <c r="P137" s="71"/>
      <c r="Q137" s="71" t="s">
        <v>61</v>
      </c>
      <c r="R137" s="71"/>
      <c r="S137" s="73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23"/>
    </row>
    <row r="138" spans="1:36" ht="30" customHeight="1" x14ac:dyDescent="0.25">
      <c r="A138" s="389"/>
      <c r="B138" s="55" t="s">
        <v>235</v>
      </c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1"/>
      <c r="O138" s="71"/>
      <c r="P138" s="71" t="s">
        <v>61</v>
      </c>
      <c r="Q138" s="71"/>
      <c r="R138" s="71"/>
      <c r="S138" s="73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23"/>
    </row>
    <row r="139" spans="1:36" ht="30" customHeight="1" x14ac:dyDescent="0.25">
      <c r="A139" s="389"/>
      <c r="B139" s="55" t="s">
        <v>236</v>
      </c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1"/>
      <c r="O139" s="71"/>
      <c r="P139" s="71"/>
      <c r="Q139" s="71" t="s">
        <v>61</v>
      </c>
      <c r="R139" s="71"/>
      <c r="S139" s="73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23"/>
    </row>
    <row r="140" spans="1:36" ht="30" customHeight="1" x14ac:dyDescent="0.25">
      <c r="A140" s="389"/>
      <c r="B140" s="55" t="s">
        <v>237</v>
      </c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1"/>
      <c r="O140" s="71"/>
      <c r="P140" s="71" t="s">
        <v>61</v>
      </c>
      <c r="Q140" s="71"/>
      <c r="R140" s="71"/>
      <c r="S140" s="73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23"/>
    </row>
    <row r="141" spans="1:36" ht="30" customHeight="1" x14ac:dyDescent="0.25">
      <c r="A141" s="389"/>
      <c r="B141" s="55" t="s">
        <v>238</v>
      </c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1"/>
      <c r="O141" s="71"/>
      <c r="P141" s="71"/>
      <c r="Q141" s="71" t="s">
        <v>61</v>
      </c>
      <c r="R141" s="71"/>
      <c r="S141" s="73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23"/>
    </row>
    <row r="142" spans="1:36" ht="30" customHeight="1" x14ac:dyDescent="0.25">
      <c r="A142" s="389"/>
      <c r="B142" s="55" t="s">
        <v>239</v>
      </c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1"/>
      <c r="O142" s="71" t="s">
        <v>61</v>
      </c>
      <c r="P142" s="71"/>
      <c r="Q142" s="71"/>
      <c r="R142" s="71"/>
      <c r="S142" s="73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23"/>
    </row>
    <row r="143" spans="1:36" ht="30" customHeight="1" x14ac:dyDescent="0.25">
      <c r="A143" s="389"/>
      <c r="B143" s="55" t="s">
        <v>240</v>
      </c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1"/>
      <c r="O143" s="71" t="s">
        <v>61</v>
      </c>
      <c r="P143" s="71"/>
      <c r="Q143" s="71"/>
      <c r="R143" s="71"/>
      <c r="S143" s="73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23"/>
    </row>
    <row r="144" spans="1:36" ht="30" customHeight="1" x14ac:dyDescent="0.25">
      <c r="A144" s="389"/>
      <c r="B144" s="55" t="s">
        <v>241</v>
      </c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1"/>
      <c r="O144" s="71" t="s">
        <v>61</v>
      </c>
      <c r="P144" s="71"/>
      <c r="Q144" s="71"/>
      <c r="R144" s="71"/>
      <c r="S144" s="73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23"/>
    </row>
    <row r="145" spans="1:36" ht="30" customHeight="1" x14ac:dyDescent="0.25">
      <c r="A145" s="390"/>
      <c r="B145" s="55" t="s">
        <v>242</v>
      </c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1"/>
      <c r="O145" s="71" t="s">
        <v>61</v>
      </c>
      <c r="P145" s="71"/>
      <c r="Q145" s="71"/>
      <c r="R145" s="71"/>
      <c r="S145" s="73"/>
      <c r="T145" s="74"/>
      <c r="U145" s="74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23"/>
    </row>
    <row r="146" spans="1:36" ht="30" customHeight="1" x14ac:dyDescent="0.25">
      <c r="A146" s="388" t="s">
        <v>54</v>
      </c>
      <c r="B146" s="55" t="s">
        <v>243</v>
      </c>
      <c r="C146" s="74" t="s">
        <v>57</v>
      </c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1"/>
      <c r="O146" s="71"/>
      <c r="P146" s="71"/>
      <c r="Q146" s="71"/>
      <c r="R146" s="71" t="s">
        <v>21</v>
      </c>
      <c r="S146" s="73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23"/>
    </row>
    <row r="147" spans="1:36" ht="30" customHeight="1" x14ac:dyDescent="0.25">
      <c r="A147" s="389"/>
      <c r="B147" s="55" t="s">
        <v>244</v>
      </c>
      <c r="C147" s="74" t="s">
        <v>57</v>
      </c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1"/>
      <c r="O147" s="71"/>
      <c r="P147" s="71"/>
      <c r="Q147" s="71"/>
      <c r="R147" s="71" t="s">
        <v>21</v>
      </c>
      <c r="S147" s="73"/>
      <c r="T147" s="74"/>
      <c r="U147" s="74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23"/>
    </row>
    <row r="148" spans="1:36" ht="30" customHeight="1" x14ac:dyDescent="0.25">
      <c r="A148" s="389"/>
      <c r="B148" s="55" t="s">
        <v>245</v>
      </c>
      <c r="C148" s="74" t="s">
        <v>57</v>
      </c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1"/>
      <c r="O148" s="71"/>
      <c r="P148" s="71"/>
      <c r="Q148" s="71"/>
      <c r="R148" s="71" t="s">
        <v>21</v>
      </c>
      <c r="S148" s="73" t="s">
        <v>63</v>
      </c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23"/>
    </row>
    <row r="149" spans="1:36" ht="30" customHeight="1" x14ac:dyDescent="0.25">
      <c r="A149" s="389"/>
      <c r="B149" s="55" t="s">
        <v>246</v>
      </c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1"/>
      <c r="O149" s="71"/>
      <c r="P149" s="71"/>
      <c r="Q149" s="71" t="s">
        <v>61</v>
      </c>
      <c r="R149" s="71"/>
      <c r="S149" s="73"/>
      <c r="T149" s="74"/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23"/>
    </row>
    <row r="150" spans="1:36" ht="30" customHeight="1" x14ac:dyDescent="0.25">
      <c r="A150" s="389"/>
      <c r="B150" s="55" t="s">
        <v>247</v>
      </c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1"/>
      <c r="O150" s="71"/>
      <c r="P150" s="71"/>
      <c r="Q150" s="71" t="s">
        <v>61</v>
      </c>
      <c r="R150" s="71"/>
      <c r="S150" s="73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23"/>
    </row>
    <row r="151" spans="1:36" ht="30" customHeight="1" x14ac:dyDescent="0.25">
      <c r="A151" s="389"/>
      <c r="B151" s="55" t="s">
        <v>248</v>
      </c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1"/>
      <c r="O151" s="71"/>
      <c r="P151" s="71"/>
      <c r="Q151" s="71" t="s">
        <v>61</v>
      </c>
      <c r="R151" s="71"/>
      <c r="S151" s="73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23"/>
    </row>
    <row r="152" spans="1:36" ht="30" customHeight="1" x14ac:dyDescent="0.25">
      <c r="A152" s="389"/>
      <c r="B152" s="55" t="s">
        <v>249</v>
      </c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1"/>
      <c r="O152" s="71"/>
      <c r="P152" s="71"/>
      <c r="Q152" s="71" t="s">
        <v>61</v>
      </c>
      <c r="R152" s="71"/>
      <c r="S152" s="73"/>
      <c r="T152" s="74"/>
      <c r="U152" s="74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23"/>
    </row>
    <row r="153" spans="1:36" ht="30" customHeight="1" x14ac:dyDescent="0.25">
      <c r="A153" s="389"/>
      <c r="B153" s="55" t="s">
        <v>250</v>
      </c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1"/>
      <c r="O153" s="71"/>
      <c r="P153" s="71"/>
      <c r="Q153" s="71" t="s">
        <v>61</v>
      </c>
      <c r="R153" s="71"/>
      <c r="S153" s="73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23"/>
    </row>
    <row r="154" spans="1:36" ht="30" customHeight="1" x14ac:dyDescent="0.25">
      <c r="A154" s="389"/>
      <c r="B154" s="55" t="s">
        <v>251</v>
      </c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1"/>
      <c r="O154" s="71"/>
      <c r="P154" s="71"/>
      <c r="Q154" s="71" t="s">
        <v>61</v>
      </c>
      <c r="R154" s="71"/>
      <c r="S154" s="73"/>
      <c r="T154" s="74"/>
      <c r="U154" s="74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23"/>
    </row>
    <row r="155" spans="1:36" ht="30" customHeight="1" x14ac:dyDescent="0.25">
      <c r="A155" s="389"/>
      <c r="B155" s="55" t="s">
        <v>252</v>
      </c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1"/>
      <c r="O155" s="71"/>
      <c r="P155" s="71"/>
      <c r="Q155" s="71" t="s">
        <v>61</v>
      </c>
      <c r="R155" s="71"/>
      <c r="S155" s="73" t="s">
        <v>152</v>
      </c>
      <c r="T155" s="74"/>
      <c r="U155" s="74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23"/>
    </row>
    <row r="156" spans="1:36" ht="30" customHeight="1" x14ac:dyDescent="0.25">
      <c r="A156" s="389"/>
      <c r="B156" s="55" t="s">
        <v>253</v>
      </c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1"/>
      <c r="O156" s="71"/>
      <c r="P156" s="71"/>
      <c r="Q156" s="71" t="s">
        <v>61</v>
      </c>
      <c r="R156" s="71"/>
      <c r="S156" s="73"/>
      <c r="T156" s="74"/>
      <c r="U156" s="74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23"/>
    </row>
    <row r="157" spans="1:36" ht="30" customHeight="1" x14ac:dyDescent="0.25">
      <c r="A157" s="389"/>
      <c r="B157" s="55" t="s">
        <v>254</v>
      </c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1"/>
      <c r="O157" s="71"/>
      <c r="P157" s="71"/>
      <c r="Q157" s="71" t="s">
        <v>61</v>
      </c>
      <c r="R157" s="71"/>
      <c r="S157" s="73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23"/>
    </row>
    <row r="158" spans="1:36" ht="30" customHeight="1" x14ac:dyDescent="0.25">
      <c r="A158" s="389"/>
      <c r="B158" s="55" t="s">
        <v>255</v>
      </c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1"/>
      <c r="O158" s="71"/>
      <c r="P158" s="71"/>
      <c r="Q158" s="71" t="s">
        <v>61</v>
      </c>
      <c r="R158" s="71"/>
      <c r="S158" s="73"/>
      <c r="T158" s="74"/>
      <c r="U158" s="74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23"/>
    </row>
    <row r="159" spans="1:36" ht="30" customHeight="1" x14ac:dyDescent="0.25">
      <c r="A159" s="389"/>
      <c r="B159" s="55" t="s">
        <v>256</v>
      </c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1"/>
      <c r="O159" s="71"/>
      <c r="P159" s="71"/>
      <c r="Q159" s="71" t="s">
        <v>61</v>
      </c>
      <c r="R159" s="71"/>
      <c r="S159" s="73"/>
      <c r="T159" s="74"/>
      <c r="U159" s="74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23"/>
    </row>
    <row r="160" spans="1:36" ht="30" customHeight="1" x14ac:dyDescent="0.25">
      <c r="A160" s="390"/>
      <c r="B160" s="55" t="s">
        <v>257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1"/>
      <c r="O160" s="71"/>
      <c r="P160" s="71"/>
      <c r="Q160" s="71" t="s">
        <v>61</v>
      </c>
      <c r="R160" s="71"/>
      <c r="S160" s="73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23"/>
    </row>
    <row r="161" spans="1:36" x14ac:dyDescent="0.25">
      <c r="AJ161" s="23"/>
    </row>
    <row r="162" spans="1:36" x14ac:dyDescent="0.25">
      <c r="B162" s="75"/>
      <c r="AJ162" s="23"/>
    </row>
    <row r="163" spans="1:36" ht="15.75" thickBot="1" x14ac:dyDescent="0.3">
      <c r="L163" s="85"/>
      <c r="AJ163" s="23"/>
    </row>
    <row r="164" spans="1:36" ht="26.25" customHeight="1" thickBot="1" x14ac:dyDescent="0.3">
      <c r="A164" s="81" t="s">
        <v>159</v>
      </c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4"/>
      <c r="M164" s="83"/>
      <c r="AJ164" s="23"/>
    </row>
    <row r="165" spans="1:36" ht="26.25" customHeight="1" thickBot="1" x14ac:dyDescent="0.3">
      <c r="A165" s="57"/>
      <c r="B165" s="58"/>
      <c r="C165" s="58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AJ165" s="23"/>
    </row>
    <row r="166" spans="1:36" ht="43.5" customHeight="1" thickBot="1" x14ac:dyDescent="0.3">
      <c r="A166" s="63" t="s">
        <v>158</v>
      </c>
      <c r="B166" s="64"/>
      <c r="C166" s="65">
        <f>COUNTA(C170:C178,C182:C190,C194:C202,C206:C214)</f>
        <v>3</v>
      </c>
      <c r="AJ166" s="23"/>
    </row>
    <row r="167" spans="1:36" x14ac:dyDescent="0.25">
      <c r="AJ167" s="23"/>
    </row>
    <row r="168" spans="1:36" ht="15.75" x14ac:dyDescent="0.25">
      <c r="A168" s="319" t="s">
        <v>160</v>
      </c>
      <c r="B168" s="321" t="s">
        <v>75</v>
      </c>
      <c r="C168" s="321" t="s">
        <v>65</v>
      </c>
      <c r="D168" s="321" t="s">
        <v>66</v>
      </c>
      <c r="E168" s="322" t="s">
        <v>67</v>
      </c>
      <c r="F168" s="321" t="s">
        <v>68</v>
      </c>
      <c r="G168" s="321"/>
      <c r="H168" s="321" t="s">
        <v>69</v>
      </c>
      <c r="I168" s="321" t="s">
        <v>70</v>
      </c>
      <c r="J168" s="323" t="s">
        <v>71</v>
      </c>
      <c r="K168" s="323" t="s">
        <v>157</v>
      </c>
      <c r="L168" s="323"/>
      <c r="M168" s="323" t="s">
        <v>72</v>
      </c>
      <c r="N168" s="56"/>
      <c r="AJ168" s="23"/>
    </row>
    <row r="169" spans="1:36" ht="15.75" x14ac:dyDescent="0.25">
      <c r="A169" s="320"/>
      <c r="B169" s="321"/>
      <c r="C169" s="321"/>
      <c r="D169" s="321"/>
      <c r="E169" s="322"/>
      <c r="F169" s="60" t="s">
        <v>73</v>
      </c>
      <c r="G169" s="60" t="s">
        <v>74</v>
      </c>
      <c r="H169" s="321"/>
      <c r="I169" s="321"/>
      <c r="J169" s="323"/>
      <c r="K169" s="112" t="s">
        <v>168</v>
      </c>
      <c r="L169" s="112" t="s">
        <v>169</v>
      </c>
      <c r="M169" s="323"/>
      <c r="N169" s="50"/>
      <c r="AJ169" s="23"/>
    </row>
    <row r="170" spans="1:36" x14ac:dyDescent="0.25">
      <c r="A170" s="55" t="s">
        <v>161</v>
      </c>
      <c r="B170" s="55"/>
      <c r="C170" s="74" t="s">
        <v>162</v>
      </c>
      <c r="D170" s="74"/>
      <c r="E170" s="74"/>
      <c r="F170" s="74"/>
      <c r="G170" s="74"/>
      <c r="H170" s="74"/>
      <c r="I170" s="74"/>
      <c r="J170" s="71"/>
      <c r="K170" s="71"/>
      <c r="L170" s="71"/>
      <c r="M170" s="71"/>
      <c r="N170" s="50"/>
      <c r="AJ170" s="23"/>
    </row>
    <row r="171" spans="1:36" x14ac:dyDescent="0.25">
      <c r="A171" s="55"/>
      <c r="B171" s="55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50"/>
      <c r="AJ171" s="23"/>
    </row>
    <row r="172" spans="1:36" x14ac:dyDescent="0.25">
      <c r="A172" s="55"/>
      <c r="B172" s="55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50"/>
      <c r="AJ172" s="23"/>
    </row>
    <row r="173" spans="1:36" x14ac:dyDescent="0.25">
      <c r="A173" s="55"/>
      <c r="B173" s="55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50"/>
      <c r="AJ173" s="23"/>
    </row>
    <row r="174" spans="1:36" x14ac:dyDescent="0.25">
      <c r="A174" s="55"/>
      <c r="B174" s="55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50"/>
      <c r="AJ174" s="23"/>
    </row>
    <row r="175" spans="1:36" x14ac:dyDescent="0.25">
      <c r="A175" s="55"/>
      <c r="B175" s="55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50"/>
      <c r="AJ175" s="23"/>
    </row>
    <row r="176" spans="1:36" x14ac:dyDescent="0.25">
      <c r="A176" s="55"/>
      <c r="B176" s="55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50"/>
      <c r="AJ176" s="23"/>
    </row>
    <row r="177" spans="1:36" x14ac:dyDescent="0.25">
      <c r="A177" s="55"/>
      <c r="B177" s="55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50"/>
      <c r="AJ177" s="23"/>
    </row>
    <row r="178" spans="1:36" x14ac:dyDescent="0.25">
      <c r="A178" s="55"/>
      <c r="B178" s="55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50"/>
      <c r="AJ178" s="23"/>
    </row>
    <row r="179" spans="1:36" s="50" customFormat="1" x14ac:dyDescent="0.25">
      <c r="N179" s="76"/>
      <c r="O179" s="76"/>
      <c r="P179" s="76"/>
      <c r="Q179" s="76"/>
      <c r="R179" s="76"/>
      <c r="S179" s="76"/>
      <c r="AJ179" s="111"/>
    </row>
    <row r="180" spans="1:36" ht="15.75" x14ac:dyDescent="0.25">
      <c r="A180" s="319" t="s">
        <v>160</v>
      </c>
      <c r="B180" s="321" t="s">
        <v>75</v>
      </c>
      <c r="C180" s="321" t="s">
        <v>65</v>
      </c>
      <c r="D180" s="321" t="s">
        <v>66</v>
      </c>
      <c r="E180" s="322" t="s">
        <v>67</v>
      </c>
      <c r="F180" s="321" t="s">
        <v>68</v>
      </c>
      <c r="G180" s="321"/>
      <c r="H180" s="321" t="s">
        <v>69</v>
      </c>
      <c r="I180" s="321" t="s">
        <v>70</v>
      </c>
      <c r="J180" s="321" t="s">
        <v>71</v>
      </c>
      <c r="K180" s="323" t="s">
        <v>157</v>
      </c>
      <c r="L180" s="323"/>
      <c r="M180" s="321" t="s">
        <v>72</v>
      </c>
      <c r="N180" s="56"/>
      <c r="AJ180" s="23"/>
    </row>
    <row r="181" spans="1:36" ht="15" customHeight="1" x14ac:dyDescent="0.25">
      <c r="A181" s="320"/>
      <c r="B181" s="321"/>
      <c r="C181" s="321"/>
      <c r="D181" s="321"/>
      <c r="E181" s="322"/>
      <c r="F181" s="60" t="s">
        <v>73</v>
      </c>
      <c r="G181" s="60" t="s">
        <v>74</v>
      </c>
      <c r="H181" s="321"/>
      <c r="I181" s="321"/>
      <c r="J181" s="321"/>
      <c r="K181" s="112" t="s">
        <v>168</v>
      </c>
      <c r="L181" s="112" t="s">
        <v>169</v>
      </c>
      <c r="M181" s="321"/>
      <c r="N181" s="50"/>
      <c r="AJ181" s="23"/>
    </row>
    <row r="182" spans="1:36" x14ac:dyDescent="0.25">
      <c r="A182" s="55" t="s">
        <v>161</v>
      </c>
      <c r="B182" s="55"/>
      <c r="C182" s="74" t="s">
        <v>162</v>
      </c>
      <c r="D182" s="74"/>
      <c r="E182" s="74"/>
      <c r="F182" s="74"/>
      <c r="G182" s="74"/>
      <c r="H182" s="74"/>
      <c r="I182" s="74"/>
      <c r="J182" s="71"/>
      <c r="K182" s="71"/>
      <c r="L182" s="71"/>
      <c r="M182" s="71"/>
      <c r="N182" s="50"/>
      <c r="AJ182" s="23"/>
    </row>
    <row r="183" spans="1:36" x14ac:dyDescent="0.25">
      <c r="A183" s="55"/>
      <c r="B183" s="55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50"/>
      <c r="AJ183" s="23"/>
    </row>
    <row r="184" spans="1:36" x14ac:dyDescent="0.25">
      <c r="A184" s="55"/>
      <c r="B184" s="55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50"/>
      <c r="AJ184" s="23"/>
    </row>
    <row r="185" spans="1:36" x14ac:dyDescent="0.25">
      <c r="A185" s="55"/>
      <c r="B185" s="55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50"/>
      <c r="AJ185" s="23"/>
    </row>
    <row r="186" spans="1:36" x14ac:dyDescent="0.25">
      <c r="A186" s="55"/>
      <c r="B186" s="55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50"/>
      <c r="AJ186" s="23"/>
    </row>
    <row r="187" spans="1:36" x14ac:dyDescent="0.25">
      <c r="A187" s="55"/>
      <c r="B187" s="55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50"/>
      <c r="AJ187" s="23"/>
    </row>
    <row r="188" spans="1:36" x14ac:dyDescent="0.25">
      <c r="A188" s="55"/>
      <c r="B188" s="55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50"/>
      <c r="AJ188" s="23"/>
    </row>
    <row r="189" spans="1:36" x14ac:dyDescent="0.25">
      <c r="A189" s="55"/>
      <c r="B189" s="55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50"/>
      <c r="AJ189" s="23"/>
    </row>
    <row r="190" spans="1:36" x14ac:dyDescent="0.25">
      <c r="A190" s="55"/>
      <c r="B190" s="55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50"/>
      <c r="AJ190" s="23"/>
    </row>
    <row r="191" spans="1:36" x14ac:dyDescent="0.25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76"/>
      <c r="AJ191" s="23"/>
    </row>
    <row r="192" spans="1:36" ht="15.75" x14ac:dyDescent="0.25">
      <c r="A192" s="319" t="s">
        <v>160</v>
      </c>
      <c r="B192" s="321" t="s">
        <v>75</v>
      </c>
      <c r="C192" s="321" t="s">
        <v>65</v>
      </c>
      <c r="D192" s="321" t="s">
        <v>66</v>
      </c>
      <c r="E192" s="322" t="s">
        <v>67</v>
      </c>
      <c r="F192" s="321" t="s">
        <v>68</v>
      </c>
      <c r="G192" s="321"/>
      <c r="H192" s="321" t="s">
        <v>69</v>
      </c>
      <c r="I192" s="321" t="s">
        <v>70</v>
      </c>
      <c r="J192" s="321" t="s">
        <v>71</v>
      </c>
      <c r="K192" s="323" t="s">
        <v>157</v>
      </c>
      <c r="L192" s="323"/>
      <c r="M192" s="321" t="s">
        <v>72</v>
      </c>
      <c r="N192" s="56"/>
      <c r="AJ192" s="23"/>
    </row>
    <row r="193" spans="1:36" ht="15" customHeight="1" x14ac:dyDescent="0.25">
      <c r="A193" s="320"/>
      <c r="B193" s="321"/>
      <c r="C193" s="321"/>
      <c r="D193" s="321"/>
      <c r="E193" s="322"/>
      <c r="F193" s="60" t="s">
        <v>73</v>
      </c>
      <c r="G193" s="60" t="s">
        <v>74</v>
      </c>
      <c r="H193" s="321"/>
      <c r="I193" s="321"/>
      <c r="J193" s="321"/>
      <c r="K193" s="112" t="s">
        <v>168</v>
      </c>
      <c r="L193" s="112" t="s">
        <v>169</v>
      </c>
      <c r="M193" s="321"/>
      <c r="N193" s="50"/>
      <c r="AJ193" s="23"/>
    </row>
    <row r="194" spans="1:36" x14ac:dyDescent="0.25">
      <c r="A194" s="55"/>
      <c r="B194" s="55"/>
      <c r="C194" s="74" t="s">
        <v>162</v>
      </c>
      <c r="D194" s="74"/>
      <c r="E194" s="74"/>
      <c r="F194" s="74"/>
      <c r="G194" s="74"/>
      <c r="H194" s="74"/>
      <c r="I194" s="74"/>
      <c r="J194" s="71"/>
      <c r="K194" s="71"/>
      <c r="L194" s="71"/>
      <c r="M194" s="71"/>
      <c r="N194" s="50"/>
      <c r="AJ194" s="23"/>
    </row>
    <row r="195" spans="1:36" x14ac:dyDescent="0.25">
      <c r="A195" s="55"/>
      <c r="B195" s="55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50"/>
      <c r="AJ195" s="23"/>
    </row>
    <row r="196" spans="1:36" x14ac:dyDescent="0.25">
      <c r="A196" s="55"/>
      <c r="B196" s="55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50"/>
      <c r="AJ196" s="23"/>
    </row>
    <row r="197" spans="1:36" x14ac:dyDescent="0.25">
      <c r="A197" s="55"/>
      <c r="B197" s="55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50"/>
      <c r="AJ197" s="23"/>
    </row>
    <row r="198" spans="1:36" x14ac:dyDescent="0.25">
      <c r="A198" s="55"/>
      <c r="B198" s="55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50"/>
      <c r="AJ198" s="23"/>
    </row>
    <row r="199" spans="1:36" x14ac:dyDescent="0.25">
      <c r="A199" s="55"/>
      <c r="B199" s="55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50"/>
      <c r="AJ199" s="23"/>
    </row>
    <row r="200" spans="1:36" x14ac:dyDescent="0.25">
      <c r="A200" s="55"/>
      <c r="B200" s="55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50"/>
      <c r="AJ200" s="23"/>
    </row>
    <row r="201" spans="1:36" x14ac:dyDescent="0.25">
      <c r="A201" s="55"/>
      <c r="B201" s="55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50"/>
      <c r="AJ201" s="23"/>
    </row>
    <row r="202" spans="1:36" x14ac:dyDescent="0.25">
      <c r="A202" s="55"/>
      <c r="B202" s="55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50"/>
      <c r="AJ202" s="23"/>
    </row>
    <row r="203" spans="1:36" s="50" customFormat="1" x14ac:dyDescent="0.25">
      <c r="N203" s="76"/>
      <c r="O203" s="76"/>
      <c r="P203" s="76"/>
      <c r="Q203" s="76"/>
      <c r="R203" s="76"/>
      <c r="S203" s="76"/>
      <c r="AJ203" s="111"/>
    </row>
    <row r="204" spans="1:36" ht="15.75" x14ac:dyDescent="0.25">
      <c r="A204" s="324" t="s">
        <v>58</v>
      </c>
      <c r="B204" s="321" t="s">
        <v>75</v>
      </c>
      <c r="C204" s="321" t="s">
        <v>65</v>
      </c>
      <c r="D204" s="321" t="s">
        <v>66</v>
      </c>
      <c r="E204" s="322" t="s">
        <v>67</v>
      </c>
      <c r="F204" s="321" t="s">
        <v>68</v>
      </c>
      <c r="G204" s="321"/>
      <c r="H204" s="321" t="s">
        <v>69</v>
      </c>
      <c r="I204" s="321" t="s">
        <v>70</v>
      </c>
      <c r="J204" s="321" t="s">
        <v>71</v>
      </c>
      <c r="K204" s="323" t="s">
        <v>157</v>
      </c>
      <c r="L204" s="323"/>
      <c r="M204" s="321" t="s">
        <v>72</v>
      </c>
      <c r="N204" s="56"/>
      <c r="AJ204" s="23"/>
    </row>
    <row r="205" spans="1:36" ht="15.75" x14ac:dyDescent="0.25">
      <c r="A205" s="324"/>
      <c r="B205" s="321"/>
      <c r="C205" s="321"/>
      <c r="D205" s="321"/>
      <c r="E205" s="322"/>
      <c r="F205" s="60" t="s">
        <v>73</v>
      </c>
      <c r="G205" s="60" t="s">
        <v>74</v>
      </c>
      <c r="H205" s="321"/>
      <c r="I205" s="321"/>
      <c r="J205" s="321"/>
      <c r="K205" s="112" t="s">
        <v>168</v>
      </c>
      <c r="L205" s="112" t="s">
        <v>169</v>
      </c>
      <c r="M205" s="321"/>
      <c r="N205" s="50"/>
      <c r="AJ205" s="23"/>
    </row>
    <row r="206" spans="1:36" x14ac:dyDescent="0.25">
      <c r="A206" s="55"/>
      <c r="B206" s="55"/>
      <c r="C206" s="74"/>
      <c r="D206" s="74"/>
      <c r="E206" s="74"/>
      <c r="F206" s="74"/>
      <c r="G206" s="74"/>
      <c r="H206" s="74"/>
      <c r="I206" s="74"/>
      <c r="J206" s="71"/>
      <c r="K206" s="71"/>
      <c r="L206" s="71"/>
      <c r="M206" s="71"/>
      <c r="N206" s="50"/>
      <c r="AJ206" s="23"/>
    </row>
    <row r="207" spans="1:36" x14ac:dyDescent="0.25">
      <c r="A207" s="55"/>
      <c r="B207" s="55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50"/>
      <c r="AJ207" s="23"/>
    </row>
    <row r="208" spans="1:36" x14ac:dyDescent="0.25">
      <c r="A208" s="55"/>
      <c r="B208" s="55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50"/>
      <c r="AJ208" s="23"/>
    </row>
    <row r="209" spans="1:36" x14ac:dyDescent="0.25">
      <c r="A209" s="55"/>
      <c r="B209" s="55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50"/>
      <c r="AJ209" s="23"/>
    </row>
    <row r="210" spans="1:36" x14ac:dyDescent="0.25">
      <c r="A210" s="55"/>
      <c r="B210" s="55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50"/>
      <c r="AJ210" s="23"/>
    </row>
    <row r="211" spans="1:36" x14ac:dyDescent="0.25">
      <c r="A211" s="55"/>
      <c r="B211" s="55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50"/>
      <c r="AJ211" s="23"/>
    </row>
    <row r="212" spans="1:36" x14ac:dyDescent="0.25">
      <c r="A212" s="55"/>
      <c r="B212" s="55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50"/>
      <c r="AJ212" s="23"/>
    </row>
    <row r="213" spans="1:36" x14ac:dyDescent="0.25">
      <c r="A213" s="55"/>
      <c r="B213" s="55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50"/>
      <c r="AJ213" s="23"/>
    </row>
    <row r="214" spans="1:36" x14ac:dyDescent="0.25">
      <c r="A214" s="55"/>
      <c r="B214" s="55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50"/>
      <c r="AJ214" s="23"/>
    </row>
    <row r="215" spans="1:36" x14ac:dyDescent="0.25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110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  <c r="AH215" s="66"/>
      <c r="AI215" s="66"/>
      <c r="AJ215" s="23"/>
    </row>
    <row r="216" spans="1:36" x14ac:dyDescent="0.25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110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23"/>
    </row>
    <row r="217" spans="1:36" x14ac:dyDescent="0.25">
      <c r="N217" s="76"/>
    </row>
    <row r="218" spans="1:36" x14ac:dyDescent="0.25">
      <c r="N218" s="76"/>
    </row>
    <row r="219" spans="1:36" x14ac:dyDescent="0.25">
      <c r="N219" s="76"/>
    </row>
    <row r="220" spans="1:36" x14ac:dyDescent="0.25">
      <c r="N220" s="76"/>
    </row>
    <row r="221" spans="1:36" x14ac:dyDescent="0.25">
      <c r="N221" s="76"/>
    </row>
    <row r="222" spans="1:36" x14ac:dyDescent="0.25">
      <c r="N222" s="76"/>
    </row>
    <row r="223" spans="1:36" x14ac:dyDescent="0.25">
      <c r="N223" s="76"/>
    </row>
    <row r="224" spans="1:36" x14ac:dyDescent="0.25">
      <c r="N224" s="76"/>
    </row>
    <row r="225" spans="14:14" x14ac:dyDescent="0.25">
      <c r="N225" s="76"/>
    </row>
    <row r="226" spans="14:14" x14ac:dyDescent="0.25">
      <c r="N226" s="76"/>
    </row>
    <row r="227" spans="14:14" x14ac:dyDescent="0.25">
      <c r="N227" s="76"/>
    </row>
    <row r="228" spans="14:14" x14ac:dyDescent="0.25">
      <c r="N228" s="76"/>
    </row>
    <row r="229" spans="14:14" x14ac:dyDescent="0.25">
      <c r="N229" s="76"/>
    </row>
    <row r="230" spans="14:14" x14ac:dyDescent="0.25">
      <c r="N230" s="76"/>
    </row>
    <row r="231" spans="14:14" x14ac:dyDescent="0.25">
      <c r="N231" s="76"/>
    </row>
    <row r="232" spans="14:14" x14ac:dyDescent="0.25">
      <c r="N232" s="76"/>
    </row>
    <row r="233" spans="14:14" x14ac:dyDescent="0.25">
      <c r="N233" s="76"/>
    </row>
    <row r="234" spans="14:14" x14ac:dyDescent="0.25">
      <c r="N234" s="76"/>
    </row>
    <row r="235" spans="14:14" x14ac:dyDescent="0.25">
      <c r="N235" s="76"/>
    </row>
    <row r="236" spans="14:14" x14ac:dyDescent="0.25">
      <c r="N236" s="76"/>
    </row>
    <row r="237" spans="14:14" x14ac:dyDescent="0.25">
      <c r="N237" s="76"/>
    </row>
    <row r="238" spans="14:14" x14ac:dyDescent="0.25">
      <c r="N238" s="76"/>
    </row>
    <row r="239" spans="14:14" x14ac:dyDescent="0.25">
      <c r="N239" s="76"/>
    </row>
    <row r="240" spans="14:14" x14ac:dyDescent="0.25">
      <c r="N240" s="76"/>
    </row>
    <row r="241" spans="14:14" x14ac:dyDescent="0.25">
      <c r="N241" s="76"/>
    </row>
    <row r="242" spans="14:14" x14ac:dyDescent="0.25">
      <c r="N242" s="76"/>
    </row>
    <row r="243" spans="14:14" x14ac:dyDescent="0.25">
      <c r="N243" s="76"/>
    </row>
    <row r="244" spans="14:14" x14ac:dyDescent="0.25">
      <c r="N244" s="76"/>
    </row>
    <row r="245" spans="14:14" x14ac:dyDescent="0.25">
      <c r="N245" s="76"/>
    </row>
    <row r="246" spans="14:14" x14ac:dyDescent="0.25">
      <c r="N246" s="76"/>
    </row>
    <row r="247" spans="14:14" x14ac:dyDescent="0.25">
      <c r="N247" s="76"/>
    </row>
    <row r="248" spans="14:14" x14ac:dyDescent="0.25">
      <c r="N248" s="76"/>
    </row>
    <row r="249" spans="14:14" x14ac:dyDescent="0.25">
      <c r="N249" s="76"/>
    </row>
    <row r="250" spans="14:14" x14ac:dyDescent="0.25">
      <c r="N250" s="76"/>
    </row>
    <row r="251" spans="14:14" x14ac:dyDescent="0.25">
      <c r="N251" s="76"/>
    </row>
    <row r="252" spans="14:14" x14ac:dyDescent="0.25">
      <c r="N252" s="76"/>
    </row>
    <row r="253" spans="14:14" x14ac:dyDescent="0.25">
      <c r="N253" s="76"/>
    </row>
    <row r="254" spans="14:14" x14ac:dyDescent="0.25">
      <c r="N254" s="76"/>
    </row>
    <row r="255" spans="14:14" x14ac:dyDescent="0.25">
      <c r="N255" s="76"/>
    </row>
    <row r="256" spans="14:14" x14ac:dyDescent="0.25">
      <c r="N256" s="76"/>
    </row>
    <row r="257" spans="14:14" x14ac:dyDescent="0.25">
      <c r="N257" s="76"/>
    </row>
    <row r="258" spans="14:14" x14ac:dyDescent="0.25">
      <c r="N258" s="76"/>
    </row>
    <row r="259" spans="14:14" x14ac:dyDescent="0.25">
      <c r="N259" s="76"/>
    </row>
    <row r="260" spans="14:14" x14ac:dyDescent="0.25">
      <c r="N260" s="76"/>
    </row>
    <row r="261" spans="14:14" x14ac:dyDescent="0.25">
      <c r="N261" s="76"/>
    </row>
    <row r="262" spans="14:14" x14ac:dyDescent="0.25">
      <c r="N262" s="76"/>
    </row>
    <row r="263" spans="14:14" x14ac:dyDescent="0.25">
      <c r="N263" s="76"/>
    </row>
    <row r="264" spans="14:14" x14ac:dyDescent="0.25">
      <c r="N264" s="76"/>
    </row>
    <row r="265" spans="14:14" x14ac:dyDescent="0.25">
      <c r="N265" s="76"/>
    </row>
    <row r="266" spans="14:14" x14ac:dyDescent="0.25">
      <c r="N266" s="76"/>
    </row>
    <row r="267" spans="14:14" x14ac:dyDescent="0.25">
      <c r="N267" s="76"/>
    </row>
    <row r="268" spans="14:14" x14ac:dyDescent="0.25">
      <c r="N268" s="76"/>
    </row>
    <row r="269" spans="14:14" x14ac:dyDescent="0.25">
      <c r="N269" s="76"/>
    </row>
    <row r="270" spans="14:14" x14ac:dyDescent="0.25">
      <c r="N270" s="76"/>
    </row>
    <row r="271" spans="14:14" x14ac:dyDescent="0.25">
      <c r="N271" s="76"/>
    </row>
    <row r="272" spans="14:14" x14ac:dyDescent="0.25">
      <c r="N272" s="76"/>
    </row>
    <row r="273" spans="14:14" x14ac:dyDescent="0.25">
      <c r="N273" s="76"/>
    </row>
    <row r="274" spans="14:14" x14ac:dyDescent="0.25">
      <c r="N274" s="76"/>
    </row>
    <row r="275" spans="14:14" x14ac:dyDescent="0.25">
      <c r="N275" s="76"/>
    </row>
    <row r="276" spans="14:14" x14ac:dyDescent="0.25">
      <c r="N276" s="76"/>
    </row>
    <row r="277" spans="14:14" x14ac:dyDescent="0.25">
      <c r="N277" s="76"/>
    </row>
    <row r="278" spans="14:14" x14ac:dyDescent="0.25">
      <c r="N278" s="76"/>
    </row>
    <row r="279" spans="14:14" x14ac:dyDescent="0.25">
      <c r="N279" s="76"/>
    </row>
    <row r="280" spans="14:14" x14ac:dyDescent="0.25">
      <c r="N280" s="76"/>
    </row>
    <row r="281" spans="14:14" x14ac:dyDescent="0.25">
      <c r="N281" s="76"/>
    </row>
    <row r="282" spans="14:14" x14ac:dyDescent="0.25">
      <c r="N282" s="76"/>
    </row>
    <row r="283" spans="14:14" x14ac:dyDescent="0.25">
      <c r="N283" s="76"/>
    </row>
    <row r="284" spans="14:14" x14ac:dyDescent="0.25">
      <c r="N284" s="76"/>
    </row>
    <row r="285" spans="14:14" x14ac:dyDescent="0.25">
      <c r="N285" s="76"/>
    </row>
    <row r="286" spans="14:14" x14ac:dyDescent="0.25">
      <c r="N286" s="76"/>
    </row>
    <row r="287" spans="14:14" x14ac:dyDescent="0.25">
      <c r="N287" s="76"/>
    </row>
    <row r="288" spans="14:14" x14ac:dyDescent="0.25">
      <c r="N288" s="76"/>
    </row>
    <row r="289" spans="14:14" x14ac:dyDescent="0.25">
      <c r="N289" s="76"/>
    </row>
    <row r="290" spans="14:14" x14ac:dyDescent="0.25">
      <c r="N290" s="76"/>
    </row>
    <row r="291" spans="14:14" x14ac:dyDescent="0.25">
      <c r="N291" s="76"/>
    </row>
    <row r="292" spans="14:14" x14ac:dyDescent="0.25">
      <c r="N292" s="76"/>
    </row>
    <row r="293" spans="14:14" x14ac:dyDescent="0.25">
      <c r="N293" s="76"/>
    </row>
    <row r="294" spans="14:14" x14ac:dyDescent="0.25">
      <c r="N294" s="76"/>
    </row>
    <row r="295" spans="14:14" x14ac:dyDescent="0.25">
      <c r="N295" s="76"/>
    </row>
    <row r="296" spans="14:14" x14ac:dyDescent="0.25">
      <c r="N296" s="76"/>
    </row>
    <row r="297" spans="14:14" x14ac:dyDescent="0.25">
      <c r="N297" s="76"/>
    </row>
    <row r="298" spans="14:14" x14ac:dyDescent="0.25">
      <c r="N298" s="76"/>
    </row>
    <row r="299" spans="14:14" x14ac:dyDescent="0.25">
      <c r="N299" s="76"/>
    </row>
    <row r="300" spans="14:14" x14ac:dyDescent="0.25">
      <c r="N300" s="76"/>
    </row>
    <row r="301" spans="14:14" x14ac:dyDescent="0.25">
      <c r="N301" s="76"/>
    </row>
    <row r="302" spans="14:14" x14ac:dyDescent="0.25">
      <c r="N302" s="76"/>
    </row>
    <row r="303" spans="14:14" x14ac:dyDescent="0.25">
      <c r="N303" s="76"/>
    </row>
    <row r="304" spans="14:14" x14ac:dyDescent="0.25">
      <c r="N304" s="76"/>
    </row>
    <row r="305" spans="14:14" x14ac:dyDescent="0.25">
      <c r="N305" s="76"/>
    </row>
    <row r="306" spans="14:14" x14ac:dyDescent="0.25">
      <c r="N306" s="76"/>
    </row>
    <row r="307" spans="14:14" x14ac:dyDescent="0.25">
      <c r="N307" s="76"/>
    </row>
    <row r="308" spans="14:14" x14ac:dyDescent="0.25">
      <c r="N308" s="76"/>
    </row>
    <row r="309" spans="14:14" x14ac:dyDescent="0.25">
      <c r="N309" s="76"/>
    </row>
    <row r="310" spans="14:14" x14ac:dyDescent="0.25">
      <c r="N310" s="76"/>
    </row>
    <row r="311" spans="14:14" x14ac:dyDescent="0.25">
      <c r="N311" s="76"/>
    </row>
    <row r="312" spans="14:14" x14ac:dyDescent="0.25">
      <c r="N312" s="76"/>
    </row>
    <row r="313" spans="14:14" x14ac:dyDescent="0.25">
      <c r="N313" s="76"/>
    </row>
    <row r="314" spans="14:14" x14ac:dyDescent="0.25">
      <c r="N314" s="76"/>
    </row>
    <row r="315" spans="14:14" x14ac:dyDescent="0.25">
      <c r="N315" s="76"/>
    </row>
    <row r="316" spans="14:14" x14ac:dyDescent="0.25">
      <c r="N316" s="76"/>
    </row>
    <row r="317" spans="14:14" x14ac:dyDescent="0.25">
      <c r="N317" s="76"/>
    </row>
    <row r="318" spans="14:14" x14ac:dyDescent="0.25">
      <c r="N318" s="76"/>
    </row>
    <row r="319" spans="14:14" x14ac:dyDescent="0.25">
      <c r="N319" s="76"/>
    </row>
    <row r="320" spans="14:14" x14ac:dyDescent="0.25">
      <c r="N320" s="76"/>
    </row>
    <row r="321" spans="14:14" x14ac:dyDescent="0.25">
      <c r="N321" s="76"/>
    </row>
    <row r="322" spans="14:14" x14ac:dyDescent="0.25">
      <c r="N322" s="76"/>
    </row>
    <row r="323" spans="14:14" x14ac:dyDescent="0.25">
      <c r="N323" s="76"/>
    </row>
    <row r="324" spans="14:14" x14ac:dyDescent="0.25">
      <c r="N324" s="76"/>
    </row>
    <row r="325" spans="14:14" x14ac:dyDescent="0.25">
      <c r="N325" s="76"/>
    </row>
    <row r="326" spans="14:14" x14ac:dyDescent="0.25">
      <c r="N326" s="76"/>
    </row>
    <row r="327" spans="14:14" x14ac:dyDescent="0.25">
      <c r="N327" s="76"/>
    </row>
    <row r="328" spans="14:14" x14ac:dyDescent="0.25">
      <c r="N328" s="76"/>
    </row>
    <row r="329" spans="14:14" x14ac:dyDescent="0.25">
      <c r="N329" s="76"/>
    </row>
    <row r="330" spans="14:14" x14ac:dyDescent="0.25">
      <c r="N330" s="76"/>
    </row>
    <row r="331" spans="14:14" x14ac:dyDescent="0.25">
      <c r="N331" s="76"/>
    </row>
    <row r="332" spans="14:14" x14ac:dyDescent="0.25">
      <c r="N332" s="76"/>
    </row>
    <row r="333" spans="14:14" x14ac:dyDescent="0.25">
      <c r="N333" s="76"/>
    </row>
  </sheetData>
  <mergeCells count="94">
    <mergeCell ref="A1:AI1"/>
    <mergeCell ref="A2:AI2"/>
    <mergeCell ref="B4:G4"/>
    <mergeCell ref="B6:C6"/>
    <mergeCell ref="A8:M8"/>
    <mergeCell ref="N8:X8"/>
    <mergeCell ref="Y8:AI8"/>
    <mergeCell ref="N9:N10"/>
    <mergeCell ref="A9:A10"/>
    <mergeCell ref="B9:B10"/>
    <mergeCell ref="C9:C10"/>
    <mergeCell ref="D9:D10"/>
    <mergeCell ref="E9:E10"/>
    <mergeCell ref="F9:G9"/>
    <mergeCell ref="H9:H10"/>
    <mergeCell ref="I9:I10"/>
    <mergeCell ref="J9:J10"/>
    <mergeCell ref="K9:L9"/>
    <mergeCell ref="M9:M10"/>
    <mergeCell ref="X9:X10"/>
    <mergeCell ref="Y9:Y10"/>
    <mergeCell ref="Z9:Z10"/>
    <mergeCell ref="O9:O10"/>
    <mergeCell ref="P9:P10"/>
    <mergeCell ref="Q9:Q10"/>
    <mergeCell ref="R9:R10"/>
    <mergeCell ref="S9:S10"/>
    <mergeCell ref="T9:T10"/>
    <mergeCell ref="A131:A145"/>
    <mergeCell ref="AG9:AG10"/>
    <mergeCell ref="AH9:AH10"/>
    <mergeCell ref="AI9:AI10"/>
    <mergeCell ref="A11:A25"/>
    <mergeCell ref="A26:A40"/>
    <mergeCell ref="A41:A55"/>
    <mergeCell ref="AA9:AA10"/>
    <mergeCell ref="AB9:AB10"/>
    <mergeCell ref="AC9:AC10"/>
    <mergeCell ref="AD9:AD10"/>
    <mergeCell ref="AE9:AE10"/>
    <mergeCell ref="AF9:AF10"/>
    <mergeCell ref="U9:U10"/>
    <mergeCell ref="V9:V10"/>
    <mergeCell ref="W9:W10"/>
    <mergeCell ref="A56:A70"/>
    <mergeCell ref="A71:A85"/>
    <mergeCell ref="A86:A100"/>
    <mergeCell ref="A101:A115"/>
    <mergeCell ref="A116:A130"/>
    <mergeCell ref="K168:L168"/>
    <mergeCell ref="M168:M169"/>
    <mergeCell ref="A146:A160"/>
    <mergeCell ref="A168:A169"/>
    <mergeCell ref="B168:B169"/>
    <mergeCell ref="C168:C169"/>
    <mergeCell ref="D168:D169"/>
    <mergeCell ref="E168:E169"/>
    <mergeCell ref="F180:G180"/>
    <mergeCell ref="F168:G168"/>
    <mergeCell ref="H168:H169"/>
    <mergeCell ref="I168:I169"/>
    <mergeCell ref="J168:J169"/>
    <mergeCell ref="A180:A181"/>
    <mergeCell ref="B180:B181"/>
    <mergeCell ref="C180:C181"/>
    <mergeCell ref="D180:D181"/>
    <mergeCell ref="E180:E181"/>
    <mergeCell ref="A192:A193"/>
    <mergeCell ref="B192:B193"/>
    <mergeCell ref="C192:C193"/>
    <mergeCell ref="D192:D193"/>
    <mergeCell ref="E192:E193"/>
    <mergeCell ref="K192:L192"/>
    <mergeCell ref="M192:M193"/>
    <mergeCell ref="H180:H181"/>
    <mergeCell ref="I180:I181"/>
    <mergeCell ref="J180:J181"/>
    <mergeCell ref="K180:L180"/>
    <mergeCell ref="M180:M181"/>
    <mergeCell ref="F192:G192"/>
    <mergeCell ref="H192:H193"/>
    <mergeCell ref="I192:I193"/>
    <mergeCell ref="J192:J193"/>
    <mergeCell ref="H204:H205"/>
    <mergeCell ref="I204:I205"/>
    <mergeCell ref="J204:J205"/>
    <mergeCell ref="K204:L204"/>
    <mergeCell ref="M204:M205"/>
    <mergeCell ref="A204:A205"/>
    <mergeCell ref="B204:B205"/>
    <mergeCell ref="C204:C205"/>
    <mergeCell ref="D204:D205"/>
    <mergeCell ref="E204:E205"/>
    <mergeCell ref="F204:G204"/>
  </mergeCells>
  <conditionalFormatting sqref="AN6:AN7">
    <cfRule type="cellIs" dxfId="24" priority="9" stopIfTrue="1" operator="equal">
      <formula>$AN$6</formula>
    </cfRule>
  </conditionalFormatting>
  <conditionalFormatting sqref="N11:N160">
    <cfRule type="cellIs" dxfId="23" priority="8" stopIfTrue="1" operator="equal">
      <formula>"x"</formula>
    </cfRule>
  </conditionalFormatting>
  <conditionalFormatting sqref="O11:O160">
    <cfRule type="cellIs" dxfId="22" priority="7" operator="equal">
      <formula>"x"</formula>
    </cfRule>
  </conditionalFormatting>
  <conditionalFormatting sqref="P11:P160">
    <cfRule type="cellIs" dxfId="21" priority="6" operator="equal">
      <formula>"x"</formula>
    </cfRule>
  </conditionalFormatting>
  <conditionalFormatting sqref="Q11:Q160">
    <cfRule type="cellIs" dxfId="20" priority="5" stopIfTrue="1" operator="equal">
      <formula>"x"</formula>
    </cfRule>
  </conditionalFormatting>
  <conditionalFormatting sqref="R11:R160">
    <cfRule type="cellIs" dxfId="19" priority="4" operator="equal">
      <formula>"x"</formula>
    </cfRule>
  </conditionalFormatting>
  <conditionalFormatting sqref="S149:S160">
    <cfRule type="cellIs" dxfId="18" priority="3" stopIfTrue="1" operator="equal">
      <formula>"x"</formula>
    </cfRule>
  </conditionalFormatting>
  <conditionalFormatting sqref="S11:S160">
    <cfRule type="cellIs" dxfId="17" priority="1" stopIfTrue="1" operator="equal">
      <formula>$AN$7</formula>
    </cfRule>
    <cfRule type="cellIs" dxfId="16" priority="2" stopIfTrue="1" operator="equal">
      <formula>$AN$6</formula>
    </cfRule>
  </conditionalFormatting>
  <dataValidations count="1">
    <dataValidation type="list" allowBlank="1" showInputMessage="1" showErrorMessage="1" sqref="S11:S160">
      <formula1>$AN$6:$AN$7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3"/>
  <sheetViews>
    <sheetView showGridLines="0" zoomScale="80" zoomScaleNormal="80" zoomScalePageLayoutView="70" workbookViewId="0">
      <selection activeCell="C19" sqref="C19"/>
    </sheetView>
  </sheetViews>
  <sheetFormatPr defaultRowHeight="15" x14ac:dyDescent="0.25"/>
  <cols>
    <col min="1" max="1" width="2.85546875" customWidth="1"/>
    <col min="2" max="2" width="3.85546875" customWidth="1"/>
    <col min="3" max="3" width="53" bestFit="1" customWidth="1"/>
    <col min="4" max="4" width="12" bestFit="1" customWidth="1"/>
    <col min="5" max="5" width="7.42578125" customWidth="1"/>
    <col min="6" max="6" width="12" bestFit="1" customWidth="1"/>
    <col min="7" max="7" width="8.140625" customWidth="1"/>
    <col min="8" max="8" width="9.140625" customWidth="1"/>
    <col min="24" max="24" width="2.85546875" customWidth="1"/>
    <col min="27" max="29" width="4.140625" customWidth="1"/>
  </cols>
  <sheetData>
    <row r="1" spans="1:28" x14ac:dyDescent="0.25">
      <c r="A1" s="12"/>
      <c r="B1" s="406" t="s">
        <v>153</v>
      </c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12"/>
    </row>
    <row r="2" spans="1:28" s="18" customFormat="1" ht="21" customHeight="1" x14ac:dyDescent="0.25">
      <c r="A2" s="19"/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19"/>
    </row>
    <row r="3" spans="1:28" s="20" customFormat="1" ht="33.75" customHeight="1" x14ac:dyDescent="0.35">
      <c r="A3" s="22"/>
      <c r="B3" s="407" t="str">
        <f>'Monitoria Anual - 3'!A2</f>
        <v>Inserir nome do PAN - completo e resumido, ex: "Plano de Ação Nacional para a Conservação dos Ambientes Coralíneos - PAN Corais"</v>
      </c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22"/>
    </row>
    <row r="4" spans="1:28" s="13" customFormat="1" x14ac:dyDescent="0.25">
      <c r="A4" s="12"/>
      <c r="J4" s="14"/>
      <c r="K4" s="14"/>
      <c r="L4" s="14"/>
      <c r="M4" s="14"/>
      <c r="N4" s="14"/>
      <c r="O4" s="14"/>
      <c r="X4" s="12"/>
    </row>
    <row r="5" spans="1:28" s="15" customFormat="1" ht="45" customHeight="1" x14ac:dyDescent="0.25">
      <c r="A5" s="23"/>
      <c r="B5" s="408" t="s">
        <v>0</v>
      </c>
      <c r="C5" s="408"/>
      <c r="D5" s="409" t="str">
        <f>'Monitoria Anual - 3'!B4</f>
        <v>Salvar o</v>
      </c>
      <c r="E5" s="409"/>
      <c r="F5" s="409"/>
      <c r="G5" s="409"/>
      <c r="H5" s="409"/>
      <c r="I5" s="409"/>
      <c r="J5" s="409"/>
      <c r="K5" s="409"/>
      <c r="L5" s="409"/>
      <c r="M5" s="410"/>
      <c r="N5" s="16"/>
      <c r="O5" s="16"/>
      <c r="P5" s="16"/>
      <c r="Q5" s="16"/>
      <c r="R5" s="16"/>
      <c r="X5" s="23"/>
    </row>
    <row r="6" spans="1:28" s="13" customFormat="1" x14ac:dyDescent="0.25">
      <c r="A6" s="12"/>
      <c r="J6" s="14"/>
      <c r="K6" s="14"/>
      <c r="L6" s="14"/>
      <c r="M6" s="14"/>
      <c r="N6" s="14"/>
      <c r="O6" s="14"/>
      <c r="X6" s="12"/>
    </row>
    <row r="7" spans="1:28" s="13" customFormat="1" ht="26.25" customHeight="1" x14ac:dyDescent="0.25">
      <c r="A7" s="12"/>
      <c r="B7" s="408" t="s">
        <v>156</v>
      </c>
      <c r="C7" s="408"/>
      <c r="D7" s="396" t="str">
        <f>'Monitoria Anual - 3'!B6</f>
        <v>01/10/2016 - 04/10/2016 (virtual)</v>
      </c>
      <c r="E7" s="396"/>
      <c r="F7" s="396"/>
      <c r="G7" s="397"/>
      <c r="H7" s="50"/>
      <c r="I7" s="17"/>
      <c r="J7" s="14"/>
      <c r="K7" s="14"/>
      <c r="L7" s="14"/>
      <c r="M7" s="14"/>
      <c r="N7" s="14"/>
      <c r="O7" s="14"/>
      <c r="X7" s="12"/>
    </row>
    <row r="8" spans="1:28" x14ac:dyDescent="0.25">
      <c r="A8" s="12"/>
      <c r="X8" s="12"/>
    </row>
    <row r="9" spans="1:28" ht="31.5" customHeight="1" x14ac:dyDescent="0.25">
      <c r="A9" s="12"/>
      <c r="B9" s="398" t="s">
        <v>22</v>
      </c>
      <c r="C9" s="398"/>
      <c r="D9" s="398"/>
      <c r="E9" s="398"/>
      <c r="F9" s="398"/>
      <c r="G9" s="398"/>
      <c r="H9" s="398"/>
      <c r="I9" s="398"/>
      <c r="J9" s="398"/>
      <c r="K9" s="398"/>
      <c r="L9" s="398"/>
      <c r="M9" s="398"/>
      <c r="N9" s="398"/>
      <c r="O9" s="398"/>
      <c r="P9" s="398"/>
      <c r="Q9" s="398"/>
      <c r="R9" s="398"/>
      <c r="S9" s="398"/>
      <c r="T9" s="398"/>
      <c r="U9" s="398"/>
      <c r="V9" s="398"/>
      <c r="W9" s="398"/>
      <c r="X9" s="12"/>
    </row>
    <row r="10" spans="1:28" x14ac:dyDescent="0.25">
      <c r="A10" s="12"/>
      <c r="G10" s="11"/>
      <c r="H10" s="11"/>
      <c r="I10" s="11"/>
      <c r="X10" s="12"/>
    </row>
    <row r="11" spans="1:28" ht="15.75" x14ac:dyDescent="0.25">
      <c r="A11" s="12"/>
      <c r="B11" s="396" t="s">
        <v>154</v>
      </c>
      <c r="C11" s="397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12"/>
    </row>
    <row r="12" spans="1:28" ht="15.75" thickBot="1" x14ac:dyDescent="0.3">
      <c r="A12" s="12"/>
      <c r="E12" s="6"/>
      <c r="F12" s="399"/>
      <c r="G12" s="399"/>
      <c r="H12" s="115"/>
      <c r="X12" s="12"/>
    </row>
    <row r="13" spans="1:28" ht="33.75" customHeight="1" thickBot="1" x14ac:dyDescent="0.3">
      <c r="A13" s="12"/>
      <c r="C13" s="400" t="s">
        <v>170</v>
      </c>
      <c r="D13" s="401"/>
      <c r="E13" s="401"/>
      <c r="F13" s="401"/>
      <c r="G13" s="402"/>
      <c r="H13" s="3"/>
      <c r="X13" s="12"/>
    </row>
    <row r="14" spans="1:28" s="2" customFormat="1" ht="34.5" customHeight="1" thickBot="1" x14ac:dyDescent="0.3">
      <c r="A14" s="23"/>
      <c r="C14" s="31" t="s">
        <v>151</v>
      </c>
      <c r="D14" s="8" t="s">
        <v>64</v>
      </c>
      <c r="E14" s="9" t="s">
        <v>25</v>
      </c>
      <c r="F14" s="8" t="s">
        <v>62</v>
      </c>
      <c r="G14" s="10" t="s">
        <v>25</v>
      </c>
      <c r="H14" s="7"/>
      <c r="X14" s="23"/>
    </row>
    <row r="15" spans="1:28" ht="15.75" x14ac:dyDescent="0.25">
      <c r="A15" s="12"/>
      <c r="C15" s="92" t="s">
        <v>171</v>
      </c>
      <c r="D15" s="102"/>
      <c r="E15" s="103"/>
      <c r="F15" s="99">
        <f>COUNTA('Monitoria Anual - 3'!S11:S999)</f>
        <v>10</v>
      </c>
      <c r="G15" s="32">
        <f t="shared" ref="G15:G21" si="0">F15/$F$22</f>
        <v>6.9930069930069935E-2</v>
      </c>
      <c r="H15" s="4"/>
      <c r="X15" s="12"/>
    </row>
    <row r="16" spans="1:28" ht="15.75" x14ac:dyDescent="0.25">
      <c r="A16" s="12"/>
      <c r="C16" s="93" t="s">
        <v>172</v>
      </c>
      <c r="D16" s="104">
        <f>COUNTA('Monitoria Anual - 3'!N11:N999)</f>
        <v>2</v>
      </c>
      <c r="E16" s="34">
        <f>D16/$D$22</f>
        <v>1.3333333333333334E-2</v>
      </c>
      <c r="F16" s="100">
        <f>D16-AB16</f>
        <v>2</v>
      </c>
      <c r="G16" s="34">
        <f t="shared" si="0"/>
        <v>1.3986013986013986E-2</v>
      </c>
      <c r="H16" s="4"/>
      <c r="X16" s="12"/>
      <c r="Z16">
        <f>COUNTIFS('Monitoria Anual - 3'!N:N,"x",'Monitoria Anual - 3'!S:S,"Excluída")</f>
        <v>0</v>
      </c>
      <c r="AA16">
        <f>COUNTIFS('Monitoria Anual - 3'!N:N,"x",'Monitoria Anual - 3'!S:S,"Agrupada")</f>
        <v>0</v>
      </c>
      <c r="AB16">
        <f>Z16+AA16</f>
        <v>0</v>
      </c>
    </row>
    <row r="17" spans="1:28" ht="15.75" x14ac:dyDescent="0.25">
      <c r="A17" s="12"/>
      <c r="C17" s="94" t="s">
        <v>258</v>
      </c>
      <c r="D17" s="104">
        <f>COUNTA('Monitoria Anual - 3'!O11:O999)</f>
        <v>39</v>
      </c>
      <c r="E17" s="34">
        <f>D17/$D$22</f>
        <v>0.26</v>
      </c>
      <c r="F17" s="100">
        <f>D17-AB17</f>
        <v>35</v>
      </c>
      <c r="G17" s="34">
        <f t="shared" si="0"/>
        <v>0.24475524475524477</v>
      </c>
      <c r="H17" s="4"/>
      <c r="X17" s="12"/>
      <c r="Z17">
        <f t="array" ref="Z17">COUNTIFS('Monitoria Anual - 3'!O:O,"x",'Monitoria Anual - 3'!S:S,"Excluída")</f>
        <v>2</v>
      </c>
      <c r="AA17">
        <f t="array" ref="AA17">COUNTIFS('Monitoria Anual - 3'!O:O,"x",'Monitoria Anual - 3'!S:S,"Agrupada")</f>
        <v>2</v>
      </c>
      <c r="AB17">
        <f>Z17+AA17</f>
        <v>4</v>
      </c>
    </row>
    <row r="18" spans="1:28" ht="15.75" x14ac:dyDescent="0.25">
      <c r="A18" s="12"/>
      <c r="C18" s="95" t="s">
        <v>173</v>
      </c>
      <c r="D18" s="104">
        <f>COUNTA('Monitoria Anual - 3'!P11:P999)</f>
        <v>29</v>
      </c>
      <c r="E18" s="34">
        <f>D18/$D$22</f>
        <v>0.19333333333333333</v>
      </c>
      <c r="F18" s="100">
        <f>D18-AB18</f>
        <v>25</v>
      </c>
      <c r="G18" s="34">
        <f t="shared" si="0"/>
        <v>0.17482517482517482</v>
      </c>
      <c r="H18" s="4"/>
      <c r="X18" s="12"/>
      <c r="Z18">
        <f t="array" ref="Z18">COUNTIFS('Monitoria Anual - 3'!P:P,"x",'Monitoria Anual - 3'!S:S,"Excluída")</f>
        <v>2</v>
      </c>
      <c r="AA18">
        <f t="array" ref="AA18">COUNTIFS('Monitoria Anual - 3'!P:P,"x",'Monitoria Anual - 3'!S:S,"Agrupada")</f>
        <v>2</v>
      </c>
      <c r="AB18">
        <f>Z18+AA18</f>
        <v>4</v>
      </c>
    </row>
    <row r="19" spans="1:28" ht="15.75" x14ac:dyDescent="0.25">
      <c r="A19" s="12"/>
      <c r="C19" s="96" t="s">
        <v>174</v>
      </c>
      <c r="D19" s="104">
        <f>COUNTA('Monitoria Anual - 3'!Q11:Q999)</f>
        <v>38</v>
      </c>
      <c r="E19" s="34">
        <f>D19/$D$22</f>
        <v>0.25333333333333335</v>
      </c>
      <c r="F19" s="100">
        <f t="shared" ref="F19:F20" si="1">D19-AB19</f>
        <v>37</v>
      </c>
      <c r="G19" s="34">
        <f t="shared" si="0"/>
        <v>0.25874125874125875</v>
      </c>
      <c r="H19" s="4"/>
      <c r="X19" s="12"/>
      <c r="Z19">
        <f t="array" ref="Z19">COUNTIFS('Monitoria Anual - 3'!Q:Q,"x",'Monitoria Anual - 3'!S:S,"Excluída")</f>
        <v>0</v>
      </c>
      <c r="AA19">
        <f t="array" ref="AA19">COUNTIFS('Monitoria Anual - 3'!Q:Q,"x",'Monitoria Anual - 3'!S:S,"Agrupada")</f>
        <v>1</v>
      </c>
      <c r="AB19">
        <f>Z19+AA19</f>
        <v>1</v>
      </c>
    </row>
    <row r="20" spans="1:28" ht="15.75" x14ac:dyDescent="0.25">
      <c r="A20" s="12"/>
      <c r="C20" s="97" t="s">
        <v>175</v>
      </c>
      <c r="D20" s="104">
        <f>COUNTA('Monitoria Anual - 3'!R11:R999)</f>
        <v>42</v>
      </c>
      <c r="E20" s="34">
        <f>D20/$D$22</f>
        <v>0.28000000000000003</v>
      </c>
      <c r="F20" s="100">
        <f t="shared" si="1"/>
        <v>41</v>
      </c>
      <c r="G20" s="34">
        <f t="shared" si="0"/>
        <v>0.28671328671328672</v>
      </c>
      <c r="H20" s="4"/>
      <c r="X20" s="12"/>
      <c r="Z20">
        <f t="array" ref="Z20">COUNTIFS('Monitoria Anual - 3'!R:R,"x",'Monitoria Anual - 3'!S:S,"Excluída")</f>
        <v>1</v>
      </c>
      <c r="AA20">
        <f t="array" ref="AA20">COUNTIFS('Monitoria Anual - 3'!R:R,"x",'Monitoria Anual - 3'!S:S,"Agrupada")</f>
        <v>0</v>
      </c>
      <c r="AB20">
        <f>Z20+AA20</f>
        <v>1</v>
      </c>
    </row>
    <row r="21" spans="1:28" ht="16.5" thickBot="1" x14ac:dyDescent="0.3">
      <c r="A21" s="12"/>
      <c r="C21" s="98" t="s">
        <v>176</v>
      </c>
      <c r="D21" s="105"/>
      <c r="E21" s="106"/>
      <c r="F21" s="101">
        <f>'Monitoria Anual - 3'!C166</f>
        <v>3</v>
      </c>
      <c r="G21" s="35">
        <f t="shared" si="0"/>
        <v>2.097902097902098E-2</v>
      </c>
      <c r="H21" s="4"/>
      <c r="X21" s="12"/>
    </row>
    <row r="22" spans="1:28" ht="16.5" thickBot="1" x14ac:dyDescent="0.3">
      <c r="A22" s="12"/>
      <c r="C22" s="107" t="s">
        <v>177</v>
      </c>
      <c r="D22" s="109">
        <f>SUM(D16:D20)</f>
        <v>150</v>
      </c>
      <c r="E22" s="37">
        <f>SUM(E15:E21)</f>
        <v>1</v>
      </c>
      <c r="F22" s="108">
        <f>SUM(F16:F21)</f>
        <v>143</v>
      </c>
      <c r="G22" s="37">
        <f>SUM(G16:G21)</f>
        <v>0.99999999999999989</v>
      </c>
      <c r="H22" s="4"/>
      <c r="X22" s="12"/>
    </row>
    <row r="23" spans="1:28" ht="15.75" thickBot="1" x14ac:dyDescent="0.3">
      <c r="A23" s="12"/>
      <c r="C23" s="87" t="s">
        <v>179</v>
      </c>
      <c r="D23" s="403">
        <f>COUNTIF('Monitoria Anual - 3'!S11:S999,"Agrupada")</f>
        <v>5</v>
      </c>
      <c r="E23" s="404"/>
      <c r="F23" s="404"/>
      <c r="G23" s="405"/>
      <c r="H23" s="5"/>
      <c r="X23" s="12"/>
    </row>
    <row r="24" spans="1:28" ht="15.75" thickBot="1" x14ac:dyDescent="0.3">
      <c r="A24" s="12"/>
      <c r="C24" s="86" t="s">
        <v>178</v>
      </c>
      <c r="D24" s="403">
        <f>COUNTIF('Monitoria Anual - 3'!S11:S161,"Excluída")</f>
        <v>5</v>
      </c>
      <c r="E24" s="404"/>
      <c r="F24" s="404"/>
      <c r="G24" s="405"/>
      <c r="H24" s="6"/>
      <c r="X24" s="12"/>
    </row>
    <row r="25" spans="1:28" x14ac:dyDescent="0.25">
      <c r="A25" s="12"/>
      <c r="H25" s="6"/>
      <c r="X25" s="12"/>
    </row>
    <row r="26" spans="1:28" x14ac:dyDescent="0.25">
      <c r="A26" s="12"/>
      <c r="H26" s="6"/>
      <c r="X26" s="12"/>
    </row>
    <row r="27" spans="1:28" ht="15.75" x14ac:dyDescent="0.25">
      <c r="A27" s="12"/>
      <c r="B27" s="396" t="s">
        <v>27</v>
      </c>
      <c r="C27" s="397"/>
      <c r="D27" s="54"/>
      <c r="E27" s="54"/>
      <c r="F27" s="54"/>
      <c r="G27" s="54"/>
      <c r="X27" s="12"/>
    </row>
    <row r="28" spans="1:28" ht="16.5" thickBot="1" x14ac:dyDescent="0.3">
      <c r="A28" s="12"/>
      <c r="B28" s="51"/>
      <c r="C28" s="21"/>
      <c r="D28" s="21"/>
      <c r="E28" s="21"/>
      <c r="F28" s="21"/>
      <c r="G28" s="21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12"/>
    </row>
    <row r="29" spans="1:28" s="13" customFormat="1" ht="16.5" thickBot="1" x14ac:dyDescent="0.3">
      <c r="A29" s="12"/>
      <c r="B29" s="21"/>
      <c r="C29" s="38" t="s">
        <v>23</v>
      </c>
      <c r="D29" s="80">
        <f>COUNTA('Monitoria Anual - 3'!A11:A160)</f>
        <v>10</v>
      </c>
      <c r="E29"/>
      <c r="F29"/>
      <c r="G29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12"/>
    </row>
    <row r="30" spans="1:28" ht="15.75" thickBot="1" x14ac:dyDescent="0.3">
      <c r="A30" s="12"/>
      <c r="X30" s="12"/>
    </row>
    <row r="31" spans="1:28" ht="15.75" thickBot="1" x14ac:dyDescent="0.3">
      <c r="A31" s="12"/>
      <c r="C31" s="91" t="s">
        <v>28</v>
      </c>
      <c r="D31" s="91" t="s">
        <v>37</v>
      </c>
      <c r="E31" s="24"/>
      <c r="F31" s="25"/>
      <c r="G31" s="26"/>
      <c r="H31" s="28"/>
      <c r="I31" s="29"/>
      <c r="J31" s="30"/>
      <c r="W31" s="1"/>
      <c r="X31" s="12"/>
    </row>
    <row r="32" spans="1:28" x14ac:dyDescent="0.25">
      <c r="A32" s="12"/>
      <c r="C32" s="88" t="s">
        <v>38</v>
      </c>
      <c r="D32" s="116">
        <f>SUM(F32:J32)</f>
        <v>15</v>
      </c>
      <c r="E32" s="39">
        <f>COUNTA('Monitoria Anual - 3'!S11:S25)</f>
        <v>5</v>
      </c>
      <c r="F32" s="78">
        <f>COUNTA('Monitoria Anual - 3'!N11:N25)</f>
        <v>1</v>
      </c>
      <c r="G32" s="78">
        <f>COUNTA('Monitoria Anual - 3'!O11:O25)</f>
        <v>6</v>
      </c>
      <c r="H32" s="78">
        <f>COUNTA('Monitoria Anual - 3'!P11:P25)</f>
        <v>3</v>
      </c>
      <c r="I32" s="78">
        <f>COUNTA('Monitoria Anual - 3'!Q11:Q25)</f>
        <v>1</v>
      </c>
      <c r="J32" s="79">
        <f>COUNTA('Monitoria Anual - 3'!R11:R25)</f>
        <v>4</v>
      </c>
      <c r="W32" s="1"/>
      <c r="X32" s="12"/>
    </row>
    <row r="33" spans="1:24" x14ac:dyDescent="0.25">
      <c r="A33" s="12"/>
      <c r="C33" s="89" t="s">
        <v>39</v>
      </c>
      <c r="D33" s="88">
        <f>SUM(F33:J33)</f>
        <v>15</v>
      </c>
      <c r="E33" s="40">
        <f>COUNTA('Monitoria Anual - 3'!S26:S40)</f>
        <v>2</v>
      </c>
      <c r="F33" s="41">
        <f>COUNTA('Monitoria Anual - 3'!N26:N40)</f>
        <v>0</v>
      </c>
      <c r="G33" s="41">
        <f>COUNTA('Monitoria Anual - 3'!O26:O40)</f>
        <v>6</v>
      </c>
      <c r="H33" s="41">
        <f>COUNTA('Monitoria Anual - 3'!P26:P40)</f>
        <v>2</v>
      </c>
      <c r="I33" s="41">
        <f>COUNTA('Monitoria Anual - 3'!Q26:Q40)</f>
        <v>3</v>
      </c>
      <c r="J33" s="42">
        <f>COUNTA('Monitoria Anual - 3'!R26:R40)</f>
        <v>4</v>
      </c>
      <c r="W33" s="1"/>
      <c r="X33" s="12"/>
    </row>
    <row r="34" spans="1:24" x14ac:dyDescent="0.25">
      <c r="A34" s="12"/>
      <c r="C34" s="89" t="s">
        <v>40</v>
      </c>
      <c r="D34" s="88">
        <f t="shared" ref="D34:D41" si="2">SUM(F34:J34)</f>
        <v>15</v>
      </c>
      <c r="E34" s="40">
        <f>COUNTA('Monitoria Anual - 3'!S41:S55)</f>
        <v>0</v>
      </c>
      <c r="F34" s="41">
        <f>COUNTA('Monitoria Anual - 3'!N41:N55)</f>
        <v>1</v>
      </c>
      <c r="G34" s="41">
        <f>COUNTA('Monitoria Anual - 3'!O41:O55)</f>
        <v>6</v>
      </c>
      <c r="H34" s="41">
        <f>COUNTA('Monitoria Anual - 3'!P41:P55)</f>
        <v>1</v>
      </c>
      <c r="I34" s="41">
        <f>COUNTA('Monitoria Anual - 3'!Q41:Q55)</f>
        <v>5</v>
      </c>
      <c r="J34" s="42">
        <f>COUNTA('Monitoria Anual - 3'!R41:R55)</f>
        <v>2</v>
      </c>
      <c r="W34" s="1"/>
      <c r="X34" s="12"/>
    </row>
    <row r="35" spans="1:24" x14ac:dyDescent="0.25">
      <c r="A35" s="12"/>
      <c r="C35" s="89" t="s">
        <v>41</v>
      </c>
      <c r="D35" s="88">
        <f t="shared" si="2"/>
        <v>15</v>
      </c>
      <c r="E35" s="40">
        <f>COUNTA('Monitoria Anual - 3'!S56:S70)</f>
        <v>1</v>
      </c>
      <c r="F35" s="41">
        <f>COUNTA('Monitoria Anual - 3'!N56:N70)</f>
        <v>0</v>
      </c>
      <c r="G35" s="41">
        <f>COUNTA('Monitoria Anual - 3'!O56:O70)</f>
        <v>6</v>
      </c>
      <c r="H35" s="41">
        <f>COUNTA('Monitoria Anual - 3'!P56:P70)</f>
        <v>2</v>
      </c>
      <c r="I35" s="41">
        <f>COUNTA('Monitoria Anual - 3'!Q56:Q70)</f>
        <v>5</v>
      </c>
      <c r="J35" s="42">
        <f>COUNTA('Monitoria Anual - 3'!R56:R70)</f>
        <v>2</v>
      </c>
      <c r="W35" s="1"/>
      <c r="X35" s="12"/>
    </row>
    <row r="36" spans="1:24" x14ac:dyDescent="0.25">
      <c r="A36" s="12"/>
      <c r="C36" s="89" t="s">
        <v>42</v>
      </c>
      <c r="D36" s="88">
        <f t="shared" si="2"/>
        <v>15</v>
      </c>
      <c r="E36" s="40">
        <f>COUNTA('Monitoria Anual - 3'!S71:S85)</f>
        <v>0</v>
      </c>
      <c r="F36" s="41">
        <f>COUNTA('Monitoria Anual - 3'!N71:N85)</f>
        <v>0</v>
      </c>
      <c r="G36" s="41">
        <f>COUNTA('Monitoria Anual - 3'!O71:O85)</f>
        <v>0</v>
      </c>
      <c r="H36" s="41">
        <f>COUNTA('Monitoria Anual - 3'!P71:P85)</f>
        <v>12</v>
      </c>
      <c r="I36" s="41">
        <f>COUNTA('Monitoria Anual - 3'!Q71:Q85)</f>
        <v>0</v>
      </c>
      <c r="J36" s="42">
        <f>COUNTA('Monitoria Anual - 3'!R71:R85)</f>
        <v>3</v>
      </c>
      <c r="W36" s="1"/>
      <c r="X36" s="12"/>
    </row>
    <row r="37" spans="1:24" x14ac:dyDescent="0.25">
      <c r="A37" s="12"/>
      <c r="C37" s="89" t="s">
        <v>45</v>
      </c>
      <c r="D37" s="88">
        <f t="shared" si="2"/>
        <v>15</v>
      </c>
      <c r="E37" s="40">
        <f>COUNTA('Monitoria Anual - 3'!S86:S100)</f>
        <v>0</v>
      </c>
      <c r="F37" s="41">
        <f>COUNTA('Monitoria Anual - 3'!N86:N100)</f>
        <v>0</v>
      </c>
      <c r="G37" s="41">
        <f>COUNTA('Monitoria Anual - 3'!O86:O100)</f>
        <v>0</v>
      </c>
      <c r="H37" s="41">
        <f>COUNTA('Monitoria Anual - 3'!P86:P100)</f>
        <v>0</v>
      </c>
      <c r="I37" s="41">
        <f>COUNTA('Monitoria Anual - 3'!Q86:Q100)</f>
        <v>0</v>
      </c>
      <c r="J37" s="42">
        <f>COUNTA('Monitoria Anual - 3'!R86:R100)</f>
        <v>15</v>
      </c>
      <c r="W37" s="1"/>
      <c r="X37" s="12"/>
    </row>
    <row r="38" spans="1:24" x14ac:dyDescent="0.25">
      <c r="A38" s="12"/>
      <c r="C38" s="89" t="s">
        <v>46</v>
      </c>
      <c r="D38" s="88">
        <f t="shared" si="2"/>
        <v>15</v>
      </c>
      <c r="E38" s="40">
        <f>COUNTA('Monitoria Anual - 3'!S101:S115)</f>
        <v>0</v>
      </c>
      <c r="F38" s="41">
        <f>COUNTA('Monitoria Anual - 3'!N101:N115)</f>
        <v>0</v>
      </c>
      <c r="G38" s="41">
        <f>COUNTA('Monitoria Anual - 3'!O101:O115)</f>
        <v>11</v>
      </c>
      <c r="H38" s="41">
        <f>COUNTA('Monitoria Anual - 3'!P101:P115)</f>
        <v>0</v>
      </c>
      <c r="I38" s="41">
        <f>COUNTA('Monitoria Anual - 3'!Q101:Q115)</f>
        <v>1</v>
      </c>
      <c r="J38" s="42">
        <f>COUNTA('Monitoria Anual - 3'!R101:R115)</f>
        <v>3</v>
      </c>
      <c r="W38" s="1"/>
      <c r="X38" s="12"/>
    </row>
    <row r="39" spans="1:24" x14ac:dyDescent="0.25">
      <c r="A39" s="12"/>
      <c r="C39" s="89" t="s">
        <v>47</v>
      </c>
      <c r="D39" s="88">
        <f t="shared" si="2"/>
        <v>15</v>
      </c>
      <c r="E39" s="40">
        <f>COUNTA('Monitoria Anual - 3'!S116:S130)</f>
        <v>0</v>
      </c>
      <c r="F39" s="41">
        <f>COUNTA('Monitoria Anual - 3'!N116:N130)</f>
        <v>0</v>
      </c>
      <c r="G39" s="41">
        <f>COUNTA('Monitoria Anual - 3'!O116:O130)</f>
        <v>0</v>
      </c>
      <c r="H39" s="41">
        <f>COUNTA('Monitoria Anual - 3'!P116:P130)</f>
        <v>5</v>
      </c>
      <c r="I39" s="41">
        <f>COUNTA('Monitoria Anual - 3'!Q116:Q130)</f>
        <v>7</v>
      </c>
      <c r="J39" s="42">
        <f>COUNTA('Monitoria Anual - 3'!R116:R130)</f>
        <v>3</v>
      </c>
      <c r="W39" s="1"/>
      <c r="X39" s="12"/>
    </row>
    <row r="40" spans="1:24" x14ac:dyDescent="0.25">
      <c r="A40" s="12"/>
      <c r="C40" s="89" t="s">
        <v>48</v>
      </c>
      <c r="D40" s="88">
        <f t="shared" si="2"/>
        <v>15</v>
      </c>
      <c r="E40" s="40">
        <f>COUNTA('Monitoria Anual - 3'!S131:S145)</f>
        <v>0</v>
      </c>
      <c r="F40" s="41">
        <f>COUNTA('Monitoria Anual - 3'!N131:N145)</f>
        <v>0</v>
      </c>
      <c r="G40" s="41">
        <f>COUNTA('Monitoria Anual - 3'!O131:O145)</f>
        <v>4</v>
      </c>
      <c r="H40" s="41">
        <f>COUNTA('Monitoria Anual - 3'!P131:P145)</f>
        <v>4</v>
      </c>
      <c r="I40" s="41">
        <f>COUNTA('Monitoria Anual - 3'!Q131:Q145)</f>
        <v>4</v>
      </c>
      <c r="J40" s="42">
        <f>COUNTA('Monitoria Anual - 3'!R131:R145)</f>
        <v>3</v>
      </c>
      <c r="W40" s="1"/>
      <c r="X40" s="12"/>
    </row>
    <row r="41" spans="1:24" ht="15.75" thickBot="1" x14ac:dyDescent="0.3">
      <c r="A41" s="12"/>
      <c r="C41" s="90" t="s">
        <v>49</v>
      </c>
      <c r="D41" s="117">
        <f t="shared" si="2"/>
        <v>15</v>
      </c>
      <c r="E41" s="43">
        <f>COUNTA('Monitoria Anual - 3'!S146:S160)</f>
        <v>2</v>
      </c>
      <c r="F41" s="44">
        <f>COUNTA('Monitoria Anual - 3'!N146:N160)</f>
        <v>0</v>
      </c>
      <c r="G41" s="44">
        <f>COUNTA('Monitoria Anual - 3'!O146:O160)</f>
        <v>0</v>
      </c>
      <c r="H41" s="44">
        <f>COUNTA('Monitoria Anual - 3'!P146:P160)</f>
        <v>0</v>
      </c>
      <c r="I41" s="44">
        <f>COUNTA('Monitoria Anual - 3'!Q146:Q160)</f>
        <v>12</v>
      </c>
      <c r="J41" s="45">
        <f>COUNTA('Monitoria Anual - 3'!R146:R160)</f>
        <v>3</v>
      </c>
      <c r="W41" s="1"/>
      <c r="X41" s="12"/>
    </row>
    <row r="42" spans="1:24" x14ac:dyDescent="0.25">
      <c r="A42" s="12"/>
      <c r="X42" s="12"/>
    </row>
    <row r="43" spans="1:24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</row>
  </sheetData>
  <sheetProtection password="ECFE" sheet="1" objects="1" scenarios="1"/>
  <mergeCells count="13">
    <mergeCell ref="B1:W2"/>
    <mergeCell ref="B3:W3"/>
    <mergeCell ref="B5:C5"/>
    <mergeCell ref="D5:M5"/>
    <mergeCell ref="B7:C7"/>
    <mergeCell ref="D7:G7"/>
    <mergeCell ref="B27:C27"/>
    <mergeCell ref="B9:W9"/>
    <mergeCell ref="B11:C11"/>
    <mergeCell ref="F12:G12"/>
    <mergeCell ref="C13:G13"/>
    <mergeCell ref="D23:G23"/>
    <mergeCell ref="D24:G24"/>
  </mergeCells>
  <conditionalFormatting sqref="E32:F32 F33:F41 G32:J41">
    <cfRule type="cellIs" dxfId="15" priority="1" stopIfTrue="1" operator="equal">
      <formula>0</formula>
    </cfRule>
  </conditionalFormatting>
  <pageMargins left="0.25" right="0.25" top="0.75" bottom="0.75" header="0.3" footer="0.3"/>
  <pageSetup paperSize="9" scale="52" fitToHeight="0" orientation="landscape" r:id="rId1"/>
  <colBreaks count="1" manualBreakCount="1">
    <brk id="1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33"/>
  <sheetViews>
    <sheetView showGridLines="0" topLeftCell="A2" zoomScale="60" zoomScaleNormal="60" workbookViewId="0">
      <selection activeCell="Q9" sqref="Q9:Q10"/>
    </sheetView>
  </sheetViews>
  <sheetFormatPr defaultColWidth="8.85546875" defaultRowHeight="15" x14ac:dyDescent="0.25"/>
  <cols>
    <col min="1" max="1" width="72.5703125" style="15" customWidth="1"/>
    <col min="2" max="2" width="7.28515625" style="15" customWidth="1"/>
    <col min="3" max="3" width="73.5703125" style="15" customWidth="1"/>
    <col min="4" max="4" width="18.7109375" style="15" customWidth="1"/>
    <col min="5" max="5" width="19.42578125" style="15" customWidth="1"/>
    <col min="6" max="6" width="25.7109375" style="15" customWidth="1"/>
    <col min="7" max="7" width="27.5703125" style="15" customWidth="1"/>
    <col min="8" max="12" width="25.140625" style="15" customWidth="1"/>
    <col min="13" max="13" width="27.7109375" style="15" bestFit="1" customWidth="1"/>
    <col min="14" max="19" width="26.7109375" style="69" customWidth="1"/>
    <col min="20" max="20" width="37.85546875" style="15" customWidth="1"/>
    <col min="21" max="21" width="28.7109375" style="15" customWidth="1"/>
    <col min="22" max="22" width="40" style="15" customWidth="1"/>
    <col min="23" max="24" width="26.7109375" style="15" customWidth="1"/>
    <col min="25" max="27" width="28.85546875" style="15" customWidth="1"/>
    <col min="28" max="32" width="18.7109375" style="15" customWidth="1"/>
    <col min="33" max="33" width="23" style="15" bestFit="1" customWidth="1"/>
    <col min="34" max="34" width="18.7109375" style="15" customWidth="1"/>
    <col min="35" max="35" width="22.7109375" style="15" customWidth="1"/>
    <col min="36" max="36" width="7" style="15" customWidth="1"/>
    <col min="37" max="39" width="8.85546875" style="15"/>
    <col min="40" max="40" width="8.85546875" style="15" hidden="1" customWidth="1"/>
    <col min="41" max="16384" width="8.85546875" style="15"/>
  </cols>
  <sheetData>
    <row r="1" spans="1:40" ht="33.75" customHeight="1" x14ac:dyDescent="0.25">
      <c r="A1" s="325" t="s">
        <v>153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5"/>
      <c r="AI1" s="325"/>
      <c r="AJ1" s="23"/>
    </row>
    <row r="2" spans="1:40" s="50" customFormat="1" ht="33.75" customHeight="1" thickBot="1" x14ac:dyDescent="0.3">
      <c r="A2" s="392" t="s">
        <v>165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111"/>
    </row>
    <row r="3" spans="1:40" ht="15.75" thickTop="1" x14ac:dyDescent="0.25">
      <c r="AJ3" s="23"/>
    </row>
    <row r="4" spans="1:40" ht="45" customHeight="1" x14ac:dyDescent="0.25">
      <c r="A4" s="62" t="s">
        <v>164</v>
      </c>
      <c r="B4" s="393" t="s">
        <v>167</v>
      </c>
      <c r="C4" s="393"/>
      <c r="D4" s="393"/>
      <c r="E4" s="393"/>
      <c r="F4" s="393"/>
      <c r="G4" s="394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50"/>
      <c r="AJ4" s="23"/>
    </row>
    <row r="5" spans="1:40" x14ac:dyDescent="0.25">
      <c r="A5" s="50"/>
      <c r="B5" s="50"/>
      <c r="C5" s="50"/>
      <c r="D5" s="50"/>
      <c r="E5" s="50"/>
      <c r="F5" s="50"/>
      <c r="G5" s="50"/>
      <c r="H5" s="50"/>
      <c r="I5" s="50"/>
      <c r="AJ5" s="23"/>
    </row>
    <row r="6" spans="1:40" ht="27" customHeight="1" x14ac:dyDescent="0.25">
      <c r="A6" s="62" t="s">
        <v>156</v>
      </c>
      <c r="B6" s="318" t="s">
        <v>163</v>
      </c>
      <c r="C6" s="395"/>
      <c r="D6" s="50"/>
      <c r="E6" s="50"/>
      <c r="F6" s="50"/>
      <c r="G6" s="50"/>
      <c r="H6" s="50"/>
      <c r="I6" s="50"/>
      <c r="J6" s="50"/>
      <c r="K6" s="50"/>
      <c r="L6" s="50"/>
      <c r="M6" s="69"/>
      <c r="AJ6" s="23"/>
      <c r="AN6" s="15" t="s">
        <v>152</v>
      </c>
    </row>
    <row r="7" spans="1:40" ht="15.75" thickBot="1" x14ac:dyDescent="0.3">
      <c r="AJ7" s="23"/>
      <c r="AN7" s="70" t="s">
        <v>63</v>
      </c>
    </row>
    <row r="8" spans="1:40" ht="27" customHeight="1" thickBot="1" x14ac:dyDescent="0.3">
      <c r="A8" s="345" t="s">
        <v>2</v>
      </c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7"/>
      <c r="N8" s="358" t="s">
        <v>59</v>
      </c>
      <c r="O8" s="359"/>
      <c r="P8" s="359"/>
      <c r="Q8" s="359"/>
      <c r="R8" s="359"/>
      <c r="S8" s="359"/>
      <c r="T8" s="359"/>
      <c r="U8" s="359"/>
      <c r="V8" s="359"/>
      <c r="W8" s="359"/>
      <c r="X8" s="360"/>
      <c r="Y8" s="326" t="s">
        <v>20</v>
      </c>
      <c r="Z8" s="327"/>
      <c r="AA8" s="327"/>
      <c r="AB8" s="327"/>
      <c r="AC8" s="327"/>
      <c r="AD8" s="327"/>
      <c r="AE8" s="327"/>
      <c r="AF8" s="327"/>
      <c r="AG8" s="327"/>
      <c r="AH8" s="327"/>
      <c r="AI8" s="328"/>
      <c r="AJ8" s="23"/>
    </row>
    <row r="9" spans="1:40" ht="64.5" customHeight="1" x14ac:dyDescent="0.25">
      <c r="A9" s="331" t="s">
        <v>1</v>
      </c>
      <c r="B9" s="329" t="s">
        <v>75</v>
      </c>
      <c r="C9" s="329" t="s">
        <v>65</v>
      </c>
      <c r="D9" s="329" t="s">
        <v>66</v>
      </c>
      <c r="E9" s="333" t="s">
        <v>67</v>
      </c>
      <c r="F9" s="329" t="s">
        <v>68</v>
      </c>
      <c r="G9" s="329"/>
      <c r="H9" s="329" t="s">
        <v>69</v>
      </c>
      <c r="I9" s="329" t="s">
        <v>70</v>
      </c>
      <c r="J9" s="329" t="s">
        <v>71</v>
      </c>
      <c r="K9" s="348" t="s">
        <v>157</v>
      </c>
      <c r="L9" s="349"/>
      <c r="M9" s="329" t="s">
        <v>72</v>
      </c>
      <c r="N9" s="365" t="s">
        <v>3</v>
      </c>
      <c r="O9" s="367" t="s">
        <v>259</v>
      </c>
      <c r="P9" s="369" t="s">
        <v>4</v>
      </c>
      <c r="Q9" s="371" t="s">
        <v>5</v>
      </c>
      <c r="R9" s="341" t="s">
        <v>6</v>
      </c>
      <c r="S9" s="343" t="s">
        <v>7</v>
      </c>
      <c r="T9" s="354" t="s">
        <v>8</v>
      </c>
      <c r="U9" s="354" t="s">
        <v>9</v>
      </c>
      <c r="V9" s="354" t="s">
        <v>10</v>
      </c>
      <c r="W9" s="354" t="s">
        <v>11</v>
      </c>
      <c r="X9" s="361" t="s">
        <v>60</v>
      </c>
      <c r="Y9" s="363" t="s">
        <v>12</v>
      </c>
      <c r="Z9" s="339" t="s">
        <v>13</v>
      </c>
      <c r="AA9" s="356" t="s">
        <v>182</v>
      </c>
      <c r="AB9" s="339" t="s">
        <v>14</v>
      </c>
      <c r="AC9" s="339" t="s">
        <v>15</v>
      </c>
      <c r="AD9" s="339" t="s">
        <v>16</v>
      </c>
      <c r="AE9" s="339" t="s">
        <v>17</v>
      </c>
      <c r="AF9" s="337" t="s">
        <v>18</v>
      </c>
      <c r="AG9" s="339" t="s">
        <v>180</v>
      </c>
      <c r="AH9" s="339" t="s">
        <v>181</v>
      </c>
      <c r="AI9" s="335" t="s">
        <v>19</v>
      </c>
      <c r="AJ9" s="23"/>
    </row>
    <row r="10" spans="1:40" ht="45.75" customHeight="1" thickBot="1" x14ac:dyDescent="0.3">
      <c r="A10" s="332"/>
      <c r="B10" s="330"/>
      <c r="C10" s="330"/>
      <c r="D10" s="330"/>
      <c r="E10" s="334"/>
      <c r="F10" s="61" t="s">
        <v>73</v>
      </c>
      <c r="G10" s="61" t="s">
        <v>74</v>
      </c>
      <c r="H10" s="330"/>
      <c r="I10" s="330"/>
      <c r="J10" s="330"/>
      <c r="K10" s="113" t="s">
        <v>168</v>
      </c>
      <c r="L10" s="113" t="s">
        <v>169</v>
      </c>
      <c r="M10" s="330"/>
      <c r="N10" s="366"/>
      <c r="O10" s="368"/>
      <c r="P10" s="370"/>
      <c r="Q10" s="372"/>
      <c r="R10" s="342"/>
      <c r="S10" s="344"/>
      <c r="T10" s="355"/>
      <c r="U10" s="355"/>
      <c r="V10" s="355"/>
      <c r="W10" s="355"/>
      <c r="X10" s="362"/>
      <c r="Y10" s="364"/>
      <c r="Z10" s="340"/>
      <c r="AA10" s="357"/>
      <c r="AB10" s="340"/>
      <c r="AC10" s="340"/>
      <c r="AD10" s="340"/>
      <c r="AE10" s="340"/>
      <c r="AF10" s="338"/>
      <c r="AG10" s="340"/>
      <c r="AH10" s="340"/>
      <c r="AI10" s="336"/>
      <c r="AJ10" s="23"/>
    </row>
    <row r="11" spans="1:40" ht="30" customHeight="1" x14ac:dyDescent="0.25">
      <c r="A11" s="391" t="s">
        <v>30</v>
      </c>
      <c r="B11" s="114" t="s">
        <v>76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2"/>
      <c r="P11" s="71" t="s">
        <v>61</v>
      </c>
      <c r="Q11" s="71"/>
      <c r="R11" s="71"/>
      <c r="S11" s="73" t="s">
        <v>63</v>
      </c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23"/>
    </row>
    <row r="12" spans="1:40" ht="30" customHeight="1" x14ac:dyDescent="0.25">
      <c r="A12" s="389"/>
      <c r="B12" s="55" t="s">
        <v>77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1"/>
      <c r="O12" s="71"/>
      <c r="P12" s="71" t="s">
        <v>61</v>
      </c>
      <c r="Q12" s="71"/>
      <c r="R12" s="71"/>
      <c r="S12" s="73" t="s">
        <v>63</v>
      </c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23"/>
    </row>
    <row r="13" spans="1:40" ht="30" customHeight="1" x14ac:dyDescent="0.25">
      <c r="A13" s="389"/>
      <c r="B13" s="55" t="s">
        <v>78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1"/>
      <c r="O13" s="71"/>
      <c r="P13" s="71"/>
      <c r="Q13" s="71"/>
      <c r="R13" s="71" t="s">
        <v>61</v>
      </c>
      <c r="S13" s="73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23"/>
    </row>
    <row r="14" spans="1:40" ht="30" customHeight="1" x14ac:dyDescent="0.25">
      <c r="A14" s="389"/>
      <c r="B14" s="55" t="s">
        <v>79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1"/>
      <c r="O14" s="71"/>
      <c r="P14" s="71"/>
      <c r="Q14" s="71"/>
      <c r="R14" s="71" t="s">
        <v>61</v>
      </c>
      <c r="S14" s="73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23"/>
    </row>
    <row r="15" spans="1:40" ht="30" customHeight="1" x14ac:dyDescent="0.25">
      <c r="A15" s="389"/>
      <c r="B15" s="55" t="s">
        <v>80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1"/>
      <c r="O15" s="71"/>
      <c r="P15" s="71"/>
      <c r="Q15" s="71"/>
      <c r="R15" s="71" t="s">
        <v>21</v>
      </c>
      <c r="S15" s="73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23"/>
    </row>
    <row r="16" spans="1:40" ht="30" customHeight="1" x14ac:dyDescent="0.25">
      <c r="A16" s="389"/>
      <c r="B16" s="55" t="s">
        <v>81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1"/>
      <c r="O16" s="71" t="s">
        <v>61</v>
      </c>
      <c r="P16" s="71"/>
      <c r="Q16" s="71"/>
      <c r="R16" s="71"/>
      <c r="S16" s="73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23"/>
    </row>
    <row r="17" spans="1:36" ht="30" customHeight="1" x14ac:dyDescent="0.25">
      <c r="A17" s="389"/>
      <c r="B17" s="55" t="s">
        <v>82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1"/>
      <c r="O17" s="71" t="s">
        <v>61</v>
      </c>
      <c r="P17" s="71"/>
      <c r="Q17" s="71"/>
      <c r="R17" s="71"/>
      <c r="S17" s="73" t="s">
        <v>152</v>
      </c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23"/>
    </row>
    <row r="18" spans="1:36" ht="30" customHeight="1" x14ac:dyDescent="0.25">
      <c r="A18" s="389"/>
      <c r="B18" s="55" t="s">
        <v>83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1"/>
      <c r="O18" s="71"/>
      <c r="P18" s="71"/>
      <c r="Q18" s="71" t="s">
        <v>21</v>
      </c>
      <c r="R18" s="71"/>
      <c r="S18" s="73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23"/>
    </row>
    <row r="19" spans="1:36" ht="30" customHeight="1" x14ac:dyDescent="0.25">
      <c r="A19" s="389"/>
      <c r="B19" s="55" t="s">
        <v>84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1"/>
      <c r="O19" s="71"/>
      <c r="P19" s="71" t="s">
        <v>61</v>
      </c>
      <c r="Q19" s="71"/>
      <c r="R19" s="71"/>
      <c r="S19" s="73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23"/>
    </row>
    <row r="20" spans="1:36" ht="30" customHeight="1" x14ac:dyDescent="0.25">
      <c r="A20" s="389"/>
      <c r="B20" s="55" t="s">
        <v>85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1"/>
      <c r="O20" s="71" t="s">
        <v>61</v>
      </c>
      <c r="P20" s="71"/>
      <c r="Q20" s="71"/>
      <c r="R20" s="71"/>
      <c r="S20" s="73" t="s">
        <v>152</v>
      </c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23"/>
    </row>
    <row r="21" spans="1:36" ht="30" customHeight="1" x14ac:dyDescent="0.25">
      <c r="A21" s="389"/>
      <c r="B21" s="55" t="s">
        <v>86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1" t="s">
        <v>61</v>
      </c>
      <c r="O21" s="71"/>
      <c r="P21" s="71"/>
      <c r="Q21" s="71"/>
      <c r="R21" s="71"/>
      <c r="S21" s="73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23"/>
    </row>
    <row r="22" spans="1:36" ht="30" customHeight="1" x14ac:dyDescent="0.25">
      <c r="A22" s="389"/>
      <c r="B22" s="55" t="s">
        <v>87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1"/>
      <c r="O22" s="71" t="s">
        <v>61</v>
      </c>
      <c r="P22" s="71"/>
      <c r="Q22" s="71"/>
      <c r="R22" s="71"/>
      <c r="S22" s="73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23"/>
    </row>
    <row r="23" spans="1:36" ht="30" customHeight="1" x14ac:dyDescent="0.25">
      <c r="A23" s="389"/>
      <c r="B23" s="55" t="s">
        <v>88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1"/>
      <c r="O23" s="71"/>
      <c r="P23" s="71"/>
      <c r="Q23" s="71"/>
      <c r="R23" s="71" t="s">
        <v>61</v>
      </c>
      <c r="S23" s="73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23"/>
    </row>
    <row r="24" spans="1:36" ht="30" customHeight="1" x14ac:dyDescent="0.25">
      <c r="A24" s="389"/>
      <c r="B24" s="55" t="s">
        <v>89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1"/>
      <c r="O24" s="71" t="s">
        <v>61</v>
      </c>
      <c r="P24" s="71"/>
      <c r="Q24" s="71"/>
      <c r="R24" s="71"/>
      <c r="S24" s="73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23"/>
    </row>
    <row r="25" spans="1:36" ht="30" customHeight="1" x14ac:dyDescent="0.25">
      <c r="A25" s="390"/>
      <c r="B25" s="55" t="s">
        <v>90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1"/>
      <c r="O25" s="71" t="s">
        <v>61</v>
      </c>
      <c r="P25" s="71"/>
      <c r="Q25" s="71"/>
      <c r="R25" s="71"/>
      <c r="S25" s="73" t="s">
        <v>63</v>
      </c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23"/>
    </row>
    <row r="26" spans="1:36" ht="30" customHeight="1" x14ac:dyDescent="0.25">
      <c r="A26" s="388" t="s">
        <v>31</v>
      </c>
      <c r="B26" s="55" t="s">
        <v>91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1"/>
      <c r="O26" s="71" t="s">
        <v>61</v>
      </c>
      <c r="P26" s="71"/>
      <c r="Q26" s="71"/>
      <c r="R26" s="71"/>
      <c r="S26" s="73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23"/>
    </row>
    <row r="27" spans="1:36" ht="30" customHeight="1" x14ac:dyDescent="0.25">
      <c r="A27" s="389"/>
      <c r="B27" s="55" t="s">
        <v>92</v>
      </c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1"/>
      <c r="O27" s="71"/>
      <c r="P27" s="71"/>
      <c r="Q27" s="71"/>
      <c r="R27" s="71" t="s">
        <v>21</v>
      </c>
      <c r="S27" s="73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23"/>
    </row>
    <row r="28" spans="1:36" ht="30" customHeight="1" x14ac:dyDescent="0.25">
      <c r="A28" s="389"/>
      <c r="B28" s="55" t="s">
        <v>93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 t="s">
        <v>61</v>
      </c>
      <c r="P28" s="71"/>
      <c r="Q28" s="71"/>
      <c r="R28" s="71"/>
      <c r="S28" s="73" t="s">
        <v>63</v>
      </c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23"/>
    </row>
    <row r="29" spans="1:36" ht="30" customHeight="1" x14ac:dyDescent="0.25">
      <c r="A29" s="389"/>
      <c r="B29" s="55" t="s">
        <v>94</v>
      </c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 t="s">
        <v>61</v>
      </c>
      <c r="Q29" s="71"/>
      <c r="R29" s="71"/>
      <c r="S29" s="73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23"/>
    </row>
    <row r="30" spans="1:36" ht="30" customHeight="1" x14ac:dyDescent="0.25">
      <c r="A30" s="389"/>
      <c r="B30" s="55" t="s">
        <v>95</v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 t="s">
        <v>61</v>
      </c>
      <c r="R30" s="71"/>
      <c r="S30" s="73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23"/>
    </row>
    <row r="31" spans="1:36" ht="30" customHeight="1" x14ac:dyDescent="0.25">
      <c r="A31" s="389"/>
      <c r="B31" s="55" t="s">
        <v>96</v>
      </c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 t="s">
        <v>61</v>
      </c>
      <c r="P31" s="71"/>
      <c r="Q31" s="71"/>
      <c r="R31" s="71"/>
      <c r="S31" s="73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23"/>
    </row>
    <row r="32" spans="1:36" ht="30" customHeight="1" x14ac:dyDescent="0.25">
      <c r="A32" s="389"/>
      <c r="B32" s="55" t="s">
        <v>97</v>
      </c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 t="s">
        <v>61</v>
      </c>
      <c r="R32" s="71"/>
      <c r="S32" s="73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23"/>
    </row>
    <row r="33" spans="1:36" ht="30" customHeight="1" x14ac:dyDescent="0.25">
      <c r="A33" s="389"/>
      <c r="B33" s="55" t="s">
        <v>98</v>
      </c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 t="s">
        <v>61</v>
      </c>
      <c r="Q33" s="71"/>
      <c r="R33" s="71"/>
      <c r="S33" s="73" t="s">
        <v>152</v>
      </c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23"/>
    </row>
    <row r="34" spans="1:36" ht="30" customHeight="1" x14ac:dyDescent="0.25">
      <c r="A34" s="389"/>
      <c r="B34" s="55" t="s">
        <v>99</v>
      </c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 t="s">
        <v>61</v>
      </c>
      <c r="R34" s="71"/>
      <c r="S34" s="73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23"/>
    </row>
    <row r="35" spans="1:36" ht="30" customHeight="1" x14ac:dyDescent="0.25">
      <c r="A35" s="389"/>
      <c r="B35" s="55" t="s">
        <v>100</v>
      </c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 t="s">
        <v>61</v>
      </c>
      <c r="P35" s="71"/>
      <c r="Q35" s="71"/>
      <c r="R35" s="71"/>
      <c r="S35" s="73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23"/>
    </row>
    <row r="36" spans="1:36" ht="30" customHeight="1" x14ac:dyDescent="0.25">
      <c r="A36" s="389"/>
      <c r="B36" s="55" t="s">
        <v>101</v>
      </c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 t="s">
        <v>61</v>
      </c>
      <c r="S36" s="73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23"/>
    </row>
    <row r="37" spans="1:36" ht="30" customHeight="1" x14ac:dyDescent="0.25">
      <c r="A37" s="389"/>
      <c r="B37" s="55" t="s">
        <v>102</v>
      </c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 t="s">
        <v>61</v>
      </c>
      <c r="P37" s="71"/>
      <c r="Q37" s="71"/>
      <c r="R37" s="71"/>
      <c r="S37" s="73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23"/>
    </row>
    <row r="38" spans="1:36" ht="30" customHeight="1" x14ac:dyDescent="0.25">
      <c r="A38" s="389"/>
      <c r="B38" s="55" t="s">
        <v>103</v>
      </c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 t="s">
        <v>61</v>
      </c>
      <c r="S38" s="73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23"/>
    </row>
    <row r="39" spans="1:36" ht="30" customHeight="1" x14ac:dyDescent="0.25">
      <c r="A39" s="389"/>
      <c r="B39" s="55" t="s">
        <v>104</v>
      </c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 t="s">
        <v>61</v>
      </c>
      <c r="P39" s="71"/>
      <c r="Q39" s="71"/>
      <c r="R39" s="71"/>
      <c r="S39" s="73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23"/>
    </row>
    <row r="40" spans="1:36" ht="30" customHeight="1" x14ac:dyDescent="0.25">
      <c r="A40" s="390"/>
      <c r="B40" s="55" t="s">
        <v>105</v>
      </c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 t="s">
        <v>61</v>
      </c>
      <c r="S40" s="73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23"/>
    </row>
    <row r="41" spans="1:36" ht="30" customHeight="1" x14ac:dyDescent="0.25">
      <c r="A41" s="388" t="s">
        <v>32</v>
      </c>
      <c r="B41" s="55" t="s">
        <v>106</v>
      </c>
      <c r="C41" s="74" t="s">
        <v>29</v>
      </c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1" t="s">
        <v>21</v>
      </c>
      <c r="O41" s="71"/>
      <c r="P41" s="71"/>
      <c r="Q41" s="71"/>
      <c r="R41" s="71"/>
      <c r="S41" s="73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23"/>
    </row>
    <row r="42" spans="1:36" ht="30" customHeight="1" x14ac:dyDescent="0.25">
      <c r="A42" s="389"/>
      <c r="B42" s="55" t="s">
        <v>107</v>
      </c>
      <c r="C42" s="74" t="s">
        <v>29</v>
      </c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1"/>
      <c r="O42" s="71" t="s">
        <v>61</v>
      </c>
      <c r="P42" s="71"/>
      <c r="Q42" s="71"/>
      <c r="R42" s="71"/>
      <c r="S42" s="73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23"/>
    </row>
    <row r="43" spans="1:36" ht="30" customHeight="1" x14ac:dyDescent="0.25">
      <c r="A43" s="389"/>
      <c r="B43" s="55" t="s">
        <v>108</v>
      </c>
      <c r="C43" s="74" t="s">
        <v>29</v>
      </c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1"/>
      <c r="O43" s="71" t="s">
        <v>61</v>
      </c>
      <c r="P43" s="71"/>
      <c r="Q43" s="71"/>
      <c r="R43" s="71"/>
      <c r="S43" s="73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23"/>
    </row>
    <row r="44" spans="1:36" ht="30" customHeight="1" x14ac:dyDescent="0.25">
      <c r="A44" s="389"/>
      <c r="B44" s="55" t="s">
        <v>109</v>
      </c>
      <c r="C44" s="74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 t="s">
        <v>61</v>
      </c>
      <c r="R44" s="71"/>
      <c r="S44" s="73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23"/>
    </row>
    <row r="45" spans="1:36" ht="30" customHeight="1" x14ac:dyDescent="0.25">
      <c r="A45" s="389"/>
      <c r="B45" s="55" t="s">
        <v>110</v>
      </c>
      <c r="C45" s="74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 t="s">
        <v>61</v>
      </c>
      <c r="P45" s="71"/>
      <c r="Q45" s="71"/>
      <c r="R45" s="71"/>
      <c r="S45" s="73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23"/>
    </row>
    <row r="46" spans="1:36" ht="30" customHeight="1" x14ac:dyDescent="0.25">
      <c r="A46" s="389"/>
      <c r="B46" s="55" t="s">
        <v>111</v>
      </c>
      <c r="C46" s="74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 t="s">
        <v>61</v>
      </c>
      <c r="R46" s="71"/>
      <c r="S46" s="73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23"/>
    </row>
    <row r="47" spans="1:36" ht="30" customHeight="1" x14ac:dyDescent="0.25">
      <c r="A47" s="389"/>
      <c r="B47" s="55" t="s">
        <v>112</v>
      </c>
      <c r="C47" s="74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 t="s">
        <v>61</v>
      </c>
      <c r="P47" s="71"/>
      <c r="Q47" s="71"/>
      <c r="R47" s="71"/>
      <c r="S47" s="73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23"/>
    </row>
    <row r="48" spans="1:36" ht="30" customHeight="1" x14ac:dyDescent="0.25">
      <c r="A48" s="389"/>
      <c r="B48" s="55" t="s">
        <v>113</v>
      </c>
      <c r="C48" s="74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 t="s">
        <v>61</v>
      </c>
      <c r="R48" s="71"/>
      <c r="S48" s="73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23"/>
    </row>
    <row r="49" spans="1:36" ht="30" customHeight="1" x14ac:dyDescent="0.25">
      <c r="A49" s="389"/>
      <c r="B49" s="55" t="s">
        <v>114</v>
      </c>
      <c r="C49" s="74" t="s">
        <v>29</v>
      </c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 t="s">
        <v>21</v>
      </c>
      <c r="P49" s="71"/>
      <c r="Q49" s="71"/>
      <c r="R49" s="71"/>
      <c r="S49" s="73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23"/>
    </row>
    <row r="50" spans="1:36" ht="30" customHeight="1" x14ac:dyDescent="0.25">
      <c r="A50" s="389"/>
      <c r="B50" s="55" t="s">
        <v>115</v>
      </c>
      <c r="C50" s="74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 t="s">
        <v>61</v>
      </c>
      <c r="R50" s="71"/>
      <c r="S50" s="73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23"/>
    </row>
    <row r="51" spans="1:36" ht="30" customHeight="1" x14ac:dyDescent="0.25">
      <c r="A51" s="389"/>
      <c r="B51" s="55" t="s">
        <v>116</v>
      </c>
      <c r="C51" s="74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 t="s">
        <v>61</v>
      </c>
      <c r="S51" s="73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23"/>
    </row>
    <row r="52" spans="1:36" ht="30" customHeight="1" x14ac:dyDescent="0.25">
      <c r="A52" s="389"/>
      <c r="B52" s="55" t="s">
        <v>117</v>
      </c>
      <c r="C52" s="74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 t="s">
        <v>61</v>
      </c>
      <c r="P52" s="71"/>
      <c r="Q52" s="71"/>
      <c r="R52" s="71"/>
      <c r="S52" s="73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23"/>
    </row>
    <row r="53" spans="1:36" ht="30" customHeight="1" x14ac:dyDescent="0.25">
      <c r="A53" s="389"/>
      <c r="B53" s="55" t="s">
        <v>118</v>
      </c>
      <c r="C53" s="74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 t="s">
        <v>61</v>
      </c>
      <c r="R53" s="71"/>
      <c r="S53" s="73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23"/>
    </row>
    <row r="54" spans="1:36" ht="30" customHeight="1" x14ac:dyDescent="0.25">
      <c r="A54" s="389"/>
      <c r="B54" s="55" t="s">
        <v>119</v>
      </c>
      <c r="C54" s="74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 t="s">
        <v>61</v>
      </c>
      <c r="S54" s="73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23"/>
    </row>
    <row r="55" spans="1:36" ht="30" customHeight="1" x14ac:dyDescent="0.25">
      <c r="A55" s="390"/>
      <c r="B55" s="55" t="s">
        <v>120</v>
      </c>
      <c r="C55" s="74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 t="s">
        <v>61</v>
      </c>
      <c r="Q55" s="71"/>
      <c r="R55" s="71"/>
      <c r="S55" s="73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23"/>
    </row>
    <row r="56" spans="1:36" ht="30" customHeight="1" x14ac:dyDescent="0.25">
      <c r="A56" s="388" t="s">
        <v>33</v>
      </c>
      <c r="B56" s="55" t="s">
        <v>121</v>
      </c>
      <c r="C56" s="74" t="s">
        <v>34</v>
      </c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1"/>
      <c r="O56" s="71" t="s">
        <v>21</v>
      </c>
      <c r="P56" s="71"/>
      <c r="Q56" s="71"/>
      <c r="R56" s="71"/>
      <c r="S56" s="73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23"/>
    </row>
    <row r="57" spans="1:36" ht="30" customHeight="1" x14ac:dyDescent="0.25">
      <c r="A57" s="389"/>
      <c r="B57" s="55" t="s">
        <v>122</v>
      </c>
      <c r="C57" s="74" t="s">
        <v>34</v>
      </c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1"/>
      <c r="O57" s="71" t="s">
        <v>21</v>
      </c>
      <c r="P57" s="71"/>
      <c r="Q57" s="71"/>
      <c r="R57" s="71"/>
      <c r="S57" s="73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23"/>
    </row>
    <row r="58" spans="1:36" ht="30" customHeight="1" x14ac:dyDescent="0.25">
      <c r="A58" s="389"/>
      <c r="B58" s="55" t="s">
        <v>123</v>
      </c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1"/>
      <c r="O58" s="71"/>
      <c r="P58" s="71"/>
      <c r="Q58" s="71"/>
      <c r="R58" s="71" t="s">
        <v>61</v>
      </c>
      <c r="S58" s="73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23"/>
    </row>
    <row r="59" spans="1:36" ht="30" customHeight="1" x14ac:dyDescent="0.25">
      <c r="A59" s="389"/>
      <c r="B59" s="55" t="s">
        <v>124</v>
      </c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1"/>
      <c r="O59" s="71" t="s">
        <v>61</v>
      </c>
      <c r="P59" s="71"/>
      <c r="Q59" s="71"/>
      <c r="R59" s="71"/>
      <c r="S59" s="73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23"/>
    </row>
    <row r="60" spans="1:36" ht="30" customHeight="1" x14ac:dyDescent="0.25">
      <c r="A60" s="389"/>
      <c r="B60" s="55" t="s">
        <v>125</v>
      </c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1"/>
      <c r="O60" s="71"/>
      <c r="P60" s="71"/>
      <c r="Q60" s="71" t="s">
        <v>61</v>
      </c>
      <c r="R60" s="71"/>
      <c r="S60" s="73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23"/>
    </row>
    <row r="61" spans="1:36" ht="30" customHeight="1" x14ac:dyDescent="0.25">
      <c r="A61" s="389"/>
      <c r="B61" s="55" t="s">
        <v>126</v>
      </c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1"/>
      <c r="O61" s="71" t="s">
        <v>61</v>
      </c>
      <c r="P61" s="71"/>
      <c r="Q61" s="71"/>
      <c r="R61" s="71"/>
      <c r="S61" s="73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23"/>
    </row>
    <row r="62" spans="1:36" ht="30" customHeight="1" x14ac:dyDescent="0.25">
      <c r="A62" s="389"/>
      <c r="B62" s="55" t="s">
        <v>127</v>
      </c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1"/>
      <c r="O62" s="71"/>
      <c r="P62" s="71"/>
      <c r="Q62" s="71" t="s">
        <v>61</v>
      </c>
      <c r="R62" s="71"/>
      <c r="S62" s="73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23"/>
    </row>
    <row r="63" spans="1:36" ht="30" customHeight="1" x14ac:dyDescent="0.25">
      <c r="A63" s="389"/>
      <c r="B63" s="55" t="s">
        <v>128</v>
      </c>
      <c r="C63" s="74" t="s">
        <v>34</v>
      </c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1"/>
      <c r="O63" s="71"/>
      <c r="P63" s="71" t="s">
        <v>21</v>
      </c>
      <c r="Q63" s="71"/>
      <c r="R63" s="71"/>
      <c r="S63" s="73" t="s">
        <v>152</v>
      </c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23"/>
    </row>
    <row r="64" spans="1:36" ht="30" customHeight="1" x14ac:dyDescent="0.25">
      <c r="A64" s="389"/>
      <c r="B64" s="55" t="s">
        <v>129</v>
      </c>
      <c r="C64" s="71" t="s">
        <v>34</v>
      </c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 t="s">
        <v>21</v>
      </c>
      <c r="R64" s="71"/>
      <c r="S64" s="73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23"/>
    </row>
    <row r="65" spans="1:36" ht="30" customHeight="1" x14ac:dyDescent="0.25">
      <c r="A65" s="389"/>
      <c r="B65" s="55" t="s">
        <v>130</v>
      </c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 t="s">
        <v>61</v>
      </c>
      <c r="P65" s="71"/>
      <c r="Q65" s="71"/>
      <c r="R65" s="71"/>
      <c r="S65" s="73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23"/>
    </row>
    <row r="66" spans="1:36" ht="30" customHeight="1" x14ac:dyDescent="0.25">
      <c r="A66" s="389"/>
      <c r="B66" s="55" t="s">
        <v>131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 t="s">
        <v>61</v>
      </c>
      <c r="S66" s="73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23"/>
    </row>
    <row r="67" spans="1:36" ht="30" customHeight="1" x14ac:dyDescent="0.25">
      <c r="A67" s="389"/>
      <c r="B67" s="55" t="s">
        <v>132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 t="s">
        <v>61</v>
      </c>
      <c r="P67" s="71"/>
      <c r="Q67" s="71"/>
      <c r="R67" s="71"/>
      <c r="S67" s="73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23"/>
    </row>
    <row r="68" spans="1:36" ht="30" customHeight="1" x14ac:dyDescent="0.25">
      <c r="A68" s="389"/>
      <c r="B68" s="55" t="s">
        <v>133</v>
      </c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 t="s">
        <v>61</v>
      </c>
      <c r="Q68" s="71"/>
      <c r="R68" s="71"/>
      <c r="S68" s="73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23"/>
    </row>
    <row r="69" spans="1:36" ht="30" customHeight="1" x14ac:dyDescent="0.25">
      <c r="A69" s="389"/>
      <c r="B69" s="55" t="s">
        <v>134</v>
      </c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 t="s">
        <v>61</v>
      </c>
      <c r="R69" s="71"/>
      <c r="S69" s="73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23"/>
    </row>
    <row r="70" spans="1:36" ht="30" customHeight="1" x14ac:dyDescent="0.25">
      <c r="A70" s="390"/>
      <c r="B70" s="55" t="s">
        <v>135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 t="s">
        <v>61</v>
      </c>
      <c r="R70" s="71"/>
      <c r="S70" s="73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23"/>
    </row>
    <row r="71" spans="1:36" ht="30" customHeight="1" x14ac:dyDescent="0.25">
      <c r="A71" s="388" t="s">
        <v>35</v>
      </c>
      <c r="B71" s="55" t="s">
        <v>136</v>
      </c>
      <c r="C71" s="74" t="s">
        <v>36</v>
      </c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1"/>
      <c r="O71" s="71"/>
      <c r="P71" s="71"/>
      <c r="Q71" s="71"/>
      <c r="R71" s="71" t="s">
        <v>21</v>
      </c>
      <c r="S71" s="73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23"/>
    </row>
    <row r="72" spans="1:36" ht="30" customHeight="1" x14ac:dyDescent="0.25">
      <c r="A72" s="389"/>
      <c r="B72" s="55" t="s">
        <v>137</v>
      </c>
      <c r="C72" s="74" t="s">
        <v>36</v>
      </c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1"/>
      <c r="O72" s="71"/>
      <c r="P72" s="71"/>
      <c r="Q72" s="71"/>
      <c r="R72" s="71" t="s">
        <v>21</v>
      </c>
      <c r="S72" s="73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23"/>
    </row>
    <row r="73" spans="1:36" ht="30" customHeight="1" x14ac:dyDescent="0.25">
      <c r="A73" s="389"/>
      <c r="B73" s="55" t="s">
        <v>138</v>
      </c>
      <c r="C73" s="74" t="s">
        <v>36</v>
      </c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1"/>
      <c r="O73" s="71"/>
      <c r="P73" s="71"/>
      <c r="Q73" s="71"/>
      <c r="R73" s="71" t="s">
        <v>21</v>
      </c>
      <c r="S73" s="73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23"/>
    </row>
    <row r="74" spans="1:36" ht="30" customHeight="1" x14ac:dyDescent="0.25">
      <c r="A74" s="389"/>
      <c r="B74" s="55" t="s">
        <v>139</v>
      </c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1"/>
      <c r="O74" s="71"/>
      <c r="P74" s="71" t="s">
        <v>61</v>
      </c>
      <c r="Q74" s="71"/>
      <c r="R74" s="71"/>
      <c r="S74" s="73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23"/>
    </row>
    <row r="75" spans="1:36" ht="30" customHeight="1" x14ac:dyDescent="0.25">
      <c r="A75" s="389"/>
      <c r="B75" s="55" t="s">
        <v>140</v>
      </c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1"/>
      <c r="O75" s="71"/>
      <c r="P75" s="71" t="s">
        <v>61</v>
      </c>
      <c r="Q75" s="71"/>
      <c r="R75" s="71"/>
      <c r="S75" s="73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23"/>
    </row>
    <row r="76" spans="1:36" ht="30" customHeight="1" x14ac:dyDescent="0.25">
      <c r="A76" s="389"/>
      <c r="B76" s="55" t="s">
        <v>141</v>
      </c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1"/>
      <c r="O76" s="71"/>
      <c r="P76" s="71" t="s">
        <v>61</v>
      </c>
      <c r="Q76" s="71"/>
      <c r="R76" s="71"/>
      <c r="S76" s="73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23"/>
    </row>
    <row r="77" spans="1:36" ht="30" customHeight="1" x14ac:dyDescent="0.25">
      <c r="A77" s="389"/>
      <c r="B77" s="55" t="s">
        <v>142</v>
      </c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1"/>
      <c r="O77" s="71"/>
      <c r="P77" s="71" t="s">
        <v>61</v>
      </c>
      <c r="Q77" s="71"/>
      <c r="R77" s="71"/>
      <c r="S77" s="73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23"/>
    </row>
    <row r="78" spans="1:36" ht="30" customHeight="1" x14ac:dyDescent="0.25">
      <c r="A78" s="389"/>
      <c r="B78" s="55" t="s">
        <v>143</v>
      </c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1"/>
      <c r="O78" s="71"/>
      <c r="P78" s="71" t="s">
        <v>61</v>
      </c>
      <c r="Q78" s="71"/>
      <c r="R78" s="71"/>
      <c r="S78" s="73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23"/>
    </row>
    <row r="79" spans="1:36" ht="30" customHeight="1" x14ac:dyDescent="0.25">
      <c r="A79" s="389"/>
      <c r="B79" s="55" t="s">
        <v>144</v>
      </c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1"/>
      <c r="O79" s="71"/>
      <c r="P79" s="71" t="s">
        <v>61</v>
      </c>
      <c r="Q79" s="71"/>
      <c r="R79" s="71"/>
      <c r="S79" s="73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23"/>
    </row>
    <row r="80" spans="1:36" ht="30" customHeight="1" x14ac:dyDescent="0.25">
      <c r="A80" s="389"/>
      <c r="B80" s="55" t="s">
        <v>145</v>
      </c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1"/>
      <c r="O80" s="71"/>
      <c r="P80" s="71" t="s">
        <v>61</v>
      </c>
      <c r="Q80" s="71"/>
      <c r="R80" s="71"/>
      <c r="S80" s="73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23"/>
    </row>
    <row r="81" spans="1:36" ht="30" customHeight="1" x14ac:dyDescent="0.25">
      <c r="A81" s="389"/>
      <c r="B81" s="55" t="s">
        <v>146</v>
      </c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1"/>
      <c r="O81" s="71"/>
      <c r="P81" s="71" t="s">
        <v>61</v>
      </c>
      <c r="Q81" s="71"/>
      <c r="R81" s="71"/>
      <c r="S81" s="73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23"/>
    </row>
    <row r="82" spans="1:36" ht="30" customHeight="1" x14ac:dyDescent="0.25">
      <c r="A82" s="389"/>
      <c r="B82" s="55" t="s">
        <v>147</v>
      </c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1"/>
      <c r="O82" s="71"/>
      <c r="P82" s="71" t="s">
        <v>61</v>
      </c>
      <c r="Q82" s="71"/>
      <c r="R82" s="71"/>
      <c r="S82" s="73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23"/>
    </row>
    <row r="83" spans="1:36" ht="30" customHeight="1" x14ac:dyDescent="0.25">
      <c r="A83" s="389"/>
      <c r="B83" s="55" t="s">
        <v>148</v>
      </c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1"/>
      <c r="O83" s="71"/>
      <c r="P83" s="71" t="s">
        <v>61</v>
      </c>
      <c r="Q83" s="71"/>
      <c r="R83" s="71"/>
      <c r="S83" s="73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23"/>
    </row>
    <row r="84" spans="1:36" ht="30" customHeight="1" x14ac:dyDescent="0.25">
      <c r="A84" s="389"/>
      <c r="B84" s="55" t="s">
        <v>149</v>
      </c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1"/>
      <c r="O84" s="71"/>
      <c r="P84" s="71" t="s">
        <v>61</v>
      </c>
      <c r="Q84" s="71"/>
      <c r="R84" s="71"/>
      <c r="S84" s="73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23"/>
    </row>
    <row r="85" spans="1:36" ht="30" customHeight="1" x14ac:dyDescent="0.25">
      <c r="A85" s="390"/>
      <c r="B85" s="55" t="s">
        <v>150</v>
      </c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1"/>
      <c r="O85" s="71"/>
      <c r="P85" s="71" t="s">
        <v>61</v>
      </c>
      <c r="Q85" s="71"/>
      <c r="R85" s="71"/>
      <c r="S85" s="73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23"/>
    </row>
    <row r="86" spans="1:36" ht="30" customHeight="1" x14ac:dyDescent="0.25">
      <c r="A86" s="388" t="s">
        <v>43</v>
      </c>
      <c r="B86" s="55" t="s">
        <v>183</v>
      </c>
      <c r="C86" s="74" t="s">
        <v>44</v>
      </c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1"/>
      <c r="O86" s="71"/>
      <c r="P86" s="71"/>
      <c r="Q86" s="71"/>
      <c r="R86" s="71" t="s">
        <v>21</v>
      </c>
      <c r="S86" s="73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23"/>
    </row>
    <row r="87" spans="1:36" ht="30" customHeight="1" x14ac:dyDescent="0.25">
      <c r="A87" s="389"/>
      <c r="B87" s="55" t="s">
        <v>184</v>
      </c>
      <c r="C87" s="74" t="s">
        <v>44</v>
      </c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1"/>
      <c r="O87" s="71"/>
      <c r="P87" s="71"/>
      <c r="Q87" s="71"/>
      <c r="R87" s="71" t="s">
        <v>21</v>
      </c>
      <c r="S87" s="73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23"/>
    </row>
    <row r="88" spans="1:36" ht="30" customHeight="1" x14ac:dyDescent="0.25">
      <c r="A88" s="389"/>
      <c r="B88" s="55" t="s">
        <v>185</v>
      </c>
      <c r="C88" s="74" t="s">
        <v>44</v>
      </c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1"/>
      <c r="O88" s="71"/>
      <c r="P88" s="71"/>
      <c r="Q88" s="71"/>
      <c r="R88" s="71" t="s">
        <v>21</v>
      </c>
      <c r="S88" s="73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23"/>
    </row>
    <row r="89" spans="1:36" ht="30" customHeight="1" x14ac:dyDescent="0.25">
      <c r="A89" s="389"/>
      <c r="B89" s="55" t="s">
        <v>186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1"/>
      <c r="O89" s="71"/>
      <c r="P89" s="71"/>
      <c r="Q89" s="71"/>
      <c r="R89" s="71" t="s">
        <v>61</v>
      </c>
      <c r="S89" s="73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23"/>
    </row>
    <row r="90" spans="1:36" ht="30" customHeight="1" x14ac:dyDescent="0.25">
      <c r="A90" s="389"/>
      <c r="B90" s="55" t="s">
        <v>187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1"/>
      <c r="O90" s="71"/>
      <c r="P90" s="71"/>
      <c r="Q90" s="71"/>
      <c r="R90" s="71" t="s">
        <v>61</v>
      </c>
      <c r="S90" s="73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23"/>
    </row>
    <row r="91" spans="1:36" ht="30" customHeight="1" x14ac:dyDescent="0.25">
      <c r="A91" s="389"/>
      <c r="B91" s="55" t="s">
        <v>188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1"/>
      <c r="O91" s="71"/>
      <c r="P91" s="71"/>
      <c r="Q91" s="71"/>
      <c r="R91" s="71" t="s">
        <v>61</v>
      </c>
      <c r="S91" s="73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23"/>
    </row>
    <row r="92" spans="1:36" ht="30" customHeight="1" x14ac:dyDescent="0.25">
      <c r="A92" s="389"/>
      <c r="B92" s="55" t="s">
        <v>189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1"/>
      <c r="O92" s="71"/>
      <c r="P92" s="71"/>
      <c r="Q92" s="71"/>
      <c r="R92" s="71" t="s">
        <v>61</v>
      </c>
      <c r="S92" s="73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23"/>
    </row>
    <row r="93" spans="1:36" ht="30" customHeight="1" x14ac:dyDescent="0.25">
      <c r="A93" s="389"/>
      <c r="B93" s="55" t="s">
        <v>190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1"/>
      <c r="O93" s="71"/>
      <c r="P93" s="71"/>
      <c r="Q93" s="71"/>
      <c r="R93" s="71" t="s">
        <v>61</v>
      </c>
      <c r="S93" s="73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23"/>
    </row>
    <row r="94" spans="1:36" ht="30" customHeight="1" x14ac:dyDescent="0.25">
      <c r="A94" s="389"/>
      <c r="B94" s="55" t="s">
        <v>191</v>
      </c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1"/>
      <c r="O94" s="71"/>
      <c r="P94" s="71"/>
      <c r="Q94" s="71"/>
      <c r="R94" s="71" t="s">
        <v>61</v>
      </c>
      <c r="S94" s="73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23"/>
    </row>
    <row r="95" spans="1:36" ht="30" customHeight="1" x14ac:dyDescent="0.25">
      <c r="A95" s="389"/>
      <c r="B95" s="55" t="s">
        <v>192</v>
      </c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1"/>
      <c r="O95" s="71"/>
      <c r="P95" s="71"/>
      <c r="Q95" s="71"/>
      <c r="R95" s="71" t="s">
        <v>61</v>
      </c>
      <c r="S95" s="73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23"/>
    </row>
    <row r="96" spans="1:36" ht="30" customHeight="1" x14ac:dyDescent="0.25">
      <c r="A96" s="389"/>
      <c r="B96" s="55" t="s">
        <v>193</v>
      </c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1"/>
      <c r="O96" s="71"/>
      <c r="P96" s="71"/>
      <c r="Q96" s="71"/>
      <c r="R96" s="71" t="s">
        <v>61</v>
      </c>
      <c r="S96" s="73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23"/>
    </row>
    <row r="97" spans="1:36" ht="30" customHeight="1" x14ac:dyDescent="0.25">
      <c r="A97" s="389"/>
      <c r="B97" s="55" t="s">
        <v>194</v>
      </c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1"/>
      <c r="O97" s="71"/>
      <c r="P97" s="71"/>
      <c r="Q97" s="71"/>
      <c r="R97" s="71" t="s">
        <v>61</v>
      </c>
      <c r="S97" s="73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23"/>
    </row>
    <row r="98" spans="1:36" ht="30" customHeight="1" x14ac:dyDescent="0.25">
      <c r="A98" s="389"/>
      <c r="B98" s="55" t="s">
        <v>195</v>
      </c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1"/>
      <c r="O98" s="71"/>
      <c r="P98" s="71"/>
      <c r="Q98" s="71"/>
      <c r="R98" s="71" t="s">
        <v>61</v>
      </c>
      <c r="S98" s="73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23"/>
    </row>
    <row r="99" spans="1:36" ht="30" customHeight="1" x14ac:dyDescent="0.25">
      <c r="A99" s="389"/>
      <c r="B99" s="55" t="s">
        <v>196</v>
      </c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1"/>
      <c r="O99" s="71"/>
      <c r="P99" s="71"/>
      <c r="Q99" s="71"/>
      <c r="R99" s="71" t="s">
        <v>61</v>
      </c>
      <c r="S99" s="73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23"/>
    </row>
    <row r="100" spans="1:36" ht="30" customHeight="1" x14ac:dyDescent="0.25">
      <c r="A100" s="390"/>
      <c r="B100" s="55" t="s">
        <v>197</v>
      </c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1"/>
      <c r="O100" s="71"/>
      <c r="P100" s="71"/>
      <c r="Q100" s="71"/>
      <c r="R100" s="71" t="s">
        <v>61</v>
      </c>
      <c r="S100" s="73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23"/>
    </row>
    <row r="101" spans="1:36" ht="30" customHeight="1" x14ac:dyDescent="0.25">
      <c r="A101" s="388" t="s">
        <v>50</v>
      </c>
      <c r="B101" s="55" t="s">
        <v>198</v>
      </c>
      <c r="C101" s="74" t="s">
        <v>51</v>
      </c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1"/>
      <c r="O101" s="71"/>
      <c r="P101" s="71"/>
      <c r="Q101" s="71"/>
      <c r="R101" s="71" t="s">
        <v>21</v>
      </c>
      <c r="S101" s="73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23"/>
    </row>
    <row r="102" spans="1:36" ht="30" customHeight="1" x14ac:dyDescent="0.25">
      <c r="A102" s="389"/>
      <c r="B102" s="55" t="s">
        <v>199</v>
      </c>
      <c r="C102" s="74" t="s">
        <v>51</v>
      </c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1"/>
      <c r="O102" s="71"/>
      <c r="P102" s="71"/>
      <c r="Q102" s="71"/>
      <c r="R102" s="71" t="s">
        <v>21</v>
      </c>
      <c r="S102" s="73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23"/>
    </row>
    <row r="103" spans="1:36" ht="30" customHeight="1" x14ac:dyDescent="0.25">
      <c r="A103" s="389"/>
      <c r="B103" s="55" t="s">
        <v>200</v>
      </c>
      <c r="C103" s="74" t="s">
        <v>51</v>
      </c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1"/>
      <c r="O103" s="71"/>
      <c r="P103" s="71"/>
      <c r="Q103" s="71"/>
      <c r="R103" s="71" t="s">
        <v>21</v>
      </c>
      <c r="S103" s="73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23"/>
    </row>
    <row r="104" spans="1:36" ht="30" customHeight="1" x14ac:dyDescent="0.25">
      <c r="A104" s="389"/>
      <c r="B104" s="55" t="s">
        <v>201</v>
      </c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1"/>
      <c r="O104" s="71"/>
      <c r="P104" s="71"/>
      <c r="Q104" s="71" t="s">
        <v>61</v>
      </c>
      <c r="R104" s="71"/>
      <c r="S104" s="73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23"/>
    </row>
    <row r="105" spans="1:36" ht="30" customHeight="1" x14ac:dyDescent="0.25">
      <c r="A105" s="389"/>
      <c r="B105" s="55" t="s">
        <v>202</v>
      </c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1"/>
      <c r="O105" s="71" t="s">
        <v>61</v>
      </c>
      <c r="P105" s="71"/>
      <c r="Q105" s="71"/>
      <c r="R105" s="71"/>
      <c r="S105" s="73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23"/>
    </row>
    <row r="106" spans="1:36" ht="30" customHeight="1" x14ac:dyDescent="0.25">
      <c r="A106" s="389"/>
      <c r="B106" s="55" t="s">
        <v>203</v>
      </c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1"/>
      <c r="O106" s="71" t="s">
        <v>61</v>
      </c>
      <c r="P106" s="71"/>
      <c r="Q106" s="71"/>
      <c r="R106" s="71"/>
      <c r="S106" s="73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23"/>
    </row>
    <row r="107" spans="1:36" ht="30" customHeight="1" x14ac:dyDescent="0.25">
      <c r="A107" s="389"/>
      <c r="B107" s="55" t="s">
        <v>204</v>
      </c>
      <c r="C107" s="74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1"/>
      <c r="O107" s="71" t="s">
        <v>61</v>
      </c>
      <c r="P107" s="71"/>
      <c r="Q107" s="71"/>
      <c r="R107" s="71"/>
      <c r="S107" s="73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23"/>
    </row>
    <row r="108" spans="1:36" ht="30" customHeight="1" x14ac:dyDescent="0.25">
      <c r="A108" s="389"/>
      <c r="B108" s="55" t="s">
        <v>205</v>
      </c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1"/>
      <c r="O108" s="71" t="s">
        <v>61</v>
      </c>
      <c r="P108" s="71"/>
      <c r="Q108" s="71"/>
      <c r="R108" s="71"/>
      <c r="S108" s="73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23"/>
    </row>
    <row r="109" spans="1:36" ht="30" customHeight="1" x14ac:dyDescent="0.25">
      <c r="A109" s="389"/>
      <c r="B109" s="55" t="s">
        <v>206</v>
      </c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1"/>
      <c r="O109" s="71" t="s">
        <v>61</v>
      </c>
      <c r="P109" s="71"/>
      <c r="Q109" s="71"/>
      <c r="R109" s="71"/>
      <c r="S109" s="73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23"/>
    </row>
    <row r="110" spans="1:36" ht="30" customHeight="1" x14ac:dyDescent="0.25">
      <c r="A110" s="389"/>
      <c r="B110" s="55" t="s">
        <v>207</v>
      </c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1"/>
      <c r="O110" s="71" t="s">
        <v>61</v>
      </c>
      <c r="P110" s="71"/>
      <c r="Q110" s="71"/>
      <c r="R110" s="71"/>
      <c r="S110" s="73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23"/>
    </row>
    <row r="111" spans="1:36" ht="30" customHeight="1" x14ac:dyDescent="0.25">
      <c r="A111" s="389"/>
      <c r="B111" s="55" t="s">
        <v>208</v>
      </c>
      <c r="C111" s="74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1"/>
      <c r="O111" s="71" t="s">
        <v>61</v>
      </c>
      <c r="P111" s="71"/>
      <c r="Q111" s="71"/>
      <c r="R111" s="71"/>
      <c r="S111" s="73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23"/>
    </row>
    <row r="112" spans="1:36" ht="30" customHeight="1" x14ac:dyDescent="0.25">
      <c r="A112" s="389"/>
      <c r="B112" s="55" t="s">
        <v>209</v>
      </c>
      <c r="C112" s="74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1"/>
      <c r="O112" s="71" t="s">
        <v>61</v>
      </c>
      <c r="P112" s="71"/>
      <c r="Q112" s="71"/>
      <c r="R112" s="71"/>
      <c r="S112" s="73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23"/>
    </row>
    <row r="113" spans="1:36" ht="30" customHeight="1" x14ac:dyDescent="0.25">
      <c r="A113" s="389"/>
      <c r="B113" s="55" t="s">
        <v>210</v>
      </c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1"/>
      <c r="O113" s="71" t="s">
        <v>61</v>
      </c>
      <c r="P113" s="71"/>
      <c r="Q113" s="71"/>
      <c r="R113" s="71"/>
      <c r="S113" s="73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23"/>
    </row>
    <row r="114" spans="1:36" ht="30" customHeight="1" x14ac:dyDescent="0.25">
      <c r="A114" s="389"/>
      <c r="B114" s="55" t="s">
        <v>211</v>
      </c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1"/>
      <c r="O114" s="71" t="s">
        <v>61</v>
      </c>
      <c r="P114" s="71"/>
      <c r="Q114" s="71"/>
      <c r="R114" s="71"/>
      <c r="S114" s="73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23"/>
    </row>
    <row r="115" spans="1:36" ht="30" customHeight="1" x14ac:dyDescent="0.25">
      <c r="A115" s="390"/>
      <c r="B115" s="55" t="s">
        <v>212</v>
      </c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1"/>
      <c r="O115" s="71" t="s">
        <v>61</v>
      </c>
      <c r="P115" s="71"/>
      <c r="Q115" s="71"/>
      <c r="R115" s="71"/>
      <c r="S115" s="73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23"/>
    </row>
    <row r="116" spans="1:36" ht="30" customHeight="1" x14ac:dyDescent="0.25">
      <c r="A116" s="388" t="s">
        <v>52</v>
      </c>
      <c r="B116" s="55" t="s">
        <v>213</v>
      </c>
      <c r="C116" s="74" t="s">
        <v>55</v>
      </c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1"/>
      <c r="O116" s="71"/>
      <c r="P116" s="71"/>
      <c r="Q116" s="71"/>
      <c r="R116" s="71" t="s">
        <v>21</v>
      </c>
      <c r="S116" s="73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23"/>
    </row>
    <row r="117" spans="1:36" ht="30" customHeight="1" x14ac:dyDescent="0.25">
      <c r="A117" s="389"/>
      <c r="B117" s="55" t="s">
        <v>214</v>
      </c>
      <c r="C117" s="74" t="s">
        <v>55</v>
      </c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1"/>
      <c r="O117" s="71"/>
      <c r="P117" s="71"/>
      <c r="Q117" s="71"/>
      <c r="R117" s="71" t="s">
        <v>21</v>
      </c>
      <c r="S117" s="73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23"/>
    </row>
    <row r="118" spans="1:36" ht="30" customHeight="1" x14ac:dyDescent="0.25">
      <c r="A118" s="389"/>
      <c r="B118" s="55" t="s">
        <v>215</v>
      </c>
      <c r="C118" s="74" t="s">
        <v>55</v>
      </c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1"/>
      <c r="O118" s="71"/>
      <c r="P118" s="71"/>
      <c r="Q118" s="71"/>
      <c r="R118" s="71" t="s">
        <v>21</v>
      </c>
      <c r="S118" s="73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23"/>
    </row>
    <row r="119" spans="1:36" ht="30" customHeight="1" x14ac:dyDescent="0.25">
      <c r="A119" s="389"/>
      <c r="B119" s="55" t="s">
        <v>216</v>
      </c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1"/>
      <c r="O119" s="71"/>
      <c r="P119" s="71"/>
      <c r="Q119" s="71" t="s">
        <v>61</v>
      </c>
      <c r="R119" s="71"/>
      <c r="S119" s="73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23"/>
    </row>
    <row r="120" spans="1:36" ht="30" customHeight="1" x14ac:dyDescent="0.25">
      <c r="A120" s="389"/>
      <c r="B120" s="55" t="s">
        <v>217</v>
      </c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1"/>
      <c r="O120" s="71"/>
      <c r="P120" s="71" t="s">
        <v>61</v>
      </c>
      <c r="Q120" s="71"/>
      <c r="R120" s="71"/>
      <c r="S120" s="73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23"/>
    </row>
    <row r="121" spans="1:36" ht="30" customHeight="1" x14ac:dyDescent="0.25">
      <c r="A121" s="389"/>
      <c r="B121" s="55" t="s">
        <v>218</v>
      </c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1"/>
      <c r="O121" s="71"/>
      <c r="P121" s="71"/>
      <c r="Q121" s="71" t="s">
        <v>61</v>
      </c>
      <c r="R121" s="71"/>
      <c r="S121" s="73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23"/>
    </row>
    <row r="122" spans="1:36" ht="30" customHeight="1" x14ac:dyDescent="0.25">
      <c r="A122" s="389"/>
      <c r="B122" s="55" t="s">
        <v>219</v>
      </c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1"/>
      <c r="O122" s="71"/>
      <c r="P122" s="71" t="s">
        <v>61</v>
      </c>
      <c r="Q122" s="71"/>
      <c r="R122" s="71"/>
      <c r="S122" s="73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23"/>
    </row>
    <row r="123" spans="1:36" ht="30" customHeight="1" x14ac:dyDescent="0.25">
      <c r="A123" s="389"/>
      <c r="B123" s="55" t="s">
        <v>220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1"/>
      <c r="O123" s="71"/>
      <c r="P123" s="71"/>
      <c r="Q123" s="71" t="s">
        <v>61</v>
      </c>
      <c r="R123" s="71"/>
      <c r="S123" s="73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23"/>
    </row>
    <row r="124" spans="1:36" ht="30" customHeight="1" x14ac:dyDescent="0.25">
      <c r="A124" s="389"/>
      <c r="B124" s="55" t="s">
        <v>221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1"/>
      <c r="O124" s="71"/>
      <c r="P124" s="71" t="s">
        <v>61</v>
      </c>
      <c r="Q124" s="71"/>
      <c r="R124" s="71"/>
      <c r="S124" s="73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23"/>
    </row>
    <row r="125" spans="1:36" ht="30" customHeight="1" x14ac:dyDescent="0.25">
      <c r="A125" s="389"/>
      <c r="B125" s="55" t="s">
        <v>222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1"/>
      <c r="O125" s="71"/>
      <c r="P125" s="71"/>
      <c r="Q125" s="71" t="s">
        <v>61</v>
      </c>
      <c r="R125" s="71"/>
      <c r="S125" s="73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23"/>
    </row>
    <row r="126" spans="1:36" ht="30" customHeight="1" x14ac:dyDescent="0.25">
      <c r="A126" s="389"/>
      <c r="B126" s="55" t="s">
        <v>223</v>
      </c>
      <c r="C126" s="74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1"/>
      <c r="O126" s="71"/>
      <c r="P126" s="71" t="s">
        <v>61</v>
      </c>
      <c r="Q126" s="71"/>
      <c r="R126" s="71"/>
      <c r="S126" s="73"/>
      <c r="T126" s="74"/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23"/>
    </row>
    <row r="127" spans="1:36" ht="30" customHeight="1" x14ac:dyDescent="0.25">
      <c r="A127" s="389"/>
      <c r="B127" s="55" t="s">
        <v>224</v>
      </c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1"/>
      <c r="O127" s="71"/>
      <c r="P127" s="71"/>
      <c r="Q127" s="71" t="s">
        <v>61</v>
      </c>
      <c r="R127" s="71"/>
      <c r="S127" s="73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23"/>
    </row>
    <row r="128" spans="1:36" ht="30" customHeight="1" x14ac:dyDescent="0.25">
      <c r="A128" s="389"/>
      <c r="B128" s="55" t="s">
        <v>225</v>
      </c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1"/>
      <c r="O128" s="71"/>
      <c r="P128" s="71" t="s">
        <v>61</v>
      </c>
      <c r="Q128" s="71"/>
      <c r="R128" s="71"/>
      <c r="S128" s="73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23"/>
    </row>
    <row r="129" spans="1:36" ht="30" customHeight="1" x14ac:dyDescent="0.25">
      <c r="A129" s="389"/>
      <c r="B129" s="55" t="s">
        <v>226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1"/>
      <c r="O129" s="71"/>
      <c r="P129" s="71"/>
      <c r="Q129" s="71" t="s">
        <v>61</v>
      </c>
      <c r="R129" s="71"/>
      <c r="S129" s="73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23"/>
    </row>
    <row r="130" spans="1:36" ht="30" customHeight="1" x14ac:dyDescent="0.25">
      <c r="A130" s="390"/>
      <c r="B130" s="55" t="s">
        <v>227</v>
      </c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1"/>
      <c r="O130" s="71"/>
      <c r="P130" s="71"/>
      <c r="Q130" s="71" t="s">
        <v>61</v>
      </c>
      <c r="R130" s="71"/>
      <c r="S130" s="73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23"/>
    </row>
    <row r="131" spans="1:36" ht="30" customHeight="1" x14ac:dyDescent="0.25">
      <c r="A131" s="388" t="s">
        <v>53</v>
      </c>
      <c r="B131" s="55" t="s">
        <v>228</v>
      </c>
      <c r="C131" s="74" t="s">
        <v>56</v>
      </c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1"/>
      <c r="O131" s="71"/>
      <c r="P131" s="71"/>
      <c r="Q131" s="71"/>
      <c r="R131" s="71" t="s">
        <v>21</v>
      </c>
      <c r="S131" s="73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23"/>
    </row>
    <row r="132" spans="1:36" ht="30" customHeight="1" x14ac:dyDescent="0.25">
      <c r="A132" s="389"/>
      <c r="B132" s="55" t="s">
        <v>229</v>
      </c>
      <c r="C132" s="74" t="s">
        <v>56</v>
      </c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1"/>
      <c r="O132" s="71"/>
      <c r="P132" s="71"/>
      <c r="Q132" s="71"/>
      <c r="R132" s="71" t="s">
        <v>21</v>
      </c>
      <c r="S132" s="73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23"/>
    </row>
    <row r="133" spans="1:36" ht="30" customHeight="1" x14ac:dyDescent="0.25">
      <c r="A133" s="389"/>
      <c r="B133" s="55" t="s">
        <v>230</v>
      </c>
      <c r="C133" s="74" t="s">
        <v>56</v>
      </c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1"/>
      <c r="O133" s="71"/>
      <c r="P133" s="71"/>
      <c r="Q133" s="71"/>
      <c r="R133" s="71" t="s">
        <v>21</v>
      </c>
      <c r="S133" s="73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23"/>
    </row>
    <row r="134" spans="1:36" ht="30" customHeight="1" x14ac:dyDescent="0.25">
      <c r="A134" s="389"/>
      <c r="B134" s="55" t="s">
        <v>231</v>
      </c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1"/>
      <c r="O134" s="71"/>
      <c r="P134" s="71" t="s">
        <v>61</v>
      </c>
      <c r="Q134" s="71"/>
      <c r="R134" s="71"/>
      <c r="S134" s="73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23"/>
    </row>
    <row r="135" spans="1:36" ht="30" customHeight="1" x14ac:dyDescent="0.25">
      <c r="A135" s="389"/>
      <c r="B135" s="55" t="s">
        <v>232</v>
      </c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1"/>
      <c r="O135" s="71"/>
      <c r="P135" s="71"/>
      <c r="Q135" s="71" t="s">
        <v>61</v>
      </c>
      <c r="R135" s="71"/>
      <c r="S135" s="73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23"/>
    </row>
    <row r="136" spans="1:36" ht="30" customHeight="1" x14ac:dyDescent="0.25">
      <c r="A136" s="389"/>
      <c r="B136" s="55" t="s">
        <v>233</v>
      </c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1"/>
      <c r="O136" s="71"/>
      <c r="P136" s="71" t="s">
        <v>61</v>
      </c>
      <c r="Q136" s="71"/>
      <c r="R136" s="71"/>
      <c r="S136" s="73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23"/>
    </row>
    <row r="137" spans="1:36" ht="30" customHeight="1" x14ac:dyDescent="0.25">
      <c r="A137" s="389"/>
      <c r="B137" s="55" t="s">
        <v>234</v>
      </c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1"/>
      <c r="O137" s="71"/>
      <c r="P137" s="71"/>
      <c r="Q137" s="71" t="s">
        <v>61</v>
      </c>
      <c r="R137" s="71"/>
      <c r="S137" s="73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23"/>
    </row>
    <row r="138" spans="1:36" ht="30" customHeight="1" x14ac:dyDescent="0.25">
      <c r="A138" s="389"/>
      <c r="B138" s="55" t="s">
        <v>235</v>
      </c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1"/>
      <c r="O138" s="71"/>
      <c r="P138" s="71" t="s">
        <v>61</v>
      </c>
      <c r="Q138" s="71"/>
      <c r="R138" s="71"/>
      <c r="S138" s="73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23"/>
    </row>
    <row r="139" spans="1:36" ht="30" customHeight="1" x14ac:dyDescent="0.25">
      <c r="A139" s="389"/>
      <c r="B139" s="55" t="s">
        <v>236</v>
      </c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1"/>
      <c r="O139" s="71"/>
      <c r="P139" s="71"/>
      <c r="Q139" s="71" t="s">
        <v>61</v>
      </c>
      <c r="R139" s="71"/>
      <c r="S139" s="73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23"/>
    </row>
    <row r="140" spans="1:36" ht="30" customHeight="1" x14ac:dyDescent="0.25">
      <c r="A140" s="389"/>
      <c r="B140" s="55" t="s">
        <v>237</v>
      </c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1"/>
      <c r="O140" s="71"/>
      <c r="P140" s="71" t="s">
        <v>61</v>
      </c>
      <c r="Q140" s="71"/>
      <c r="R140" s="71"/>
      <c r="S140" s="73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23"/>
    </row>
    <row r="141" spans="1:36" ht="30" customHeight="1" x14ac:dyDescent="0.25">
      <c r="A141" s="389"/>
      <c r="B141" s="55" t="s">
        <v>238</v>
      </c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1"/>
      <c r="O141" s="71"/>
      <c r="P141" s="71"/>
      <c r="Q141" s="71" t="s">
        <v>61</v>
      </c>
      <c r="R141" s="71"/>
      <c r="S141" s="73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23"/>
    </row>
    <row r="142" spans="1:36" ht="30" customHeight="1" x14ac:dyDescent="0.25">
      <c r="A142" s="389"/>
      <c r="B142" s="55" t="s">
        <v>239</v>
      </c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1"/>
      <c r="O142" s="71" t="s">
        <v>61</v>
      </c>
      <c r="P142" s="71"/>
      <c r="Q142" s="71"/>
      <c r="R142" s="71"/>
      <c r="S142" s="73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23"/>
    </row>
    <row r="143" spans="1:36" ht="30" customHeight="1" x14ac:dyDescent="0.25">
      <c r="A143" s="389"/>
      <c r="B143" s="55" t="s">
        <v>240</v>
      </c>
      <c r="C143" s="74"/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1"/>
      <c r="O143" s="71" t="s">
        <v>61</v>
      </c>
      <c r="P143" s="71"/>
      <c r="Q143" s="71"/>
      <c r="R143" s="71"/>
      <c r="S143" s="73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23"/>
    </row>
    <row r="144" spans="1:36" ht="30" customHeight="1" x14ac:dyDescent="0.25">
      <c r="A144" s="389"/>
      <c r="B144" s="55" t="s">
        <v>241</v>
      </c>
      <c r="C144" s="74"/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1"/>
      <c r="O144" s="71" t="s">
        <v>61</v>
      </c>
      <c r="P144" s="71"/>
      <c r="Q144" s="71"/>
      <c r="R144" s="71"/>
      <c r="S144" s="73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23"/>
    </row>
    <row r="145" spans="1:36" ht="30" customHeight="1" x14ac:dyDescent="0.25">
      <c r="A145" s="390"/>
      <c r="B145" s="55" t="s">
        <v>242</v>
      </c>
      <c r="C145" s="74"/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1"/>
      <c r="O145" s="71" t="s">
        <v>61</v>
      </c>
      <c r="P145" s="71"/>
      <c r="Q145" s="71"/>
      <c r="R145" s="71"/>
      <c r="S145" s="73"/>
      <c r="T145" s="74"/>
      <c r="U145" s="74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23"/>
    </row>
    <row r="146" spans="1:36" ht="30" customHeight="1" x14ac:dyDescent="0.25">
      <c r="A146" s="388" t="s">
        <v>54</v>
      </c>
      <c r="B146" s="55" t="s">
        <v>243</v>
      </c>
      <c r="C146" s="74" t="s">
        <v>57</v>
      </c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1"/>
      <c r="O146" s="71"/>
      <c r="P146" s="71"/>
      <c r="Q146" s="71"/>
      <c r="R146" s="71" t="s">
        <v>21</v>
      </c>
      <c r="S146" s="73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23"/>
    </row>
    <row r="147" spans="1:36" ht="30" customHeight="1" x14ac:dyDescent="0.25">
      <c r="A147" s="389"/>
      <c r="B147" s="55" t="s">
        <v>244</v>
      </c>
      <c r="C147" s="74" t="s">
        <v>57</v>
      </c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1"/>
      <c r="O147" s="71"/>
      <c r="P147" s="71"/>
      <c r="Q147" s="71"/>
      <c r="R147" s="71" t="s">
        <v>21</v>
      </c>
      <c r="S147" s="73"/>
      <c r="T147" s="74"/>
      <c r="U147" s="74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23"/>
    </row>
    <row r="148" spans="1:36" ht="30" customHeight="1" x14ac:dyDescent="0.25">
      <c r="A148" s="389"/>
      <c r="B148" s="55" t="s">
        <v>245</v>
      </c>
      <c r="C148" s="74" t="s">
        <v>57</v>
      </c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1"/>
      <c r="O148" s="71"/>
      <c r="P148" s="71"/>
      <c r="Q148" s="71"/>
      <c r="R148" s="71" t="s">
        <v>21</v>
      </c>
      <c r="S148" s="73" t="s">
        <v>63</v>
      </c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23"/>
    </row>
    <row r="149" spans="1:36" ht="30" customHeight="1" x14ac:dyDescent="0.25">
      <c r="A149" s="389"/>
      <c r="B149" s="55" t="s">
        <v>246</v>
      </c>
      <c r="C149" s="74"/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1"/>
      <c r="O149" s="71"/>
      <c r="P149" s="71"/>
      <c r="Q149" s="71" t="s">
        <v>61</v>
      </c>
      <c r="R149" s="71"/>
      <c r="S149" s="73"/>
      <c r="T149" s="74"/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23"/>
    </row>
    <row r="150" spans="1:36" ht="30" customHeight="1" x14ac:dyDescent="0.25">
      <c r="A150" s="389"/>
      <c r="B150" s="55" t="s">
        <v>247</v>
      </c>
      <c r="C150" s="74"/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1"/>
      <c r="O150" s="71"/>
      <c r="P150" s="71"/>
      <c r="Q150" s="71" t="s">
        <v>61</v>
      </c>
      <c r="R150" s="71"/>
      <c r="S150" s="73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23"/>
    </row>
    <row r="151" spans="1:36" ht="30" customHeight="1" x14ac:dyDescent="0.25">
      <c r="A151" s="389"/>
      <c r="B151" s="55" t="s">
        <v>248</v>
      </c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1"/>
      <c r="O151" s="71"/>
      <c r="P151" s="71"/>
      <c r="Q151" s="71" t="s">
        <v>61</v>
      </c>
      <c r="R151" s="71"/>
      <c r="S151" s="73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23"/>
    </row>
    <row r="152" spans="1:36" ht="30" customHeight="1" x14ac:dyDescent="0.25">
      <c r="A152" s="389"/>
      <c r="B152" s="55" t="s">
        <v>249</v>
      </c>
      <c r="C152" s="74"/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1"/>
      <c r="O152" s="71"/>
      <c r="P152" s="71"/>
      <c r="Q152" s="71" t="s">
        <v>61</v>
      </c>
      <c r="R152" s="71"/>
      <c r="S152" s="73"/>
      <c r="T152" s="74"/>
      <c r="U152" s="74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23"/>
    </row>
    <row r="153" spans="1:36" ht="30" customHeight="1" x14ac:dyDescent="0.25">
      <c r="A153" s="389"/>
      <c r="B153" s="55" t="s">
        <v>250</v>
      </c>
      <c r="C153" s="74"/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1"/>
      <c r="O153" s="71"/>
      <c r="P153" s="71"/>
      <c r="Q153" s="71" t="s">
        <v>61</v>
      </c>
      <c r="R153" s="71"/>
      <c r="S153" s="73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23"/>
    </row>
    <row r="154" spans="1:36" ht="30" customHeight="1" x14ac:dyDescent="0.25">
      <c r="A154" s="389"/>
      <c r="B154" s="55" t="s">
        <v>251</v>
      </c>
      <c r="C154" s="74"/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1"/>
      <c r="O154" s="71"/>
      <c r="P154" s="71"/>
      <c r="Q154" s="71" t="s">
        <v>61</v>
      </c>
      <c r="R154" s="71"/>
      <c r="S154" s="73"/>
      <c r="T154" s="74"/>
      <c r="U154" s="74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23"/>
    </row>
    <row r="155" spans="1:36" ht="30" customHeight="1" x14ac:dyDescent="0.25">
      <c r="A155" s="389"/>
      <c r="B155" s="55" t="s">
        <v>252</v>
      </c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1"/>
      <c r="O155" s="71"/>
      <c r="P155" s="71"/>
      <c r="Q155" s="71" t="s">
        <v>61</v>
      </c>
      <c r="R155" s="71"/>
      <c r="S155" s="73" t="s">
        <v>152</v>
      </c>
      <c r="T155" s="74"/>
      <c r="U155" s="74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23"/>
    </row>
    <row r="156" spans="1:36" ht="30" customHeight="1" x14ac:dyDescent="0.25">
      <c r="A156" s="389"/>
      <c r="B156" s="55" t="s">
        <v>253</v>
      </c>
      <c r="C156" s="74"/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1"/>
      <c r="O156" s="71"/>
      <c r="P156" s="71"/>
      <c r="Q156" s="71" t="s">
        <v>61</v>
      </c>
      <c r="R156" s="71"/>
      <c r="S156" s="73"/>
      <c r="T156" s="74"/>
      <c r="U156" s="74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23"/>
    </row>
    <row r="157" spans="1:36" ht="30" customHeight="1" x14ac:dyDescent="0.25">
      <c r="A157" s="389"/>
      <c r="B157" s="55" t="s">
        <v>254</v>
      </c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1"/>
      <c r="O157" s="71"/>
      <c r="P157" s="71"/>
      <c r="Q157" s="71" t="s">
        <v>61</v>
      </c>
      <c r="R157" s="71"/>
      <c r="S157" s="73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23"/>
    </row>
    <row r="158" spans="1:36" ht="30" customHeight="1" x14ac:dyDescent="0.25">
      <c r="A158" s="389"/>
      <c r="B158" s="55" t="s">
        <v>255</v>
      </c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1"/>
      <c r="O158" s="71"/>
      <c r="P158" s="71"/>
      <c r="Q158" s="71" t="s">
        <v>61</v>
      </c>
      <c r="R158" s="71"/>
      <c r="S158" s="73"/>
      <c r="T158" s="74"/>
      <c r="U158" s="74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23"/>
    </row>
    <row r="159" spans="1:36" ht="30" customHeight="1" x14ac:dyDescent="0.25">
      <c r="A159" s="389"/>
      <c r="B159" s="55" t="s">
        <v>256</v>
      </c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1"/>
      <c r="O159" s="71"/>
      <c r="P159" s="71"/>
      <c r="Q159" s="71" t="s">
        <v>61</v>
      </c>
      <c r="R159" s="71"/>
      <c r="S159" s="73"/>
      <c r="T159" s="74"/>
      <c r="U159" s="74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23"/>
    </row>
    <row r="160" spans="1:36" ht="30" customHeight="1" x14ac:dyDescent="0.25">
      <c r="A160" s="390"/>
      <c r="B160" s="55" t="s">
        <v>257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1"/>
      <c r="O160" s="71"/>
      <c r="P160" s="71"/>
      <c r="Q160" s="71" t="s">
        <v>61</v>
      </c>
      <c r="R160" s="71"/>
      <c r="S160" s="73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23"/>
    </row>
    <row r="161" spans="1:36" x14ac:dyDescent="0.25">
      <c r="AJ161" s="23"/>
    </row>
    <row r="162" spans="1:36" x14ac:dyDescent="0.25">
      <c r="B162" s="75"/>
      <c r="AJ162" s="23"/>
    </row>
    <row r="163" spans="1:36" ht="15.75" thickBot="1" x14ac:dyDescent="0.3">
      <c r="L163" s="85"/>
      <c r="AJ163" s="23"/>
    </row>
    <row r="164" spans="1:36" ht="26.25" customHeight="1" thickBot="1" x14ac:dyDescent="0.3">
      <c r="A164" s="81" t="s">
        <v>159</v>
      </c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4"/>
      <c r="M164" s="83"/>
      <c r="AJ164" s="23"/>
    </row>
    <row r="165" spans="1:36" ht="26.25" customHeight="1" thickBot="1" x14ac:dyDescent="0.3">
      <c r="A165" s="57"/>
      <c r="B165" s="58"/>
      <c r="C165" s="58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AJ165" s="23"/>
    </row>
    <row r="166" spans="1:36" ht="43.5" customHeight="1" thickBot="1" x14ac:dyDescent="0.3">
      <c r="A166" s="63" t="s">
        <v>158</v>
      </c>
      <c r="B166" s="64"/>
      <c r="C166" s="65">
        <f>COUNTA(C170:C178,C182:C190,C194:C202,C206:C214)</f>
        <v>3</v>
      </c>
      <c r="AJ166" s="23"/>
    </row>
    <row r="167" spans="1:36" x14ac:dyDescent="0.25">
      <c r="AJ167" s="23"/>
    </row>
    <row r="168" spans="1:36" ht="15.75" x14ac:dyDescent="0.25">
      <c r="A168" s="319" t="s">
        <v>160</v>
      </c>
      <c r="B168" s="321" t="s">
        <v>75</v>
      </c>
      <c r="C168" s="321" t="s">
        <v>65</v>
      </c>
      <c r="D168" s="321" t="s">
        <v>66</v>
      </c>
      <c r="E168" s="322" t="s">
        <v>67</v>
      </c>
      <c r="F168" s="321" t="s">
        <v>68</v>
      </c>
      <c r="G168" s="321"/>
      <c r="H168" s="321" t="s">
        <v>69</v>
      </c>
      <c r="I168" s="321" t="s">
        <v>70</v>
      </c>
      <c r="J168" s="323" t="s">
        <v>71</v>
      </c>
      <c r="K168" s="323" t="s">
        <v>157</v>
      </c>
      <c r="L168" s="323"/>
      <c r="M168" s="323" t="s">
        <v>72</v>
      </c>
      <c r="N168" s="56"/>
      <c r="AJ168" s="23"/>
    </row>
    <row r="169" spans="1:36" ht="15.75" x14ac:dyDescent="0.25">
      <c r="A169" s="320"/>
      <c r="B169" s="321"/>
      <c r="C169" s="321"/>
      <c r="D169" s="321"/>
      <c r="E169" s="322"/>
      <c r="F169" s="60" t="s">
        <v>73</v>
      </c>
      <c r="G169" s="60" t="s">
        <v>74</v>
      </c>
      <c r="H169" s="321"/>
      <c r="I169" s="321"/>
      <c r="J169" s="323"/>
      <c r="K169" s="112" t="s">
        <v>168</v>
      </c>
      <c r="L169" s="112" t="s">
        <v>169</v>
      </c>
      <c r="M169" s="323"/>
      <c r="N169" s="50"/>
      <c r="AJ169" s="23"/>
    </row>
    <row r="170" spans="1:36" x14ac:dyDescent="0.25">
      <c r="A170" s="55" t="s">
        <v>161</v>
      </c>
      <c r="B170" s="55"/>
      <c r="C170" s="74" t="s">
        <v>162</v>
      </c>
      <c r="D170" s="74"/>
      <c r="E170" s="74"/>
      <c r="F170" s="74"/>
      <c r="G170" s="74"/>
      <c r="H170" s="74"/>
      <c r="I170" s="74"/>
      <c r="J170" s="71"/>
      <c r="K170" s="71"/>
      <c r="L170" s="71"/>
      <c r="M170" s="71"/>
      <c r="N170" s="50"/>
      <c r="AJ170" s="23"/>
    </row>
    <row r="171" spans="1:36" x14ac:dyDescent="0.25">
      <c r="A171" s="55"/>
      <c r="B171" s="55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50"/>
      <c r="AJ171" s="23"/>
    </row>
    <row r="172" spans="1:36" x14ac:dyDescent="0.25">
      <c r="A172" s="55"/>
      <c r="B172" s="55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50"/>
      <c r="AJ172" s="23"/>
    </row>
    <row r="173" spans="1:36" x14ac:dyDescent="0.25">
      <c r="A173" s="55"/>
      <c r="B173" s="55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50"/>
      <c r="AJ173" s="23"/>
    </row>
    <row r="174" spans="1:36" x14ac:dyDescent="0.25">
      <c r="A174" s="55"/>
      <c r="B174" s="55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50"/>
      <c r="AJ174" s="23"/>
    </row>
    <row r="175" spans="1:36" x14ac:dyDescent="0.25">
      <c r="A175" s="55"/>
      <c r="B175" s="55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50"/>
      <c r="AJ175" s="23"/>
    </row>
    <row r="176" spans="1:36" x14ac:dyDescent="0.25">
      <c r="A176" s="55"/>
      <c r="B176" s="55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50"/>
      <c r="AJ176" s="23"/>
    </row>
    <row r="177" spans="1:36" x14ac:dyDescent="0.25">
      <c r="A177" s="55"/>
      <c r="B177" s="55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50"/>
      <c r="AJ177" s="23"/>
    </row>
    <row r="178" spans="1:36" x14ac:dyDescent="0.25">
      <c r="A178" s="55"/>
      <c r="B178" s="55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50"/>
      <c r="AJ178" s="23"/>
    </row>
    <row r="179" spans="1:36" s="50" customFormat="1" x14ac:dyDescent="0.25">
      <c r="N179" s="76"/>
      <c r="O179" s="76"/>
      <c r="P179" s="76"/>
      <c r="Q179" s="76"/>
      <c r="R179" s="76"/>
      <c r="S179" s="76"/>
      <c r="AJ179" s="111"/>
    </row>
    <row r="180" spans="1:36" ht="15.75" x14ac:dyDescent="0.25">
      <c r="A180" s="319" t="s">
        <v>160</v>
      </c>
      <c r="B180" s="321" t="s">
        <v>75</v>
      </c>
      <c r="C180" s="321" t="s">
        <v>65</v>
      </c>
      <c r="D180" s="321" t="s">
        <v>66</v>
      </c>
      <c r="E180" s="322" t="s">
        <v>67</v>
      </c>
      <c r="F180" s="321" t="s">
        <v>68</v>
      </c>
      <c r="G180" s="321"/>
      <c r="H180" s="321" t="s">
        <v>69</v>
      </c>
      <c r="I180" s="321" t="s">
        <v>70</v>
      </c>
      <c r="J180" s="321" t="s">
        <v>71</v>
      </c>
      <c r="K180" s="323" t="s">
        <v>157</v>
      </c>
      <c r="L180" s="323"/>
      <c r="M180" s="321" t="s">
        <v>72</v>
      </c>
      <c r="N180" s="56"/>
      <c r="AJ180" s="23"/>
    </row>
    <row r="181" spans="1:36" ht="15" customHeight="1" x14ac:dyDescent="0.25">
      <c r="A181" s="320"/>
      <c r="B181" s="321"/>
      <c r="C181" s="321"/>
      <c r="D181" s="321"/>
      <c r="E181" s="322"/>
      <c r="F181" s="60" t="s">
        <v>73</v>
      </c>
      <c r="G181" s="60" t="s">
        <v>74</v>
      </c>
      <c r="H181" s="321"/>
      <c r="I181" s="321"/>
      <c r="J181" s="321"/>
      <c r="K181" s="112" t="s">
        <v>168</v>
      </c>
      <c r="L181" s="112" t="s">
        <v>169</v>
      </c>
      <c r="M181" s="321"/>
      <c r="N181" s="50"/>
      <c r="AJ181" s="23"/>
    </row>
    <row r="182" spans="1:36" x14ac:dyDescent="0.25">
      <c r="A182" s="55" t="s">
        <v>161</v>
      </c>
      <c r="B182" s="55"/>
      <c r="C182" s="74" t="s">
        <v>162</v>
      </c>
      <c r="D182" s="74"/>
      <c r="E182" s="74"/>
      <c r="F182" s="74"/>
      <c r="G182" s="74"/>
      <c r="H182" s="74"/>
      <c r="I182" s="74"/>
      <c r="J182" s="71"/>
      <c r="K182" s="71"/>
      <c r="L182" s="71"/>
      <c r="M182" s="71"/>
      <c r="N182" s="50"/>
      <c r="AJ182" s="23"/>
    </row>
    <row r="183" spans="1:36" x14ac:dyDescent="0.25">
      <c r="A183" s="55"/>
      <c r="B183" s="55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50"/>
      <c r="AJ183" s="23"/>
    </row>
    <row r="184" spans="1:36" x14ac:dyDescent="0.25">
      <c r="A184" s="55"/>
      <c r="B184" s="55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50"/>
      <c r="AJ184" s="23"/>
    </row>
    <row r="185" spans="1:36" x14ac:dyDescent="0.25">
      <c r="A185" s="55"/>
      <c r="B185" s="55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50"/>
      <c r="AJ185" s="23"/>
    </row>
    <row r="186" spans="1:36" x14ac:dyDescent="0.25">
      <c r="A186" s="55"/>
      <c r="B186" s="55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50"/>
      <c r="AJ186" s="23"/>
    </row>
    <row r="187" spans="1:36" x14ac:dyDescent="0.25">
      <c r="A187" s="55"/>
      <c r="B187" s="55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50"/>
      <c r="AJ187" s="23"/>
    </row>
    <row r="188" spans="1:36" x14ac:dyDescent="0.25">
      <c r="A188" s="55"/>
      <c r="B188" s="55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50"/>
      <c r="AJ188" s="23"/>
    </row>
    <row r="189" spans="1:36" x14ac:dyDescent="0.25">
      <c r="A189" s="55"/>
      <c r="B189" s="55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50"/>
      <c r="AJ189" s="23"/>
    </row>
    <row r="190" spans="1:36" x14ac:dyDescent="0.25">
      <c r="A190" s="55"/>
      <c r="B190" s="55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50"/>
      <c r="AJ190" s="23"/>
    </row>
    <row r="191" spans="1:36" x14ac:dyDescent="0.25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76"/>
      <c r="AJ191" s="23"/>
    </row>
    <row r="192" spans="1:36" ht="15.75" x14ac:dyDescent="0.25">
      <c r="A192" s="319" t="s">
        <v>160</v>
      </c>
      <c r="B192" s="321" t="s">
        <v>75</v>
      </c>
      <c r="C192" s="321" t="s">
        <v>65</v>
      </c>
      <c r="D192" s="321" t="s">
        <v>66</v>
      </c>
      <c r="E192" s="322" t="s">
        <v>67</v>
      </c>
      <c r="F192" s="321" t="s">
        <v>68</v>
      </c>
      <c r="G192" s="321"/>
      <c r="H192" s="321" t="s">
        <v>69</v>
      </c>
      <c r="I192" s="321" t="s">
        <v>70</v>
      </c>
      <c r="J192" s="321" t="s">
        <v>71</v>
      </c>
      <c r="K192" s="323" t="s">
        <v>157</v>
      </c>
      <c r="L192" s="323"/>
      <c r="M192" s="321" t="s">
        <v>72</v>
      </c>
      <c r="N192" s="56"/>
      <c r="AJ192" s="23"/>
    </row>
    <row r="193" spans="1:36" ht="15" customHeight="1" x14ac:dyDescent="0.25">
      <c r="A193" s="320"/>
      <c r="B193" s="321"/>
      <c r="C193" s="321"/>
      <c r="D193" s="321"/>
      <c r="E193" s="322"/>
      <c r="F193" s="60" t="s">
        <v>73</v>
      </c>
      <c r="G193" s="60" t="s">
        <v>74</v>
      </c>
      <c r="H193" s="321"/>
      <c r="I193" s="321"/>
      <c r="J193" s="321"/>
      <c r="K193" s="112" t="s">
        <v>168</v>
      </c>
      <c r="L193" s="112" t="s">
        <v>169</v>
      </c>
      <c r="M193" s="321"/>
      <c r="N193" s="50"/>
      <c r="AJ193" s="23"/>
    </row>
    <row r="194" spans="1:36" x14ac:dyDescent="0.25">
      <c r="A194" s="55"/>
      <c r="B194" s="55"/>
      <c r="C194" s="74" t="s">
        <v>162</v>
      </c>
      <c r="D194" s="74"/>
      <c r="E194" s="74"/>
      <c r="F194" s="74"/>
      <c r="G194" s="74"/>
      <c r="H194" s="74"/>
      <c r="I194" s="74"/>
      <c r="J194" s="71"/>
      <c r="K194" s="71"/>
      <c r="L194" s="71"/>
      <c r="M194" s="71"/>
      <c r="N194" s="50"/>
      <c r="AJ194" s="23"/>
    </row>
    <row r="195" spans="1:36" x14ac:dyDescent="0.25">
      <c r="A195" s="55"/>
      <c r="B195" s="55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50"/>
      <c r="AJ195" s="23"/>
    </row>
    <row r="196" spans="1:36" x14ac:dyDescent="0.25">
      <c r="A196" s="55"/>
      <c r="B196" s="55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50"/>
      <c r="AJ196" s="23"/>
    </row>
    <row r="197" spans="1:36" x14ac:dyDescent="0.25">
      <c r="A197" s="55"/>
      <c r="B197" s="55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50"/>
      <c r="AJ197" s="23"/>
    </row>
    <row r="198" spans="1:36" x14ac:dyDescent="0.25">
      <c r="A198" s="55"/>
      <c r="B198" s="55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50"/>
      <c r="AJ198" s="23"/>
    </row>
    <row r="199" spans="1:36" x14ac:dyDescent="0.25">
      <c r="A199" s="55"/>
      <c r="B199" s="55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50"/>
      <c r="AJ199" s="23"/>
    </row>
    <row r="200" spans="1:36" x14ac:dyDescent="0.25">
      <c r="A200" s="55"/>
      <c r="B200" s="55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50"/>
      <c r="AJ200" s="23"/>
    </row>
    <row r="201" spans="1:36" x14ac:dyDescent="0.25">
      <c r="A201" s="55"/>
      <c r="B201" s="55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50"/>
      <c r="AJ201" s="23"/>
    </row>
    <row r="202" spans="1:36" x14ac:dyDescent="0.25">
      <c r="A202" s="55"/>
      <c r="B202" s="55"/>
      <c r="C202" s="74"/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50"/>
      <c r="AJ202" s="23"/>
    </row>
    <row r="203" spans="1:36" s="50" customFormat="1" x14ac:dyDescent="0.25">
      <c r="N203" s="76"/>
      <c r="O203" s="76"/>
      <c r="P203" s="76"/>
      <c r="Q203" s="76"/>
      <c r="R203" s="76"/>
      <c r="S203" s="76"/>
      <c r="AJ203" s="111"/>
    </row>
    <row r="204" spans="1:36" ht="15.75" x14ac:dyDescent="0.25">
      <c r="A204" s="324" t="s">
        <v>58</v>
      </c>
      <c r="B204" s="321" t="s">
        <v>75</v>
      </c>
      <c r="C204" s="321" t="s">
        <v>65</v>
      </c>
      <c r="D204" s="321" t="s">
        <v>66</v>
      </c>
      <c r="E204" s="322" t="s">
        <v>67</v>
      </c>
      <c r="F204" s="321" t="s">
        <v>68</v>
      </c>
      <c r="G204" s="321"/>
      <c r="H204" s="321" t="s">
        <v>69</v>
      </c>
      <c r="I204" s="321" t="s">
        <v>70</v>
      </c>
      <c r="J204" s="321" t="s">
        <v>71</v>
      </c>
      <c r="K204" s="323" t="s">
        <v>157</v>
      </c>
      <c r="L204" s="323"/>
      <c r="M204" s="321" t="s">
        <v>72</v>
      </c>
      <c r="N204" s="56"/>
      <c r="AJ204" s="23"/>
    </row>
    <row r="205" spans="1:36" ht="15.75" x14ac:dyDescent="0.25">
      <c r="A205" s="324"/>
      <c r="B205" s="321"/>
      <c r="C205" s="321"/>
      <c r="D205" s="321"/>
      <c r="E205" s="322"/>
      <c r="F205" s="60" t="s">
        <v>73</v>
      </c>
      <c r="G205" s="60" t="s">
        <v>74</v>
      </c>
      <c r="H205" s="321"/>
      <c r="I205" s="321"/>
      <c r="J205" s="321"/>
      <c r="K205" s="112" t="s">
        <v>168</v>
      </c>
      <c r="L205" s="112" t="s">
        <v>169</v>
      </c>
      <c r="M205" s="321"/>
      <c r="N205" s="50"/>
      <c r="AJ205" s="23"/>
    </row>
    <row r="206" spans="1:36" x14ac:dyDescent="0.25">
      <c r="A206" s="55"/>
      <c r="B206" s="55"/>
      <c r="C206" s="74"/>
      <c r="D206" s="74"/>
      <c r="E206" s="74"/>
      <c r="F206" s="74"/>
      <c r="G206" s="74"/>
      <c r="H206" s="74"/>
      <c r="I206" s="74"/>
      <c r="J206" s="71"/>
      <c r="K206" s="71"/>
      <c r="L206" s="71"/>
      <c r="M206" s="71"/>
      <c r="N206" s="50"/>
      <c r="AJ206" s="23"/>
    </row>
    <row r="207" spans="1:36" x14ac:dyDescent="0.25">
      <c r="A207" s="55"/>
      <c r="B207" s="55"/>
      <c r="C207" s="74"/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50"/>
      <c r="AJ207" s="23"/>
    </row>
    <row r="208" spans="1:36" x14ac:dyDescent="0.25">
      <c r="A208" s="55"/>
      <c r="B208" s="55"/>
      <c r="C208" s="74"/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50"/>
      <c r="AJ208" s="23"/>
    </row>
    <row r="209" spans="1:36" x14ac:dyDescent="0.25">
      <c r="A209" s="55"/>
      <c r="B209" s="55"/>
      <c r="C209" s="74"/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50"/>
      <c r="AJ209" s="23"/>
    </row>
    <row r="210" spans="1:36" x14ac:dyDescent="0.25">
      <c r="A210" s="55"/>
      <c r="B210" s="55"/>
      <c r="C210" s="74"/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50"/>
      <c r="AJ210" s="23"/>
    </row>
    <row r="211" spans="1:36" x14ac:dyDescent="0.25">
      <c r="A211" s="55"/>
      <c r="B211" s="55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50"/>
      <c r="AJ211" s="23"/>
    </row>
    <row r="212" spans="1:36" x14ac:dyDescent="0.25">
      <c r="A212" s="55"/>
      <c r="B212" s="55"/>
      <c r="C212" s="74"/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50"/>
      <c r="AJ212" s="23"/>
    </row>
    <row r="213" spans="1:36" x14ac:dyDescent="0.25">
      <c r="A213" s="55"/>
      <c r="B213" s="55"/>
      <c r="C213" s="74"/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50"/>
      <c r="AJ213" s="23"/>
    </row>
    <row r="214" spans="1:36" x14ac:dyDescent="0.25">
      <c r="A214" s="55"/>
      <c r="B214" s="55"/>
      <c r="C214" s="74"/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50"/>
      <c r="AJ214" s="23"/>
    </row>
    <row r="215" spans="1:36" x14ac:dyDescent="0.25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110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  <c r="AH215" s="66"/>
      <c r="AI215" s="66"/>
      <c r="AJ215" s="23"/>
    </row>
    <row r="216" spans="1:36" x14ac:dyDescent="0.25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110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23"/>
    </row>
    <row r="217" spans="1:36" x14ac:dyDescent="0.25">
      <c r="N217" s="76"/>
    </row>
    <row r="218" spans="1:36" x14ac:dyDescent="0.25">
      <c r="N218" s="76"/>
    </row>
    <row r="219" spans="1:36" x14ac:dyDescent="0.25">
      <c r="N219" s="76"/>
    </row>
    <row r="220" spans="1:36" x14ac:dyDescent="0.25">
      <c r="N220" s="76"/>
    </row>
    <row r="221" spans="1:36" x14ac:dyDescent="0.25">
      <c r="N221" s="76"/>
    </row>
    <row r="222" spans="1:36" x14ac:dyDescent="0.25">
      <c r="N222" s="76"/>
    </row>
    <row r="223" spans="1:36" x14ac:dyDescent="0.25">
      <c r="N223" s="76"/>
    </row>
    <row r="224" spans="1:36" x14ac:dyDescent="0.25">
      <c r="N224" s="76"/>
    </row>
    <row r="225" spans="14:14" x14ac:dyDescent="0.25">
      <c r="N225" s="76"/>
    </row>
    <row r="226" spans="14:14" x14ac:dyDescent="0.25">
      <c r="N226" s="76"/>
    </row>
    <row r="227" spans="14:14" x14ac:dyDescent="0.25">
      <c r="N227" s="76"/>
    </row>
    <row r="228" spans="14:14" x14ac:dyDescent="0.25">
      <c r="N228" s="76"/>
    </row>
    <row r="229" spans="14:14" x14ac:dyDescent="0.25">
      <c r="N229" s="76"/>
    </row>
    <row r="230" spans="14:14" x14ac:dyDescent="0.25">
      <c r="N230" s="76"/>
    </row>
    <row r="231" spans="14:14" x14ac:dyDescent="0.25">
      <c r="N231" s="76"/>
    </row>
    <row r="232" spans="14:14" x14ac:dyDescent="0.25">
      <c r="N232" s="76"/>
    </row>
    <row r="233" spans="14:14" x14ac:dyDescent="0.25">
      <c r="N233" s="76"/>
    </row>
    <row r="234" spans="14:14" x14ac:dyDescent="0.25">
      <c r="N234" s="76"/>
    </row>
    <row r="235" spans="14:14" x14ac:dyDescent="0.25">
      <c r="N235" s="76"/>
    </row>
    <row r="236" spans="14:14" x14ac:dyDescent="0.25">
      <c r="N236" s="76"/>
    </row>
    <row r="237" spans="14:14" x14ac:dyDescent="0.25">
      <c r="N237" s="76"/>
    </row>
    <row r="238" spans="14:14" x14ac:dyDescent="0.25">
      <c r="N238" s="76"/>
    </row>
    <row r="239" spans="14:14" x14ac:dyDescent="0.25">
      <c r="N239" s="76"/>
    </row>
    <row r="240" spans="14:14" x14ac:dyDescent="0.25">
      <c r="N240" s="76"/>
    </row>
    <row r="241" spans="14:14" x14ac:dyDescent="0.25">
      <c r="N241" s="76"/>
    </row>
    <row r="242" spans="14:14" x14ac:dyDescent="0.25">
      <c r="N242" s="76"/>
    </row>
    <row r="243" spans="14:14" x14ac:dyDescent="0.25">
      <c r="N243" s="76"/>
    </row>
    <row r="244" spans="14:14" x14ac:dyDescent="0.25">
      <c r="N244" s="76"/>
    </row>
    <row r="245" spans="14:14" x14ac:dyDescent="0.25">
      <c r="N245" s="76"/>
    </row>
    <row r="246" spans="14:14" x14ac:dyDescent="0.25">
      <c r="N246" s="76"/>
    </row>
    <row r="247" spans="14:14" x14ac:dyDescent="0.25">
      <c r="N247" s="76"/>
    </row>
    <row r="248" spans="14:14" x14ac:dyDescent="0.25">
      <c r="N248" s="76"/>
    </row>
    <row r="249" spans="14:14" x14ac:dyDescent="0.25">
      <c r="N249" s="76"/>
    </row>
    <row r="250" spans="14:14" x14ac:dyDescent="0.25">
      <c r="N250" s="76"/>
    </row>
    <row r="251" spans="14:14" x14ac:dyDescent="0.25">
      <c r="N251" s="76"/>
    </row>
    <row r="252" spans="14:14" x14ac:dyDescent="0.25">
      <c r="N252" s="76"/>
    </row>
    <row r="253" spans="14:14" x14ac:dyDescent="0.25">
      <c r="N253" s="76"/>
    </row>
    <row r="254" spans="14:14" x14ac:dyDescent="0.25">
      <c r="N254" s="76"/>
    </row>
    <row r="255" spans="14:14" x14ac:dyDescent="0.25">
      <c r="N255" s="76"/>
    </row>
    <row r="256" spans="14:14" x14ac:dyDescent="0.25">
      <c r="N256" s="76"/>
    </row>
    <row r="257" spans="14:14" x14ac:dyDescent="0.25">
      <c r="N257" s="76"/>
    </row>
    <row r="258" spans="14:14" x14ac:dyDescent="0.25">
      <c r="N258" s="76"/>
    </row>
    <row r="259" spans="14:14" x14ac:dyDescent="0.25">
      <c r="N259" s="76"/>
    </row>
    <row r="260" spans="14:14" x14ac:dyDescent="0.25">
      <c r="N260" s="76"/>
    </row>
    <row r="261" spans="14:14" x14ac:dyDescent="0.25">
      <c r="N261" s="76"/>
    </row>
    <row r="262" spans="14:14" x14ac:dyDescent="0.25">
      <c r="N262" s="76"/>
    </row>
    <row r="263" spans="14:14" x14ac:dyDescent="0.25">
      <c r="N263" s="76"/>
    </row>
    <row r="264" spans="14:14" x14ac:dyDescent="0.25">
      <c r="N264" s="76"/>
    </row>
    <row r="265" spans="14:14" x14ac:dyDescent="0.25">
      <c r="N265" s="76"/>
    </row>
    <row r="266" spans="14:14" x14ac:dyDescent="0.25">
      <c r="N266" s="76"/>
    </row>
    <row r="267" spans="14:14" x14ac:dyDescent="0.25">
      <c r="N267" s="76"/>
    </row>
    <row r="268" spans="14:14" x14ac:dyDescent="0.25">
      <c r="N268" s="76"/>
    </row>
    <row r="269" spans="14:14" x14ac:dyDescent="0.25">
      <c r="N269" s="76"/>
    </row>
    <row r="270" spans="14:14" x14ac:dyDescent="0.25">
      <c r="N270" s="76"/>
    </row>
    <row r="271" spans="14:14" x14ac:dyDescent="0.25">
      <c r="N271" s="76"/>
    </row>
    <row r="272" spans="14:14" x14ac:dyDescent="0.25">
      <c r="N272" s="76"/>
    </row>
    <row r="273" spans="14:14" x14ac:dyDescent="0.25">
      <c r="N273" s="76"/>
    </row>
    <row r="274" spans="14:14" x14ac:dyDescent="0.25">
      <c r="N274" s="76"/>
    </row>
    <row r="275" spans="14:14" x14ac:dyDescent="0.25">
      <c r="N275" s="76"/>
    </row>
    <row r="276" spans="14:14" x14ac:dyDescent="0.25">
      <c r="N276" s="76"/>
    </row>
    <row r="277" spans="14:14" x14ac:dyDescent="0.25">
      <c r="N277" s="76"/>
    </row>
    <row r="278" spans="14:14" x14ac:dyDescent="0.25">
      <c r="N278" s="76"/>
    </row>
    <row r="279" spans="14:14" x14ac:dyDescent="0.25">
      <c r="N279" s="76"/>
    </row>
    <row r="280" spans="14:14" x14ac:dyDescent="0.25">
      <c r="N280" s="76"/>
    </row>
    <row r="281" spans="14:14" x14ac:dyDescent="0.25">
      <c r="N281" s="76"/>
    </row>
    <row r="282" spans="14:14" x14ac:dyDescent="0.25">
      <c r="N282" s="76"/>
    </row>
    <row r="283" spans="14:14" x14ac:dyDescent="0.25">
      <c r="N283" s="76"/>
    </row>
    <row r="284" spans="14:14" x14ac:dyDescent="0.25">
      <c r="N284" s="76"/>
    </row>
    <row r="285" spans="14:14" x14ac:dyDescent="0.25">
      <c r="N285" s="76"/>
    </row>
    <row r="286" spans="14:14" x14ac:dyDescent="0.25">
      <c r="N286" s="76"/>
    </row>
    <row r="287" spans="14:14" x14ac:dyDescent="0.25">
      <c r="N287" s="76"/>
    </row>
    <row r="288" spans="14:14" x14ac:dyDescent="0.25">
      <c r="N288" s="76"/>
    </row>
    <row r="289" spans="14:14" x14ac:dyDescent="0.25">
      <c r="N289" s="76"/>
    </row>
    <row r="290" spans="14:14" x14ac:dyDescent="0.25">
      <c r="N290" s="76"/>
    </row>
    <row r="291" spans="14:14" x14ac:dyDescent="0.25">
      <c r="N291" s="76"/>
    </row>
    <row r="292" spans="14:14" x14ac:dyDescent="0.25">
      <c r="N292" s="76"/>
    </row>
    <row r="293" spans="14:14" x14ac:dyDescent="0.25">
      <c r="N293" s="76"/>
    </row>
    <row r="294" spans="14:14" x14ac:dyDescent="0.25">
      <c r="N294" s="76"/>
    </row>
    <row r="295" spans="14:14" x14ac:dyDescent="0.25">
      <c r="N295" s="76"/>
    </row>
    <row r="296" spans="14:14" x14ac:dyDescent="0.25">
      <c r="N296" s="76"/>
    </row>
    <row r="297" spans="14:14" x14ac:dyDescent="0.25">
      <c r="N297" s="76"/>
    </row>
    <row r="298" spans="14:14" x14ac:dyDescent="0.25">
      <c r="N298" s="76"/>
    </row>
    <row r="299" spans="14:14" x14ac:dyDescent="0.25">
      <c r="N299" s="76"/>
    </row>
    <row r="300" spans="14:14" x14ac:dyDescent="0.25">
      <c r="N300" s="76"/>
    </row>
    <row r="301" spans="14:14" x14ac:dyDescent="0.25">
      <c r="N301" s="76"/>
    </row>
    <row r="302" spans="14:14" x14ac:dyDescent="0.25">
      <c r="N302" s="76"/>
    </row>
    <row r="303" spans="14:14" x14ac:dyDescent="0.25">
      <c r="N303" s="76"/>
    </row>
    <row r="304" spans="14:14" x14ac:dyDescent="0.25">
      <c r="N304" s="76"/>
    </row>
    <row r="305" spans="14:14" x14ac:dyDescent="0.25">
      <c r="N305" s="76"/>
    </row>
    <row r="306" spans="14:14" x14ac:dyDescent="0.25">
      <c r="N306" s="76"/>
    </row>
    <row r="307" spans="14:14" x14ac:dyDescent="0.25">
      <c r="N307" s="76"/>
    </row>
    <row r="308" spans="14:14" x14ac:dyDescent="0.25">
      <c r="N308" s="76"/>
    </row>
    <row r="309" spans="14:14" x14ac:dyDescent="0.25">
      <c r="N309" s="76"/>
    </row>
    <row r="310" spans="14:14" x14ac:dyDescent="0.25">
      <c r="N310" s="76"/>
    </row>
    <row r="311" spans="14:14" x14ac:dyDescent="0.25">
      <c r="N311" s="76"/>
    </row>
    <row r="312" spans="14:14" x14ac:dyDescent="0.25">
      <c r="N312" s="76"/>
    </row>
    <row r="313" spans="14:14" x14ac:dyDescent="0.25">
      <c r="N313" s="76"/>
    </row>
    <row r="314" spans="14:14" x14ac:dyDescent="0.25">
      <c r="N314" s="76"/>
    </row>
    <row r="315" spans="14:14" x14ac:dyDescent="0.25">
      <c r="N315" s="76"/>
    </row>
    <row r="316" spans="14:14" x14ac:dyDescent="0.25">
      <c r="N316" s="76"/>
    </row>
    <row r="317" spans="14:14" x14ac:dyDescent="0.25">
      <c r="N317" s="76"/>
    </row>
    <row r="318" spans="14:14" x14ac:dyDescent="0.25">
      <c r="N318" s="76"/>
    </row>
    <row r="319" spans="14:14" x14ac:dyDescent="0.25">
      <c r="N319" s="76"/>
    </row>
    <row r="320" spans="14:14" x14ac:dyDescent="0.25">
      <c r="N320" s="76"/>
    </row>
    <row r="321" spans="14:14" x14ac:dyDescent="0.25">
      <c r="N321" s="76"/>
    </row>
    <row r="322" spans="14:14" x14ac:dyDescent="0.25">
      <c r="N322" s="76"/>
    </row>
    <row r="323" spans="14:14" x14ac:dyDescent="0.25">
      <c r="N323" s="76"/>
    </row>
    <row r="324" spans="14:14" x14ac:dyDescent="0.25">
      <c r="N324" s="76"/>
    </row>
    <row r="325" spans="14:14" x14ac:dyDescent="0.25">
      <c r="N325" s="76"/>
    </row>
    <row r="326" spans="14:14" x14ac:dyDescent="0.25">
      <c r="N326" s="76"/>
    </row>
    <row r="327" spans="14:14" x14ac:dyDescent="0.25">
      <c r="N327" s="76"/>
    </row>
    <row r="328" spans="14:14" x14ac:dyDescent="0.25">
      <c r="N328" s="76"/>
    </row>
    <row r="329" spans="14:14" x14ac:dyDescent="0.25">
      <c r="N329" s="76"/>
    </row>
    <row r="330" spans="14:14" x14ac:dyDescent="0.25">
      <c r="N330" s="76"/>
    </row>
    <row r="331" spans="14:14" x14ac:dyDescent="0.25">
      <c r="N331" s="76"/>
    </row>
    <row r="332" spans="14:14" x14ac:dyDescent="0.25">
      <c r="N332" s="76"/>
    </row>
    <row r="333" spans="14:14" x14ac:dyDescent="0.25">
      <c r="N333" s="76"/>
    </row>
  </sheetData>
  <mergeCells count="94">
    <mergeCell ref="A1:AI1"/>
    <mergeCell ref="A2:AI2"/>
    <mergeCell ref="B4:G4"/>
    <mergeCell ref="B6:C6"/>
    <mergeCell ref="A8:M8"/>
    <mergeCell ref="N8:X8"/>
    <mergeCell ref="Y8:AI8"/>
    <mergeCell ref="N9:N10"/>
    <mergeCell ref="A9:A10"/>
    <mergeCell ref="B9:B10"/>
    <mergeCell ref="C9:C10"/>
    <mergeCell ref="D9:D10"/>
    <mergeCell ref="E9:E10"/>
    <mergeCell ref="F9:G9"/>
    <mergeCell ref="H9:H10"/>
    <mergeCell ref="I9:I10"/>
    <mergeCell ref="J9:J10"/>
    <mergeCell ref="K9:L9"/>
    <mergeCell ref="M9:M10"/>
    <mergeCell ref="X9:X10"/>
    <mergeCell ref="Y9:Y10"/>
    <mergeCell ref="Z9:Z10"/>
    <mergeCell ref="O9:O10"/>
    <mergeCell ref="P9:P10"/>
    <mergeCell ref="Q9:Q10"/>
    <mergeCell ref="R9:R10"/>
    <mergeCell ref="S9:S10"/>
    <mergeCell ref="T9:T10"/>
    <mergeCell ref="A131:A145"/>
    <mergeCell ref="AG9:AG10"/>
    <mergeCell ref="AH9:AH10"/>
    <mergeCell ref="AI9:AI10"/>
    <mergeCell ref="A11:A25"/>
    <mergeCell ref="A26:A40"/>
    <mergeCell ref="A41:A55"/>
    <mergeCell ref="AA9:AA10"/>
    <mergeCell ref="AB9:AB10"/>
    <mergeCell ref="AC9:AC10"/>
    <mergeCell ref="AD9:AD10"/>
    <mergeCell ref="AE9:AE10"/>
    <mergeCell ref="AF9:AF10"/>
    <mergeCell ref="U9:U10"/>
    <mergeCell ref="V9:V10"/>
    <mergeCell ref="W9:W10"/>
    <mergeCell ref="A56:A70"/>
    <mergeCell ref="A71:A85"/>
    <mergeCell ref="A86:A100"/>
    <mergeCell ref="A101:A115"/>
    <mergeCell ref="A116:A130"/>
    <mergeCell ref="K168:L168"/>
    <mergeCell ref="M168:M169"/>
    <mergeCell ref="A146:A160"/>
    <mergeCell ref="A168:A169"/>
    <mergeCell ref="B168:B169"/>
    <mergeCell ref="C168:C169"/>
    <mergeCell ref="D168:D169"/>
    <mergeCell ref="E168:E169"/>
    <mergeCell ref="F180:G180"/>
    <mergeCell ref="F168:G168"/>
    <mergeCell ref="H168:H169"/>
    <mergeCell ref="I168:I169"/>
    <mergeCell ref="J168:J169"/>
    <mergeCell ref="A180:A181"/>
    <mergeCell ref="B180:B181"/>
    <mergeCell ref="C180:C181"/>
    <mergeCell ref="D180:D181"/>
    <mergeCell ref="E180:E181"/>
    <mergeCell ref="A192:A193"/>
    <mergeCell ref="B192:B193"/>
    <mergeCell ref="C192:C193"/>
    <mergeCell ref="D192:D193"/>
    <mergeCell ref="E192:E193"/>
    <mergeCell ref="K192:L192"/>
    <mergeCell ref="M192:M193"/>
    <mergeCell ref="H180:H181"/>
    <mergeCell ref="I180:I181"/>
    <mergeCell ref="J180:J181"/>
    <mergeCell ref="K180:L180"/>
    <mergeCell ref="M180:M181"/>
    <mergeCell ref="F192:G192"/>
    <mergeCell ref="H192:H193"/>
    <mergeCell ref="I192:I193"/>
    <mergeCell ref="J192:J193"/>
    <mergeCell ref="H204:H205"/>
    <mergeCell ref="I204:I205"/>
    <mergeCell ref="J204:J205"/>
    <mergeCell ref="K204:L204"/>
    <mergeCell ref="M204:M205"/>
    <mergeCell ref="A204:A205"/>
    <mergeCell ref="B204:B205"/>
    <mergeCell ref="C204:C205"/>
    <mergeCell ref="D204:D205"/>
    <mergeCell ref="E204:E205"/>
    <mergeCell ref="F204:G204"/>
  </mergeCells>
  <conditionalFormatting sqref="AN6:AN7">
    <cfRule type="cellIs" dxfId="14" priority="9" stopIfTrue="1" operator="equal">
      <formula>$AN$6</formula>
    </cfRule>
  </conditionalFormatting>
  <conditionalFormatting sqref="N11:N160">
    <cfRule type="cellIs" dxfId="13" priority="8" stopIfTrue="1" operator="equal">
      <formula>"x"</formula>
    </cfRule>
  </conditionalFormatting>
  <conditionalFormatting sqref="O11:O160">
    <cfRule type="cellIs" dxfId="12" priority="7" operator="equal">
      <formula>"x"</formula>
    </cfRule>
  </conditionalFormatting>
  <conditionalFormatting sqref="P11:P160">
    <cfRule type="cellIs" dxfId="11" priority="6" operator="equal">
      <formula>"x"</formula>
    </cfRule>
  </conditionalFormatting>
  <conditionalFormatting sqref="Q11:Q160">
    <cfRule type="cellIs" dxfId="10" priority="5" stopIfTrue="1" operator="equal">
      <formula>"x"</formula>
    </cfRule>
  </conditionalFormatting>
  <conditionalFormatting sqref="R11:R160">
    <cfRule type="cellIs" dxfId="9" priority="4" operator="equal">
      <formula>"x"</formula>
    </cfRule>
  </conditionalFormatting>
  <conditionalFormatting sqref="S149:S160">
    <cfRule type="cellIs" dxfId="8" priority="3" stopIfTrue="1" operator="equal">
      <formula>"x"</formula>
    </cfRule>
  </conditionalFormatting>
  <conditionalFormatting sqref="S11:S160">
    <cfRule type="cellIs" dxfId="7" priority="1" stopIfTrue="1" operator="equal">
      <formula>$AN$7</formula>
    </cfRule>
    <cfRule type="cellIs" dxfId="6" priority="2" stopIfTrue="1" operator="equal">
      <formula>$AN$6</formula>
    </cfRule>
  </conditionalFormatting>
  <dataValidations count="1">
    <dataValidation type="list" allowBlank="1" showInputMessage="1" showErrorMessage="1" sqref="S11:S160">
      <formula1>$AN$6:$AN$7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3"/>
  <sheetViews>
    <sheetView showGridLines="0" zoomScale="80" zoomScaleNormal="80" zoomScalePageLayoutView="70" workbookViewId="0">
      <selection activeCell="C19" sqref="C19"/>
    </sheetView>
  </sheetViews>
  <sheetFormatPr defaultRowHeight="15" x14ac:dyDescent="0.25"/>
  <cols>
    <col min="1" max="1" width="2.85546875" customWidth="1"/>
    <col min="2" max="2" width="3.85546875" customWidth="1"/>
    <col min="3" max="3" width="53" bestFit="1" customWidth="1"/>
    <col min="4" max="4" width="12" bestFit="1" customWidth="1"/>
    <col min="5" max="5" width="7.42578125" customWidth="1"/>
    <col min="6" max="6" width="12" bestFit="1" customWidth="1"/>
    <col min="7" max="7" width="8.140625" customWidth="1"/>
    <col min="8" max="8" width="9.140625" customWidth="1"/>
    <col min="24" max="24" width="2.85546875" customWidth="1"/>
    <col min="27" max="29" width="4.140625" customWidth="1"/>
  </cols>
  <sheetData>
    <row r="1" spans="1:28" x14ac:dyDescent="0.25">
      <c r="A1" s="12"/>
      <c r="B1" s="406" t="s">
        <v>153</v>
      </c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12"/>
    </row>
    <row r="2" spans="1:28" s="18" customFormat="1" ht="21" customHeight="1" x14ac:dyDescent="0.25">
      <c r="A2" s="19"/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19"/>
    </row>
    <row r="3" spans="1:28" s="20" customFormat="1" ht="33.75" customHeight="1" x14ac:dyDescent="0.35">
      <c r="A3" s="22"/>
      <c r="B3" s="407" t="str">
        <f>'Monitoria Anual - 4'!A2</f>
        <v>Inserir nome do PAN - completo e resumido, ex: "Plano de Ação Nacional para a Conservação dos Ambientes Coralíneos - PAN Corais"</v>
      </c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22"/>
    </row>
    <row r="4" spans="1:28" s="13" customFormat="1" x14ac:dyDescent="0.25">
      <c r="A4" s="12"/>
      <c r="J4" s="14"/>
      <c r="K4" s="14"/>
      <c r="L4" s="14"/>
      <c r="M4" s="14"/>
      <c r="N4" s="14"/>
      <c r="O4" s="14"/>
      <c r="X4" s="12"/>
    </row>
    <row r="5" spans="1:28" s="15" customFormat="1" ht="45" customHeight="1" x14ac:dyDescent="0.25">
      <c r="A5" s="23"/>
      <c r="B5" s="408" t="s">
        <v>0</v>
      </c>
      <c r="C5" s="408"/>
      <c r="D5" s="409" t="str">
        <f>'Monitoria Anual - 4'!B4</f>
        <v>Salvar o</v>
      </c>
      <c r="E5" s="409"/>
      <c r="F5" s="409"/>
      <c r="G5" s="409"/>
      <c r="H5" s="409"/>
      <c r="I5" s="409"/>
      <c r="J5" s="409"/>
      <c r="K5" s="409"/>
      <c r="L5" s="409"/>
      <c r="M5" s="410"/>
      <c r="N5" s="16"/>
      <c r="O5" s="16"/>
      <c r="P5" s="16"/>
      <c r="Q5" s="16"/>
      <c r="R5" s="16"/>
      <c r="X5" s="23"/>
    </row>
    <row r="6" spans="1:28" s="13" customFormat="1" x14ac:dyDescent="0.25">
      <c r="A6" s="12"/>
      <c r="J6" s="14"/>
      <c r="K6" s="14"/>
      <c r="L6" s="14"/>
      <c r="M6" s="14"/>
      <c r="N6" s="14"/>
      <c r="O6" s="14"/>
      <c r="X6" s="12"/>
    </row>
    <row r="7" spans="1:28" s="13" customFormat="1" ht="26.25" customHeight="1" x14ac:dyDescent="0.25">
      <c r="A7" s="12"/>
      <c r="B7" s="408" t="s">
        <v>156</v>
      </c>
      <c r="C7" s="408"/>
      <c r="D7" s="396" t="str">
        <f>'Monitoria Anual - 4'!B6</f>
        <v>01/10/2016 - 04/10/2016 (virtual)</v>
      </c>
      <c r="E7" s="396"/>
      <c r="F7" s="396"/>
      <c r="G7" s="397"/>
      <c r="H7" s="50"/>
      <c r="I7" s="17"/>
      <c r="J7" s="14"/>
      <c r="K7" s="14"/>
      <c r="L7" s="14"/>
      <c r="M7" s="14"/>
      <c r="N7" s="14"/>
      <c r="O7" s="14"/>
      <c r="X7" s="12"/>
    </row>
    <row r="8" spans="1:28" x14ac:dyDescent="0.25">
      <c r="A8" s="12"/>
      <c r="X8" s="12"/>
    </row>
    <row r="9" spans="1:28" ht="31.5" customHeight="1" x14ac:dyDescent="0.25">
      <c r="A9" s="12"/>
      <c r="B9" s="398" t="s">
        <v>22</v>
      </c>
      <c r="C9" s="398"/>
      <c r="D9" s="398"/>
      <c r="E9" s="398"/>
      <c r="F9" s="398"/>
      <c r="G9" s="398"/>
      <c r="H9" s="398"/>
      <c r="I9" s="398"/>
      <c r="J9" s="398"/>
      <c r="K9" s="398"/>
      <c r="L9" s="398"/>
      <c r="M9" s="398"/>
      <c r="N9" s="398"/>
      <c r="O9" s="398"/>
      <c r="P9" s="398"/>
      <c r="Q9" s="398"/>
      <c r="R9" s="398"/>
      <c r="S9" s="398"/>
      <c r="T9" s="398"/>
      <c r="U9" s="398"/>
      <c r="V9" s="398"/>
      <c r="W9" s="398"/>
      <c r="X9" s="12"/>
    </row>
    <row r="10" spans="1:28" x14ac:dyDescent="0.25">
      <c r="A10" s="12"/>
      <c r="G10" s="11"/>
      <c r="H10" s="11"/>
      <c r="I10" s="11"/>
      <c r="X10" s="12"/>
    </row>
    <row r="11" spans="1:28" ht="15.75" x14ac:dyDescent="0.25">
      <c r="A11" s="12"/>
      <c r="B11" s="396" t="s">
        <v>154</v>
      </c>
      <c r="C11" s="397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12"/>
    </row>
    <row r="12" spans="1:28" ht="15.75" thickBot="1" x14ac:dyDescent="0.3">
      <c r="A12" s="12"/>
      <c r="E12" s="6"/>
      <c r="F12" s="399"/>
      <c r="G12" s="399"/>
      <c r="H12" s="115"/>
      <c r="X12" s="12"/>
    </row>
    <row r="13" spans="1:28" ht="33.75" customHeight="1" thickBot="1" x14ac:dyDescent="0.3">
      <c r="A13" s="12"/>
      <c r="C13" s="400" t="s">
        <v>170</v>
      </c>
      <c r="D13" s="401"/>
      <c r="E13" s="401"/>
      <c r="F13" s="401"/>
      <c r="G13" s="402"/>
      <c r="H13" s="3"/>
      <c r="X13" s="12"/>
    </row>
    <row r="14" spans="1:28" s="2" customFormat="1" ht="34.5" customHeight="1" thickBot="1" x14ac:dyDescent="0.3">
      <c r="A14" s="23"/>
      <c r="C14" s="31" t="s">
        <v>151</v>
      </c>
      <c r="D14" s="8" t="s">
        <v>64</v>
      </c>
      <c r="E14" s="9" t="s">
        <v>25</v>
      </c>
      <c r="F14" s="8" t="s">
        <v>62</v>
      </c>
      <c r="G14" s="10" t="s">
        <v>25</v>
      </c>
      <c r="H14" s="7"/>
      <c r="X14" s="23"/>
    </row>
    <row r="15" spans="1:28" ht="15.75" x14ac:dyDescent="0.25">
      <c r="A15" s="12"/>
      <c r="C15" s="92" t="s">
        <v>171</v>
      </c>
      <c r="D15" s="102"/>
      <c r="E15" s="103"/>
      <c r="F15" s="99">
        <f>COUNTA('Monitoria Anual - 4'!S11:S999)</f>
        <v>10</v>
      </c>
      <c r="G15" s="32">
        <f t="shared" ref="G15:G21" si="0">F15/$F$22</f>
        <v>6.9930069930069935E-2</v>
      </c>
      <c r="H15" s="4"/>
      <c r="X15" s="12"/>
    </row>
    <row r="16" spans="1:28" ht="15.75" x14ac:dyDescent="0.25">
      <c r="A16" s="12"/>
      <c r="C16" s="93" t="s">
        <v>172</v>
      </c>
      <c r="D16" s="104">
        <f>COUNTA('Monitoria Anual - 4'!N11:N999)</f>
        <v>2</v>
      </c>
      <c r="E16" s="34">
        <f>D16/$D$22</f>
        <v>1.3333333333333334E-2</v>
      </c>
      <c r="F16" s="100">
        <f>D16-AB16</f>
        <v>2</v>
      </c>
      <c r="G16" s="34">
        <f t="shared" si="0"/>
        <v>1.3986013986013986E-2</v>
      </c>
      <c r="H16" s="4"/>
      <c r="X16" s="12"/>
      <c r="Z16">
        <f>COUNTIFS('Monitoria Anual - 4'!N:N,"x",'Monitoria Anual - 4'!S:S,"Excluída")</f>
        <v>0</v>
      </c>
      <c r="AA16">
        <f>COUNTIFS('Monitoria Anual - 4'!N:N,"x",'Monitoria Anual - 4'!S:S,"Agrupada")</f>
        <v>0</v>
      </c>
      <c r="AB16">
        <f>Z16+AA16</f>
        <v>0</v>
      </c>
    </row>
    <row r="17" spans="1:28" ht="15.75" x14ac:dyDescent="0.25">
      <c r="A17" s="12"/>
      <c r="C17" s="94" t="s">
        <v>258</v>
      </c>
      <c r="D17" s="104">
        <f>COUNTA('Monitoria Anual - 4'!O11:O999)</f>
        <v>39</v>
      </c>
      <c r="E17" s="34">
        <f>D17/$D$22</f>
        <v>0.26</v>
      </c>
      <c r="F17" s="100">
        <f>D17-AB17</f>
        <v>35</v>
      </c>
      <c r="G17" s="34">
        <f t="shared" si="0"/>
        <v>0.24475524475524477</v>
      </c>
      <c r="H17" s="4"/>
      <c r="X17" s="12"/>
      <c r="Z17">
        <f t="array" ref="Z17">COUNTIFS('Monitoria Anual - 4'!O:O,"x",'Monitoria Anual - 4'!S:S,"Excluída")</f>
        <v>2</v>
      </c>
      <c r="AA17">
        <f t="array" ref="AA17">COUNTIFS('Monitoria Anual - 4'!O:O,"x",'Monitoria Anual - 4'!S:S,"Agrupada")</f>
        <v>2</v>
      </c>
      <c r="AB17">
        <f>Z17+AA17</f>
        <v>4</v>
      </c>
    </row>
    <row r="18" spans="1:28" ht="15.75" x14ac:dyDescent="0.25">
      <c r="A18" s="12"/>
      <c r="C18" s="95" t="s">
        <v>173</v>
      </c>
      <c r="D18" s="104">
        <f>COUNTA('Monitoria Anual - 4'!P11:P999)</f>
        <v>29</v>
      </c>
      <c r="E18" s="34">
        <f>D18/$D$22</f>
        <v>0.19333333333333333</v>
      </c>
      <c r="F18" s="100">
        <f>D18-AB18</f>
        <v>25</v>
      </c>
      <c r="G18" s="34">
        <f t="shared" si="0"/>
        <v>0.17482517482517482</v>
      </c>
      <c r="H18" s="4"/>
      <c r="X18" s="12"/>
      <c r="Z18">
        <f t="array" ref="Z18">COUNTIFS('Monitoria Anual - 4'!P:P,"x",'Monitoria Anual - 4'!S:S,"Excluída")</f>
        <v>2</v>
      </c>
      <c r="AA18">
        <f t="array" ref="AA18">COUNTIFS('Monitoria Anual - 4'!P:P,"x",'Monitoria Anual - 4'!S:S,"Agrupada")</f>
        <v>2</v>
      </c>
      <c r="AB18">
        <f>Z18+AA18</f>
        <v>4</v>
      </c>
    </row>
    <row r="19" spans="1:28" ht="15.75" x14ac:dyDescent="0.25">
      <c r="A19" s="12"/>
      <c r="C19" s="96" t="s">
        <v>174</v>
      </c>
      <c r="D19" s="104">
        <f>COUNTA('Monitoria Anual - 4'!Q11:Q999)</f>
        <v>38</v>
      </c>
      <c r="E19" s="34">
        <f>D19/$D$22</f>
        <v>0.25333333333333335</v>
      </c>
      <c r="F19" s="100">
        <f t="shared" ref="F19:F20" si="1">D19-AB19</f>
        <v>37</v>
      </c>
      <c r="G19" s="34">
        <f t="shared" si="0"/>
        <v>0.25874125874125875</v>
      </c>
      <c r="H19" s="4"/>
      <c r="X19" s="12"/>
      <c r="Z19">
        <f t="array" ref="Z19">COUNTIFS('Monitoria Anual - 4'!Q:Q,"x",'Monitoria Anual - 4'!S:S,"Excluída")</f>
        <v>0</v>
      </c>
      <c r="AA19">
        <f t="array" ref="AA19">COUNTIFS('Monitoria Anual - 4'!Q:Q,"x",'Monitoria Anual - 4'!S:S,"Agrupada")</f>
        <v>1</v>
      </c>
      <c r="AB19">
        <f>Z19+AA19</f>
        <v>1</v>
      </c>
    </row>
    <row r="20" spans="1:28" ht="15.75" x14ac:dyDescent="0.25">
      <c r="A20" s="12"/>
      <c r="C20" s="97" t="s">
        <v>175</v>
      </c>
      <c r="D20" s="104">
        <f>COUNTA('Monitoria Anual - 4'!R11:R999)</f>
        <v>42</v>
      </c>
      <c r="E20" s="34">
        <f>D20/$D$22</f>
        <v>0.28000000000000003</v>
      </c>
      <c r="F20" s="100">
        <f t="shared" si="1"/>
        <v>41</v>
      </c>
      <c r="G20" s="34">
        <f t="shared" si="0"/>
        <v>0.28671328671328672</v>
      </c>
      <c r="H20" s="4"/>
      <c r="X20" s="12"/>
      <c r="Z20">
        <f t="array" ref="Z20">COUNTIFS('Monitoria Anual - 4'!R:R,"x",'Monitoria Anual - 4'!S:S,"Excluída")</f>
        <v>1</v>
      </c>
      <c r="AA20">
        <f t="array" ref="AA20">COUNTIFS('Monitoria Anual - 4'!R:R,"x",'Monitoria Anual - 4'!S:S,"Agrupada")</f>
        <v>0</v>
      </c>
      <c r="AB20">
        <f>Z20+AA20</f>
        <v>1</v>
      </c>
    </row>
    <row r="21" spans="1:28" ht="16.5" thickBot="1" x14ac:dyDescent="0.3">
      <c r="A21" s="12"/>
      <c r="C21" s="98" t="s">
        <v>176</v>
      </c>
      <c r="D21" s="105"/>
      <c r="E21" s="106"/>
      <c r="F21" s="101">
        <f>'Monitoria Anual - 4'!C166</f>
        <v>3</v>
      </c>
      <c r="G21" s="35">
        <f t="shared" si="0"/>
        <v>2.097902097902098E-2</v>
      </c>
      <c r="H21" s="4"/>
      <c r="X21" s="12"/>
    </row>
    <row r="22" spans="1:28" ht="16.5" thickBot="1" x14ac:dyDescent="0.3">
      <c r="A22" s="12"/>
      <c r="C22" s="107" t="s">
        <v>177</v>
      </c>
      <c r="D22" s="109">
        <f>SUM(D16:D20)</f>
        <v>150</v>
      </c>
      <c r="E22" s="37">
        <f>SUM(E15:E21)</f>
        <v>1</v>
      </c>
      <c r="F22" s="108">
        <f>SUM(F16:F21)</f>
        <v>143</v>
      </c>
      <c r="G22" s="37">
        <f>SUM(G16:G21)</f>
        <v>0.99999999999999989</v>
      </c>
      <c r="H22" s="4"/>
      <c r="X22" s="12"/>
    </row>
    <row r="23" spans="1:28" ht="15.75" thickBot="1" x14ac:dyDescent="0.3">
      <c r="A23" s="12"/>
      <c r="C23" s="87" t="s">
        <v>179</v>
      </c>
      <c r="D23" s="403">
        <f>COUNTIF('Monitoria Anual - 4'!S11:S999,"Agrupada")</f>
        <v>5</v>
      </c>
      <c r="E23" s="404"/>
      <c r="F23" s="404"/>
      <c r="G23" s="405"/>
      <c r="H23" s="5"/>
      <c r="X23" s="12"/>
    </row>
    <row r="24" spans="1:28" ht="15.75" thickBot="1" x14ac:dyDescent="0.3">
      <c r="A24" s="12"/>
      <c r="C24" s="86" t="s">
        <v>178</v>
      </c>
      <c r="D24" s="403">
        <f>COUNTIF('Monitoria Anual - 4'!S11:S161,"Excluída")</f>
        <v>5</v>
      </c>
      <c r="E24" s="404"/>
      <c r="F24" s="404"/>
      <c r="G24" s="405"/>
      <c r="H24" s="6"/>
      <c r="X24" s="12"/>
    </row>
    <row r="25" spans="1:28" x14ac:dyDescent="0.25">
      <c r="A25" s="12"/>
      <c r="H25" s="6"/>
      <c r="X25" s="12"/>
    </row>
    <row r="26" spans="1:28" x14ac:dyDescent="0.25">
      <c r="A26" s="12"/>
      <c r="H26" s="6"/>
      <c r="X26" s="12"/>
    </row>
    <row r="27" spans="1:28" ht="15.75" x14ac:dyDescent="0.25">
      <c r="A27" s="12"/>
      <c r="B27" s="396" t="s">
        <v>27</v>
      </c>
      <c r="C27" s="397"/>
      <c r="D27" s="54"/>
      <c r="E27" s="54"/>
      <c r="F27" s="54"/>
      <c r="G27" s="54"/>
      <c r="X27" s="12"/>
    </row>
    <row r="28" spans="1:28" ht="16.5" thickBot="1" x14ac:dyDescent="0.3">
      <c r="A28" s="12"/>
      <c r="B28" s="51"/>
      <c r="C28" s="21"/>
      <c r="D28" s="21"/>
      <c r="E28" s="21"/>
      <c r="F28" s="21"/>
      <c r="G28" s="21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12"/>
    </row>
    <row r="29" spans="1:28" s="13" customFormat="1" ht="16.5" thickBot="1" x14ac:dyDescent="0.3">
      <c r="A29" s="12"/>
      <c r="B29" s="21"/>
      <c r="C29" s="38" t="s">
        <v>23</v>
      </c>
      <c r="D29" s="80">
        <f>COUNTA('Monitoria Anual - 4'!A11:A160)</f>
        <v>10</v>
      </c>
      <c r="E29"/>
      <c r="F29"/>
      <c r="G29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12"/>
    </row>
    <row r="30" spans="1:28" ht="15.75" thickBot="1" x14ac:dyDescent="0.3">
      <c r="A30" s="12"/>
      <c r="X30" s="12"/>
    </row>
    <row r="31" spans="1:28" ht="15.75" thickBot="1" x14ac:dyDescent="0.3">
      <c r="A31" s="12"/>
      <c r="C31" s="91" t="s">
        <v>28</v>
      </c>
      <c r="D31" s="91" t="s">
        <v>37</v>
      </c>
      <c r="E31" s="24"/>
      <c r="F31" s="25"/>
      <c r="G31" s="26"/>
      <c r="H31" s="28"/>
      <c r="I31" s="29"/>
      <c r="J31" s="30"/>
      <c r="W31" s="1"/>
      <c r="X31" s="12"/>
    </row>
    <row r="32" spans="1:28" x14ac:dyDescent="0.25">
      <c r="A32" s="12"/>
      <c r="C32" s="88" t="s">
        <v>38</v>
      </c>
      <c r="D32" s="116">
        <f>SUM(F32:J32)</f>
        <v>15</v>
      </c>
      <c r="E32" s="39">
        <f>COUNTA('Monitoria Anual - 4'!S11:S25)</f>
        <v>5</v>
      </c>
      <c r="F32" s="78">
        <f>COUNTA('Monitoria Anual - 4'!N11:N25)</f>
        <v>1</v>
      </c>
      <c r="G32" s="78">
        <f>COUNTA('Monitoria Anual - 4'!O11:O25)</f>
        <v>6</v>
      </c>
      <c r="H32" s="78">
        <f>COUNTA('Monitoria Anual - 4'!P11:P25)</f>
        <v>3</v>
      </c>
      <c r="I32" s="78">
        <f>COUNTA('Monitoria Anual - 4'!Q11:Q25)</f>
        <v>1</v>
      </c>
      <c r="J32" s="79">
        <f>COUNTA('Monitoria Anual - 4'!R11:R25)</f>
        <v>4</v>
      </c>
      <c r="W32" s="1"/>
      <c r="X32" s="12"/>
    </row>
    <row r="33" spans="1:24" x14ac:dyDescent="0.25">
      <c r="A33" s="12"/>
      <c r="C33" s="89" t="s">
        <v>39</v>
      </c>
      <c r="D33" s="88">
        <f>SUM(F33:J33)</f>
        <v>15</v>
      </c>
      <c r="E33" s="40">
        <f>COUNTA('Monitoria Anual - 4'!S26:S40)</f>
        <v>2</v>
      </c>
      <c r="F33" s="41">
        <f>COUNTA('Monitoria Anual - 4'!N26:N40)</f>
        <v>0</v>
      </c>
      <c r="G33" s="41">
        <f>COUNTA('Monitoria Anual - 4'!O26:O40)</f>
        <v>6</v>
      </c>
      <c r="H33" s="41">
        <f>COUNTA('Monitoria Anual - 4'!P26:P40)</f>
        <v>2</v>
      </c>
      <c r="I33" s="41">
        <f>COUNTA('Monitoria Anual - 4'!Q26:Q40)</f>
        <v>3</v>
      </c>
      <c r="J33" s="42">
        <f>COUNTA('Monitoria Anual - 4'!R26:R40)</f>
        <v>4</v>
      </c>
      <c r="W33" s="1"/>
      <c r="X33" s="12"/>
    </row>
    <row r="34" spans="1:24" x14ac:dyDescent="0.25">
      <c r="A34" s="12"/>
      <c r="C34" s="89" t="s">
        <v>40</v>
      </c>
      <c r="D34" s="88">
        <f t="shared" ref="D34:D41" si="2">SUM(F34:J34)</f>
        <v>15</v>
      </c>
      <c r="E34" s="40">
        <f>COUNTA('Monitoria Anual - 4'!S41:S55)</f>
        <v>0</v>
      </c>
      <c r="F34" s="41">
        <f>COUNTA('Monitoria Anual - 4'!N41:N55)</f>
        <v>1</v>
      </c>
      <c r="G34" s="41">
        <f>COUNTA('Monitoria Anual - 4'!O41:O55)</f>
        <v>6</v>
      </c>
      <c r="H34" s="41">
        <f>COUNTA('Monitoria Anual - 4'!P41:P55)</f>
        <v>1</v>
      </c>
      <c r="I34" s="41">
        <f>COUNTA('Monitoria Anual - 4'!Q41:Q55)</f>
        <v>5</v>
      </c>
      <c r="J34" s="42">
        <f>COUNTA('Monitoria Anual - 4'!R41:R55)</f>
        <v>2</v>
      </c>
      <c r="W34" s="1"/>
      <c r="X34" s="12"/>
    </row>
    <row r="35" spans="1:24" x14ac:dyDescent="0.25">
      <c r="A35" s="12"/>
      <c r="C35" s="89" t="s">
        <v>41</v>
      </c>
      <c r="D35" s="88">
        <f t="shared" si="2"/>
        <v>15</v>
      </c>
      <c r="E35" s="40">
        <f>COUNTA('Monitoria Anual - 4'!S56:S70)</f>
        <v>1</v>
      </c>
      <c r="F35" s="41">
        <f>COUNTA('Monitoria Anual - 4'!N56:N70)</f>
        <v>0</v>
      </c>
      <c r="G35" s="41">
        <f>COUNTA('Monitoria Anual - 4'!O56:O70)</f>
        <v>6</v>
      </c>
      <c r="H35" s="41">
        <f>COUNTA('Monitoria Anual - 4'!P56:P70)</f>
        <v>2</v>
      </c>
      <c r="I35" s="41">
        <f>COUNTA('Monitoria Anual - 4'!Q56:Q70)</f>
        <v>5</v>
      </c>
      <c r="J35" s="42">
        <f>COUNTA('Monitoria Anual - 4'!R56:R70)</f>
        <v>2</v>
      </c>
      <c r="W35" s="1"/>
      <c r="X35" s="12"/>
    </row>
    <row r="36" spans="1:24" x14ac:dyDescent="0.25">
      <c r="A36" s="12"/>
      <c r="C36" s="89" t="s">
        <v>42</v>
      </c>
      <c r="D36" s="88">
        <f t="shared" si="2"/>
        <v>15</v>
      </c>
      <c r="E36" s="40">
        <f>COUNTA('Monitoria Anual - 4'!S71:S85)</f>
        <v>0</v>
      </c>
      <c r="F36" s="41">
        <f>COUNTA('Monitoria Anual - 4'!N71:N85)</f>
        <v>0</v>
      </c>
      <c r="G36" s="41">
        <f>COUNTA('Monitoria Anual - 4'!O71:O85)</f>
        <v>0</v>
      </c>
      <c r="H36" s="41">
        <f>COUNTA('Monitoria Anual - 4'!P71:P85)</f>
        <v>12</v>
      </c>
      <c r="I36" s="41">
        <f>COUNTA('Monitoria Anual - 4'!Q71:Q85)</f>
        <v>0</v>
      </c>
      <c r="J36" s="42">
        <f>COUNTA('Monitoria Anual - 4'!R71:R85)</f>
        <v>3</v>
      </c>
      <c r="W36" s="1"/>
      <c r="X36" s="12"/>
    </row>
    <row r="37" spans="1:24" x14ac:dyDescent="0.25">
      <c r="A37" s="12"/>
      <c r="C37" s="89" t="s">
        <v>45</v>
      </c>
      <c r="D37" s="88">
        <f t="shared" si="2"/>
        <v>15</v>
      </c>
      <c r="E37" s="40">
        <f>COUNTA('Monitoria Anual - 4'!S86:S100)</f>
        <v>0</v>
      </c>
      <c r="F37" s="41">
        <f>COUNTA('Monitoria Anual - 4'!N86:N100)</f>
        <v>0</v>
      </c>
      <c r="G37" s="41">
        <f>COUNTA('Monitoria Anual - 4'!O86:O100)</f>
        <v>0</v>
      </c>
      <c r="H37" s="41">
        <f>COUNTA('Monitoria Anual - 4'!P86:P100)</f>
        <v>0</v>
      </c>
      <c r="I37" s="41">
        <f>COUNTA('Monitoria Anual - 4'!Q86:Q100)</f>
        <v>0</v>
      </c>
      <c r="J37" s="42">
        <f>COUNTA('Monitoria Anual - 4'!R86:R100)</f>
        <v>15</v>
      </c>
      <c r="W37" s="1"/>
      <c r="X37" s="12"/>
    </row>
    <row r="38" spans="1:24" x14ac:dyDescent="0.25">
      <c r="A38" s="12"/>
      <c r="C38" s="89" t="s">
        <v>46</v>
      </c>
      <c r="D38" s="88">
        <f t="shared" si="2"/>
        <v>15</v>
      </c>
      <c r="E38" s="40">
        <f>COUNTA('Monitoria Anual - 4'!S101:S115)</f>
        <v>0</v>
      </c>
      <c r="F38" s="41">
        <f>COUNTA('Monitoria Anual - 4'!N101:N115)</f>
        <v>0</v>
      </c>
      <c r="G38" s="41">
        <f>COUNTA('Monitoria Anual - 4'!O101:O115)</f>
        <v>11</v>
      </c>
      <c r="H38" s="41">
        <f>COUNTA('Monitoria Anual - 4'!P101:P115)</f>
        <v>0</v>
      </c>
      <c r="I38" s="41">
        <f>COUNTA('Monitoria Anual - 4'!Q101:Q115)</f>
        <v>1</v>
      </c>
      <c r="J38" s="42">
        <f>COUNTA('Monitoria Anual - 4'!R101:R115)</f>
        <v>3</v>
      </c>
      <c r="W38" s="1"/>
      <c r="X38" s="12"/>
    </row>
    <row r="39" spans="1:24" x14ac:dyDescent="0.25">
      <c r="A39" s="12"/>
      <c r="C39" s="89" t="s">
        <v>47</v>
      </c>
      <c r="D39" s="88">
        <f t="shared" si="2"/>
        <v>15</v>
      </c>
      <c r="E39" s="40">
        <f>COUNTA('Monitoria Anual - 4'!S116:S130)</f>
        <v>0</v>
      </c>
      <c r="F39" s="41">
        <f>COUNTA('Monitoria Anual - 4'!N116:N130)</f>
        <v>0</v>
      </c>
      <c r="G39" s="41">
        <f>COUNTA('Monitoria Anual - 4'!O116:O130)</f>
        <v>0</v>
      </c>
      <c r="H39" s="41">
        <f>COUNTA('Monitoria Anual - 4'!P116:P130)</f>
        <v>5</v>
      </c>
      <c r="I39" s="41">
        <f>COUNTA('Monitoria Anual - 4'!Q116:Q130)</f>
        <v>7</v>
      </c>
      <c r="J39" s="42">
        <f>COUNTA('Monitoria Anual - 4'!R116:R130)</f>
        <v>3</v>
      </c>
      <c r="W39" s="1"/>
      <c r="X39" s="12"/>
    </row>
    <row r="40" spans="1:24" x14ac:dyDescent="0.25">
      <c r="A40" s="12"/>
      <c r="C40" s="89" t="s">
        <v>48</v>
      </c>
      <c r="D40" s="88">
        <f t="shared" si="2"/>
        <v>15</v>
      </c>
      <c r="E40" s="40">
        <f>COUNTA('Monitoria Anual - 4'!S131:S145)</f>
        <v>0</v>
      </c>
      <c r="F40" s="41">
        <f>COUNTA('Monitoria Anual - 4'!N131:N145)</f>
        <v>0</v>
      </c>
      <c r="G40" s="41">
        <f>COUNTA('Monitoria Anual - 4'!O131:O145)</f>
        <v>4</v>
      </c>
      <c r="H40" s="41">
        <f>COUNTA('Monitoria Anual - 4'!P131:P145)</f>
        <v>4</v>
      </c>
      <c r="I40" s="41">
        <f>COUNTA('Monitoria Anual - 4'!Q131:Q145)</f>
        <v>4</v>
      </c>
      <c r="J40" s="42">
        <f>COUNTA('Monitoria Anual - 4'!R131:R145)</f>
        <v>3</v>
      </c>
      <c r="W40" s="1"/>
      <c r="X40" s="12"/>
    </row>
    <row r="41" spans="1:24" ht="15.75" thickBot="1" x14ac:dyDescent="0.3">
      <c r="A41" s="12"/>
      <c r="C41" s="90" t="s">
        <v>49</v>
      </c>
      <c r="D41" s="117">
        <f t="shared" si="2"/>
        <v>15</v>
      </c>
      <c r="E41" s="43">
        <f>COUNTA('Monitoria Anual - 4'!S146:S160)</f>
        <v>2</v>
      </c>
      <c r="F41" s="44">
        <f>COUNTA('Monitoria Anual - 4'!N146:N160)</f>
        <v>0</v>
      </c>
      <c r="G41" s="44">
        <f>COUNTA('Monitoria Anual - 4'!O146:O160)</f>
        <v>0</v>
      </c>
      <c r="H41" s="44">
        <f>COUNTA('Monitoria Anual - 4'!P146:P160)</f>
        <v>0</v>
      </c>
      <c r="I41" s="44">
        <f>COUNTA('Monitoria Anual - 4'!Q146:Q160)</f>
        <v>12</v>
      </c>
      <c r="J41" s="45">
        <f>COUNTA('Monitoria Anual - 4'!R146:R160)</f>
        <v>3</v>
      </c>
      <c r="W41" s="1"/>
      <c r="X41" s="12"/>
    </row>
    <row r="42" spans="1:24" x14ac:dyDescent="0.25">
      <c r="A42" s="12"/>
      <c r="X42" s="12"/>
    </row>
    <row r="43" spans="1:24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</row>
  </sheetData>
  <sheetProtection password="ECFE" sheet="1" objects="1" scenarios="1"/>
  <mergeCells count="13">
    <mergeCell ref="B1:W2"/>
    <mergeCell ref="B3:W3"/>
    <mergeCell ref="B5:C5"/>
    <mergeCell ref="D5:M5"/>
    <mergeCell ref="B7:C7"/>
    <mergeCell ref="D7:G7"/>
    <mergeCell ref="B27:C27"/>
    <mergeCell ref="B9:W9"/>
    <mergeCell ref="B11:C11"/>
    <mergeCell ref="F12:G12"/>
    <mergeCell ref="C13:G13"/>
    <mergeCell ref="D23:G23"/>
    <mergeCell ref="D24:G24"/>
  </mergeCells>
  <conditionalFormatting sqref="E32:F32 F33:F41 G32:J41">
    <cfRule type="cellIs" dxfId="5" priority="1" stopIfTrue="1" operator="equal">
      <formula>0</formula>
    </cfRule>
  </conditionalFormatting>
  <pageMargins left="0.25" right="0.25" top="0.75" bottom="0.75" header="0.3" footer="0.3"/>
  <pageSetup paperSize="9" scale="52" fitToHeight="0" orientation="landscape" r:id="rId1"/>
  <colBreaks count="1" manualBreakCount="1">
    <brk id="11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98"/>
  <sheetViews>
    <sheetView showGridLines="0" zoomScaleNormal="100" workbookViewId="0">
      <selection activeCell="B5" sqref="B5"/>
    </sheetView>
  </sheetViews>
  <sheetFormatPr defaultColWidth="8.85546875" defaultRowHeight="15" x14ac:dyDescent="0.25"/>
  <cols>
    <col min="1" max="1" width="72.5703125" style="15" customWidth="1"/>
    <col min="2" max="2" width="7.28515625" style="15" customWidth="1"/>
    <col min="3" max="3" width="61.5703125" style="15" customWidth="1"/>
    <col min="4" max="4" width="49.7109375" style="15" customWidth="1"/>
    <col min="5" max="5" width="19.42578125" style="15" customWidth="1"/>
    <col min="6" max="6" width="25.7109375" style="15" customWidth="1"/>
    <col min="7" max="7" width="27.5703125" style="15" customWidth="1"/>
    <col min="8" max="9" width="25.140625" style="15" customWidth="1"/>
    <col min="10" max="10" width="39.5703125" style="15" customWidth="1"/>
    <col min="11" max="12" width="25.140625" style="15" customWidth="1"/>
    <col min="13" max="13" width="27.7109375" style="15" bestFit="1" customWidth="1"/>
    <col min="14" max="16" width="26.7109375" style="69" customWidth="1"/>
    <col min="17" max="17" width="42.140625" style="15" customWidth="1"/>
    <col min="18" max="18" width="40.42578125" style="15" customWidth="1"/>
    <col min="19" max="19" width="40" style="15" customWidth="1"/>
    <col min="20" max="20" width="29" style="15" customWidth="1"/>
    <col min="21" max="21" width="38.85546875" style="15" customWidth="1"/>
    <col min="22" max="22" width="2.7109375" style="15" customWidth="1"/>
    <col min="23" max="25" width="8.85546875" style="15"/>
    <col min="26" max="26" width="8.85546875" style="15" hidden="1" customWidth="1"/>
    <col min="27" max="16384" width="8.85546875" style="15"/>
  </cols>
  <sheetData>
    <row r="1" spans="1:26" ht="33.75" customHeight="1" x14ac:dyDescent="0.25">
      <c r="A1" s="325" t="s">
        <v>153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66"/>
      <c r="O1" s="66"/>
      <c r="P1" s="66"/>
      <c r="Q1" s="23"/>
      <c r="R1" s="23"/>
      <c r="S1" s="23"/>
      <c r="T1" s="23"/>
      <c r="U1" s="23"/>
      <c r="V1" s="23"/>
      <c r="W1" s="23"/>
    </row>
    <row r="2" spans="1:26" s="50" customFormat="1" ht="33.75" customHeight="1" thickBot="1" x14ac:dyDescent="0.3">
      <c r="A2" s="314" t="s">
        <v>331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67"/>
      <c r="O2" s="67"/>
      <c r="P2" s="67"/>
      <c r="Q2" s="67"/>
      <c r="R2" s="67"/>
      <c r="S2" s="67"/>
      <c r="T2" s="68"/>
      <c r="U2" s="68"/>
      <c r="W2" s="111"/>
    </row>
    <row r="3" spans="1:26" ht="15.75" thickTop="1" x14ac:dyDescent="0.25">
      <c r="W3" s="23"/>
    </row>
    <row r="4" spans="1:26" ht="45" customHeight="1" thickBot="1" x14ac:dyDescent="0.3">
      <c r="A4" s="62" t="s">
        <v>164</v>
      </c>
      <c r="B4" s="415" t="s">
        <v>431</v>
      </c>
      <c r="C4" s="416"/>
      <c r="D4" s="416"/>
      <c r="E4" s="416"/>
      <c r="F4" s="416"/>
      <c r="G4" s="416"/>
      <c r="H4" s="416"/>
      <c r="I4" s="416"/>
      <c r="J4" s="416"/>
      <c r="K4" s="416"/>
      <c r="L4" s="416"/>
      <c r="M4" s="416"/>
      <c r="N4" s="16"/>
      <c r="O4" s="16"/>
      <c r="P4" s="16"/>
      <c r="W4" s="23"/>
    </row>
    <row r="5" spans="1:26" x14ac:dyDescent="0.25">
      <c r="A5" s="50"/>
      <c r="B5" s="50"/>
      <c r="C5" s="50"/>
      <c r="D5" s="50"/>
      <c r="E5" s="50"/>
      <c r="F5" s="50"/>
      <c r="G5" s="50"/>
      <c r="H5" s="50"/>
      <c r="I5" s="50"/>
      <c r="W5" s="23"/>
    </row>
    <row r="6" spans="1:26" ht="27" customHeight="1" x14ac:dyDescent="0.25">
      <c r="A6" s="62" t="s">
        <v>156</v>
      </c>
      <c r="B6" s="313" t="s">
        <v>381</v>
      </c>
      <c r="C6" s="312"/>
      <c r="D6" s="50"/>
      <c r="E6" s="50"/>
      <c r="F6" s="50"/>
      <c r="G6" s="50"/>
      <c r="H6" s="50"/>
      <c r="I6" s="50"/>
      <c r="J6" s="50"/>
      <c r="K6" s="50"/>
      <c r="L6" s="50"/>
      <c r="M6" s="69"/>
      <c r="W6" s="23"/>
      <c r="Z6" s="15" t="s">
        <v>152</v>
      </c>
    </row>
    <row r="7" spans="1:26" ht="15.75" thickBot="1" x14ac:dyDescent="0.3">
      <c r="W7" s="23"/>
      <c r="Z7" s="70" t="s">
        <v>63</v>
      </c>
    </row>
    <row r="8" spans="1:26" ht="27" customHeight="1" thickBot="1" x14ac:dyDescent="0.3">
      <c r="A8" s="345" t="s">
        <v>2</v>
      </c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7"/>
      <c r="N8" s="358" t="s">
        <v>59</v>
      </c>
      <c r="O8" s="359"/>
      <c r="P8" s="359"/>
      <c r="Q8" s="359"/>
      <c r="R8" s="359"/>
      <c r="S8" s="359"/>
      <c r="T8" s="359"/>
      <c r="U8" s="360"/>
      <c r="W8" s="23"/>
    </row>
    <row r="9" spans="1:26" ht="64.5" customHeight="1" x14ac:dyDescent="0.25">
      <c r="A9" s="331" t="s">
        <v>1</v>
      </c>
      <c r="B9" s="329" t="s">
        <v>75</v>
      </c>
      <c r="C9" s="329" t="s">
        <v>65</v>
      </c>
      <c r="D9" s="329" t="s">
        <v>66</v>
      </c>
      <c r="E9" s="333" t="s">
        <v>67</v>
      </c>
      <c r="F9" s="329" t="s">
        <v>68</v>
      </c>
      <c r="G9" s="329"/>
      <c r="H9" s="329" t="s">
        <v>69</v>
      </c>
      <c r="I9" s="329" t="s">
        <v>70</v>
      </c>
      <c r="J9" s="329" t="s">
        <v>71</v>
      </c>
      <c r="K9" s="348" t="s">
        <v>157</v>
      </c>
      <c r="L9" s="349"/>
      <c r="M9" s="329" t="s">
        <v>72</v>
      </c>
      <c r="N9" s="367" t="s">
        <v>259</v>
      </c>
      <c r="O9" s="417" t="s">
        <v>155</v>
      </c>
      <c r="P9" s="419" t="s">
        <v>6</v>
      </c>
      <c r="Q9" s="354" t="s">
        <v>8</v>
      </c>
      <c r="R9" s="354" t="s">
        <v>9</v>
      </c>
      <c r="S9" s="354" t="s">
        <v>10</v>
      </c>
      <c r="T9" s="354" t="s">
        <v>11</v>
      </c>
      <c r="U9" s="354" t="s">
        <v>60</v>
      </c>
      <c r="W9" s="23"/>
    </row>
    <row r="10" spans="1:26" ht="45.75" customHeight="1" thickBot="1" x14ac:dyDescent="0.3">
      <c r="A10" s="332"/>
      <c r="B10" s="330"/>
      <c r="C10" s="330"/>
      <c r="D10" s="330"/>
      <c r="E10" s="334"/>
      <c r="F10" s="61" t="s">
        <v>73</v>
      </c>
      <c r="G10" s="61" t="s">
        <v>74</v>
      </c>
      <c r="H10" s="330"/>
      <c r="I10" s="330"/>
      <c r="J10" s="330"/>
      <c r="K10" s="113" t="s">
        <v>168</v>
      </c>
      <c r="L10" s="113" t="s">
        <v>169</v>
      </c>
      <c r="M10" s="330"/>
      <c r="N10" s="368"/>
      <c r="O10" s="418"/>
      <c r="P10" s="420"/>
      <c r="Q10" s="355"/>
      <c r="R10" s="355"/>
      <c r="S10" s="355"/>
      <c r="T10" s="355"/>
      <c r="U10" s="355"/>
      <c r="W10" s="23"/>
    </row>
    <row r="11" spans="1:26" s="54" customFormat="1" ht="105" customHeight="1" thickTop="1" x14ac:dyDescent="0.25">
      <c r="A11" s="411" t="s">
        <v>292</v>
      </c>
      <c r="B11" s="73" t="s">
        <v>76</v>
      </c>
      <c r="C11" s="192" t="s">
        <v>291</v>
      </c>
      <c r="D11" s="193" t="s">
        <v>266</v>
      </c>
      <c r="E11" s="194"/>
      <c r="F11" s="292">
        <v>2010</v>
      </c>
      <c r="G11" s="293">
        <v>42217</v>
      </c>
      <c r="H11" s="294" t="s">
        <v>317</v>
      </c>
      <c r="I11" s="280"/>
      <c r="J11" s="295" t="s">
        <v>379</v>
      </c>
      <c r="K11" s="281"/>
      <c r="L11" s="281"/>
      <c r="M11" s="194"/>
      <c r="N11" s="281"/>
      <c r="O11" s="281"/>
      <c r="P11" s="281" t="s">
        <v>61</v>
      </c>
      <c r="Q11" s="284" t="s">
        <v>382</v>
      </c>
      <c r="R11" s="284" t="s">
        <v>383</v>
      </c>
      <c r="S11" s="285" t="s">
        <v>384</v>
      </c>
      <c r="T11" s="285" t="s">
        <v>385</v>
      </c>
      <c r="U11" s="284" t="s">
        <v>425</v>
      </c>
      <c r="W11" s="195"/>
    </row>
    <row r="12" spans="1:26" s="54" customFormat="1" ht="105" customHeight="1" x14ac:dyDescent="0.25">
      <c r="A12" s="412"/>
      <c r="B12" s="196" t="s">
        <v>77</v>
      </c>
      <c r="C12" s="192" t="s">
        <v>293</v>
      </c>
      <c r="D12" s="193" t="s">
        <v>267</v>
      </c>
      <c r="E12" s="197"/>
      <c r="F12" s="292">
        <v>2010</v>
      </c>
      <c r="G12" s="293">
        <v>42217</v>
      </c>
      <c r="H12" s="294" t="s">
        <v>317</v>
      </c>
      <c r="I12" s="282"/>
      <c r="J12" s="283"/>
      <c r="K12" s="283"/>
      <c r="L12" s="283"/>
      <c r="M12" s="197"/>
      <c r="N12" s="281"/>
      <c r="O12" s="281"/>
      <c r="P12" s="281" t="s">
        <v>61</v>
      </c>
      <c r="Q12" s="285" t="s">
        <v>386</v>
      </c>
      <c r="R12" s="285" t="s">
        <v>387</v>
      </c>
      <c r="S12" s="285" t="s">
        <v>388</v>
      </c>
      <c r="T12" s="285" t="s">
        <v>385</v>
      </c>
      <c r="U12" s="285" t="s">
        <v>424</v>
      </c>
      <c r="W12" s="195"/>
    </row>
    <row r="13" spans="1:26" s="54" customFormat="1" ht="105" customHeight="1" x14ac:dyDescent="0.25">
      <c r="A13" s="412"/>
      <c r="B13" s="196" t="s">
        <v>78</v>
      </c>
      <c r="C13" s="192" t="s">
        <v>294</v>
      </c>
      <c r="D13" s="193" t="s">
        <v>268</v>
      </c>
      <c r="E13" s="197"/>
      <c r="F13" s="292">
        <v>2010</v>
      </c>
      <c r="G13" s="296" t="s">
        <v>318</v>
      </c>
      <c r="H13" s="294" t="s">
        <v>319</v>
      </c>
      <c r="I13" s="282"/>
      <c r="J13" s="295" t="s">
        <v>335</v>
      </c>
      <c r="K13" s="283"/>
      <c r="L13" s="283"/>
      <c r="M13" s="197"/>
      <c r="N13" s="281"/>
      <c r="O13" s="281"/>
      <c r="P13" s="281" t="s">
        <v>61</v>
      </c>
      <c r="Q13" s="285" t="s">
        <v>389</v>
      </c>
      <c r="R13" s="283"/>
      <c r="S13" s="283"/>
      <c r="T13" s="283" t="s">
        <v>390</v>
      </c>
      <c r="U13" s="283"/>
      <c r="W13" s="195"/>
    </row>
    <row r="14" spans="1:26" s="54" customFormat="1" ht="105" customHeight="1" x14ac:dyDescent="0.25">
      <c r="A14" s="412"/>
      <c r="B14" s="196" t="s">
        <v>79</v>
      </c>
      <c r="C14" s="192" t="s">
        <v>295</v>
      </c>
      <c r="D14" s="198" t="s">
        <v>269</v>
      </c>
      <c r="E14" s="197"/>
      <c r="F14" s="292">
        <v>2010</v>
      </c>
      <c r="G14" s="293">
        <v>42217</v>
      </c>
      <c r="H14" s="294" t="s">
        <v>320</v>
      </c>
      <c r="I14" s="282"/>
      <c r="J14" s="283"/>
      <c r="K14" s="283"/>
      <c r="L14" s="283"/>
      <c r="M14" s="197"/>
      <c r="N14" s="281"/>
      <c r="O14" s="281" t="s">
        <v>61</v>
      </c>
      <c r="P14" s="281"/>
      <c r="Q14" s="285" t="s">
        <v>391</v>
      </c>
      <c r="R14" s="285" t="s">
        <v>392</v>
      </c>
      <c r="S14" s="285" t="s">
        <v>395</v>
      </c>
      <c r="T14" s="285" t="s">
        <v>385</v>
      </c>
      <c r="U14" s="283"/>
      <c r="W14" s="195"/>
    </row>
    <row r="15" spans="1:26" s="54" customFormat="1" ht="105" customHeight="1" x14ac:dyDescent="0.25">
      <c r="A15" s="412"/>
      <c r="B15" s="196" t="s">
        <v>80</v>
      </c>
      <c r="C15" s="192" t="s">
        <v>296</v>
      </c>
      <c r="D15" s="198" t="s">
        <v>270</v>
      </c>
      <c r="E15" s="197"/>
      <c r="F15" s="292">
        <v>2010</v>
      </c>
      <c r="G15" s="293">
        <v>42217</v>
      </c>
      <c r="H15" s="294" t="s">
        <v>320</v>
      </c>
      <c r="I15" s="297">
        <v>1000000</v>
      </c>
      <c r="J15" s="283"/>
      <c r="K15" s="283"/>
      <c r="L15" s="283"/>
      <c r="M15" s="197"/>
      <c r="N15" s="281"/>
      <c r="O15" s="281" t="s">
        <v>61</v>
      </c>
      <c r="P15" s="286"/>
      <c r="Q15" s="287" t="s">
        <v>393</v>
      </c>
      <c r="R15" s="287" t="s">
        <v>394</v>
      </c>
      <c r="S15" s="285" t="s">
        <v>395</v>
      </c>
      <c r="T15" s="285" t="s">
        <v>385</v>
      </c>
      <c r="U15" s="285" t="s">
        <v>426</v>
      </c>
      <c r="W15" s="195"/>
    </row>
    <row r="16" spans="1:26" s="54" customFormat="1" ht="105" customHeight="1" x14ac:dyDescent="0.25">
      <c r="A16" s="412"/>
      <c r="B16" s="196" t="s">
        <v>81</v>
      </c>
      <c r="C16" s="192" t="s">
        <v>297</v>
      </c>
      <c r="D16" s="198" t="s">
        <v>271</v>
      </c>
      <c r="E16" s="197"/>
      <c r="F16" s="295">
        <v>2010</v>
      </c>
      <c r="G16" s="298">
        <v>40878</v>
      </c>
      <c r="H16" s="294" t="s">
        <v>321</v>
      </c>
      <c r="I16" s="282"/>
      <c r="J16" s="283"/>
      <c r="K16" s="283"/>
      <c r="L16" s="283"/>
      <c r="M16" s="197"/>
      <c r="N16" s="281" t="s">
        <v>61</v>
      </c>
      <c r="O16" s="290"/>
      <c r="P16" s="288"/>
      <c r="Q16" s="289" t="s">
        <v>396</v>
      </c>
      <c r="R16" s="288"/>
      <c r="S16" s="291" t="s">
        <v>397</v>
      </c>
      <c r="T16" s="283" t="s">
        <v>398</v>
      </c>
      <c r="U16" s="283"/>
      <c r="W16" s="195"/>
    </row>
    <row r="17" spans="1:23" s="54" customFormat="1" ht="105" customHeight="1" x14ac:dyDescent="0.25">
      <c r="A17" s="412"/>
      <c r="B17" s="196" t="s">
        <v>82</v>
      </c>
      <c r="C17" s="192" t="s">
        <v>298</v>
      </c>
      <c r="D17" s="198" t="s">
        <v>272</v>
      </c>
      <c r="E17" s="197"/>
      <c r="F17" s="292">
        <v>2010</v>
      </c>
      <c r="G17" s="293">
        <v>42217</v>
      </c>
      <c r="H17" s="294" t="s">
        <v>322</v>
      </c>
      <c r="I17" s="282"/>
      <c r="J17" s="283"/>
      <c r="K17" s="283"/>
      <c r="L17" s="283"/>
      <c r="M17" s="197"/>
      <c r="N17" s="281"/>
      <c r="O17" s="281" t="s">
        <v>61</v>
      </c>
      <c r="P17" s="281"/>
      <c r="Q17" s="307" t="s">
        <v>399</v>
      </c>
      <c r="R17" s="281"/>
      <c r="S17" s="283"/>
      <c r="T17" s="283" t="s">
        <v>398</v>
      </c>
      <c r="U17" s="283"/>
      <c r="W17" s="195"/>
    </row>
    <row r="18" spans="1:23" s="54" customFormat="1" ht="72.75" customHeight="1" x14ac:dyDescent="0.25">
      <c r="A18" s="412"/>
      <c r="B18" s="196" t="s">
        <v>83</v>
      </c>
      <c r="C18" s="192" t="s">
        <v>299</v>
      </c>
      <c r="D18" s="198" t="s">
        <v>273</v>
      </c>
      <c r="E18" s="197"/>
      <c r="F18" s="292">
        <v>2010</v>
      </c>
      <c r="G18" s="298">
        <v>40695</v>
      </c>
      <c r="H18" s="294" t="s">
        <v>323</v>
      </c>
      <c r="I18" s="282"/>
      <c r="J18" s="283"/>
      <c r="K18" s="283"/>
      <c r="L18" s="283"/>
      <c r="M18" s="197"/>
      <c r="N18" s="281"/>
      <c r="O18" s="281" t="s">
        <v>61</v>
      </c>
      <c r="P18" s="281"/>
      <c r="Q18" s="285"/>
      <c r="R18" s="299"/>
      <c r="S18" s="285" t="s">
        <v>428</v>
      </c>
      <c r="T18" s="283" t="s">
        <v>398</v>
      </c>
      <c r="U18" s="283"/>
      <c r="W18" s="195"/>
    </row>
    <row r="19" spans="1:23" s="54" customFormat="1" ht="71.25" customHeight="1" x14ac:dyDescent="0.25">
      <c r="A19" s="412"/>
      <c r="B19" s="196" t="s">
        <v>84</v>
      </c>
      <c r="C19" s="192" t="s">
        <v>300</v>
      </c>
      <c r="D19" s="198" t="s">
        <v>274</v>
      </c>
      <c r="E19" s="197"/>
      <c r="F19" s="292">
        <v>2010</v>
      </c>
      <c r="G19" s="293">
        <v>42217</v>
      </c>
      <c r="H19" s="294" t="s">
        <v>324</v>
      </c>
      <c r="I19" s="282"/>
      <c r="J19" s="283"/>
      <c r="K19" s="283"/>
      <c r="L19" s="283"/>
      <c r="M19" s="197"/>
      <c r="N19" s="281" t="s">
        <v>61</v>
      </c>
      <c r="O19" s="281"/>
      <c r="P19" s="281"/>
      <c r="Q19" s="285" t="s">
        <v>400</v>
      </c>
      <c r="R19" s="283"/>
      <c r="S19" s="299"/>
      <c r="T19" s="283" t="s">
        <v>398</v>
      </c>
      <c r="U19" s="283"/>
      <c r="W19" s="195"/>
    </row>
    <row r="20" spans="1:23" s="54" customFormat="1" ht="81.75" customHeight="1" x14ac:dyDescent="0.25">
      <c r="A20" s="412"/>
      <c r="B20" s="196" t="s">
        <v>85</v>
      </c>
      <c r="C20" s="192" t="s">
        <v>301</v>
      </c>
      <c r="D20" s="198" t="s">
        <v>275</v>
      </c>
      <c r="E20" s="197"/>
      <c r="F20" s="292">
        <v>2010</v>
      </c>
      <c r="G20" s="293">
        <v>42217</v>
      </c>
      <c r="H20" s="294" t="s">
        <v>324</v>
      </c>
      <c r="I20" s="282"/>
      <c r="J20" s="283"/>
      <c r="K20" s="283"/>
      <c r="L20" s="283"/>
      <c r="M20" s="197"/>
      <c r="N20" s="281" t="s">
        <v>61</v>
      </c>
      <c r="O20" s="281"/>
      <c r="P20" s="281"/>
      <c r="Q20" s="285" t="s">
        <v>400</v>
      </c>
      <c r="R20" s="283"/>
      <c r="S20" s="283"/>
      <c r="T20" s="283" t="s">
        <v>398</v>
      </c>
      <c r="U20" s="283"/>
      <c r="W20" s="195"/>
    </row>
    <row r="21" spans="1:23" s="54" customFormat="1" ht="72" customHeight="1" x14ac:dyDescent="0.25">
      <c r="A21" s="412"/>
      <c r="B21" s="196" t="s">
        <v>86</v>
      </c>
      <c r="C21" s="192" t="s">
        <v>302</v>
      </c>
      <c r="D21" s="198" t="s">
        <v>276</v>
      </c>
      <c r="E21" s="197"/>
      <c r="F21" s="292">
        <v>2010</v>
      </c>
      <c r="G21" s="298">
        <v>40878</v>
      </c>
      <c r="H21" s="294" t="s">
        <v>325</v>
      </c>
      <c r="I21" s="282"/>
      <c r="J21" s="283"/>
      <c r="K21" s="283"/>
      <c r="L21" s="283"/>
      <c r="M21" s="197"/>
      <c r="N21" s="281"/>
      <c r="O21" s="281"/>
      <c r="P21" s="281" t="s">
        <v>61</v>
      </c>
      <c r="Q21" s="283" t="s">
        <v>401</v>
      </c>
      <c r="R21" s="283" t="s">
        <v>402</v>
      </c>
      <c r="S21" s="283" t="s">
        <v>403</v>
      </c>
      <c r="T21" s="283" t="s">
        <v>398</v>
      </c>
      <c r="U21" s="283"/>
      <c r="W21" s="195"/>
    </row>
    <row r="22" spans="1:23" s="54" customFormat="1" ht="76.5" customHeight="1" x14ac:dyDescent="0.25">
      <c r="A22" s="412"/>
      <c r="B22" s="196" t="s">
        <v>87</v>
      </c>
      <c r="C22" s="192" t="s">
        <v>303</v>
      </c>
      <c r="D22" s="198" t="s">
        <v>277</v>
      </c>
      <c r="E22" s="197"/>
      <c r="F22" s="292">
        <v>2010</v>
      </c>
      <c r="G22" s="293">
        <v>40878</v>
      </c>
      <c r="H22" s="294" t="s">
        <v>319</v>
      </c>
      <c r="I22" s="282"/>
      <c r="J22" s="283"/>
      <c r="K22" s="283"/>
      <c r="L22" s="283"/>
      <c r="M22" s="197"/>
      <c r="N22" s="281"/>
      <c r="O22" s="281" t="s">
        <v>61</v>
      </c>
      <c r="P22" s="281"/>
      <c r="Q22" s="285" t="s">
        <v>404</v>
      </c>
      <c r="R22" s="283"/>
      <c r="S22" s="283"/>
      <c r="T22" s="283" t="s">
        <v>390</v>
      </c>
      <c r="U22" s="283"/>
      <c r="W22" s="195"/>
    </row>
    <row r="23" spans="1:23" s="54" customFormat="1" ht="105" customHeight="1" x14ac:dyDescent="0.25">
      <c r="A23" s="413"/>
      <c r="B23" s="196" t="s">
        <v>88</v>
      </c>
      <c r="C23" s="192" t="s">
        <v>304</v>
      </c>
      <c r="D23" s="198" t="s">
        <v>278</v>
      </c>
      <c r="E23" s="197"/>
      <c r="F23" s="292">
        <v>2010</v>
      </c>
      <c r="G23" s="298">
        <v>42186</v>
      </c>
      <c r="H23" s="294" t="s">
        <v>326</v>
      </c>
      <c r="I23" s="282"/>
      <c r="J23" s="283"/>
      <c r="K23" s="283"/>
      <c r="L23" s="283"/>
      <c r="M23" s="197"/>
      <c r="N23" s="281"/>
      <c r="O23" s="286"/>
      <c r="P23" s="281" t="s">
        <v>61</v>
      </c>
      <c r="Q23" s="300" t="s">
        <v>422</v>
      </c>
      <c r="R23" s="283"/>
      <c r="S23" s="283"/>
      <c r="T23" s="301" t="s">
        <v>353</v>
      </c>
      <c r="U23" s="283"/>
      <c r="W23" s="195"/>
    </row>
    <row r="24" spans="1:23" s="54" customFormat="1" ht="105" customHeight="1" x14ac:dyDescent="0.25">
      <c r="A24" s="414" t="s">
        <v>380</v>
      </c>
      <c r="B24" s="196" t="s">
        <v>91</v>
      </c>
      <c r="C24" s="199" t="s">
        <v>305</v>
      </c>
      <c r="D24" s="200" t="s">
        <v>279</v>
      </c>
      <c r="E24" s="197"/>
      <c r="F24" s="292">
        <v>2010</v>
      </c>
      <c r="G24" s="293">
        <v>42217</v>
      </c>
      <c r="H24" s="302" t="s">
        <v>319</v>
      </c>
      <c r="I24" s="282"/>
      <c r="J24" s="283"/>
      <c r="K24" s="283"/>
      <c r="L24" s="283"/>
      <c r="M24" s="197"/>
      <c r="N24" s="290"/>
      <c r="O24" s="309"/>
      <c r="P24" s="308" t="s">
        <v>61</v>
      </c>
      <c r="Q24" s="285" t="s">
        <v>405</v>
      </c>
      <c r="R24" s="283"/>
      <c r="S24" s="283"/>
      <c r="T24" s="283" t="s">
        <v>390</v>
      </c>
      <c r="U24" s="283"/>
      <c r="W24" s="195"/>
    </row>
    <row r="25" spans="1:23" s="54" customFormat="1" ht="80.25" customHeight="1" x14ac:dyDescent="0.25">
      <c r="A25" s="412"/>
      <c r="B25" s="196" t="s">
        <v>92</v>
      </c>
      <c r="C25" s="199" t="s">
        <v>306</v>
      </c>
      <c r="D25" s="200" t="s">
        <v>280</v>
      </c>
      <c r="E25" s="197"/>
      <c r="F25" s="292">
        <v>2010</v>
      </c>
      <c r="G25" s="293">
        <v>42217</v>
      </c>
      <c r="H25" s="302" t="s">
        <v>319</v>
      </c>
      <c r="I25" s="282"/>
      <c r="J25" s="283"/>
      <c r="K25" s="283"/>
      <c r="L25" s="283"/>
      <c r="M25" s="197"/>
      <c r="N25" s="290" t="s">
        <v>61</v>
      </c>
      <c r="O25" s="309"/>
      <c r="P25" s="308"/>
      <c r="Q25" s="285" t="s">
        <v>406</v>
      </c>
      <c r="R25" s="283"/>
      <c r="S25" s="283"/>
      <c r="T25" s="283" t="s">
        <v>390</v>
      </c>
      <c r="U25" s="283"/>
      <c r="W25" s="195"/>
    </row>
    <row r="26" spans="1:23" s="54" customFormat="1" ht="76.5" customHeight="1" x14ac:dyDescent="0.25">
      <c r="A26" s="412"/>
      <c r="B26" s="196" t="s">
        <v>94</v>
      </c>
      <c r="C26" s="199" t="s">
        <v>308</v>
      </c>
      <c r="D26" s="201" t="s">
        <v>282</v>
      </c>
      <c r="E26" s="194"/>
      <c r="F26" s="292">
        <v>2010</v>
      </c>
      <c r="G26" s="298">
        <v>42186</v>
      </c>
      <c r="H26" s="302" t="s">
        <v>319</v>
      </c>
      <c r="I26" s="280"/>
      <c r="J26" s="281"/>
      <c r="K26" s="281"/>
      <c r="L26" s="281"/>
      <c r="M26" s="194"/>
      <c r="N26" s="281"/>
      <c r="O26" s="281" t="s">
        <v>61</v>
      </c>
      <c r="P26" s="281"/>
      <c r="Q26" s="284" t="s">
        <v>407</v>
      </c>
      <c r="R26" s="281"/>
      <c r="S26" s="281"/>
      <c r="T26" s="283" t="s">
        <v>390</v>
      </c>
      <c r="U26" s="281"/>
      <c r="W26" s="195"/>
    </row>
    <row r="27" spans="1:23" s="54" customFormat="1" ht="86.25" customHeight="1" x14ac:dyDescent="0.25">
      <c r="A27" s="412"/>
      <c r="B27" s="196" t="s">
        <v>95</v>
      </c>
      <c r="C27" s="199" t="s">
        <v>309</v>
      </c>
      <c r="D27" s="201" t="s">
        <v>283</v>
      </c>
      <c r="E27" s="194"/>
      <c r="F27" s="292">
        <v>2010</v>
      </c>
      <c r="G27" s="298">
        <v>42186</v>
      </c>
      <c r="H27" s="302" t="s">
        <v>319</v>
      </c>
      <c r="I27" s="280"/>
      <c r="J27" s="281"/>
      <c r="K27" s="281"/>
      <c r="L27" s="281"/>
      <c r="M27" s="194"/>
      <c r="N27" s="281"/>
      <c r="O27" s="281"/>
      <c r="P27" s="281" t="s">
        <v>61</v>
      </c>
      <c r="Q27" s="281" t="s">
        <v>423</v>
      </c>
      <c r="R27" s="281"/>
      <c r="S27" s="281"/>
      <c r="T27" s="283" t="s">
        <v>390</v>
      </c>
      <c r="U27" s="281"/>
      <c r="W27" s="195"/>
    </row>
    <row r="28" spans="1:23" s="54" customFormat="1" ht="105" customHeight="1" x14ac:dyDescent="0.25">
      <c r="A28" s="413"/>
      <c r="B28" s="196" t="s">
        <v>96</v>
      </c>
      <c r="C28" s="199" t="s">
        <v>310</v>
      </c>
      <c r="D28" s="201" t="s">
        <v>284</v>
      </c>
      <c r="E28" s="194"/>
      <c r="F28" s="292">
        <v>2010</v>
      </c>
      <c r="G28" s="295" t="s">
        <v>365</v>
      </c>
      <c r="H28" s="302" t="s">
        <v>319</v>
      </c>
      <c r="I28" s="282"/>
      <c r="J28" s="283"/>
      <c r="K28" s="283"/>
      <c r="L28" s="283"/>
      <c r="M28" s="194"/>
      <c r="N28" s="281"/>
      <c r="O28" s="281"/>
      <c r="P28" s="281" t="s">
        <v>61</v>
      </c>
      <c r="Q28" s="284" t="s">
        <v>408</v>
      </c>
      <c r="R28" s="281"/>
      <c r="S28" s="281"/>
      <c r="T28" s="283" t="s">
        <v>390</v>
      </c>
      <c r="U28" s="281"/>
      <c r="W28" s="195"/>
    </row>
    <row r="29" spans="1:23" s="54" customFormat="1" ht="105" customHeight="1" x14ac:dyDescent="0.25">
      <c r="A29" s="414" t="s">
        <v>265</v>
      </c>
      <c r="B29" s="196" t="s">
        <v>106</v>
      </c>
      <c r="C29" s="202" t="s">
        <v>311</v>
      </c>
      <c r="D29" s="203" t="s">
        <v>285</v>
      </c>
      <c r="E29" s="197"/>
      <c r="F29" s="292">
        <v>2010</v>
      </c>
      <c r="G29" s="293">
        <v>41244</v>
      </c>
      <c r="H29" s="303" t="s">
        <v>329</v>
      </c>
      <c r="I29" s="282"/>
      <c r="J29" s="283"/>
      <c r="K29" s="283"/>
      <c r="L29" s="283"/>
      <c r="M29" s="197"/>
      <c r="N29" s="281" t="s">
        <v>61</v>
      </c>
      <c r="O29" s="281"/>
      <c r="P29" s="281"/>
      <c r="Q29" s="285" t="s">
        <v>409</v>
      </c>
      <c r="R29" s="283"/>
      <c r="S29" s="283"/>
      <c r="T29" s="283" t="s">
        <v>398</v>
      </c>
      <c r="U29" s="283"/>
      <c r="W29" s="195"/>
    </row>
    <row r="30" spans="1:23" s="54" customFormat="1" ht="105" customHeight="1" x14ac:dyDescent="0.25">
      <c r="A30" s="412"/>
      <c r="B30" s="196" t="s">
        <v>107</v>
      </c>
      <c r="C30" s="202" t="s">
        <v>312</v>
      </c>
      <c r="D30" s="203" t="s">
        <v>286</v>
      </c>
      <c r="E30" s="197"/>
      <c r="F30" s="292">
        <v>2010</v>
      </c>
      <c r="G30" s="298">
        <v>41974</v>
      </c>
      <c r="H30" s="303" t="s">
        <v>317</v>
      </c>
      <c r="I30" s="282"/>
      <c r="J30" s="283"/>
      <c r="K30" s="283"/>
      <c r="L30" s="283"/>
      <c r="M30" s="197"/>
      <c r="N30" s="281"/>
      <c r="O30" s="281"/>
      <c r="P30" s="281" t="s">
        <v>61</v>
      </c>
      <c r="Q30" s="285" t="s">
        <v>410</v>
      </c>
      <c r="R30" s="285" t="s">
        <v>411</v>
      </c>
      <c r="S30" s="285" t="s">
        <v>412</v>
      </c>
      <c r="T30" s="285" t="s">
        <v>385</v>
      </c>
      <c r="U30" s="285" t="s">
        <v>427</v>
      </c>
      <c r="W30" s="195"/>
    </row>
    <row r="31" spans="1:23" s="54" customFormat="1" ht="105" customHeight="1" x14ac:dyDescent="0.25">
      <c r="A31" s="412"/>
      <c r="B31" s="196" t="s">
        <v>108</v>
      </c>
      <c r="C31" s="202" t="s">
        <v>313</v>
      </c>
      <c r="D31" s="203" t="s">
        <v>287</v>
      </c>
      <c r="E31" s="197"/>
      <c r="F31" s="292">
        <v>2010</v>
      </c>
      <c r="G31" s="293">
        <v>42217</v>
      </c>
      <c r="H31" s="303" t="s">
        <v>320</v>
      </c>
      <c r="I31" s="280"/>
      <c r="J31" s="281"/>
      <c r="K31" s="281"/>
      <c r="L31" s="281"/>
      <c r="M31" s="197"/>
      <c r="N31" s="281"/>
      <c r="O31" s="281" t="s">
        <v>61</v>
      </c>
      <c r="P31" s="281"/>
      <c r="Q31" s="285" t="s">
        <v>413</v>
      </c>
      <c r="R31" s="285" t="s">
        <v>414</v>
      </c>
      <c r="S31" s="285" t="s">
        <v>415</v>
      </c>
      <c r="T31" s="285" t="s">
        <v>385</v>
      </c>
      <c r="U31" s="285" t="s">
        <v>416</v>
      </c>
      <c r="W31" s="195"/>
    </row>
    <row r="32" spans="1:23" s="54" customFormat="1" ht="105" customHeight="1" x14ac:dyDescent="0.25">
      <c r="A32" s="412"/>
      <c r="B32" s="196" t="s">
        <v>109</v>
      </c>
      <c r="C32" s="202" t="s">
        <v>314</v>
      </c>
      <c r="D32" s="203" t="s">
        <v>288</v>
      </c>
      <c r="E32" s="194"/>
      <c r="F32" s="292">
        <v>2010</v>
      </c>
      <c r="G32" s="298">
        <v>42339</v>
      </c>
      <c r="H32" s="303" t="s">
        <v>320</v>
      </c>
      <c r="I32" s="280"/>
      <c r="J32" s="281"/>
      <c r="K32" s="281"/>
      <c r="L32" s="281"/>
      <c r="M32" s="194"/>
      <c r="N32" s="281"/>
      <c r="O32" s="281"/>
      <c r="P32" s="281" t="s">
        <v>61</v>
      </c>
      <c r="Q32" s="284" t="s">
        <v>417</v>
      </c>
      <c r="R32" s="281" t="s">
        <v>418</v>
      </c>
      <c r="S32" s="285" t="s">
        <v>415</v>
      </c>
      <c r="T32" s="285" t="s">
        <v>385</v>
      </c>
      <c r="U32" s="284" t="s">
        <v>419</v>
      </c>
      <c r="W32" s="195"/>
    </row>
    <row r="33" spans="1:23" s="54" customFormat="1" ht="105" customHeight="1" x14ac:dyDescent="0.25">
      <c r="A33" s="412"/>
      <c r="B33" s="196" t="s">
        <v>110</v>
      </c>
      <c r="C33" s="202" t="s">
        <v>315</v>
      </c>
      <c r="D33" s="203" t="s">
        <v>289</v>
      </c>
      <c r="E33" s="194"/>
      <c r="F33" s="292">
        <v>2010</v>
      </c>
      <c r="G33" s="293">
        <v>42217</v>
      </c>
      <c r="H33" s="303" t="s">
        <v>330</v>
      </c>
      <c r="I33" s="280"/>
      <c r="J33" s="281"/>
      <c r="K33" s="281"/>
      <c r="L33" s="281"/>
      <c r="M33" s="194"/>
      <c r="N33" s="281"/>
      <c r="O33" s="281"/>
      <c r="P33" s="281" t="s">
        <v>61</v>
      </c>
      <c r="Q33" s="285" t="s">
        <v>420</v>
      </c>
      <c r="R33" s="281"/>
      <c r="S33" s="281"/>
      <c r="T33" s="281" t="s">
        <v>398</v>
      </c>
      <c r="U33" s="281"/>
      <c r="W33" s="195"/>
    </row>
    <row r="34" spans="1:23" s="54" customFormat="1" ht="105" customHeight="1" x14ac:dyDescent="0.25">
      <c r="A34" s="413"/>
      <c r="B34" s="196" t="s">
        <v>111</v>
      </c>
      <c r="C34" s="202" t="s">
        <v>316</v>
      </c>
      <c r="D34" s="204" t="s">
        <v>290</v>
      </c>
      <c r="E34" s="194"/>
      <c r="F34" s="304">
        <v>2010</v>
      </c>
      <c r="G34" s="305">
        <v>41244</v>
      </c>
      <c r="H34" s="303" t="s">
        <v>328</v>
      </c>
      <c r="I34" s="306"/>
      <c r="J34" s="306"/>
      <c r="K34" s="194"/>
      <c r="L34" s="194"/>
      <c r="M34" s="194"/>
      <c r="N34" s="281"/>
      <c r="O34" s="281" t="s">
        <v>61</v>
      </c>
      <c r="P34" s="281"/>
      <c r="Q34" s="285" t="s">
        <v>421</v>
      </c>
      <c r="R34" s="281"/>
      <c r="S34" s="281"/>
      <c r="T34" s="281" t="s">
        <v>398</v>
      </c>
      <c r="U34" s="281"/>
      <c r="W34" s="195"/>
    </row>
    <row r="35" spans="1:23" x14ac:dyDescent="0.25">
      <c r="W35" s="23"/>
    </row>
    <row r="36" spans="1:23" x14ac:dyDescent="0.25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66"/>
      <c r="O36" s="66"/>
      <c r="P36" s="66"/>
      <c r="Q36" s="23"/>
      <c r="R36" s="23"/>
      <c r="S36" s="23"/>
      <c r="T36" s="23"/>
      <c r="U36" s="23"/>
      <c r="V36" s="23"/>
      <c r="W36" s="23"/>
    </row>
    <row r="37" spans="1:23" x14ac:dyDescent="0.25">
      <c r="A37" s="66"/>
      <c r="B37" s="66"/>
      <c r="C37" s="66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</row>
    <row r="38" spans="1:23" x14ac:dyDescent="0.25">
      <c r="A38" s="69"/>
      <c r="B38" s="69"/>
      <c r="C38" s="69"/>
      <c r="N38" s="15"/>
      <c r="O38" s="15"/>
      <c r="P38" s="15"/>
    </row>
    <row r="39" spans="1:23" ht="26.25" customHeight="1" x14ac:dyDescent="0.25">
      <c r="A39" s="69"/>
      <c r="B39" s="69"/>
      <c r="C39" s="69"/>
      <c r="N39" s="15"/>
      <c r="O39" s="15"/>
      <c r="P39" s="15"/>
    </row>
    <row r="40" spans="1:23" ht="26.25" customHeight="1" x14ac:dyDescent="0.25">
      <c r="A40" s="69"/>
      <c r="B40" s="69"/>
      <c r="C40" s="69"/>
      <c r="N40" s="15"/>
      <c r="O40" s="15"/>
      <c r="P40" s="15"/>
    </row>
    <row r="41" spans="1:23" ht="43.5" customHeight="1" x14ac:dyDescent="0.25">
      <c r="A41" s="69"/>
      <c r="B41" s="69"/>
      <c r="C41" s="69"/>
      <c r="N41" s="15"/>
      <c r="O41" s="15"/>
      <c r="P41" s="15"/>
    </row>
    <row r="42" spans="1:23" x14ac:dyDescent="0.25">
      <c r="A42" s="69"/>
      <c r="B42" s="69"/>
      <c r="C42" s="69"/>
      <c r="N42" s="15"/>
      <c r="O42" s="15"/>
      <c r="P42" s="15"/>
    </row>
    <row r="43" spans="1:23" ht="15.75" customHeight="1" x14ac:dyDescent="0.25">
      <c r="A43" s="69"/>
      <c r="B43" s="69"/>
      <c r="C43" s="69"/>
      <c r="N43" s="15"/>
      <c r="O43" s="15"/>
      <c r="P43" s="15"/>
    </row>
    <row r="44" spans="1:23" x14ac:dyDescent="0.25">
      <c r="A44" s="69"/>
      <c r="B44" s="69"/>
      <c r="C44" s="69"/>
      <c r="N44" s="15"/>
      <c r="O44" s="15"/>
      <c r="P44" s="15"/>
    </row>
    <row r="45" spans="1:23" x14ac:dyDescent="0.25">
      <c r="A45" s="69"/>
      <c r="B45" s="69"/>
      <c r="C45" s="69"/>
      <c r="N45" s="15"/>
      <c r="O45" s="15"/>
      <c r="P45" s="15"/>
    </row>
    <row r="46" spans="1:23" x14ac:dyDescent="0.25">
      <c r="A46" s="69"/>
      <c r="B46" s="69"/>
      <c r="C46" s="69"/>
      <c r="N46" s="15"/>
      <c r="O46" s="15"/>
      <c r="P46" s="15"/>
    </row>
    <row r="47" spans="1:23" x14ac:dyDescent="0.25">
      <c r="A47" s="69"/>
      <c r="B47" s="69"/>
      <c r="C47" s="69"/>
      <c r="N47" s="15"/>
      <c r="O47" s="15"/>
      <c r="P47" s="15"/>
    </row>
    <row r="48" spans="1:23" x14ac:dyDescent="0.25">
      <c r="A48" s="69"/>
      <c r="B48" s="69"/>
      <c r="C48" s="69"/>
      <c r="N48" s="15"/>
      <c r="O48" s="15"/>
      <c r="P48" s="15"/>
    </row>
    <row r="49" spans="1:16" x14ac:dyDescent="0.25">
      <c r="A49" s="69"/>
      <c r="B49" s="69"/>
      <c r="C49" s="69"/>
      <c r="N49" s="15"/>
      <c r="O49" s="15"/>
      <c r="P49" s="15"/>
    </row>
    <row r="50" spans="1:16" x14ac:dyDescent="0.25">
      <c r="A50" s="69"/>
      <c r="B50" s="69"/>
      <c r="C50" s="69"/>
      <c r="N50" s="15"/>
      <c r="O50" s="15"/>
      <c r="P50" s="15"/>
    </row>
    <row r="51" spans="1:16" x14ac:dyDescent="0.25">
      <c r="A51" s="69"/>
      <c r="B51" s="69"/>
      <c r="C51" s="69"/>
      <c r="N51" s="15"/>
      <c r="O51" s="15"/>
      <c r="P51" s="15"/>
    </row>
    <row r="52" spans="1:16" x14ac:dyDescent="0.25">
      <c r="A52" s="69"/>
      <c r="B52" s="69"/>
      <c r="C52" s="69"/>
      <c r="N52" s="15"/>
      <c r="O52" s="15"/>
      <c r="P52" s="15"/>
    </row>
    <row r="53" spans="1:16" x14ac:dyDescent="0.25">
      <c r="A53" s="69"/>
      <c r="B53" s="69"/>
      <c r="C53" s="69"/>
      <c r="N53" s="15"/>
      <c r="O53" s="15"/>
      <c r="P53" s="15"/>
    </row>
    <row r="54" spans="1:16" s="50" customFormat="1" x14ac:dyDescent="0.25">
      <c r="A54" s="76"/>
      <c r="B54" s="76"/>
      <c r="C54" s="76"/>
    </row>
    <row r="55" spans="1:16" ht="15.75" customHeight="1" x14ac:dyDescent="0.25">
      <c r="A55" s="69"/>
      <c r="B55" s="69"/>
      <c r="C55" s="69"/>
      <c r="N55" s="15"/>
      <c r="O55" s="15"/>
      <c r="P55" s="15"/>
    </row>
    <row r="56" spans="1:16" ht="15" customHeight="1" x14ac:dyDescent="0.25">
      <c r="A56" s="69"/>
      <c r="B56" s="69"/>
      <c r="C56" s="69"/>
      <c r="N56" s="15"/>
      <c r="O56" s="15"/>
      <c r="P56" s="15"/>
    </row>
    <row r="57" spans="1:16" x14ac:dyDescent="0.25">
      <c r="A57" s="69"/>
      <c r="B57" s="69"/>
      <c r="C57" s="69"/>
      <c r="N57" s="15"/>
      <c r="O57" s="15"/>
      <c r="P57" s="15"/>
    </row>
    <row r="58" spans="1:16" x14ac:dyDescent="0.25">
      <c r="A58" s="69"/>
      <c r="B58" s="69"/>
      <c r="C58" s="69"/>
      <c r="N58" s="15"/>
      <c r="O58" s="15"/>
      <c r="P58" s="15"/>
    </row>
    <row r="59" spans="1:16" x14ac:dyDescent="0.25">
      <c r="A59" s="69"/>
      <c r="B59" s="69"/>
      <c r="C59" s="69"/>
      <c r="N59" s="15"/>
      <c r="O59" s="15"/>
      <c r="P59" s="15"/>
    </row>
    <row r="60" spans="1:16" x14ac:dyDescent="0.25">
      <c r="A60" s="69"/>
      <c r="B60" s="69"/>
      <c r="C60" s="69"/>
      <c r="N60" s="15"/>
      <c r="O60" s="15"/>
      <c r="P60" s="15"/>
    </row>
    <row r="61" spans="1:16" x14ac:dyDescent="0.25">
      <c r="A61" s="69"/>
      <c r="B61" s="69"/>
      <c r="C61" s="69"/>
      <c r="N61" s="15"/>
      <c r="O61" s="15"/>
      <c r="P61" s="15"/>
    </row>
    <row r="62" spans="1:16" x14ac:dyDescent="0.25">
      <c r="A62" s="69"/>
      <c r="B62" s="69"/>
      <c r="C62" s="69"/>
      <c r="N62" s="15"/>
      <c r="O62" s="15"/>
      <c r="P62" s="15"/>
    </row>
    <row r="63" spans="1:16" x14ac:dyDescent="0.25">
      <c r="A63" s="69"/>
      <c r="B63" s="69"/>
      <c r="C63" s="69"/>
      <c r="N63" s="15"/>
      <c r="O63" s="15"/>
      <c r="P63" s="15"/>
    </row>
    <row r="64" spans="1:16" x14ac:dyDescent="0.25">
      <c r="A64" s="69"/>
      <c r="B64" s="69"/>
      <c r="C64" s="69"/>
      <c r="N64" s="15"/>
      <c r="O64" s="15"/>
      <c r="P64" s="15"/>
    </row>
    <row r="65" spans="1:16" x14ac:dyDescent="0.25">
      <c r="A65" s="69"/>
      <c r="B65" s="69"/>
      <c r="C65" s="69"/>
      <c r="N65" s="15"/>
      <c r="O65" s="15"/>
      <c r="P65" s="15"/>
    </row>
    <row r="66" spans="1:16" x14ac:dyDescent="0.25">
      <c r="A66" s="69"/>
      <c r="B66" s="69"/>
      <c r="C66" s="69"/>
      <c r="N66" s="15"/>
      <c r="O66" s="15"/>
      <c r="P66" s="15"/>
    </row>
    <row r="67" spans="1:16" ht="15.75" customHeight="1" x14ac:dyDescent="0.25">
      <c r="A67" s="69"/>
      <c r="B67" s="69"/>
      <c r="C67" s="69"/>
      <c r="N67" s="15"/>
      <c r="O67" s="15"/>
      <c r="P67" s="15"/>
    </row>
    <row r="68" spans="1:16" ht="15" customHeight="1" x14ac:dyDescent="0.25">
      <c r="A68" s="69"/>
      <c r="B68" s="69"/>
      <c r="C68" s="69"/>
      <c r="N68" s="15"/>
      <c r="O68" s="15"/>
      <c r="P68" s="15"/>
    </row>
    <row r="69" spans="1:16" x14ac:dyDescent="0.25">
      <c r="A69" s="69"/>
      <c r="B69" s="69"/>
      <c r="C69" s="69"/>
      <c r="N69" s="15"/>
      <c r="O69" s="15"/>
      <c r="P69" s="15"/>
    </row>
    <row r="70" spans="1:16" x14ac:dyDescent="0.25">
      <c r="A70" s="69"/>
      <c r="B70" s="69"/>
      <c r="C70" s="69"/>
      <c r="N70" s="15"/>
      <c r="O70" s="15"/>
      <c r="P70" s="15"/>
    </row>
    <row r="71" spans="1:16" x14ac:dyDescent="0.25">
      <c r="A71" s="69"/>
      <c r="B71" s="69"/>
      <c r="C71" s="69"/>
      <c r="N71" s="15"/>
      <c r="O71" s="15"/>
      <c r="P71" s="15"/>
    </row>
    <row r="72" spans="1:16" x14ac:dyDescent="0.25">
      <c r="A72" s="69"/>
      <c r="B72" s="69"/>
      <c r="C72" s="69"/>
      <c r="N72" s="15"/>
      <c r="O72" s="15"/>
      <c r="P72" s="15"/>
    </row>
    <row r="73" spans="1:16" x14ac:dyDescent="0.25">
      <c r="A73" s="69"/>
      <c r="B73" s="69"/>
      <c r="C73" s="69"/>
      <c r="N73" s="15"/>
      <c r="O73" s="15"/>
      <c r="P73" s="15"/>
    </row>
    <row r="74" spans="1:16" x14ac:dyDescent="0.25">
      <c r="A74" s="69"/>
      <c r="B74" s="69"/>
      <c r="C74" s="69"/>
      <c r="N74" s="15"/>
      <c r="O74" s="15"/>
      <c r="P74" s="15"/>
    </row>
    <row r="75" spans="1:16" x14ac:dyDescent="0.25">
      <c r="A75" s="69"/>
      <c r="B75" s="69"/>
      <c r="C75" s="69"/>
      <c r="N75" s="15"/>
      <c r="O75" s="15"/>
      <c r="P75" s="15"/>
    </row>
    <row r="76" spans="1:16" x14ac:dyDescent="0.25">
      <c r="A76" s="69"/>
      <c r="B76" s="69"/>
      <c r="C76" s="69"/>
      <c r="N76" s="15"/>
      <c r="O76" s="15"/>
      <c r="P76" s="15"/>
    </row>
    <row r="77" spans="1:16" x14ac:dyDescent="0.25">
      <c r="A77" s="69"/>
      <c r="B77" s="69"/>
      <c r="C77" s="69"/>
      <c r="N77" s="15"/>
      <c r="O77" s="15"/>
      <c r="P77" s="15"/>
    </row>
    <row r="78" spans="1:16" s="50" customFormat="1" x14ac:dyDescent="0.25">
      <c r="A78" s="76"/>
      <c r="B78" s="76"/>
      <c r="C78" s="76"/>
    </row>
    <row r="79" spans="1:16" ht="15.75" customHeight="1" x14ac:dyDescent="0.25">
      <c r="A79" s="69"/>
      <c r="B79" s="69"/>
      <c r="C79" s="69"/>
      <c r="N79" s="15"/>
      <c r="O79" s="15"/>
      <c r="P79" s="15"/>
    </row>
    <row r="80" spans="1:16" x14ac:dyDescent="0.25">
      <c r="A80" s="69"/>
      <c r="B80" s="69"/>
      <c r="C80" s="69"/>
      <c r="N80" s="15"/>
      <c r="O80" s="15"/>
      <c r="P80" s="15"/>
    </row>
    <row r="81" spans="1:16" x14ac:dyDescent="0.25">
      <c r="A81" s="69"/>
      <c r="B81" s="69"/>
      <c r="C81" s="69"/>
      <c r="N81" s="15"/>
      <c r="O81" s="15"/>
      <c r="P81" s="15"/>
    </row>
    <row r="82" spans="1:16" x14ac:dyDescent="0.25">
      <c r="A82" s="69"/>
      <c r="B82" s="69"/>
      <c r="C82" s="69"/>
      <c r="N82" s="15"/>
      <c r="O82" s="15"/>
      <c r="P82" s="15"/>
    </row>
    <row r="83" spans="1:16" x14ac:dyDescent="0.25">
      <c r="A83" s="69"/>
      <c r="B83" s="69"/>
      <c r="C83" s="69"/>
      <c r="N83" s="15"/>
      <c r="O83" s="15"/>
      <c r="P83" s="15"/>
    </row>
    <row r="84" spans="1:16" x14ac:dyDescent="0.25">
      <c r="A84" s="69"/>
      <c r="B84" s="69"/>
      <c r="C84" s="69"/>
      <c r="N84" s="15"/>
      <c r="O84" s="15"/>
      <c r="P84" s="15"/>
    </row>
    <row r="85" spans="1:16" x14ac:dyDescent="0.25">
      <c r="A85" s="69"/>
      <c r="B85" s="69"/>
      <c r="C85" s="69"/>
      <c r="N85" s="15"/>
      <c r="O85" s="15"/>
      <c r="P85" s="15"/>
    </row>
    <row r="86" spans="1:16" x14ac:dyDescent="0.25">
      <c r="A86" s="69"/>
      <c r="B86" s="69"/>
      <c r="C86" s="69"/>
      <c r="N86" s="15"/>
      <c r="O86" s="15"/>
      <c r="P86" s="15"/>
    </row>
    <row r="87" spans="1:16" x14ac:dyDescent="0.25">
      <c r="A87" s="69"/>
      <c r="B87" s="69"/>
      <c r="C87" s="69"/>
      <c r="N87" s="15"/>
      <c r="O87" s="15"/>
      <c r="P87" s="15"/>
    </row>
    <row r="88" spans="1:16" x14ac:dyDescent="0.25">
      <c r="A88" s="69"/>
      <c r="B88" s="69"/>
      <c r="C88" s="69"/>
      <c r="N88" s="15"/>
      <c r="O88" s="15"/>
      <c r="P88" s="15"/>
    </row>
    <row r="89" spans="1:16" x14ac:dyDescent="0.25">
      <c r="A89" s="69"/>
      <c r="B89" s="69"/>
      <c r="C89" s="69"/>
      <c r="N89" s="15"/>
      <c r="O89" s="15"/>
      <c r="P89" s="15"/>
    </row>
    <row r="90" spans="1:16" x14ac:dyDescent="0.25">
      <c r="A90" s="69"/>
      <c r="B90" s="69"/>
      <c r="C90" s="69"/>
      <c r="N90" s="15"/>
      <c r="O90" s="15"/>
      <c r="P90" s="15"/>
    </row>
    <row r="91" spans="1:16" x14ac:dyDescent="0.25">
      <c r="A91" s="69"/>
      <c r="B91" s="69"/>
      <c r="C91" s="69"/>
      <c r="N91" s="15"/>
      <c r="O91" s="15"/>
      <c r="P91" s="15"/>
    </row>
    <row r="92" spans="1:16" x14ac:dyDescent="0.25">
      <c r="A92" s="69"/>
      <c r="B92" s="69"/>
      <c r="C92" s="69"/>
      <c r="N92" s="15"/>
      <c r="O92" s="15"/>
      <c r="P92" s="15"/>
    </row>
    <row r="93" spans="1:16" x14ac:dyDescent="0.25">
      <c r="A93" s="69"/>
      <c r="B93" s="69"/>
      <c r="C93" s="69"/>
      <c r="N93" s="15"/>
      <c r="O93" s="15"/>
      <c r="P93" s="15"/>
    </row>
    <row r="94" spans="1:16" x14ac:dyDescent="0.25">
      <c r="A94" s="69"/>
      <c r="B94" s="69"/>
      <c r="C94" s="69"/>
      <c r="N94" s="15"/>
      <c r="O94" s="15"/>
      <c r="P94" s="15"/>
    </row>
    <row r="95" spans="1:16" x14ac:dyDescent="0.25">
      <c r="A95" s="69"/>
      <c r="B95" s="69"/>
      <c r="C95" s="69"/>
      <c r="N95" s="15"/>
      <c r="O95" s="15"/>
      <c r="P95" s="15"/>
    </row>
    <row r="96" spans="1:16" x14ac:dyDescent="0.25">
      <c r="A96" s="69"/>
      <c r="B96" s="69"/>
      <c r="C96" s="69"/>
      <c r="N96" s="15"/>
      <c r="O96" s="15"/>
      <c r="P96" s="15"/>
    </row>
    <row r="97" spans="1:16" x14ac:dyDescent="0.25">
      <c r="A97" s="69"/>
      <c r="B97" s="69"/>
      <c r="C97" s="69"/>
      <c r="N97" s="15"/>
      <c r="O97" s="15"/>
      <c r="P97" s="15"/>
    </row>
    <row r="98" spans="1:16" x14ac:dyDescent="0.25">
      <c r="A98" s="69"/>
      <c r="B98" s="69"/>
      <c r="C98" s="69"/>
      <c r="N98" s="15"/>
      <c r="O98" s="15"/>
      <c r="P98" s="15"/>
    </row>
    <row r="99" spans="1:16" x14ac:dyDescent="0.25">
      <c r="A99" s="69"/>
      <c r="B99" s="69"/>
      <c r="C99" s="69"/>
      <c r="N99" s="15"/>
      <c r="O99" s="15"/>
      <c r="P99" s="15"/>
    </row>
    <row r="100" spans="1:16" x14ac:dyDescent="0.25">
      <c r="A100" s="69"/>
      <c r="B100" s="69"/>
      <c r="C100" s="69"/>
      <c r="N100" s="15"/>
      <c r="O100" s="15"/>
      <c r="P100" s="15"/>
    </row>
    <row r="101" spans="1:16" x14ac:dyDescent="0.25">
      <c r="A101" s="69"/>
      <c r="B101" s="69"/>
      <c r="C101" s="69"/>
      <c r="N101" s="15"/>
      <c r="O101" s="15"/>
      <c r="P101" s="15"/>
    </row>
    <row r="102" spans="1:16" x14ac:dyDescent="0.25">
      <c r="A102" s="69"/>
      <c r="B102" s="69"/>
      <c r="C102" s="69"/>
      <c r="N102" s="15"/>
      <c r="O102" s="15"/>
      <c r="P102" s="15"/>
    </row>
    <row r="103" spans="1:16" x14ac:dyDescent="0.25">
      <c r="A103" s="69"/>
      <c r="B103" s="69"/>
      <c r="C103" s="69"/>
      <c r="N103" s="15"/>
      <c r="O103" s="15"/>
      <c r="P103" s="15"/>
    </row>
    <row r="104" spans="1:16" x14ac:dyDescent="0.25">
      <c r="A104" s="69"/>
      <c r="B104" s="69"/>
      <c r="C104" s="69"/>
      <c r="N104" s="15"/>
      <c r="O104" s="15"/>
      <c r="P104" s="15"/>
    </row>
    <row r="105" spans="1:16" x14ac:dyDescent="0.25">
      <c r="A105" s="69"/>
      <c r="B105" s="69"/>
      <c r="C105" s="69"/>
      <c r="N105" s="15"/>
      <c r="O105" s="15"/>
      <c r="P105" s="15"/>
    </row>
    <row r="106" spans="1:16" x14ac:dyDescent="0.25">
      <c r="A106" s="69"/>
      <c r="B106" s="69"/>
      <c r="C106" s="69"/>
      <c r="N106" s="15"/>
      <c r="O106" s="15"/>
      <c r="P106" s="15"/>
    </row>
    <row r="107" spans="1:16" x14ac:dyDescent="0.25">
      <c r="A107" s="69"/>
      <c r="B107" s="69"/>
      <c r="C107" s="69"/>
      <c r="N107" s="15"/>
      <c r="O107" s="15"/>
      <c r="P107" s="15"/>
    </row>
    <row r="108" spans="1:16" x14ac:dyDescent="0.25">
      <c r="A108" s="69"/>
      <c r="B108" s="69"/>
      <c r="C108" s="69"/>
      <c r="N108" s="15"/>
      <c r="O108" s="15"/>
      <c r="P108" s="15"/>
    </row>
    <row r="109" spans="1:16" x14ac:dyDescent="0.25">
      <c r="A109" s="69"/>
      <c r="B109" s="69"/>
      <c r="C109" s="69"/>
      <c r="N109" s="15"/>
      <c r="O109" s="15"/>
      <c r="P109" s="15"/>
    </row>
    <row r="110" spans="1:16" x14ac:dyDescent="0.25">
      <c r="A110" s="69"/>
      <c r="B110" s="69"/>
      <c r="C110" s="69"/>
      <c r="N110" s="15"/>
      <c r="O110" s="15"/>
      <c r="P110" s="15"/>
    </row>
    <row r="111" spans="1:16" x14ac:dyDescent="0.25">
      <c r="A111" s="69"/>
      <c r="B111" s="69"/>
      <c r="C111" s="69"/>
      <c r="N111" s="15"/>
      <c r="O111" s="15"/>
      <c r="P111" s="15"/>
    </row>
    <row r="112" spans="1:16" x14ac:dyDescent="0.25">
      <c r="A112" s="69"/>
      <c r="B112" s="69"/>
      <c r="C112" s="69"/>
      <c r="N112" s="15"/>
      <c r="O112" s="15"/>
      <c r="P112" s="15"/>
    </row>
    <row r="113" spans="1:16" x14ac:dyDescent="0.25">
      <c r="A113" s="69"/>
      <c r="B113" s="69"/>
      <c r="C113" s="69"/>
      <c r="N113" s="15"/>
      <c r="O113" s="15"/>
      <c r="P113" s="15"/>
    </row>
    <row r="114" spans="1:16" x14ac:dyDescent="0.25">
      <c r="A114" s="69"/>
      <c r="B114" s="69"/>
      <c r="C114" s="69"/>
      <c r="N114" s="15"/>
      <c r="O114" s="15"/>
      <c r="P114" s="15"/>
    </row>
    <row r="115" spans="1:16" x14ac:dyDescent="0.25">
      <c r="A115" s="69"/>
      <c r="B115" s="69"/>
      <c r="C115" s="69"/>
      <c r="N115" s="15"/>
      <c r="O115" s="15"/>
      <c r="P115" s="15"/>
    </row>
    <row r="116" spans="1:16" x14ac:dyDescent="0.25">
      <c r="A116" s="69"/>
      <c r="B116" s="69"/>
      <c r="C116" s="69"/>
      <c r="N116" s="15"/>
      <c r="O116" s="15"/>
      <c r="P116" s="15"/>
    </row>
    <row r="117" spans="1:16" x14ac:dyDescent="0.25">
      <c r="A117" s="69"/>
      <c r="B117" s="69"/>
      <c r="C117" s="69"/>
      <c r="N117" s="15"/>
      <c r="O117" s="15"/>
      <c r="P117" s="15"/>
    </row>
    <row r="118" spans="1:16" x14ac:dyDescent="0.25">
      <c r="A118" s="69"/>
      <c r="B118" s="69"/>
      <c r="C118" s="69"/>
      <c r="N118" s="15"/>
      <c r="O118" s="15"/>
      <c r="P118" s="15"/>
    </row>
    <row r="119" spans="1:16" x14ac:dyDescent="0.25">
      <c r="A119" s="69"/>
      <c r="B119" s="69"/>
      <c r="C119" s="69"/>
      <c r="N119" s="15"/>
      <c r="O119" s="15"/>
      <c r="P119" s="15"/>
    </row>
    <row r="120" spans="1:16" x14ac:dyDescent="0.25">
      <c r="A120" s="69"/>
      <c r="B120" s="69"/>
      <c r="C120" s="69"/>
      <c r="N120" s="15"/>
      <c r="O120" s="15"/>
      <c r="P120" s="15"/>
    </row>
    <row r="121" spans="1:16" x14ac:dyDescent="0.25">
      <c r="A121" s="69"/>
      <c r="B121" s="69"/>
      <c r="C121" s="69"/>
      <c r="N121" s="15"/>
      <c r="O121" s="15"/>
      <c r="P121" s="15"/>
    </row>
    <row r="122" spans="1:16" x14ac:dyDescent="0.25">
      <c r="A122" s="69"/>
      <c r="B122" s="69"/>
      <c r="C122" s="69"/>
      <c r="N122" s="15"/>
      <c r="O122" s="15"/>
      <c r="P122" s="15"/>
    </row>
    <row r="123" spans="1:16" x14ac:dyDescent="0.25">
      <c r="A123" s="69"/>
      <c r="B123" s="69"/>
      <c r="C123" s="69"/>
      <c r="N123" s="15"/>
      <c r="O123" s="15"/>
      <c r="P123" s="15"/>
    </row>
    <row r="124" spans="1:16" x14ac:dyDescent="0.25">
      <c r="A124" s="69"/>
      <c r="B124" s="69"/>
      <c r="C124" s="69"/>
      <c r="N124" s="15"/>
      <c r="O124" s="15"/>
      <c r="P124" s="15"/>
    </row>
    <row r="125" spans="1:16" x14ac:dyDescent="0.25">
      <c r="A125" s="69"/>
      <c r="B125" s="69"/>
      <c r="C125" s="69"/>
      <c r="N125" s="15"/>
      <c r="O125" s="15"/>
      <c r="P125" s="15"/>
    </row>
    <row r="126" spans="1:16" x14ac:dyDescent="0.25">
      <c r="A126" s="69"/>
      <c r="B126" s="69"/>
      <c r="C126" s="69"/>
      <c r="N126" s="15"/>
      <c r="O126" s="15"/>
      <c r="P126" s="15"/>
    </row>
    <row r="127" spans="1:16" x14ac:dyDescent="0.25">
      <c r="A127" s="69"/>
      <c r="B127" s="69"/>
      <c r="C127" s="69"/>
      <c r="N127" s="15"/>
      <c r="O127" s="15"/>
      <c r="P127" s="15"/>
    </row>
    <row r="128" spans="1:16" x14ac:dyDescent="0.25">
      <c r="A128" s="69"/>
      <c r="B128" s="69"/>
      <c r="C128" s="69"/>
      <c r="N128" s="15"/>
      <c r="O128" s="15"/>
      <c r="P128" s="15"/>
    </row>
    <row r="129" spans="1:16" x14ac:dyDescent="0.25">
      <c r="A129" s="69"/>
      <c r="B129" s="69"/>
      <c r="C129" s="69"/>
      <c r="N129" s="15"/>
      <c r="O129" s="15"/>
      <c r="P129" s="15"/>
    </row>
    <row r="130" spans="1:16" x14ac:dyDescent="0.25">
      <c r="A130" s="69"/>
      <c r="B130" s="69"/>
      <c r="C130" s="69"/>
      <c r="N130" s="15"/>
      <c r="O130" s="15"/>
      <c r="P130" s="15"/>
    </row>
    <row r="131" spans="1:16" x14ac:dyDescent="0.25">
      <c r="A131" s="69"/>
      <c r="B131" s="69"/>
      <c r="C131" s="69"/>
      <c r="N131" s="15"/>
      <c r="O131" s="15"/>
      <c r="P131" s="15"/>
    </row>
    <row r="132" spans="1:16" x14ac:dyDescent="0.25">
      <c r="A132" s="69"/>
      <c r="B132" s="69"/>
      <c r="C132" s="69"/>
      <c r="N132" s="15"/>
      <c r="O132" s="15"/>
      <c r="P132" s="15"/>
    </row>
    <row r="133" spans="1:16" x14ac:dyDescent="0.25">
      <c r="A133" s="69"/>
      <c r="B133" s="69"/>
      <c r="C133" s="69"/>
      <c r="N133" s="15"/>
      <c r="O133" s="15"/>
      <c r="P133" s="15"/>
    </row>
    <row r="134" spans="1:16" x14ac:dyDescent="0.25">
      <c r="A134" s="69"/>
      <c r="B134" s="69"/>
      <c r="C134" s="69"/>
      <c r="N134" s="15"/>
      <c r="O134" s="15"/>
      <c r="P134" s="15"/>
    </row>
    <row r="135" spans="1:16" x14ac:dyDescent="0.25">
      <c r="A135" s="69"/>
      <c r="B135" s="69"/>
      <c r="C135" s="69"/>
      <c r="N135" s="15"/>
      <c r="O135" s="15"/>
      <c r="P135" s="15"/>
    </row>
    <row r="136" spans="1:16" x14ac:dyDescent="0.25">
      <c r="A136" s="69"/>
      <c r="B136" s="69"/>
      <c r="C136" s="69"/>
      <c r="N136" s="15"/>
      <c r="O136" s="15"/>
      <c r="P136" s="15"/>
    </row>
    <row r="137" spans="1:16" x14ac:dyDescent="0.25">
      <c r="A137" s="69"/>
      <c r="B137" s="69"/>
      <c r="C137" s="69"/>
      <c r="N137" s="15"/>
      <c r="O137" s="15"/>
      <c r="P137" s="15"/>
    </row>
    <row r="138" spans="1:16" x14ac:dyDescent="0.25">
      <c r="A138" s="69"/>
      <c r="B138" s="69"/>
      <c r="C138" s="69"/>
      <c r="N138" s="15"/>
      <c r="O138" s="15"/>
      <c r="P138" s="15"/>
    </row>
    <row r="139" spans="1:16" x14ac:dyDescent="0.25">
      <c r="A139" s="69"/>
      <c r="B139" s="69"/>
      <c r="C139" s="69"/>
      <c r="N139" s="15"/>
      <c r="O139" s="15"/>
      <c r="P139" s="15"/>
    </row>
    <row r="140" spans="1:16" x14ac:dyDescent="0.25">
      <c r="A140" s="69"/>
      <c r="B140" s="69"/>
      <c r="C140" s="69"/>
      <c r="N140" s="15"/>
      <c r="O140" s="15"/>
      <c r="P140" s="15"/>
    </row>
    <row r="141" spans="1:16" x14ac:dyDescent="0.25">
      <c r="A141" s="69"/>
      <c r="B141" s="69"/>
      <c r="C141" s="69"/>
      <c r="N141" s="15"/>
      <c r="O141" s="15"/>
      <c r="P141" s="15"/>
    </row>
    <row r="142" spans="1:16" x14ac:dyDescent="0.25">
      <c r="A142" s="69"/>
      <c r="B142" s="69"/>
      <c r="C142" s="69"/>
      <c r="N142" s="15"/>
      <c r="O142" s="15"/>
      <c r="P142" s="15"/>
    </row>
    <row r="143" spans="1:16" x14ac:dyDescent="0.25">
      <c r="A143" s="69"/>
      <c r="B143" s="69"/>
      <c r="C143" s="69"/>
      <c r="N143" s="15"/>
      <c r="O143" s="15"/>
      <c r="P143" s="15"/>
    </row>
    <row r="144" spans="1:16" x14ac:dyDescent="0.25">
      <c r="A144" s="69"/>
      <c r="B144" s="69"/>
      <c r="C144" s="69"/>
      <c r="N144" s="15"/>
      <c r="O144" s="15"/>
      <c r="P144" s="15"/>
    </row>
    <row r="145" spans="1:16" x14ac:dyDescent="0.25">
      <c r="A145" s="69"/>
      <c r="B145" s="69"/>
      <c r="C145" s="69"/>
      <c r="N145" s="15"/>
      <c r="O145" s="15"/>
      <c r="P145" s="15"/>
    </row>
    <row r="146" spans="1:16" x14ac:dyDescent="0.25">
      <c r="A146" s="69"/>
      <c r="B146" s="69"/>
      <c r="C146" s="69"/>
      <c r="N146" s="15"/>
      <c r="O146" s="15"/>
      <c r="P146" s="15"/>
    </row>
    <row r="147" spans="1:16" x14ac:dyDescent="0.25">
      <c r="A147" s="69"/>
      <c r="B147" s="69"/>
      <c r="C147" s="69"/>
      <c r="N147" s="15"/>
      <c r="O147" s="15"/>
      <c r="P147" s="15"/>
    </row>
    <row r="148" spans="1:16" x14ac:dyDescent="0.25">
      <c r="A148" s="69"/>
      <c r="B148" s="69"/>
      <c r="C148" s="69"/>
      <c r="N148" s="15"/>
      <c r="O148" s="15"/>
      <c r="P148" s="15"/>
    </row>
    <row r="149" spans="1:16" x14ac:dyDescent="0.25">
      <c r="A149" s="69"/>
      <c r="B149" s="69"/>
      <c r="C149" s="69"/>
      <c r="N149" s="15"/>
      <c r="O149" s="15"/>
      <c r="P149" s="15"/>
    </row>
    <row r="150" spans="1:16" x14ac:dyDescent="0.25">
      <c r="A150" s="69"/>
      <c r="B150" s="69"/>
      <c r="C150" s="69"/>
      <c r="N150" s="15"/>
      <c r="O150" s="15"/>
      <c r="P150" s="15"/>
    </row>
    <row r="151" spans="1:16" x14ac:dyDescent="0.25">
      <c r="A151" s="69"/>
      <c r="B151" s="69"/>
      <c r="C151" s="69"/>
      <c r="N151" s="15"/>
      <c r="O151" s="15"/>
      <c r="P151" s="15"/>
    </row>
    <row r="152" spans="1:16" x14ac:dyDescent="0.25">
      <c r="A152" s="69"/>
      <c r="B152" s="69"/>
      <c r="C152" s="69"/>
      <c r="N152" s="15"/>
      <c r="O152" s="15"/>
      <c r="P152" s="15"/>
    </row>
    <row r="153" spans="1:16" x14ac:dyDescent="0.25">
      <c r="A153" s="69"/>
      <c r="B153" s="69"/>
      <c r="C153" s="69"/>
      <c r="N153" s="15"/>
      <c r="O153" s="15"/>
      <c r="P153" s="15"/>
    </row>
    <row r="154" spans="1:16" x14ac:dyDescent="0.25">
      <c r="A154" s="69"/>
      <c r="B154" s="69"/>
      <c r="C154" s="69"/>
      <c r="N154" s="15"/>
      <c r="O154" s="15"/>
      <c r="P154" s="15"/>
    </row>
    <row r="155" spans="1:16" x14ac:dyDescent="0.25">
      <c r="A155" s="69"/>
      <c r="B155" s="69"/>
      <c r="C155" s="69"/>
      <c r="N155" s="15"/>
      <c r="O155" s="15"/>
      <c r="P155" s="15"/>
    </row>
    <row r="156" spans="1:16" x14ac:dyDescent="0.25">
      <c r="A156" s="69"/>
      <c r="B156" s="69"/>
      <c r="C156" s="69"/>
      <c r="N156" s="15"/>
      <c r="O156" s="15"/>
      <c r="P156" s="15"/>
    </row>
    <row r="157" spans="1:16" x14ac:dyDescent="0.25">
      <c r="A157" s="69"/>
      <c r="B157" s="69"/>
      <c r="C157" s="69"/>
      <c r="N157" s="15"/>
      <c r="O157" s="15"/>
      <c r="P157" s="15"/>
    </row>
    <row r="158" spans="1:16" x14ac:dyDescent="0.25">
      <c r="A158" s="69"/>
      <c r="B158" s="69"/>
      <c r="C158" s="69"/>
      <c r="N158" s="15"/>
      <c r="O158" s="15"/>
      <c r="P158" s="15"/>
    </row>
    <row r="159" spans="1:16" x14ac:dyDescent="0.25">
      <c r="A159" s="69"/>
      <c r="B159" s="69"/>
      <c r="C159" s="69"/>
      <c r="N159" s="15"/>
      <c r="O159" s="15"/>
      <c r="P159" s="15"/>
    </row>
    <row r="160" spans="1:16" x14ac:dyDescent="0.25">
      <c r="A160" s="69"/>
      <c r="B160" s="69"/>
      <c r="C160" s="69"/>
      <c r="N160" s="15"/>
      <c r="O160" s="15"/>
      <c r="P160" s="15"/>
    </row>
    <row r="161" spans="1:16" x14ac:dyDescent="0.25">
      <c r="A161" s="69"/>
      <c r="B161" s="69"/>
      <c r="C161" s="69"/>
      <c r="N161" s="15"/>
      <c r="O161" s="15"/>
      <c r="P161" s="15"/>
    </row>
    <row r="162" spans="1:16" x14ac:dyDescent="0.25">
      <c r="A162" s="69"/>
      <c r="B162" s="69"/>
      <c r="C162" s="69"/>
      <c r="N162" s="15"/>
      <c r="O162" s="15"/>
      <c r="P162" s="15"/>
    </row>
    <row r="163" spans="1:16" x14ac:dyDescent="0.25">
      <c r="A163" s="69"/>
      <c r="B163" s="69"/>
      <c r="C163" s="69"/>
      <c r="N163" s="15"/>
      <c r="O163" s="15"/>
      <c r="P163" s="15"/>
    </row>
    <row r="164" spans="1:16" x14ac:dyDescent="0.25">
      <c r="A164" s="69"/>
      <c r="B164" s="69"/>
      <c r="C164" s="69"/>
      <c r="N164" s="15"/>
      <c r="O164" s="15"/>
      <c r="P164" s="15"/>
    </row>
    <row r="165" spans="1:16" x14ac:dyDescent="0.25">
      <c r="A165" s="69"/>
      <c r="B165" s="69"/>
      <c r="C165" s="69"/>
      <c r="N165" s="15"/>
      <c r="O165" s="15"/>
      <c r="P165" s="15"/>
    </row>
    <row r="166" spans="1:16" x14ac:dyDescent="0.25">
      <c r="A166" s="69"/>
      <c r="B166" s="69"/>
      <c r="C166" s="69"/>
      <c r="N166" s="15"/>
      <c r="O166" s="15"/>
      <c r="P166" s="15"/>
    </row>
    <row r="167" spans="1:16" x14ac:dyDescent="0.25">
      <c r="A167" s="69"/>
      <c r="B167" s="69"/>
      <c r="C167" s="69"/>
      <c r="N167" s="15"/>
      <c r="O167" s="15"/>
      <c r="P167" s="15"/>
    </row>
    <row r="168" spans="1:16" x14ac:dyDescent="0.25">
      <c r="A168" s="69"/>
      <c r="B168" s="69"/>
      <c r="C168" s="69"/>
      <c r="N168" s="15"/>
      <c r="O168" s="15"/>
      <c r="P168" s="15"/>
    </row>
    <row r="169" spans="1:16" x14ac:dyDescent="0.25">
      <c r="A169" s="69"/>
      <c r="B169" s="69"/>
      <c r="C169" s="69"/>
      <c r="N169" s="15"/>
      <c r="O169" s="15"/>
      <c r="P169" s="15"/>
    </row>
    <row r="170" spans="1:16" x14ac:dyDescent="0.25">
      <c r="A170" s="69"/>
      <c r="B170" s="69"/>
      <c r="C170" s="69"/>
      <c r="N170" s="15"/>
      <c r="O170" s="15"/>
      <c r="P170" s="15"/>
    </row>
    <row r="171" spans="1:16" x14ac:dyDescent="0.25">
      <c r="A171" s="69"/>
      <c r="B171" s="69"/>
      <c r="C171" s="69"/>
      <c r="N171" s="15"/>
      <c r="O171" s="15"/>
      <c r="P171" s="15"/>
    </row>
    <row r="172" spans="1:16" x14ac:dyDescent="0.25">
      <c r="A172" s="69"/>
      <c r="B172" s="69"/>
      <c r="C172" s="69"/>
      <c r="N172" s="15"/>
      <c r="O172" s="15"/>
      <c r="P172" s="15"/>
    </row>
    <row r="173" spans="1:16" x14ac:dyDescent="0.25">
      <c r="A173" s="69"/>
      <c r="B173" s="69"/>
      <c r="C173" s="69"/>
      <c r="N173" s="15"/>
      <c r="O173" s="15"/>
      <c r="P173" s="15"/>
    </row>
    <row r="174" spans="1:16" x14ac:dyDescent="0.25">
      <c r="A174" s="69"/>
      <c r="B174" s="69"/>
      <c r="C174" s="69"/>
      <c r="N174" s="15"/>
      <c r="O174" s="15"/>
      <c r="P174" s="15"/>
    </row>
    <row r="175" spans="1:16" x14ac:dyDescent="0.25">
      <c r="A175" s="69"/>
      <c r="B175" s="69"/>
      <c r="C175" s="69"/>
      <c r="N175" s="15"/>
      <c r="O175" s="15"/>
      <c r="P175" s="15"/>
    </row>
    <row r="176" spans="1:16" x14ac:dyDescent="0.25">
      <c r="A176" s="69"/>
      <c r="B176" s="69"/>
      <c r="C176" s="69"/>
      <c r="N176" s="15"/>
      <c r="O176" s="15"/>
      <c r="P176" s="15"/>
    </row>
    <row r="177" spans="1:16" x14ac:dyDescent="0.25">
      <c r="A177" s="69"/>
      <c r="B177" s="69"/>
      <c r="C177" s="69"/>
      <c r="N177" s="15"/>
      <c r="O177" s="15"/>
      <c r="P177" s="15"/>
    </row>
    <row r="178" spans="1:16" x14ac:dyDescent="0.25">
      <c r="A178" s="69"/>
      <c r="B178" s="69"/>
      <c r="C178" s="69"/>
      <c r="N178" s="15"/>
      <c r="O178" s="15"/>
      <c r="P178" s="15"/>
    </row>
    <row r="179" spans="1:16" x14ac:dyDescent="0.25">
      <c r="A179" s="69"/>
      <c r="B179" s="69"/>
      <c r="C179" s="69"/>
      <c r="N179" s="15"/>
      <c r="O179" s="15"/>
      <c r="P179" s="15"/>
    </row>
    <row r="180" spans="1:16" x14ac:dyDescent="0.25">
      <c r="A180" s="69"/>
      <c r="B180" s="69"/>
      <c r="C180" s="69"/>
      <c r="N180" s="15"/>
      <c r="O180" s="15"/>
      <c r="P180" s="15"/>
    </row>
    <row r="181" spans="1:16" x14ac:dyDescent="0.25">
      <c r="A181" s="69"/>
      <c r="B181" s="69"/>
      <c r="C181" s="69"/>
      <c r="N181" s="15"/>
      <c r="O181" s="15"/>
      <c r="P181" s="15"/>
    </row>
    <row r="182" spans="1:16" x14ac:dyDescent="0.25">
      <c r="A182" s="69"/>
      <c r="B182" s="69"/>
      <c r="C182" s="69"/>
      <c r="N182" s="15"/>
      <c r="O182" s="15"/>
      <c r="P182" s="15"/>
    </row>
    <row r="183" spans="1:16" x14ac:dyDescent="0.25">
      <c r="A183" s="69"/>
      <c r="B183" s="69"/>
      <c r="C183" s="69"/>
      <c r="N183" s="15"/>
      <c r="O183" s="15"/>
      <c r="P183" s="15"/>
    </row>
    <row r="184" spans="1:16" x14ac:dyDescent="0.25">
      <c r="A184" s="69"/>
      <c r="B184" s="69"/>
      <c r="C184" s="69"/>
      <c r="N184" s="15"/>
      <c r="O184" s="15"/>
      <c r="P184" s="15"/>
    </row>
    <row r="185" spans="1:16" x14ac:dyDescent="0.25">
      <c r="A185" s="69"/>
      <c r="B185" s="69"/>
      <c r="C185" s="69"/>
      <c r="N185" s="15"/>
      <c r="O185" s="15"/>
      <c r="P185" s="15"/>
    </row>
    <row r="186" spans="1:16" x14ac:dyDescent="0.25">
      <c r="A186" s="69"/>
      <c r="B186" s="69"/>
      <c r="C186" s="69"/>
      <c r="N186" s="15"/>
      <c r="O186" s="15"/>
      <c r="P186" s="15"/>
    </row>
    <row r="187" spans="1:16" x14ac:dyDescent="0.25">
      <c r="A187" s="69"/>
      <c r="B187" s="69"/>
      <c r="C187" s="69"/>
      <c r="N187" s="15"/>
      <c r="O187" s="15"/>
      <c r="P187" s="15"/>
    </row>
    <row r="188" spans="1:16" x14ac:dyDescent="0.25">
      <c r="A188" s="69"/>
      <c r="B188" s="69"/>
      <c r="C188" s="69"/>
      <c r="N188" s="15"/>
      <c r="O188" s="15"/>
      <c r="P188" s="15"/>
    </row>
    <row r="189" spans="1:16" x14ac:dyDescent="0.25">
      <c r="A189" s="69"/>
      <c r="B189" s="69"/>
      <c r="C189" s="69"/>
      <c r="N189" s="15"/>
      <c r="O189" s="15"/>
      <c r="P189" s="15"/>
    </row>
    <row r="190" spans="1:16" x14ac:dyDescent="0.25">
      <c r="A190" s="69"/>
      <c r="B190" s="69"/>
      <c r="C190" s="69"/>
      <c r="N190" s="15"/>
      <c r="O190" s="15"/>
      <c r="P190" s="15"/>
    </row>
    <row r="191" spans="1:16" x14ac:dyDescent="0.25">
      <c r="A191" s="69"/>
      <c r="B191" s="69"/>
      <c r="C191" s="69"/>
      <c r="N191" s="15"/>
      <c r="O191" s="15"/>
      <c r="P191" s="15"/>
    </row>
    <row r="192" spans="1:16" x14ac:dyDescent="0.25">
      <c r="A192" s="69"/>
      <c r="B192" s="69"/>
      <c r="C192" s="69"/>
      <c r="N192" s="15"/>
      <c r="O192" s="15"/>
      <c r="P192" s="15"/>
    </row>
    <row r="193" spans="1:16" x14ac:dyDescent="0.25">
      <c r="A193" s="69"/>
      <c r="B193" s="69"/>
      <c r="C193" s="69"/>
      <c r="N193" s="15"/>
      <c r="O193" s="15"/>
      <c r="P193" s="15"/>
    </row>
    <row r="194" spans="1:16" x14ac:dyDescent="0.25">
      <c r="A194" s="69"/>
      <c r="B194" s="69"/>
      <c r="C194" s="69"/>
      <c r="N194" s="15"/>
      <c r="O194" s="15"/>
      <c r="P194" s="15"/>
    </row>
    <row r="195" spans="1:16" x14ac:dyDescent="0.25">
      <c r="A195" s="69"/>
      <c r="B195" s="69"/>
      <c r="C195" s="69"/>
      <c r="N195" s="15"/>
      <c r="O195" s="15"/>
      <c r="P195" s="15"/>
    </row>
    <row r="196" spans="1:16" x14ac:dyDescent="0.25">
      <c r="A196" s="69"/>
      <c r="B196" s="69"/>
      <c r="C196" s="69"/>
      <c r="N196" s="15"/>
      <c r="O196" s="15"/>
      <c r="P196" s="15"/>
    </row>
    <row r="197" spans="1:16" x14ac:dyDescent="0.25">
      <c r="A197" s="69"/>
      <c r="B197" s="69"/>
      <c r="C197" s="69"/>
      <c r="N197" s="15"/>
      <c r="O197" s="15"/>
      <c r="P197" s="15"/>
    </row>
    <row r="198" spans="1:16" x14ac:dyDescent="0.25">
      <c r="A198" s="69"/>
      <c r="B198" s="69"/>
      <c r="C198" s="69"/>
      <c r="N198" s="15"/>
      <c r="O198" s="15"/>
      <c r="P198" s="15"/>
    </row>
  </sheetData>
  <sheetProtection password="ECFE" sheet="1" objects="1" scenarios="1"/>
  <mergeCells count="27">
    <mergeCell ref="A1:M1"/>
    <mergeCell ref="A2:M2"/>
    <mergeCell ref="A8:M8"/>
    <mergeCell ref="F9:G9"/>
    <mergeCell ref="H9:H10"/>
    <mergeCell ref="I9:I10"/>
    <mergeCell ref="A9:A10"/>
    <mergeCell ref="B9:B10"/>
    <mergeCell ref="C9:C10"/>
    <mergeCell ref="D9:D10"/>
    <mergeCell ref="E9:E10"/>
    <mergeCell ref="A11:A23"/>
    <mergeCell ref="A24:A28"/>
    <mergeCell ref="B4:M4"/>
    <mergeCell ref="A29:A34"/>
    <mergeCell ref="S9:S10"/>
    <mergeCell ref="O9:O10"/>
    <mergeCell ref="N8:U8"/>
    <mergeCell ref="J9:J10"/>
    <mergeCell ref="T9:T10"/>
    <mergeCell ref="U9:U10"/>
    <mergeCell ref="P9:P10"/>
    <mergeCell ref="K9:L9"/>
    <mergeCell ref="M9:M10"/>
    <mergeCell ref="N9:N10"/>
    <mergeCell ref="Q9:Q10"/>
    <mergeCell ref="R9:R10"/>
  </mergeCells>
  <conditionalFormatting sqref="Z6:Z7">
    <cfRule type="cellIs" dxfId="4" priority="16" stopIfTrue="1" operator="equal">
      <formula>$Z$6</formula>
    </cfRule>
  </conditionalFormatting>
  <conditionalFormatting sqref="N11:N34">
    <cfRule type="cellIs" dxfId="3" priority="1" operator="equal">
      <formula>"x"</formula>
    </cfRule>
  </conditionalFormatting>
  <conditionalFormatting sqref="P11:P34">
    <cfRule type="cellIs" dxfId="2" priority="2" operator="equal">
      <formula>"x"</formula>
    </cfRule>
  </conditionalFormatting>
  <conditionalFormatting sqref="O11:O23 O26:O34">
    <cfRule type="cellIs" dxfId="1" priority="3" operator="equal">
      <formula>"x"</formula>
    </cfRule>
  </conditionalFormatting>
  <pageMargins left="0.511811024" right="0.511811024" top="0.78740157499999996" bottom="0.78740157499999996" header="0.31496062000000002" footer="0.31496062000000002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Monitoria Anual - 1</vt:lpstr>
      <vt:lpstr>Painel de Gestão - 1</vt:lpstr>
      <vt:lpstr>Monitoria Anual - 2</vt:lpstr>
      <vt:lpstr>Painel de Gestão - 2</vt:lpstr>
      <vt:lpstr>Monitoria Anual - 3</vt:lpstr>
      <vt:lpstr>Painel de Gestão - 3</vt:lpstr>
      <vt:lpstr>Monitoria Anual - 4</vt:lpstr>
      <vt:lpstr>Painel de Gestão - 4</vt:lpstr>
      <vt:lpstr>Monitoria Final</vt:lpstr>
      <vt:lpstr>Painel de Gestão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Navega</dc:creator>
  <cp:lastModifiedBy>Danilo P</cp:lastModifiedBy>
  <cp:lastPrinted>2016-10-03T20:35:04Z</cp:lastPrinted>
  <dcterms:created xsi:type="dcterms:W3CDTF">2012-07-30T00:05:19Z</dcterms:created>
  <dcterms:modified xsi:type="dcterms:W3CDTF">2019-04-30T13:32:04Z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314b758d-55f1-4e17-b12a-9469e20c768c</vt:lpwstr>
  </property>
</Properties>
</file>