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I:\Gp-A-CGESP-bsa\_COPAN\PAN Formigueiro-do-litoral\2-Monitoria\"/>
    </mc:Choice>
  </mc:AlternateContent>
  <bookViews>
    <workbookView xWindow="90" yWindow="540" windowWidth="8670" windowHeight="2505" tabRatio="745" firstSheet="4" activeTab="9"/>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36" r:id="rId7"/>
    <sheet name="Painel de Gestão - 3" sheetId="37" r:id="rId8"/>
    <sheet name="Monitoria Anual 4" sheetId="38" r:id="rId9"/>
    <sheet name="Painel de Gestão - 4" sheetId="39" r:id="rId10"/>
  </sheets>
  <definedNames>
    <definedName name="_xlnm._FilterDatabase" localSheetId="4" hidden="1">'Monitoria Anual 2'!$A$10:$AA$58</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71027"/>
</workbook>
</file>

<file path=xl/calcChain.xml><?xml version="1.0" encoding="utf-8"?>
<calcChain xmlns="http://schemas.openxmlformats.org/spreadsheetml/2006/main">
  <c r="D31" i="39" l="1"/>
  <c r="E31" i="39"/>
  <c r="C31" i="39" l="1"/>
  <c r="D31" i="37" l="1"/>
  <c r="E24" i="37"/>
  <c r="E15" i="37"/>
  <c r="C33" i="37"/>
  <c r="B64" i="34"/>
  <c r="I33" i="35"/>
  <c r="H33" i="35"/>
  <c r="G33" i="35"/>
  <c r="F33" i="35"/>
  <c r="E33" i="35"/>
  <c r="D33" i="35"/>
  <c r="C33" i="35"/>
  <c r="C20" i="35"/>
  <c r="E20" i="35"/>
  <c r="C19" i="35"/>
  <c r="E19" i="35"/>
  <c r="C18" i="35"/>
  <c r="E18" i="35"/>
  <c r="C17" i="35"/>
  <c r="E17" i="35"/>
  <c r="C16" i="35"/>
  <c r="E16" i="35"/>
  <c r="E24" i="2"/>
  <c r="I34" i="2"/>
  <c r="H34" i="2"/>
  <c r="G34" i="2"/>
  <c r="F34" i="2"/>
  <c r="E34" i="2"/>
  <c r="D34" i="2"/>
  <c r="C34" i="2"/>
  <c r="B74" i="1"/>
  <c r="C18" i="2"/>
  <c r="E18" i="2" s="1"/>
  <c r="C16" i="2"/>
  <c r="E16" i="2" s="1"/>
  <c r="D32" i="39"/>
  <c r="E32" i="39"/>
  <c r="D33" i="39"/>
  <c r="E33" i="39"/>
  <c r="C33" i="39"/>
  <c r="C32" i="39"/>
  <c r="C28" i="39"/>
  <c r="C20" i="39"/>
  <c r="C19" i="39"/>
  <c r="C18" i="39"/>
  <c r="C17" i="39"/>
  <c r="C16" i="39"/>
  <c r="C5" i="39"/>
  <c r="A3" i="39"/>
  <c r="F31" i="37"/>
  <c r="G31" i="37"/>
  <c r="H31" i="37"/>
  <c r="I31" i="37"/>
  <c r="F32" i="37"/>
  <c r="G32" i="37"/>
  <c r="H32" i="37"/>
  <c r="I32" i="37"/>
  <c r="F33" i="37"/>
  <c r="G33" i="37"/>
  <c r="H33" i="37"/>
  <c r="I33" i="37"/>
  <c r="E33" i="37"/>
  <c r="E32" i="37"/>
  <c r="E31" i="37"/>
  <c r="D33" i="37"/>
  <c r="D32" i="37"/>
  <c r="C32" i="37"/>
  <c r="C31" i="37"/>
  <c r="C28" i="37"/>
  <c r="E23" i="37"/>
  <c r="B64" i="36"/>
  <c r="E21" i="37" s="1"/>
  <c r="C20" i="37"/>
  <c r="C19" i="37"/>
  <c r="E19" i="37" s="1"/>
  <c r="C18" i="37"/>
  <c r="E18" i="37" s="1"/>
  <c r="C17" i="37"/>
  <c r="E17" i="37" s="1"/>
  <c r="C16" i="37"/>
  <c r="E16" i="37" s="1"/>
  <c r="C5" i="37"/>
  <c r="A3" i="37"/>
  <c r="D31" i="2"/>
  <c r="D31" i="35"/>
  <c r="F31" i="35"/>
  <c r="G31" i="35"/>
  <c r="H31" i="35"/>
  <c r="I31" i="35"/>
  <c r="F32" i="35"/>
  <c r="G32" i="35"/>
  <c r="H32" i="35"/>
  <c r="I32" i="35"/>
  <c r="E32" i="35"/>
  <c r="E31" i="35"/>
  <c r="D32" i="35"/>
  <c r="C32" i="35"/>
  <c r="C31" i="35"/>
  <c r="F31" i="2"/>
  <c r="G31" i="2"/>
  <c r="H31" i="2"/>
  <c r="I31" i="2"/>
  <c r="F32" i="2"/>
  <c r="G32" i="2"/>
  <c r="H32" i="2"/>
  <c r="I32" i="2"/>
  <c r="F33" i="2"/>
  <c r="G33" i="2"/>
  <c r="H33" i="2"/>
  <c r="I33" i="2"/>
  <c r="E33" i="2"/>
  <c r="E32" i="2"/>
  <c r="E31" i="2"/>
  <c r="D33" i="2"/>
  <c r="D32" i="2"/>
  <c r="C28" i="35"/>
  <c r="E24" i="35"/>
  <c r="E23" i="35"/>
  <c r="E21" i="35"/>
  <c r="E15" i="35"/>
  <c r="C5" i="35"/>
  <c r="A3" i="35"/>
  <c r="E23" i="2"/>
  <c r="E15" i="2"/>
  <c r="E21" i="2"/>
  <c r="C20" i="2"/>
  <c r="E20" i="2" s="1"/>
  <c r="C19" i="2"/>
  <c r="E19" i="2" s="1"/>
  <c r="C17" i="2"/>
  <c r="E17" i="2" s="1"/>
  <c r="C33" i="2"/>
  <c r="C32" i="2"/>
  <c r="C31" i="2"/>
  <c r="C28" i="2"/>
  <c r="C5" i="2"/>
  <c r="A3" i="2"/>
  <c r="C22" i="2"/>
  <c r="D19" i="2" s="1"/>
  <c r="C22" i="35"/>
  <c r="D18" i="35" s="1"/>
  <c r="D17" i="35"/>
  <c r="E22" i="35"/>
  <c r="F20" i="35" s="1"/>
  <c r="D18" i="2"/>
  <c r="F21" i="35"/>
  <c r="F19" i="35"/>
  <c r="F17" i="35"/>
  <c r="C22" i="37"/>
  <c r="D18" i="37" s="1"/>
  <c r="D16" i="2" l="1"/>
  <c r="D20" i="35"/>
  <c r="D20" i="2"/>
  <c r="D20" i="37"/>
  <c r="D19" i="37"/>
  <c r="F16" i="35"/>
  <c r="F22" i="35" s="1"/>
  <c r="F18" i="35"/>
  <c r="D16" i="35"/>
  <c r="D19" i="35"/>
  <c r="D17" i="2"/>
  <c r="D22" i="2" s="1"/>
  <c r="E22" i="37"/>
  <c r="F20" i="37" s="1"/>
  <c r="F17" i="37"/>
  <c r="E22" i="2"/>
  <c r="F16" i="2" s="1"/>
  <c r="D16" i="37"/>
  <c r="D17" i="37"/>
  <c r="C22" i="39"/>
  <c r="D18" i="39" s="1"/>
  <c r="F21" i="37" l="1"/>
  <c r="F18" i="37"/>
  <c r="D22" i="35"/>
  <c r="D22" i="37"/>
  <c r="F21" i="2"/>
  <c r="F20" i="2"/>
  <c r="F17" i="2"/>
  <c r="F19" i="2"/>
  <c r="F19" i="37"/>
  <c r="F18" i="2"/>
  <c r="F16" i="37"/>
  <c r="D20" i="39"/>
  <c r="D19" i="39"/>
  <c r="D17" i="39"/>
  <c r="D16" i="39"/>
  <c r="F22" i="2" l="1"/>
  <c r="F22" i="37"/>
  <c r="D22" i="39"/>
</calcChain>
</file>

<file path=xl/comments1.xml><?xml version="1.0" encoding="utf-8"?>
<comments xmlns="http://schemas.openxmlformats.org/spreadsheetml/2006/main">
  <authors>
    <author>Fabiane Fileto Dias</author>
  </authors>
  <commentList>
    <comment ref="T10" authorId="0" shapeId="0">
      <text>
        <r>
          <rPr>
            <b/>
            <sz val="9"/>
            <color indexed="81"/>
            <rFont val="Tahoma"/>
            <family val="2"/>
          </rPr>
          <t>Fabiane Fileto Dias:</t>
        </r>
        <r>
          <rPr>
            <sz val="9"/>
            <color indexed="81"/>
            <rFont val="Tahoma"/>
            <family val="2"/>
          </rPr>
          <t xml:space="preserve">
A numeração contida nestas células corresponde à sequencia de ações da nova matriz de planejamento</t>
        </r>
      </text>
    </comment>
    <comment ref="B78" authorId="0" shapeId="0">
      <text>
        <r>
          <rPr>
            <b/>
            <sz val="9"/>
            <color indexed="81"/>
            <rFont val="Tahoma"/>
            <family val="2"/>
          </rPr>
          <t>Fabiane Fileto Dias:</t>
        </r>
        <r>
          <rPr>
            <sz val="9"/>
            <color indexed="81"/>
            <rFont val="Tahoma"/>
            <family val="2"/>
          </rPr>
          <t xml:space="preserve">
A numeração das "ações novas" corresponde à sequência da nova matriz de planejamento</t>
        </r>
      </text>
    </comment>
    <comment ref="B82" authorId="0" shapeId="0">
      <text>
        <r>
          <rPr>
            <b/>
            <sz val="9"/>
            <color indexed="81"/>
            <rFont val="Tahoma"/>
            <family val="2"/>
          </rPr>
          <t>Fabiane Fileto Dias:</t>
        </r>
        <r>
          <rPr>
            <sz val="9"/>
            <color indexed="81"/>
            <rFont val="Tahoma"/>
            <family val="2"/>
          </rPr>
          <t xml:space="preserve">
A numeração das "ações novas" corresponde à sequência da nova matriz de planejamento</t>
        </r>
      </text>
    </comment>
    <comment ref="B88" authorId="0" shapeId="0">
      <text>
        <r>
          <rPr>
            <b/>
            <sz val="9"/>
            <color indexed="81"/>
            <rFont val="Tahoma"/>
            <family val="2"/>
          </rPr>
          <t>Fabiane Fileto Dias:</t>
        </r>
        <r>
          <rPr>
            <sz val="9"/>
            <color indexed="81"/>
            <rFont val="Tahoma"/>
            <family val="2"/>
          </rPr>
          <t xml:space="preserve">
A numeração das "ações novas" corresponde à sequência da nova matriz de planejamento</t>
        </r>
      </text>
    </comment>
  </commentList>
</comments>
</file>

<file path=xl/comments2.xml><?xml version="1.0" encoding="utf-8"?>
<comments xmlns="http://schemas.openxmlformats.org/spreadsheetml/2006/main">
  <authors>
    <author>01243006188</author>
  </authors>
  <commentList>
    <comment ref="E16" authorId="0" shapeId="0">
      <text>
        <r>
          <rPr>
            <b/>
            <sz val="9"/>
            <color indexed="81"/>
            <rFont val="Tahoma"/>
            <family val="2"/>
          </rPr>
          <t>01243006188:</t>
        </r>
        <r>
          <rPr>
            <sz val="9"/>
            <color indexed="81"/>
            <rFont val="Tahoma"/>
            <family val="2"/>
          </rPr>
          <t xml:space="preserve">
Usar a fórmula:
=C16 - nº de ações CINZAS excluídas</t>
        </r>
      </text>
    </comment>
    <comment ref="E17" authorId="0" shapeId="0">
      <text>
        <r>
          <rPr>
            <b/>
            <sz val="9"/>
            <color indexed="81"/>
            <rFont val="Tahoma"/>
            <family val="2"/>
          </rPr>
          <t>01243006188:</t>
        </r>
        <r>
          <rPr>
            <sz val="9"/>
            <color indexed="81"/>
            <rFont val="Tahoma"/>
            <family val="2"/>
          </rPr>
          <t xml:space="preserve">
Usar a fórmula:
=C17 - nº de ações VERMELHAS excluídas</t>
        </r>
      </text>
    </comment>
    <comment ref="E18" authorId="0" shapeId="0">
      <text>
        <r>
          <rPr>
            <b/>
            <sz val="9"/>
            <color indexed="81"/>
            <rFont val="Tahoma"/>
            <family val="2"/>
          </rPr>
          <t>01243006188:</t>
        </r>
        <r>
          <rPr>
            <sz val="9"/>
            <color indexed="81"/>
            <rFont val="Tahoma"/>
            <family val="2"/>
          </rPr>
          <t xml:space="preserve">
Usar a fórmula:
=C18 - nº de ações AMARELAS excluídas</t>
        </r>
      </text>
    </comment>
    <comment ref="E19" authorId="0" shapeId="0">
      <text>
        <r>
          <rPr>
            <b/>
            <sz val="9"/>
            <color indexed="81"/>
            <rFont val="Tahoma"/>
            <family val="2"/>
          </rPr>
          <t>01243006188:</t>
        </r>
        <r>
          <rPr>
            <sz val="9"/>
            <color indexed="81"/>
            <rFont val="Tahoma"/>
            <family val="2"/>
          </rPr>
          <t xml:space="preserve">
Usar a fórmula:
=C19 - nº de ações VERDES excluídas</t>
        </r>
      </text>
    </comment>
    <comment ref="E20" authorId="0" shape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authors>
    <author>01243006188</author>
  </authors>
  <commentList>
    <comment ref="E16" authorId="0" shapeId="0">
      <text>
        <r>
          <rPr>
            <b/>
            <sz val="9"/>
            <color indexed="81"/>
            <rFont val="Tahoma"/>
            <family val="2"/>
          </rPr>
          <t>01243006188:</t>
        </r>
        <r>
          <rPr>
            <sz val="9"/>
            <color indexed="81"/>
            <rFont val="Tahoma"/>
            <family val="2"/>
          </rPr>
          <t xml:space="preserve">
Usar a fórmula:
=C16 - nº de ações CINZAS excluídas</t>
        </r>
      </text>
    </comment>
    <comment ref="E17" authorId="0" shapeId="0">
      <text>
        <r>
          <rPr>
            <b/>
            <sz val="9"/>
            <color indexed="81"/>
            <rFont val="Tahoma"/>
            <family val="2"/>
          </rPr>
          <t>01243006188:</t>
        </r>
        <r>
          <rPr>
            <sz val="9"/>
            <color indexed="81"/>
            <rFont val="Tahoma"/>
            <family val="2"/>
          </rPr>
          <t xml:space="preserve">
Usar a fórmula:
=C17 - nº de ações VERMELHAS excluídas</t>
        </r>
      </text>
    </comment>
    <comment ref="E18" authorId="0" shapeId="0">
      <text>
        <r>
          <rPr>
            <b/>
            <sz val="9"/>
            <color indexed="81"/>
            <rFont val="Tahoma"/>
            <family val="2"/>
          </rPr>
          <t>01243006188:</t>
        </r>
        <r>
          <rPr>
            <sz val="9"/>
            <color indexed="81"/>
            <rFont val="Tahoma"/>
            <family val="2"/>
          </rPr>
          <t xml:space="preserve">
Usar a fórmula:
=C18 - nº de ações AMARELAS excluídas</t>
        </r>
      </text>
    </comment>
    <comment ref="E19" authorId="0" shapeId="0">
      <text>
        <r>
          <rPr>
            <b/>
            <sz val="9"/>
            <color indexed="81"/>
            <rFont val="Tahoma"/>
            <family val="2"/>
          </rPr>
          <t>01243006188:</t>
        </r>
        <r>
          <rPr>
            <sz val="9"/>
            <color indexed="81"/>
            <rFont val="Tahoma"/>
            <family val="2"/>
          </rPr>
          <t xml:space="preserve">
Usar a fórmula:
=C19 - nº de ações VERDES excluídas</t>
        </r>
      </text>
    </comment>
    <comment ref="E20" authorId="0" shape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4.xml><?xml version="1.0" encoding="utf-8"?>
<comments xmlns="http://schemas.openxmlformats.org/spreadsheetml/2006/main">
  <authors>
    <author>01243006188</author>
  </authors>
  <commentList>
    <comment ref="E16" authorId="0" shapeId="0">
      <text>
        <r>
          <rPr>
            <b/>
            <sz val="9"/>
            <color indexed="81"/>
            <rFont val="Tahoma"/>
            <family val="2"/>
          </rPr>
          <t>01243006188:</t>
        </r>
        <r>
          <rPr>
            <sz val="9"/>
            <color indexed="81"/>
            <rFont val="Tahoma"/>
            <family val="2"/>
          </rPr>
          <t xml:space="preserve">
Usar a fórmula:
=C16 - nº de ações CINZAS excluídas</t>
        </r>
      </text>
    </comment>
    <comment ref="E17" authorId="0" shapeId="0">
      <text>
        <r>
          <rPr>
            <b/>
            <sz val="9"/>
            <color indexed="81"/>
            <rFont val="Tahoma"/>
            <family val="2"/>
          </rPr>
          <t>01243006188:</t>
        </r>
        <r>
          <rPr>
            <sz val="9"/>
            <color indexed="81"/>
            <rFont val="Tahoma"/>
            <family val="2"/>
          </rPr>
          <t xml:space="preserve">
Usar a fórmula:
=C17 - nº de ações VERMELHAS excluídas</t>
        </r>
      </text>
    </comment>
    <comment ref="E18" authorId="0" shapeId="0">
      <text>
        <r>
          <rPr>
            <b/>
            <sz val="9"/>
            <color indexed="81"/>
            <rFont val="Tahoma"/>
            <family val="2"/>
          </rPr>
          <t>01243006188:</t>
        </r>
        <r>
          <rPr>
            <sz val="9"/>
            <color indexed="81"/>
            <rFont val="Tahoma"/>
            <family val="2"/>
          </rPr>
          <t xml:space="preserve">
Usar a fórmula:
=C18 - nº de ações AMARELAS excluídas</t>
        </r>
      </text>
    </comment>
    <comment ref="E19" authorId="0" shapeId="0">
      <text>
        <r>
          <rPr>
            <b/>
            <sz val="9"/>
            <color indexed="81"/>
            <rFont val="Tahoma"/>
            <family val="2"/>
          </rPr>
          <t>01243006188:</t>
        </r>
        <r>
          <rPr>
            <sz val="9"/>
            <color indexed="81"/>
            <rFont val="Tahoma"/>
            <family val="2"/>
          </rPr>
          <t xml:space="preserve">
Usar a fórmula:
=C19 - nº de ações VERDES excluídas</t>
        </r>
      </text>
    </comment>
    <comment ref="E20" authorId="0" shape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<sst xmlns="http://schemas.openxmlformats.org/spreadsheetml/2006/main" count="2227" uniqueCount="932">
  <si>
    <t>PLANOS DE AÇÃO NACIONAIS DE CONSERVAÇÃO DE ESPÉCIES AMEAÇADAS DE EXTINÇÃO - PAN</t>
  </si>
  <si>
    <t>Objetivo Geral do PAN</t>
  </si>
  <si>
    <t>MONITORIA ANUAL</t>
  </si>
  <si>
    <t>DD/MM/AAAA</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</si>
  <si>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</si>
  <si>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</si>
  <si>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</si>
  <si>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</si>
  <si>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</si>
  <si>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</si>
  <si>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</si>
  <si>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</si>
  <si>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</si>
  <si>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</si>
  <si>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</si>
  <si>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</si>
  <si>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</si>
  <si>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</si>
  <si>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</si>
  <si>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</si>
  <si>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</si>
  <si>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</si>
  <si>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</si>
  <si>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</si>
  <si>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</si>
  <si>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</si>
  <si>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</si>
  <si>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</si>
  <si>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</si>
  <si>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</si>
  <si>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</si>
  <si>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</si>
  <si>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</si>
  <si>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</si>
  <si>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</si>
  <si>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</si>
  <si>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</si>
  <si>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</si>
  <si>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</si>
  <si>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</si>
  <si>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</si>
  <si>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</si>
  <si>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</si>
  <si>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</si>
  <si>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</si>
  <si>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</si>
  <si>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</si>
  <si>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</si>
  <si>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</si>
  <si>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</si>
  <si>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</si>
  <si>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</si>
  <si>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</si>
  <si>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INCLUIR AÇÕES NOVAS</t>
  </si>
  <si>
    <t>INSERIR O NOME DO OBJETIVO</t>
  </si>
  <si>
    <t>ação nova</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</si>
  <si>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</si>
  <si>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</si>
  <si>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</si>
  <si>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</si>
  <si>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</si>
  <si>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</si>
  <si>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</si>
  <si>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</si>
  <si>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</si>
  <si>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</si>
  <si>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</si>
  <si>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</si>
  <si>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</si>
  <si>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</si>
  <si>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</si>
  <si>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</si>
  <si>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</si>
  <si>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</si>
  <si>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</si>
  <si>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</si>
  <si>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</si>
  <si>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</si>
  <si>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PLANO DE AÇÃO NACIONAL PARA A CONSERVAÇÃO DO FORMIGUEIRO-DO-LITORAL</t>
  </si>
  <si>
    <r>
      <t>Manter a viabilidade populacional (genética e demográfica) de</t>
    </r>
    <r>
      <rPr>
        <b/>
        <i/>
        <sz val="14"/>
        <rFont val="Calibri"/>
        <family val="2"/>
      </rPr>
      <t xml:space="preserve"> Formicivora littoralis</t>
    </r>
  </si>
  <si>
    <t>04-06/09/2012</t>
  </si>
  <si>
    <t>1.1-Fazer gestão para realizar ações de manejo (controle/eliminação) de eventuais espécies exóticas (fauna e flora) que possam estar presentes na área de distribuição da espécie, que representem risco à sua conservação.</t>
  </si>
  <si>
    <t xml:space="preserve">1.3-Propor a reformulação a Resolução CONAMA n º. 04/85 (que regulamenta o Art. 2º. do Código Florestal), de forma a aumentar a faixa de proteção de Restinga (atualmente de 300 m), considerando as peculiaridades das diversas regiões em que esta fitofisionomia ocorre e os endemismos de fauna e flora. </t>
  </si>
  <si>
    <t>1.5-Propor a revisão do Decreto 3.179/00 (que regulamenta a Lei de Crimes Ambientais n º. 9.605/98), de modo a aumentar a responsabilidade penal dos infratores que incorrem em remoção ou degradação de vegetação de Restinga.</t>
  </si>
  <si>
    <t>1.6-Fazer gestão junto ao Ministério Público de forma a não permitir às concessionárias de serviços públicos de água, esgoto, energia e telefonia a instalação destes serviços em áreas de ocupação irregulares na Restinga.</t>
  </si>
  <si>
    <t xml:space="preserve">1.9-Fazer gestão para suprir os agentes ambientais com os insumos necessários para a fiscalização. </t>
  </si>
  <si>
    <t>1.10-Fazer gestão para aumentar o quadro funcional de agentes de fiscalização.</t>
  </si>
  <si>
    <t>1.11-Realizar ações de fiscalização integradas e periódicas entre IBAMA, Batalhão de Polícia Florestal Estadual, INEA e prefeituras municipais.</t>
  </si>
  <si>
    <t>1.12-Fazer gestão para manter em funcionamento a unidade descentralizada do IBAMA na área de distribuição da espécie.</t>
  </si>
  <si>
    <t>1.13-Propor a recategorização das Reservas Ecológicas de Massambaba e Jacarepiá (mantendo-as sob o regime de proteção integral), de modo a adequá-las ao Sistema Nacional de Unidades de Conservação e Sistema Estadual de Unidades de Conservação.</t>
  </si>
  <si>
    <t>1.14-Elaborar e implementar os Planos de Manejo dessas UCs.</t>
  </si>
  <si>
    <t>1.15-Fazer gestão para reforçar o quadro funcional dessas UCs, de modo a aproximá-lo do quantitativo ideal estabelecido pelos Planos de Manejo.</t>
  </si>
  <si>
    <t>1.16-Estabelecer a cadeia dominial dessas UCs e proceder a sua regularização fundiária.</t>
  </si>
  <si>
    <t>1.17-Proceder a demarcação física da poligonal dessas UCs e implementar a sua sinalização.</t>
  </si>
  <si>
    <t>1.21-Incentivar a criação de RPPNs na região de ocorrência da espécie, destacando a Ponta dos Cardeiros, no município de São Pedro da Aldeia e na praia de Tucuns, no município de Búzios.</t>
  </si>
  <si>
    <t>1.22-Fazer gestão junto à prefeitura de Arraial do Cabo para a implementar (incluindo principalmente a demarcação física da poligonal e sinalização) a Reserva Biológica Municipal das Orquídeas e elaborar e executar seu Plano de Manejo.</t>
  </si>
  <si>
    <t>1.23-Fazer gestão junto à prefeitura de Arraial do Cabo para Implementar (incluindo principalmente a demarcação física da poligonal e sinalização) a Reserva Biológica Municipal Brejo Jardim e elaborar e executar seu Plano de Manejo.</t>
  </si>
  <si>
    <t>1.25-Fazer gestão junto à prefeitura de Iguaba Grande para efetivar a Área de Proteção Ambiental Municipal das Andorinhas e elaborar e executar seu Plano de Manejo.</t>
  </si>
  <si>
    <t>2.3-Fazer gestão junto à Câmara de Compensação Ambiental Estadual (INEA) de modo a utilizar recursos provenientes de medidas compensatórias no estabelecimento de Corredores Ecológicos na Área de Proteção Ambiental Estadual de Massambaba, no processo de licenciamento ambiental de futuros empreendimentos na área de ocorrência da espécie.</t>
  </si>
  <si>
    <t>3.1-Determinar potenciais predadores de ninhos da espécie incluindo a utilização de câmeras de vídeo.</t>
  </si>
  <si>
    <t>3.2-Monitorar, a partir de metodologia padronizada, a população dentro de sua área de distribuição geográfica, com a obtenção de dados de abundância, densidade e tamanhos populacionais.</t>
  </si>
  <si>
    <t>3.3- Determinar tamanhos de territórios.</t>
  </si>
  <si>
    <t xml:space="preserve">3.4-Realizar estudos sobre a variabilidade genética das populações. </t>
  </si>
  <si>
    <t>3.5-Determinar o sistema de acasalamento, incluindo testes de paternidade.</t>
  </si>
  <si>
    <t>3.6-Determinar a razão sexual, por meio da identificação do sexo dos ninhegos.</t>
  </si>
  <si>
    <t>3.7-Determinar a composição da dieta.</t>
  </si>
  <si>
    <t>3.8-Determinar as táticas de forrageamento.</t>
  </si>
  <si>
    <t>3.9-Associar a disponibilidade de recursos no ambiente com a dieta da espécie.</t>
  </si>
  <si>
    <t>3.10-Realizar estudos entomológicos para identificação de espécies utilizadas pelo táxon.</t>
  </si>
  <si>
    <t>3.11-Avaliar se há diferenças na dieta e morfometria entre os sexos.</t>
  </si>
  <si>
    <t>3.12-Localizar e mapear ninhos nos territórios.</t>
  </si>
  <si>
    <t>3.13-Avaliar o investimento parental.</t>
  </si>
  <si>
    <t>3.14-Realizar estudos sobre a capacidade de deslocamento de indivíduos entre fragmentos.</t>
  </si>
  <si>
    <t>3.15-Avaliar a ecologia da paisagem em busca de fatores explicativos de presença/ausência do táxon.</t>
  </si>
  <si>
    <t xml:space="preserve">3.16-Realizar estudos ecológicos e taxonômicos da vegetação nas áreas de ocorrência do táxon. </t>
  </si>
  <si>
    <t>4.1-Produzir guias de campo de fauna e flora direcionados ao público apreciador de vida silvestre, destacando a ocorrência de uma espécie altamente restrita e Criticamente Ameaçada de extinção na região.</t>
  </si>
  <si>
    <t>4.2-Inserir, nos cursos de formação de guias turísticos já existentes, conteúdo programático referente à beleza cênica e a biota local, com ênfase em endemismos e ameaças à fauna e flora.</t>
  </si>
  <si>
    <t>4.8-Produzir exposições de fotos visando à conservação das restingas usando o formigueiro-do-litoral como espécie símbolo.</t>
  </si>
  <si>
    <t>4.9-Produzir filmes e documentários (visando à conservação das restingas usando o formigueiro-do-litoral como espécie símbolo).</t>
  </si>
  <si>
    <t>Cristiana Pompeu / Norma Crud / Instituto Estadual do Ambiente (INEA)</t>
  </si>
  <si>
    <t>Instituto Estadual do Ambiente (INEA), IBAMA,UERJ, Instituto Biomas</t>
  </si>
  <si>
    <t>Norma Crud / Instituto Estadual do Ambiente (INEA)</t>
  </si>
  <si>
    <t>ICMBio, Ministério do Meio Ambiente (MMA), Conselho Nacional do Meio Ambiente (CONAMA)</t>
  </si>
  <si>
    <t>Cristiana Pompeu / Instituto Estadual do Ambiente (INEA)</t>
  </si>
  <si>
    <t>ICMBio, Ministério do Meio Ambiente MMA/GERCO</t>
  </si>
  <si>
    <t>Christiana Pompeu / Instituto Estadual do Ambiente (INEA)</t>
  </si>
  <si>
    <t>ICMBio, Ministério do Meio Ambiente (MMA), Casa Civil da Presidência da República</t>
  </si>
  <si>
    <t>ICMBio, Ministério público, concessionárias de serviços públicos, prefeituras municipais</t>
  </si>
  <si>
    <t>ICMBio, Ministério do Meio Ambiente (MMA), Ministério Público</t>
  </si>
  <si>
    <t>Instituto Estadual do Ambiente (INEA), Batalhão da Polícia Florestal Estadual, prefeituras municipais e Ministério Público</t>
  </si>
  <si>
    <t>Instituto Estadual do Ambiente (INEA), Batalhão do Polícia Florestal Estadual, prefeituras municipais e Ministério Público</t>
  </si>
  <si>
    <t>Instituto Estadual do Ambiente (INEA), Batalhão do Polícia Florestal Estadual, Ministério Público</t>
  </si>
  <si>
    <t>IBAMA,Ministério Público</t>
  </si>
  <si>
    <t>Consórcio Intermunicipal Lagos São João, SAVE Brasil, Pingo d' Água, Conselho Gestor da APA de Massambaba, Ministério Público</t>
  </si>
  <si>
    <t>Consórcio Intermunicipal Lagos São João, Biomas, Pingo d' Água, Conselho Gestor da APA de Massambaba, Ministério Público</t>
  </si>
  <si>
    <t>ICMBio, Consórcio Intermunicipal Lagos São João, Pingo d' agua,Conselho Gestor da APA de Massambaba e Ministério Público</t>
  </si>
  <si>
    <t>ICMBio, Consórcio Intermunicipal Lagos São João, Pingo d' Água,Conselho Gestor da APA de Sapiativa, Universidade Federal Fluminense e Ministério Público</t>
  </si>
  <si>
    <t>Fátima Pires de Almeida Oliveira (ICMBio)</t>
  </si>
  <si>
    <t>Save Brasil, Pingo d' Água, Biomas e Associação de Moradores de Jaconé</t>
  </si>
  <si>
    <t>Consórcio CILSJ</t>
  </si>
  <si>
    <t>Instituto Estadual do Ambiente (INEA), proprietários de terra e SAVE Brasil, Pingo d' Água, Biomas</t>
  </si>
  <si>
    <t>Movimento Ambiental Pingo d' Água</t>
  </si>
  <si>
    <t>Ministério Público, SAVE Brasil, Consórcio CILSJ, Biomas</t>
  </si>
  <si>
    <t>Órgãos gestores das Unidades de Conservação, MMA, IBAMA, UERJ, SAVE, Ministério Público</t>
  </si>
  <si>
    <t>IBAMA</t>
  </si>
  <si>
    <t>UERJ, Biomas, Pingo d' Água, SAVE Brasil</t>
  </si>
  <si>
    <t>INEA, UERJ, Biomas, SAVE Brasil</t>
  </si>
  <si>
    <t xml:space="preserve">Maria Alice S. Alves (UERJ) </t>
  </si>
  <si>
    <t>Biomas, Pingo d' Água, SAVE Brasil</t>
  </si>
  <si>
    <t>Maria Alice S. Alves (UERJ)</t>
  </si>
  <si>
    <t>Instituto Biomas, Movimento Ambiental Pindo d' Água, INEA, Save Brasil</t>
  </si>
  <si>
    <t>Instituto Biomas, Movimento Ambiental Pingo d' Água, SAVE Brasil, proprietários das áreas pesquisadas</t>
  </si>
  <si>
    <t>Instituto Biomas, Movimento Ambiental Pingo d' Água, SAVE Brasil</t>
  </si>
  <si>
    <t>Instituto Biomas, Movimento Ambiental Pingo d' Água</t>
  </si>
  <si>
    <t>Instituto Biomas</t>
  </si>
  <si>
    <t>Museu Nacional (MNRJ), Instituto Biomas</t>
  </si>
  <si>
    <t>Instituto Biomas, SAVE Brasil</t>
  </si>
  <si>
    <t>Adriana Carvalho de Sá Cavalcanti / Jardim Botânico do Rio de Janeiro (JBRJ)</t>
  </si>
  <si>
    <t>Instito Estadual do Ambiente (INEA), UERJ</t>
  </si>
  <si>
    <t>UERJ, INEA, prefeituras</t>
  </si>
  <si>
    <t xml:space="preserve">Maurício Brandão Vecchi / Movimento Ambiental Pingo d' Água </t>
  </si>
  <si>
    <t>UFF, SAVE Brasil, setor publico e privado</t>
  </si>
  <si>
    <t>Instituto Biomas, SAVE Brasil, setor produtivo local</t>
  </si>
  <si>
    <t>Maurício Brandão Vecchi / Movimento Ambiental Pingo d' Água</t>
  </si>
  <si>
    <t>Pingo d' Água, SAVE Brasil, setor produtivo local</t>
  </si>
  <si>
    <t>Instituto Biomas, SAVE Brasil, setor produtivo local, INEA, prefeituras locais</t>
  </si>
  <si>
    <t>Maria Alice S. Alves (UERJ) / Instituto Biomas</t>
  </si>
  <si>
    <t>Instituto Biomas, SAVE Brasil, setor produtivo local, prefeituras, UERJ, INEA, ICMBio</t>
  </si>
  <si>
    <t>Instituto Biomas, SAVE Brasil, UERJ</t>
  </si>
  <si>
    <t>Instituto Biomas, SAVE Brasil, INEA, prefeituras</t>
  </si>
  <si>
    <t xml:space="preserve">Maria Alice S. Alves (UERJ) / Instituto Biomas </t>
  </si>
  <si>
    <t>Movimento Ambiental Pingo d' Água, SAVE brasil, Instituto Biomas</t>
  </si>
  <si>
    <t>Instituto Biomas, Movimento Ambiental Pingo d' Água, SAVE Brasil, secretarias estadual e municipais de educação, IBAMA, INEA, UERJ</t>
  </si>
  <si>
    <t>Instituto Biomas, Movimento Ambiental Pingo d' Água, SAVE Brasil, INEA, ICMBio</t>
  </si>
  <si>
    <t>Maria Alice S. Alves (UERJ), Flávia G. Chaves (UERJ), Maurício B. Vecchi (Movimento Ambiental Pingo d' Água - UERJ), Cristiana P.A. Mendes (INEA)</t>
  </si>
  <si>
    <t>Dificuldades de articulação</t>
  </si>
  <si>
    <t>Cristiana P.A. Mendes (INEA)</t>
  </si>
  <si>
    <t>Mudanças no código florestal</t>
  </si>
  <si>
    <t>O gerenciamento costeiro do estado do RJ está sendo feito por meio do Projeto Orla que funciona de acordo com  a demanda dos municípios. Segundo informações da Gerência, esse ordenamento vai ser iniciado em Cabo Frio, após as eleições de 2012.</t>
  </si>
  <si>
    <t>Foge a governabilidade</t>
  </si>
  <si>
    <t>Ação não iniciada</t>
  </si>
  <si>
    <t>Inviabilidade de conversão de multas para ações de implementação do PAN, tendo em vista que recursos são direcionados para outras finalidades</t>
  </si>
  <si>
    <t xml:space="preserve">As ações de fiscalização foram realizadas  até meados do mês de agosto, quando a unidade descentralizada do IBAMA em Cabo Frio foi desativada. Ações permanecem com Superintendência do IBAMA no Rio de Janeiro. </t>
  </si>
  <si>
    <t>Desativação da unidade descentralizada do IBAMA em Cabo Frio em agosto de 2011.</t>
  </si>
  <si>
    <t>Os insumos necessários para a fiscalização foram disponibilizados até meados do mês de agosto, quando a unidade descentralizada do IBAMA em Cabo Frio foi desativada.</t>
  </si>
  <si>
    <t>Não houve aumento do quadro funcional de agentes de fiscalização até a desativação da unidade descentralizada do IBAMA em Cabo Frio.</t>
  </si>
  <si>
    <t>Foram realizadas três ações de fiscalização integradas com órgãos estaduais e municipais até meados do mês de agosto, quando a unidade descentralizada do IBAMA em Cabo Frio foi desativada.</t>
  </si>
  <si>
    <t>Três ações de fiscalização integradas em 2010</t>
  </si>
  <si>
    <t>Apesar das diversas tentativas para se manter a unidade em funcionamento, por determinação do Presidente do IBAMA ela foi desativada, assim como outras no Brasil.</t>
  </si>
  <si>
    <t>Com a criação do Parque Estadual da Costa do Sol as reservas ecológicas foram incluídas dentro do Parque</t>
  </si>
  <si>
    <t>Parque Estadual da Costa do Sol</t>
  </si>
  <si>
    <t>Maurício B. Vecchi (Movimento Ambiental Pingo d' Água - UERJ)</t>
  </si>
  <si>
    <t>Áreas foram incorporadas ao Parque Estadual da Costa do Sol e o plano de manejo iniciará em breve</t>
  </si>
  <si>
    <t>Realização de concursos para guarda-parque, já tomaram posse e aguardam capacitação. Concursos previsto para INEA</t>
  </si>
  <si>
    <t>O projeto para cercamento do PECS e elaboração de placas sinalizadores contendo informação sobre a UC e o formigueiro-do-litoral está encaminhado à Secretaria do Ambiente (SEA) para submissão à Câmara de Compensação Ambiental.</t>
  </si>
  <si>
    <t>Maria Alice S. Alves (UERJ), Flávia G. Chaves (UERJ), Maurício B. Vecchi (Movimento Ambiental Pingo d' Água - UERJ)</t>
  </si>
  <si>
    <t>Identificação das áreas prioritárias</t>
  </si>
  <si>
    <t>Não houve articulação com Conselho Gestor</t>
  </si>
  <si>
    <t>Sávio F. Bruno (UFF), Maurício B. Vecchi (Movimento Ambiental Pingo d' Água - UERJ), Amanda Navegantes  (UFRJ)</t>
  </si>
  <si>
    <t>Encaminhada a ação a DIMAN e MMA para apreciação em junho de 2012</t>
  </si>
  <si>
    <t>Maurício Andrade (COPAN)</t>
  </si>
  <si>
    <t xml:space="preserve">Ação não iniciada </t>
  </si>
  <si>
    <t xml:space="preserve">Área já incluída no Parque Estadual da Costa do Sol </t>
  </si>
  <si>
    <t>Área inicialmente prevista a integrar o Parque Estadual da Costa do Sol. No entanto, foi excluída no decorrer do processo, assim como todo o município de Iguaba Grande</t>
  </si>
  <si>
    <t>Marinha do Brasil estabeleceu restrições ao acesso a Ilha de Cabo Frio</t>
  </si>
  <si>
    <t>Maria Alice S. Alves (UERJ), Tatiana Colombo (UERJ)</t>
  </si>
  <si>
    <t xml:space="preserve">Houve mudanças no projeto original não permitindo que o projeto fosse implementado até o momento, entretanto não sabemos se medidas mitigatórias estão nas condicionantes da licença. </t>
  </si>
  <si>
    <t>Temos enviado regularmente relatórios e informações dos resultados obtidos em nossas pesquisas, incluindo os dados de ocorrência geográfica da espécie, para o INEA. Não sabemos se há condicionantes nos termos de referência</t>
  </si>
  <si>
    <t>Maria Alice S. Alves (UERJ), Flávia G. Chaves (UERJ)e Maurício B. Vecchi (Movimento Ambiental Pingo d' Água - UERJ)</t>
  </si>
  <si>
    <t>Uma tese  de doutorado (Flávia G. Chaves), sob orientação de Maria Alice S. Alves (UERJ), abordando o tema encontra-se em andamento  desde março de 2010.</t>
  </si>
  <si>
    <t>Maria Alice S. Alves (UERJ), Flávia G. Chaves (UERJ) e Maurício B. Vecchi (Movimento Ambiental Pingo d' Água - UERJ)</t>
  </si>
  <si>
    <t>Um artigo científico abordando o tamanho populacional e abundância foi publicado (Mattos et al. 2009), decorrente de uma tese de doutorado sob orientação de Maria Alice S. Alves. Hoje, uma dissertação de mestrado (Adriana Sá Cavalcanti, co-orientanda de Maria Alice S. Alves), inclui uma estimativa da abundância da espécie em uma área  na Restinga de Massambaba não incluída no artigo de Mattos e colaboradores (2009) com previsão de término em fevereiro de 2013. Está sendo realizada estimativa de abundância na Ilha de Cabo Frio com previsão de término em fevereiro de 2014. Os dados subsidiaram a atualização do status global de conservação da espécie.</t>
  </si>
  <si>
    <t xml:space="preserve">Um artigo científico abordando o tamanho populacional e abundância foi publicado (Mattos et al. 2009 - Bird Conservation International). </t>
  </si>
  <si>
    <t>Duas teses  de doutorado (Flávia G. Chaves, Tatiana Colombo), sob orientação de Maria Alice S. Alves (UERJ), abordando o tema encontra-se em andamento  desde março de 2010.</t>
  </si>
  <si>
    <t>Uma tese  de doutorado (Tatiana C. Rubio), sob orientação de Maria Alice S. Alves (UERJ), abordando o tema encontra-se em andamento  desde março de 2010.</t>
  </si>
  <si>
    <t>Uma tese  de doutorado (Flávia G. Chaves), sob orientação de Maria Alice S. Alves, abordando o tema encontra-se em andamento  desde março de 2010.</t>
  </si>
  <si>
    <t>Duas teses de doutorado (Flávia G. Chaves e Tatiana Colombo), sob orientação de Maria Alice S. Alves (UERJ) abordarão o tema comparando ilha de Cabo Frio e continente.</t>
  </si>
  <si>
    <t>Dissertação de mestrado de Flávia G. Chaves sob orientação de Maria Alice S. Alves (UERJ) defendida.</t>
  </si>
  <si>
    <t>Os itens alimentares encontrados na dieta foram identificados apenas até o nível de ordem devido a elevada fragmentação dos itens encontrados nas fezes. Artigo submetido.</t>
  </si>
  <si>
    <t>Dissertação de mestrado de Flávia G. Chaves sob orientação de Maria Alice S. Alves (UERJ). Artigo submetido.</t>
  </si>
  <si>
    <t>Artigo no prelo, Anais da Academia Brasileira de Ciências.</t>
  </si>
  <si>
    <t>A coleta de dados com utilização da técnica do playback já foi realizada. Está em andamento a análise desses dados e a utilização da técnica de radio-telemetria como complemento.</t>
  </si>
  <si>
    <t>Amanda Navegantes (UFRJ)</t>
  </si>
  <si>
    <t xml:space="preserve">Uma dissertação de mestrado (Adriana S. Cavalcanti, co-orientanda de Maria Alice S. Alves) abordando a estrutura da vegetação encontra-se em andamento. </t>
  </si>
  <si>
    <t>Monografia de bacharelado de Adriana S. Cavalcanti, sob orientação de Cyl Farney. Levantamento florístico em um trecho da restinga da Massambaba.</t>
  </si>
  <si>
    <t xml:space="preserve">Produção de um guia da avifauna da Restinga (Sávio F. Bruno, Maurício B. Vecchi e Amanda Navegantes). </t>
  </si>
  <si>
    <t>Maria Alice S. Alves (UERJ), Flávia G. Chaves (UERJ) e Maurício B. Vecchi (Movimento Ambiental Pingo d' Água - UERJ), Sávio F. Bruno (UFF)</t>
  </si>
  <si>
    <t>Palestras já foram ministradas na escola técnica de turismo de Araruama e, pretende-se levar o grupo de alunos para aulas de campo, abordando restinga e seus endemismos e ameaças.</t>
  </si>
  <si>
    <t xml:space="preserve">Prática ainda incipiente, mas provavelmente com demanda crescente, em decorrência da maior visibilidade da espécie em âmbito nacional e internacional. </t>
  </si>
  <si>
    <t xml:space="preserve"> 30 apostilas sobre a conservação da Restinga distribuidas e 50 pessoas capacitadas (somados 20 professores de ensino fundamental, mais 30 técnicos de Turismo)</t>
  </si>
  <si>
    <t>Ausência de recursos humanos e de  disponibilidade de tempo dos professores</t>
  </si>
  <si>
    <t>Flávia G. Chaves (UERJ), Maurício B. Vecchi (Movimento Ambiental Pingo d' Água - UERJ)</t>
  </si>
  <si>
    <t xml:space="preserve">Cartazes contendo fotos e informações sobre a espécie e o ecossistema de restinga têm sido utilizados em atividades em escolas e espaços públicos. Além disso, panfletos informativos têm sido distribuídos à comunidade nestas atividades. Criação de sites que incluem informações sobre a conservação da espécie. </t>
  </si>
  <si>
    <t xml:space="preserve">Cartazes e panfletos distribuídos e dois sites criados. </t>
  </si>
  <si>
    <t>Maria Alice S. Alves (UERJ), Flávia G. Chaves (UERJ), Maurício B. Vecchi (Movimento Ambiental Pingo d' Água - UERJ), Sávio F. Bruno (UFF)</t>
  </si>
  <si>
    <t>Diversas reportagens foram, ao longo dos anos publicadas, incluindo programas de TV (Globo Ecologia, Jornais locais) e jornais de ampla divulgação (O Globo).</t>
  </si>
  <si>
    <t>1464 vizualizações no youtube de reportagem de TV (Globo Ecologia). Participação em duas reportagens do Jornal (O Globo) e três matérias em Jornais locais (Região da Costa do Sol)</t>
  </si>
  <si>
    <t>Foram realizadas 6 exposições, em 5 municípios da região dos Lagos (Saquarema, Cabo Frio, São Pedro da Aldeia, Araruama e Iguaba Grande). Cerca de 1650 pessoas visitaram as exposições.</t>
  </si>
  <si>
    <t xml:space="preserve">6 exposições e cerca de 1650 visitantes </t>
  </si>
  <si>
    <t xml:space="preserve">Movimento Ambiental Pingo D' água distribuiu centenas de exemplares do PAN a prefeituras e outras instiuições na região de ocorrência da espécie. </t>
  </si>
  <si>
    <t>O Sumário executivo foi impresso em escala muito pequena, não tendo chegado para distribuição</t>
  </si>
  <si>
    <t>Dois artigos em preparação.</t>
  </si>
  <si>
    <t>Um artigo publicado em revista científica internacional (Mattos et al. 2009 - Bird Conservation International), um aceito para publicação (Chaves et al. Anais da Academia Brasileira de Ciências, com publicação prevista para  início 2013) e um capítulo de livro no prelo.</t>
  </si>
  <si>
    <t>Grupos removidos</t>
  </si>
  <si>
    <t>Maria Alice S. Alves (UERJ), Sávio F. Bruno (UFF), SAVE Brasil, CEMAVE/ICMBio, CPB/ICMBio, RESEX Arraial do Cabo/ICMBio</t>
  </si>
  <si>
    <t xml:space="preserve">Priorizar Restinga da Massambaba (Parque Estadual da Costa do Sol - PECS) </t>
  </si>
  <si>
    <t xml:space="preserve">Número de Planos Diretores Municipais com áreas indicadas </t>
  </si>
  <si>
    <t>não significativo</t>
  </si>
  <si>
    <t>Luiz Vieira (APA de Massambaba/INEA), Maurício B. Vecchi (Movimento Ambiental Pingo d' Água - UERJ), Sávio F. Bruno (UFF)</t>
  </si>
  <si>
    <t>Proteção de áreas de ocorrência da espécie não contempladas pelas UCs</t>
  </si>
  <si>
    <t>Ações implementadas com recursos de compensação</t>
  </si>
  <si>
    <t>Operações de fiscalização</t>
  </si>
  <si>
    <t>Sérgio Ricardo Rocha Soares (Parque Estadual da Costa do Sol/INEA)</t>
  </si>
  <si>
    <t>Luiz Vieira (APA de Massambaba/INEA), IBAMA</t>
  </si>
  <si>
    <t>Marco Antônio Guimaraes</t>
  </si>
  <si>
    <t xml:space="preserve">Que a SUPES prosiga com as operações tendo em vista a desativação da base avançada de Cabo Frio </t>
  </si>
  <si>
    <t>Plano implementado</t>
  </si>
  <si>
    <t>não estimado</t>
  </si>
  <si>
    <t>Sávio F. Bruno (UFF), Maria Alice S. Alves (UERJ), Maurício B. Vecchi (Movimento Amb. Pingo D'Água - UERJ), Denise M. Nogueira (UFRRJ), Flávia G. Chaves (UERJ), Tatiana Colombo (UERJ), Adriana C. S. Cavalcanti (UERJ), Amanda Navegantes  (UFRJ)</t>
  </si>
  <si>
    <t xml:space="preserve">Recomenda-se que a elaboração do Plano de Manejo tenha participação dos grupo do PAN </t>
  </si>
  <si>
    <t>Delimitação física e placas informativas</t>
  </si>
  <si>
    <t>Maria Alice S. Alves (UERJ), Maurício Vecchi (Movimento Ambiental Pingo d' Água - UERJ), Sávio F. Bruno (UFF), SAVE Brasil</t>
  </si>
  <si>
    <t>Plano de Manejo readequado</t>
  </si>
  <si>
    <t xml:space="preserve">Luiz Vieira (APA de Massambaba/INEA) </t>
  </si>
  <si>
    <t>Maria Alice S. Alves (UERJ), Denise M. Nogueira (UFRRJ), Amanda Navegantes  (UFRJ), SAVE Brasil</t>
  </si>
  <si>
    <t>Sávio F. Bruno (UFF)</t>
  </si>
  <si>
    <t xml:space="preserve">Diagnóstico gerado a partir da monografia de Amanda Navegantes </t>
  </si>
  <si>
    <t>Processo enviado a Casa Civil</t>
  </si>
  <si>
    <t>RPPNs criadas</t>
  </si>
  <si>
    <t xml:space="preserve">Henrique R. Reis (PUC-RJ) </t>
  </si>
  <si>
    <t>Roberta Guagliardi (INEA), Deise Moreira Paulo (Associação do Patrimônio Natural - APN/RJ)</t>
  </si>
  <si>
    <t>Ação foi concluída devido a criação do Parque Estadual Costa do Sol</t>
  </si>
  <si>
    <t>Plano de Manejo elaborado</t>
  </si>
  <si>
    <t>Sávio F. Bruno (UFF), Amanda Navegantes  (UFRJ)</t>
  </si>
  <si>
    <t>Ação foi concluída pois a Marinha do Brasil por si só  estabelece restrições ao acesso a Ilha de Cabo Frio</t>
  </si>
  <si>
    <t>Informações técnicas fornecidas</t>
  </si>
  <si>
    <t>Predadores identificados</t>
  </si>
  <si>
    <t>Flávia G. Chaves (UERJ), Maurício B. Vecchi (Movimento Ambiental Pingo d' Água)</t>
  </si>
  <si>
    <t>Estimativas de tamanhos populacionais e atualização do status de conservação.</t>
  </si>
  <si>
    <t>Tamanho de território definidos.</t>
  </si>
  <si>
    <t>Flávia G. Chaves (UERJ), Tatiana Colombo (UERJ), Maurício B. Vecchi (Movimento Ambiental Pingo d' Água - UERJ)</t>
  </si>
  <si>
    <t xml:space="preserve">Custo desta inclui também os custos das ações 3.5 a 3.10 e 3.13 </t>
  </si>
  <si>
    <t>Variabilidade genética  em populações da espécie analisada</t>
  </si>
  <si>
    <t>Tatiana Colombo (UERJ), Denise M. Nogueira (UFRRJ), Flávia G. Chaves (UERJ).</t>
  </si>
  <si>
    <t>Sistema de acasalamento determinado</t>
  </si>
  <si>
    <t>Flávia G. Chaves (UERJ), Michael Webster, Denise M. Nogueira (UFRRJ), Maurício B. Vecchi (Movimento Ambiental Pingo d' Água - UERJ)</t>
  </si>
  <si>
    <t>Custo estimado está embutido no custo da ação 3.3</t>
  </si>
  <si>
    <t>Razão sexual determinada.</t>
  </si>
  <si>
    <t>Denise M. Nogueira (UFRRJ), Flávia G. Chaves (UERJ), Maurício B. Vecchi (Movimento Ambiental Pingo d' Água - UERJ)</t>
  </si>
  <si>
    <t>Ninhos mapeados</t>
  </si>
  <si>
    <t>Sávio F. Bruno (UFF), Flávia G. Chaves (UERJ), Maurício B. Vecchi (Movimento Ambiental Pingo d' Água - UERJ), Tatiana Colombo (UERJ).</t>
  </si>
  <si>
    <t>Determinação do investimento parental</t>
  </si>
  <si>
    <t>Flávia G. Chaves (UERJ), Maurício B. Vecchi (Movimento Ambiental Pingo d' Água - UERJ), Tatiana Colombo (UERJ).</t>
  </si>
  <si>
    <t>Capacidade de deslocamento determinada.</t>
  </si>
  <si>
    <t>Amanda Navegantes  (UFRJ)</t>
  </si>
  <si>
    <t>Henrique R. Reis (PUC-RJ), Sávio F. Bruno (UFF), Maria Lúcia Lorini (UFRJ)</t>
  </si>
  <si>
    <t>Hábitat de ocorrência da espécie caracterizado.</t>
  </si>
  <si>
    <t>Adriana C.S. Cavalcanti (UERJ), Juliana Mattos, Sávio F. Bruno (UFF), Amanda Navegantes  (UFRJ), Flávia G. Chaves (UERJ), Mariana Vale, João Marcelo Braga.</t>
  </si>
  <si>
    <t>Pessoas Capacitadas</t>
  </si>
  <si>
    <t>Protocolo desenvolvido e atividade avaliada.</t>
  </si>
  <si>
    <t>Material produzido</t>
  </si>
  <si>
    <t>Prefeituras municipais - área de ocorrêcia da espécie: Arraial do Cabo, Cabo Frio, Araruama,Saquarema, Iguaba Grande, São Pedro da Aldeia e Armação dos Búzios, terceiro setor (Biomas/Pingo d' Água), Ministério Público, Conselho Gestores das Unidades de Conservação da região de ocorrência da espécie APA de Massambaba, Pau Brasil e Sapiativa</t>
  </si>
  <si>
    <t>Ação excluída pois seu objetivo será contemplado na implementação do Parque Estadual da Costa do Sol</t>
  </si>
  <si>
    <t>Ação excluída pois propriedade não pertence ao resort</t>
  </si>
  <si>
    <t xml:space="preserve">Ação excluída pois seu objetivo foi contemplado na 2ª nova ação criada no OE1 e devida a criação do PECS </t>
  </si>
  <si>
    <t>Ação agrupada à 4.4</t>
  </si>
  <si>
    <t>Ação agrupada à  4.7</t>
  </si>
  <si>
    <r>
      <t>1.2-Incluir, no processo de elaboração, revisão e execução dos Planos Diretores Municipais, a preservação de</t>
    </r>
    <r>
      <rPr>
        <i/>
        <sz val="11"/>
        <rFont val="Calibri"/>
        <family val="2"/>
      </rPr>
      <t xml:space="preserve"> Formicivora littoralis</t>
    </r>
    <r>
      <rPr>
        <sz val="11"/>
        <rFont val="Calibri"/>
        <family val="2"/>
      </rPr>
      <t>, principalmente no que tange a áreas edificáveis que incluam supressão de vegetação e alteração de ambiente.</t>
    </r>
  </si>
  <si>
    <r>
      <t xml:space="preserve">1.4-Incluir, no processo de elaboração, revisão e execução do Plano Estadual de Gerenciamento Costeiro do Estado do Rio de Janeiro, a preservação da Restinga, principalmente no que tange a área de distribuição de </t>
    </r>
    <r>
      <rPr>
        <i/>
        <sz val="11"/>
        <rFont val="Calibri"/>
        <family val="2"/>
      </rPr>
      <t>Formicivora littoralis</t>
    </r>
  </si>
  <si>
    <r>
      <t>1.7-Realizar gestão junto à Comissão Estadual de Controle Ambiental (CECA/Secretaria Estadual do Ambiente do Rio de Janeiro), de forma a canalizar os recursos de multas relacionadas a infrações ambientais para ações de implementação do Plano de Ação para a Conservação e o Manejo do Formigueiro-do litoral (</t>
    </r>
    <r>
      <rPr>
        <i/>
        <sz val="11"/>
        <rFont val="Calibri"/>
        <family val="2"/>
      </rPr>
      <t>Formicivora littoralis</t>
    </r>
    <r>
      <rPr>
        <sz val="11"/>
        <rFont val="Calibri"/>
        <family val="2"/>
      </rPr>
      <t>)</t>
    </r>
  </si>
  <si>
    <r>
      <t xml:space="preserve">1.8-Efetuar fiscalização periódica na região de ocorrência de </t>
    </r>
    <r>
      <rPr>
        <i/>
        <sz val="11"/>
        <rFont val="Calibri"/>
        <family val="2"/>
      </rPr>
      <t>Formicivora littoralis</t>
    </r>
    <r>
      <rPr>
        <sz val="11"/>
        <rFont val="Calibri"/>
        <family val="2"/>
      </rPr>
      <t>, de forma a coibir ocupações irregulares da Restinga e demais impactos à mesma.</t>
    </r>
  </si>
  <si>
    <r>
      <t xml:space="preserve">Marco Antônio Guimaraes </t>
    </r>
    <r>
      <rPr>
        <sz val="11"/>
        <rFont val="Calibri"/>
        <family val="2"/>
      </rPr>
      <t>(IBAMA)</t>
    </r>
  </si>
  <si>
    <r>
      <t xml:space="preserve">1.18-Reavaliar o Plano de Manejo da Área de Proteção Ambiental Estadual de Massambaba sob a ótica da conservação de </t>
    </r>
    <r>
      <rPr>
        <i/>
        <sz val="11"/>
        <rFont val="Calibri"/>
        <family val="2"/>
      </rPr>
      <t>Formicivora littoralis</t>
    </r>
    <r>
      <rPr>
        <sz val="11"/>
        <rFont val="Calibri"/>
        <family val="2"/>
      </rPr>
      <t>, rediscutindo a existência das Zonas de Ocupação Controlada e Zonas de Conservação da Vida Silvestre, a serem modificadas para Zonas de Preservação da Vida Silvestre.</t>
    </r>
  </si>
  <si>
    <r>
      <t xml:space="preserve">1.19-Reavaliar o Plano de Manejo da Área de Proteção Ambiental Estadual de Sapiatiba sob a ótica da conservação de </t>
    </r>
    <r>
      <rPr>
        <i/>
        <sz val="11"/>
        <rFont val="Calibri"/>
        <family val="2"/>
      </rPr>
      <t>Formicivora littoralis</t>
    </r>
    <r>
      <rPr>
        <sz val="11"/>
        <rFont val="Calibri"/>
        <family val="2"/>
      </rPr>
      <t>. Considerando a estreita faixa de ocorrência da espécie na Ponta da Farinha (campus  da UFF), tornar este trecho mais restritivo, transformando-o em Zona de Preservação da Vida Silvestre.</t>
    </r>
  </si>
  <si>
    <r>
      <t xml:space="preserve">1.20-Encaminhar para a DIREP/ICMBio uma sugestão de criação  de uma Unidade de Conservação de Proteção Integral Federal na área de ocorrência de </t>
    </r>
    <r>
      <rPr>
        <i/>
        <sz val="11"/>
        <rFont val="Calibri"/>
        <family val="2"/>
      </rPr>
      <t xml:space="preserve">Formicivora littoralis, </t>
    </r>
    <r>
      <rPr>
        <sz val="11"/>
        <rFont val="Calibri"/>
        <family val="2"/>
      </rPr>
      <t>como no entorno da Lagoa de Jaconé e Canal Salgado, no município de Saquarema.</t>
    </r>
  </si>
  <si>
    <r>
      <t xml:space="preserve">1.24-Executar manejo (controle ou erradicação) de espécies exóticas invasoras nas Unidades de Conservação com ocorrência de </t>
    </r>
    <r>
      <rPr>
        <i/>
        <sz val="11"/>
        <rFont val="Calibri"/>
        <family val="2"/>
      </rPr>
      <t>Formicivora littoralis</t>
    </r>
  </si>
  <si>
    <r>
      <t xml:space="preserve">1.26-Fazer gestão junto à Marinha do Brasil para manter a Ilha de Cabo Frio sob utilização e desembarque restritos, visando à preservação de </t>
    </r>
    <r>
      <rPr>
        <i/>
        <sz val="11"/>
        <rFont val="Calibri"/>
        <family val="2"/>
      </rPr>
      <t>Formicivora littoralis</t>
    </r>
    <r>
      <rPr>
        <sz val="11"/>
        <rFont val="Calibri"/>
        <family val="2"/>
      </rPr>
      <t xml:space="preserve"> e demais elementos da biota local, evitando atividades impactantes à mesma</t>
    </r>
  </si>
  <si>
    <r>
      <t xml:space="preserve">2.1-Estabelecer quando da renovação da licença ambiental a obrigatoriedade de preservação da faixa de terra com ocorrência de </t>
    </r>
    <r>
      <rPr>
        <i/>
        <sz val="11"/>
        <rFont val="Calibri"/>
        <family val="2"/>
      </rPr>
      <t>Formicivora littoralis</t>
    </r>
    <r>
      <rPr>
        <sz val="11"/>
        <rFont val="Calibri"/>
        <family val="2"/>
      </rPr>
      <t xml:space="preserve"> do empreendimento da Praia do Peró (Cabo Frio) e se for o caso incluir medidas de recuperação</t>
    </r>
  </si>
  <si>
    <r>
      <t xml:space="preserve">2.2-Fazer gestão junto ao empreendedor responsável pelo  empreendimento da Praia de Tucuns (Búzios) para criar e implementar uma RPPN em restinga adjacente com ocorrência de </t>
    </r>
    <r>
      <rPr>
        <i/>
        <sz val="11"/>
        <rFont val="Calibri"/>
        <family val="2"/>
      </rPr>
      <t>Formicivora littoralis</t>
    </r>
    <r>
      <rPr>
        <sz val="11"/>
        <rFont val="Calibri"/>
        <family val="2"/>
      </rPr>
      <t>, de forma a que esta ação 
se transforme em marketing ambiental em prol do empreendimento.</t>
    </r>
  </si>
  <si>
    <r>
      <t xml:space="preserve">2.4-"Fornecer subsídios técnicos aos órgãos licenciadores no que tange às áreas de ocorrência do </t>
    </r>
    <r>
      <rPr>
        <i/>
        <sz val="11"/>
        <rFont val="Calibri"/>
        <family val="2"/>
      </rPr>
      <t>Formicivora littoralis</t>
    </r>
    <r>
      <rPr>
        <sz val="11"/>
        <rFont val="Calibri"/>
        <family val="2"/>
      </rPr>
      <t>, e modo que a preservação de seu hábitat possa constar como condicionante nos termos de referência dos futuros empreendimentos da região."</t>
    </r>
  </si>
  <si>
    <r>
      <t xml:space="preserve">3.17. </t>
    </r>
    <r>
      <rPr>
        <sz val="11"/>
        <rFont val="Calibri"/>
        <family val="2"/>
      </rPr>
      <t xml:space="preserve">Testar as técnicas de plantio e seleção de espécies visando orientar os licenciamentos de empreendimentos para recuperação de áreas degradadas de restingas, utilizando espécies autóctones atrativas à </t>
    </r>
    <r>
      <rPr>
        <i/>
        <sz val="11"/>
        <rFont val="Calibri"/>
        <family val="2"/>
      </rPr>
      <t>Formicivora littoralis</t>
    </r>
  </si>
  <si>
    <r>
      <t xml:space="preserve">4.3-Divulgar o potencial de observação de aves para os praticantes nacionais e estrangeiros da atividade, com ênfase em </t>
    </r>
    <r>
      <rPr>
        <i/>
        <sz val="11"/>
        <rFont val="Calibri"/>
        <family val="2"/>
      </rPr>
      <t>Formicivora littoralis</t>
    </r>
  </si>
  <si>
    <r>
      <t xml:space="preserve">4.4-Conduzir programas de capacitação sobre a conservação da Restinga para profissionais estratégicos, tais como gestores de Unidades de Conservação, professores da rede pública e privada de ensino e líderes comunitários, usando </t>
    </r>
    <r>
      <rPr>
        <i/>
        <sz val="11"/>
        <rFont val="Calibri"/>
        <family val="2"/>
      </rPr>
      <t>Formicivora littoralis</t>
    </r>
    <r>
      <rPr>
        <sz val="11"/>
        <rFont val="Calibri"/>
        <family val="2"/>
      </rPr>
      <t xml:space="preserve"> como espécie bandeira</t>
    </r>
  </si>
  <si>
    <r>
      <t xml:space="preserve">4.5-Divulgar a pesquisa científica sobre </t>
    </r>
    <r>
      <rPr>
        <i/>
        <sz val="11"/>
        <rFont val="Calibri"/>
        <family val="2"/>
      </rPr>
      <t>Formicivora littoralis</t>
    </r>
    <r>
      <rPr>
        <sz val="11"/>
        <rFont val="Calibri"/>
        <family val="2"/>
      </rPr>
      <t xml:space="preserve"> por meio de elaboração de material impresso e eletrônico, com linguagem de fácil acesso à população local.</t>
    </r>
  </si>
  <si>
    <r>
      <t xml:space="preserve">4.6-Desenvolver e aplicar um protocolo de avaliação dos resultados das campanhas de divulgação sobre </t>
    </r>
    <r>
      <rPr>
        <i/>
        <sz val="11"/>
        <rFont val="Calibri"/>
        <family val="2"/>
      </rPr>
      <t>Formicivora littoralis</t>
    </r>
    <r>
      <rPr>
        <sz val="11"/>
        <rFont val="Calibri"/>
        <family val="2"/>
      </rPr>
      <t xml:space="preserve"> e a conservação de seu hábitat.</t>
    </r>
  </si>
  <si>
    <r>
      <t xml:space="preserve">4.7-Promover uma ampla divulgação de material informativo sobre </t>
    </r>
    <r>
      <rPr>
        <i/>
        <sz val="11"/>
        <rFont val="Calibri"/>
        <family val="2"/>
      </rPr>
      <t>Formicivora littoralis</t>
    </r>
    <r>
      <rPr>
        <sz val="11"/>
        <rFont val="Calibri"/>
        <family val="2"/>
      </rPr>
      <t xml:space="preserve"> fornecendo  material à mídia (rádio, jornal, televisão e internet).</t>
    </r>
  </si>
  <si>
    <r>
      <t xml:space="preserve">4.10-Distribuir o Plano de Ação para a Conservação de </t>
    </r>
    <r>
      <rPr>
        <i/>
        <sz val="11"/>
        <rFont val="Calibri"/>
        <family val="2"/>
      </rPr>
      <t>Formicivora littoralis</t>
    </r>
    <r>
      <rPr>
        <sz val="11"/>
        <rFont val="Calibri"/>
        <family val="2"/>
      </rPr>
      <t>.</t>
    </r>
  </si>
  <si>
    <r>
      <t xml:space="preserve">4.11-Publicar artigos científicos focando </t>
    </r>
    <r>
      <rPr>
        <i/>
        <sz val="11"/>
        <rFont val="Calibri"/>
        <family val="2"/>
      </rPr>
      <t>Formicivora littoralis</t>
    </r>
  </si>
  <si>
    <r>
      <t xml:space="preserve">Em uma área de ocorrência de </t>
    </r>
    <r>
      <rPr>
        <i/>
        <sz val="11"/>
        <rFont val="Calibri"/>
        <family val="2"/>
      </rPr>
      <t>Formicivora littoralis</t>
    </r>
    <r>
      <rPr>
        <sz val="11"/>
        <rFont val="Calibri"/>
        <family val="2"/>
      </rPr>
      <t xml:space="preserve"> no município de Saquarema foram removidos indivíduos do gênero </t>
    </r>
    <r>
      <rPr>
        <i/>
        <sz val="11"/>
        <rFont val="Calibri"/>
        <family val="2"/>
      </rPr>
      <t xml:space="preserve">Callithrix </t>
    </r>
    <r>
      <rPr>
        <sz val="11"/>
        <rFont val="Calibri"/>
        <family val="2"/>
      </rPr>
      <t>pertencentes a um mesmo grupo. Há a necessidade de continuidade do processo em diversas áreas de ocorrência da espécie.</t>
    </r>
  </si>
  <si>
    <r>
      <t xml:space="preserve"> Remoção de 12 individuos do gênero</t>
    </r>
    <r>
      <rPr>
        <i/>
        <sz val="11"/>
        <rFont val="Calibri"/>
        <family val="2"/>
      </rPr>
      <t xml:space="preserve"> Callithrix</t>
    </r>
  </si>
  <si>
    <r>
      <t xml:space="preserve">Dificuldade operacional em manter o sistema de captura. Dificuldade de apoio da população local. Dificuldade de destinação dos indivíduos de </t>
    </r>
    <r>
      <rPr>
        <i/>
        <sz val="11"/>
        <rFont val="Calibri"/>
        <family val="2"/>
      </rPr>
      <t>Callithrix</t>
    </r>
    <r>
      <rPr>
        <sz val="11"/>
        <rFont val="Calibri"/>
        <family val="2"/>
      </rPr>
      <t xml:space="preserve"> sp. removidos.</t>
    </r>
  </si>
  <si>
    <r>
      <t>Sérgio Ricardo Rocha Soares (</t>
    </r>
    <r>
      <rPr>
        <sz val="11"/>
        <rFont val="Calibri"/>
        <family val="2"/>
      </rPr>
      <t>Parque Estadual da Costa do Sol/INEA)</t>
    </r>
  </si>
  <si>
    <r>
      <t>A criação do Parque Estadual da Costa do Sol promoveu maior proteção para áreas de ocorrência de</t>
    </r>
    <r>
      <rPr>
        <i/>
        <sz val="11"/>
        <rFont val="Calibri"/>
        <family val="2"/>
      </rPr>
      <t xml:space="preserve"> Formicivora littoralis</t>
    </r>
  </si>
  <si>
    <r>
      <rPr>
        <sz val="11"/>
        <rFont val="Calibri"/>
        <family val="2"/>
      </rPr>
      <t>Duas operação do IBAMA em Cabo Frio em 2010.</t>
    </r>
    <r>
      <rPr>
        <sz val="11"/>
        <color indexed="10"/>
        <rFont val="Calibri"/>
        <family val="2"/>
      </rPr>
      <t xml:space="preserve"> </t>
    </r>
  </si>
  <si>
    <r>
      <t xml:space="preserve">Os melhores fragmentos para preservação do </t>
    </r>
    <r>
      <rPr>
        <i/>
        <sz val="11"/>
        <rFont val="Calibri"/>
        <family val="2"/>
      </rPr>
      <t>Formicivora littoralis</t>
    </r>
    <r>
      <rPr>
        <sz val="11"/>
        <rFont val="Calibri"/>
        <family val="2"/>
      </rPr>
      <t xml:space="preserve"> foram incluídos no Parque Estadual da Costa do Sol</t>
    </r>
  </si>
  <si>
    <r>
      <t xml:space="preserve">O diagnóstico da área foi realizado e identificado áreas prioritárias para a conservação do </t>
    </r>
    <r>
      <rPr>
        <i/>
        <sz val="11"/>
        <rFont val="Calibri"/>
        <family val="2"/>
      </rPr>
      <t>Formicivora littoralis</t>
    </r>
    <r>
      <rPr>
        <sz val="11"/>
        <rFont val="Calibri"/>
        <family val="2"/>
      </rPr>
      <t xml:space="preserve"> na Ponta da Farinha, na área do NEIG (UFF) </t>
    </r>
  </si>
  <si>
    <r>
      <t>Maurício B. Vecchi (Movimento Ambiental Pingo d' Água - UERJ), Amanda Navegantes  (UFRJ), Cristiana P.A. Mendes (INEA), Maria Alice S. Alves (UERJ),Sérgio Ricardo Rocha Soares</t>
    </r>
    <r>
      <rPr>
        <sz val="11"/>
        <rFont val="Calibri"/>
        <family val="2"/>
      </rPr>
      <t xml:space="preserve"> (Parque Estadual da Costa do Sol/INEA)</t>
    </r>
  </si>
  <si>
    <r>
      <t>Adriana C.S. Cavalcanti (UERJ),  Adriana Trinta (RESEX Arraial do Cabo/ICMBIO), Amanda Navegantes (UFRJ), Antonio Eduardo A. Barbosa (CEMAVE/ICMBio), Cristiana P.A. Mendes (INEA), Denise M. Nogueira (UFRRJ), Fabiane Fileto Dias (CEMAVE/ICMBio), Flávia G. Chaves (UERJ), Henrique R. Reis (PUC-RJ), Marco Antonio Guimarães</t>
    </r>
    <r>
      <rPr>
        <sz val="11"/>
        <rFont val="Calibri"/>
        <family val="2"/>
      </rPr>
      <t>, Maria Alice S. Alves (UERJ), Maria Lúcia Lorini (UFRJ), Maurício B. Vecchi (Movimento Ambiental Pingo d'Água - UERJ), Maurício Andrade (COPAN/ICMBio), Sávio F. Bruno (UFF), Tatiana Colombo (UERJ), Tatiana Pongiluppi (SAVE Brasil)</t>
    </r>
  </si>
  <si>
    <r>
      <t>Capítulo de livro sobre Mapeamento e caracterização do hábitat para conservação do formigueiro-do-litoral (</t>
    </r>
    <r>
      <rPr>
        <i/>
        <sz val="11"/>
        <rFont val="Calibri"/>
        <family val="2"/>
      </rPr>
      <t>Formicivora littoralis</t>
    </r>
    <r>
      <rPr>
        <sz val="11"/>
        <rFont val="Calibri"/>
        <family val="2"/>
      </rPr>
      <t>), uma ave endêmica das restingas do Rio de Janeiro, de autoria Mattos, Alves e Lorini está aceito para publicação no livro Conservação com SIG de Paese et. al. previsto para 2012.</t>
    </r>
  </si>
  <si>
    <r>
      <t>Iniciado um levantamento com professores sobre principais assuntos que devam ser abordados com os alunos e a preparação de material didático. Foram elaboradas e distribuídas apostilas sobre a conservação da Restinga da região da Costa do Sol. Esta sendo elaborado um livro infantil sobre preservação da restinga utilizando</t>
    </r>
    <r>
      <rPr>
        <i/>
        <sz val="11"/>
        <rFont val="Calibri"/>
        <family val="2"/>
      </rPr>
      <t xml:space="preserve"> F. littoralis</t>
    </r>
    <r>
      <rPr>
        <sz val="11"/>
        <rFont val="Calibri"/>
        <family val="2"/>
      </rPr>
      <t xml:space="preserve"> como bandeira.</t>
    </r>
  </si>
  <si>
    <r>
      <t>Adriana C.S. Cavalcanti (UERJ),  Adriana Trinta (RESEX Arraial do Cabo/ICMBIO), Amanda Navegantes (UFRJ), Cristiana P.A. Mendes (INEA), Denise M. Nogueira (UFRRJ),  Flávia G. Chaves (UERJ), Henrique R. Reis (PUC-RJ), Marco Antonio Guimarães</t>
    </r>
    <r>
      <rPr>
        <sz val="11"/>
        <rFont val="Calibri"/>
        <family val="2"/>
      </rPr>
      <t>, Maria Alice S. Alves (UERJ), Maria Lúcia Lorini (UFRJ), Maurício B. Vecchi (Movimento Ambiental Pingo d'Água - UERJ), Sávio F. Bruno (UFF), Tatiana Colombo (UERJ), Tatiana Pongiluppi (SAVE Brasil)</t>
    </r>
  </si>
  <si>
    <r>
      <t>Foi iniciada a elaboração de documentário sobre</t>
    </r>
    <r>
      <rPr>
        <i/>
        <sz val="11"/>
        <rFont val="Calibri"/>
        <family val="2"/>
      </rPr>
      <t xml:space="preserve"> F. littoralis</t>
    </r>
    <r>
      <rPr>
        <sz val="11"/>
        <rFont val="Calibri"/>
        <family val="2"/>
      </rPr>
      <t xml:space="preserve"> pelo Sávio F. Bruno. Fase inicial de elaboração do roteiro e obtenção das imagens</t>
    </r>
  </si>
  <si>
    <t>Apesar de concluída, excluir ação da matriz de planejamento</t>
  </si>
  <si>
    <t>Agrupada à  1.14</t>
  </si>
  <si>
    <t>Ação excluída pois seu objetivo foi contemplado na 1ª nova ação criada no OE1</t>
  </si>
  <si>
    <t>Protocolo elaborado</t>
  </si>
  <si>
    <t>Cristiana P.A. Mendes  (INEA)</t>
  </si>
  <si>
    <r>
      <t xml:space="preserve">Resgatar informações do workshop sobre destinação de </t>
    </r>
    <r>
      <rPr>
        <i/>
        <sz val="11"/>
        <rFont val="Calibri"/>
        <family val="2"/>
      </rPr>
      <t xml:space="preserve">Callithrix </t>
    </r>
    <r>
      <rPr>
        <sz val="11"/>
        <rFont val="Calibri"/>
        <family val="2"/>
      </rPr>
      <t>com CPB</t>
    </r>
  </si>
  <si>
    <t>Medidas mitigatórias e compensatórias implementadas</t>
  </si>
  <si>
    <t>Protocolo de recuperação de áreas degradadas elaborado.</t>
  </si>
  <si>
    <t>Adriana C.S. Cavalcanti (UERJ)</t>
  </si>
  <si>
    <t>Estrutura da vegetação conhecida.</t>
  </si>
  <si>
    <t>João Marcelo Braga, Maria Alice S. Alves (UERJ), Sávio F. Bruno (UFF)</t>
  </si>
  <si>
    <t>Análise realizada</t>
  </si>
  <si>
    <t>Maurício B. Vecchi (Movimento Ambiental Pingo d' Água - UERJ), Flávia G. Chaves (UERJ)</t>
  </si>
  <si>
    <t>Monitoramento realizado</t>
  </si>
  <si>
    <t>Maria Lúcia Lorini (UFRJ)</t>
  </si>
  <si>
    <t>Amanda Navegantes  (UFRJ), Maria Alice S. Alves (UERJ), Sávio F. Bruno (UFF), Maurício B. Vecchi (Movimento Pingo d' Água - UERJ), Henrique R. Reis (PUC-RJ)</t>
  </si>
  <si>
    <t>Diagnóstico realizado</t>
  </si>
  <si>
    <t>Tatiana Pongiluppi (SAVE Brasil)</t>
  </si>
  <si>
    <t>Sávio F. Bruno (UFF), Henrique R. Reis (PUC-RJ), Maurício, Tatiana Colombo (UERJ), Fabiane Fileto Dias (CEMAVE/ICMBio)</t>
  </si>
  <si>
    <t>Sávio F. Bruno (UFF), Luiz Zamith, João Marcelo Braga</t>
  </si>
  <si>
    <r>
      <t xml:space="preserve">1. Políticas Públicas e Conservação in situ 
</t>
    </r>
    <r>
      <rPr>
        <b/>
        <sz val="11"/>
        <rFont val="Calibri"/>
        <family val="2"/>
      </rPr>
      <t>Novo: Promover ações para conservação</t>
    </r>
    <r>
      <rPr>
        <b/>
        <i/>
        <sz val="11"/>
        <rFont val="Calibri"/>
        <family val="2"/>
      </rPr>
      <t xml:space="preserve"> in situ </t>
    </r>
    <r>
      <rPr>
        <b/>
        <sz val="11"/>
        <rFont val="Calibri"/>
        <family val="2"/>
      </rPr>
      <t xml:space="preserve">de </t>
    </r>
    <r>
      <rPr>
        <b/>
        <i/>
        <sz val="11"/>
        <rFont val="Calibri"/>
        <family val="2"/>
      </rPr>
      <t xml:space="preserve">Formicivora littoralis      </t>
    </r>
    <r>
      <rPr>
        <b/>
        <sz val="11"/>
        <rFont val="Calibri"/>
        <family val="2"/>
      </rPr>
      <t xml:space="preserve">
</t>
    </r>
  </si>
  <si>
    <r>
      <t xml:space="preserve">2. Impactos Ambientais de Empreendimentos 
</t>
    </r>
    <r>
      <rPr>
        <b/>
        <sz val="11"/>
        <rFont val="Calibri"/>
        <family val="2"/>
      </rPr>
      <t>Novo: Promover ações para  Conservação</t>
    </r>
    <r>
      <rPr>
        <b/>
        <i/>
        <sz val="11"/>
        <rFont val="Calibri"/>
        <family val="2"/>
      </rPr>
      <t xml:space="preserve"> in situ</t>
    </r>
    <r>
      <rPr>
        <b/>
        <sz val="11"/>
        <rFont val="Calibri"/>
        <family val="2"/>
      </rPr>
      <t xml:space="preserve"> de </t>
    </r>
    <r>
      <rPr>
        <b/>
        <i/>
        <sz val="11"/>
        <rFont val="Calibri"/>
        <family val="2"/>
      </rPr>
      <t>Formicivora littoralis</t>
    </r>
    <r>
      <rPr>
        <b/>
        <sz val="11"/>
        <rFont val="Calibri"/>
        <family val="2"/>
      </rPr>
      <t xml:space="preserve">
</t>
    </r>
  </si>
  <si>
    <r>
      <t xml:space="preserve">3. Pesquisa   
</t>
    </r>
    <r>
      <rPr>
        <b/>
        <sz val="11"/>
        <rFont val="Calibri"/>
        <family val="2"/>
      </rPr>
      <t xml:space="preserve">Novo: Estudar a biologia e a ecologia de </t>
    </r>
    <r>
      <rPr>
        <b/>
        <i/>
        <sz val="11"/>
        <rFont val="Calibri"/>
        <family val="2"/>
      </rPr>
      <t>Formicivora littoralis</t>
    </r>
    <r>
      <rPr>
        <b/>
        <sz val="11"/>
        <rFont val="Calibri"/>
        <family val="2"/>
      </rPr>
      <t xml:space="preserve">
</t>
    </r>
  </si>
  <si>
    <r>
      <t xml:space="preserve">4. Comunicação e Sensibilização 
</t>
    </r>
    <r>
      <rPr>
        <b/>
        <sz val="11"/>
        <rFont val="Calibri"/>
        <family val="2"/>
      </rPr>
      <t xml:space="preserve">
Novo: Sensibilizar a comunidade em geral sobre a importância da conservação da restinga, tendo como espécie bandeira a </t>
    </r>
    <r>
      <rPr>
        <b/>
        <i/>
        <sz val="11"/>
        <rFont val="Calibri"/>
        <family val="2"/>
      </rPr>
      <t>Formicivora littoralis</t>
    </r>
    <r>
      <rPr>
        <sz val="11"/>
        <rFont val="Calibri"/>
        <family val="2"/>
      </rPr>
      <t xml:space="preserve">
</t>
    </r>
  </si>
  <si>
    <t>Ações agrupadas: 1.14 e 1.15</t>
  </si>
  <si>
    <t>Ações agrupadas: 4.2 e 4.4</t>
  </si>
  <si>
    <t>Ações agrupadas: 4.7, 4.8 e 4.9</t>
  </si>
  <si>
    <t>Mudou para 1.4</t>
  </si>
  <si>
    <t>Mudou para 1.7</t>
  </si>
  <si>
    <t>Mudou para 1.8</t>
  </si>
  <si>
    <t>Mudou para 1.9</t>
  </si>
  <si>
    <t>Mudou para 1.16</t>
  </si>
  <si>
    <t>Mudou para 1.17</t>
  </si>
  <si>
    <t>Mudou para 1.19</t>
  </si>
  <si>
    <t>Mudou para 1.20</t>
  </si>
  <si>
    <t>Mudou para 1.22</t>
  </si>
  <si>
    <t>Mudou para 2.1</t>
  </si>
  <si>
    <t>Mudou para 2.2</t>
  </si>
  <si>
    <t>Mudou para 2.3</t>
  </si>
  <si>
    <t>Mudou para 2.5</t>
  </si>
  <si>
    <t>Mudou para 2.4</t>
  </si>
  <si>
    <t>Mudou para 2.6</t>
  </si>
  <si>
    <t>Mudou para 2.7</t>
  </si>
  <si>
    <t>Mudou para 2.8</t>
  </si>
  <si>
    <t>Mudou para 2.9</t>
  </si>
  <si>
    <t>Mudou para 2.10</t>
  </si>
  <si>
    <t>Mudou para 2.11</t>
  </si>
  <si>
    <t>Mudou para 2.12</t>
  </si>
  <si>
    <t>Mudou para 2.13</t>
  </si>
  <si>
    <t>Mudou para 2.14</t>
  </si>
  <si>
    <t>Mudou para 2.15</t>
  </si>
  <si>
    <t>Mudou para 3.4</t>
  </si>
  <si>
    <t>Mudou para 3.5</t>
  </si>
  <si>
    <t>complementar a 2.1</t>
  </si>
  <si>
    <r>
      <t>ação complementar a 1.1</t>
    </r>
    <r>
      <rPr>
        <b/>
        <sz val="11"/>
        <color indexed="17"/>
        <rFont val="Calibri"/>
        <family val="2"/>
      </rPr>
      <t xml:space="preserve"> </t>
    </r>
    <r>
      <rPr>
        <sz val="11"/>
        <color theme="1"/>
        <rFont val="Calibri"/>
        <family val="2"/>
        <scheme val="minor"/>
      </rPr>
      <t xml:space="preserve">   </t>
    </r>
  </si>
  <si>
    <t>complementar a ação 3.16</t>
  </si>
  <si>
    <t>complementar OE 3</t>
  </si>
  <si>
    <t>nova ação - complementar OE 3</t>
  </si>
  <si>
    <t>nova ação - complementar OE 4</t>
  </si>
  <si>
    <r>
      <rPr>
        <sz val="11"/>
        <color indexed="30"/>
        <rFont val="Calibri"/>
        <family val="2"/>
      </rPr>
      <t>1.2-</t>
    </r>
    <r>
      <rPr>
        <sz val="11"/>
        <rFont val="Calibri"/>
        <family val="2"/>
      </rPr>
      <t xml:space="preserve">Elaborar um programa de controle/erradicação de </t>
    </r>
    <r>
      <rPr>
        <i/>
        <sz val="11"/>
        <rFont val="Calibri"/>
        <family val="2"/>
      </rPr>
      <t>Callithrix</t>
    </r>
    <r>
      <rPr>
        <sz val="11"/>
        <rFont val="Calibri"/>
        <family val="2"/>
      </rPr>
      <t xml:space="preserve"> sp. e outras espécies exóticas/invasoras (fauna e flora) na área de distribuição de  </t>
    </r>
    <r>
      <rPr>
        <i/>
        <sz val="11"/>
        <rFont val="Calibri"/>
        <family val="2"/>
      </rPr>
      <t>Formicivora littoralis</t>
    </r>
    <r>
      <rPr>
        <sz val="11"/>
        <rFont val="Calibri"/>
        <family val="2"/>
      </rPr>
      <t xml:space="preserve"> </t>
    </r>
  </si>
  <si>
    <r>
      <rPr>
        <sz val="11"/>
        <color indexed="30"/>
        <rFont val="Calibri"/>
        <family val="2"/>
      </rPr>
      <t>1.21-</t>
    </r>
    <r>
      <rPr>
        <sz val="11"/>
        <rFont val="Calibri"/>
        <family val="2"/>
      </rPr>
      <t xml:space="preserve">Recomendar que medidas mitigatórias e compensatórias sejam implementadas por empreendedores e que levem em consideração a conservação de  </t>
    </r>
    <r>
      <rPr>
        <i/>
        <sz val="11"/>
        <rFont val="Calibri"/>
        <family val="2"/>
      </rPr>
      <t>Formicivora littoralis</t>
    </r>
    <r>
      <rPr>
        <sz val="11"/>
        <rFont val="Calibri"/>
        <family val="2"/>
      </rPr>
      <t xml:space="preserve"> </t>
    </r>
  </si>
  <si>
    <r>
      <rPr>
        <sz val="11"/>
        <color indexed="30"/>
        <rFont val="Calibri"/>
        <family val="2"/>
      </rPr>
      <t>2.17</t>
    </r>
    <r>
      <rPr>
        <sz val="11"/>
        <rFont val="Calibri"/>
        <family val="2"/>
      </rPr>
      <t xml:space="preserve">-Conduzir pesquisa para recuperação de áreas degradadas de restinga, na área de ocorrência de </t>
    </r>
    <r>
      <rPr>
        <i/>
        <sz val="11"/>
        <rFont val="Calibri"/>
        <family val="2"/>
      </rPr>
      <t xml:space="preserve">Formicivora littoralis </t>
    </r>
  </si>
  <si>
    <r>
      <rPr>
        <sz val="11"/>
        <color indexed="30"/>
        <rFont val="Calibri"/>
        <family val="2"/>
      </rPr>
      <t>2.18-</t>
    </r>
    <r>
      <rPr>
        <sz val="11"/>
        <rFont val="Calibri"/>
        <family val="2"/>
      </rPr>
      <t xml:space="preserve">Realizar estudos da estrutura da vegetação (incluindo diâmetro, altura, ramificação, outros) na área de ocorrência de  </t>
    </r>
    <r>
      <rPr>
        <i/>
        <sz val="11"/>
        <rFont val="Calibri"/>
        <family val="2"/>
      </rPr>
      <t xml:space="preserve">Formicivora littoralis </t>
    </r>
  </si>
  <si>
    <r>
      <rPr>
        <sz val="11"/>
        <color indexed="30"/>
        <rFont val="Calibri"/>
        <family val="2"/>
      </rPr>
      <t>2.19-</t>
    </r>
    <r>
      <rPr>
        <sz val="11"/>
        <rFont val="Calibri"/>
        <family val="2"/>
      </rPr>
      <t xml:space="preserve">Fazer Análise  preliminar de Viabilidade Populacional (AVP)  de </t>
    </r>
    <r>
      <rPr>
        <i/>
        <sz val="11"/>
        <rFont val="Calibri"/>
        <family val="2"/>
      </rPr>
      <t>Formicivora littoralis</t>
    </r>
  </si>
  <si>
    <r>
      <rPr>
        <sz val="11"/>
        <color indexed="30"/>
        <rFont val="Calibri"/>
        <family val="2"/>
      </rPr>
      <t>2.20</t>
    </r>
    <r>
      <rPr>
        <sz val="11"/>
        <rFont val="Calibri"/>
        <family val="2"/>
      </rPr>
      <t xml:space="preserve">-Monitorar a perda de habitat na área de ocorrência de  </t>
    </r>
    <r>
      <rPr>
        <i/>
        <sz val="11"/>
        <rFont val="Calibri"/>
        <family val="2"/>
      </rPr>
      <t>Formicivora littoralis</t>
    </r>
    <r>
      <rPr>
        <sz val="11"/>
        <rFont val="Calibri"/>
        <family val="2"/>
      </rPr>
      <t xml:space="preserve"> por meio de análises geoespaciais</t>
    </r>
  </si>
  <si>
    <r>
      <rPr>
        <sz val="11"/>
        <color indexed="30"/>
        <rFont val="Calibri"/>
        <family val="2"/>
      </rPr>
      <t>3.6-</t>
    </r>
    <r>
      <rPr>
        <sz val="11"/>
        <rFont val="Calibri"/>
        <family val="2"/>
      </rPr>
      <t xml:space="preserve">Realizar diagnóstico das atividades de </t>
    </r>
    <r>
      <rPr>
        <i/>
        <sz val="11"/>
        <rFont val="Calibri"/>
        <family val="2"/>
      </rPr>
      <t xml:space="preserve">birdwatching </t>
    </r>
    <r>
      <rPr>
        <sz val="11"/>
        <rFont val="Calibri"/>
        <family val="2"/>
      </rPr>
      <t xml:space="preserve">voltadas à  </t>
    </r>
    <r>
      <rPr>
        <i/>
        <sz val="11"/>
        <rFont val="Calibri"/>
        <family val="2"/>
      </rPr>
      <t>Formicivora littoralis</t>
    </r>
  </si>
  <si>
    <r>
      <rPr>
        <sz val="11"/>
        <color indexed="30"/>
        <rFont val="Calibri"/>
        <family val="2"/>
      </rPr>
      <t>1.1-</t>
    </r>
    <r>
      <rPr>
        <sz val="11"/>
        <rFont val="Calibri"/>
        <family val="2"/>
      </rPr>
      <t xml:space="preserve">Sistematizar ações de remoção de caráter emergencial de grupos de </t>
    </r>
    <r>
      <rPr>
        <i/>
        <sz val="11"/>
        <rFont val="Calibri"/>
        <family val="2"/>
      </rPr>
      <t>Callithrix</t>
    </r>
    <r>
      <rPr>
        <sz val="11"/>
        <rFont val="Calibri"/>
        <family val="2"/>
      </rPr>
      <t xml:space="preserve"> que representem riscos a Formicivora littoralis</t>
    </r>
  </si>
  <si>
    <r>
      <rPr>
        <sz val="11"/>
        <color indexed="30"/>
        <rFont val="Calibri"/>
        <family val="2"/>
      </rPr>
      <t>1.3-</t>
    </r>
    <r>
      <rPr>
        <sz val="11"/>
        <rFont val="Calibri"/>
        <family val="2"/>
      </rPr>
      <t xml:space="preserve">Recomendar que os Planos Diretores Municipais indiquem áreas voltadas à conservação de  </t>
    </r>
    <r>
      <rPr>
        <i/>
        <sz val="11"/>
        <rFont val="Calibri"/>
        <family val="2"/>
      </rPr>
      <t xml:space="preserve">Formicivora littoralis </t>
    </r>
  </si>
  <si>
    <r>
      <rPr>
        <sz val="11"/>
        <color indexed="30"/>
        <rFont val="Calibri"/>
        <family val="2"/>
      </rPr>
      <t>1.5</t>
    </r>
    <r>
      <rPr>
        <sz val="11"/>
        <rFont val="Calibri"/>
        <family val="2"/>
      </rPr>
      <t>-Recomendar que recursos de compensação ambiental devam ser destinados a implementação das ações do PAN</t>
    </r>
  </si>
  <si>
    <r>
      <rPr>
        <sz val="11"/>
        <color indexed="30"/>
        <rFont val="Calibri"/>
        <family val="2"/>
      </rPr>
      <t>1.6-</t>
    </r>
    <r>
      <rPr>
        <sz val="11"/>
        <rFont val="Calibri"/>
        <family val="2"/>
      </rPr>
      <t xml:space="preserve">Efetuar fiscalização periódica na região de ocorrência de </t>
    </r>
    <r>
      <rPr>
        <i/>
        <sz val="11"/>
        <rFont val="Calibri"/>
        <family val="2"/>
      </rPr>
      <t>Formicivora littoralis</t>
    </r>
    <r>
      <rPr>
        <sz val="11"/>
        <rFont val="Calibri"/>
        <family val="2"/>
      </rPr>
      <t>, de forma a coibir ilícitos ambientais na Restinga.</t>
    </r>
  </si>
  <si>
    <r>
      <rPr>
        <sz val="11"/>
        <color indexed="30"/>
        <rFont val="Calibri"/>
        <family val="2"/>
      </rPr>
      <t>1.10-</t>
    </r>
    <r>
      <rPr>
        <sz val="11"/>
        <rFont val="Calibri"/>
        <family val="2"/>
      </rPr>
      <t>Elaborar e implementar o Plano de Manejo do Parque Estadual da Costa do Sol</t>
    </r>
  </si>
  <si>
    <r>
      <rPr>
        <sz val="11"/>
        <color indexed="30"/>
        <rFont val="Calibri"/>
        <family val="2"/>
      </rPr>
      <t>1.11-</t>
    </r>
    <r>
      <rPr>
        <sz val="11"/>
        <rFont val="Calibri"/>
        <family val="2"/>
      </rPr>
      <t>Proceder a demarcação física da poligonal do Parque Estadual da Costa do Sol e implementar a sua sinalização.</t>
    </r>
  </si>
  <si>
    <r>
      <rPr>
        <sz val="11"/>
        <color indexed="30"/>
        <rFont val="Calibri"/>
        <family val="2"/>
      </rPr>
      <t>1.12-</t>
    </r>
    <r>
      <rPr>
        <sz val="11"/>
        <rFont val="Calibri"/>
        <family val="2"/>
      </rPr>
      <t xml:space="preserve">Apresentar proposta de readequação do Plano de Manejo da Área de Proteção Ambiental Estadual de Massambaba levando em consideração a conservação de </t>
    </r>
    <r>
      <rPr>
        <i/>
        <sz val="11"/>
        <rFont val="Calibri"/>
        <family val="2"/>
      </rPr>
      <t>Formicivora littoralis</t>
    </r>
  </si>
  <si>
    <r>
      <rPr>
        <sz val="11"/>
        <color indexed="30"/>
        <rFont val="Calibri"/>
        <family val="2"/>
      </rPr>
      <t>1.13-</t>
    </r>
    <r>
      <rPr>
        <sz val="11"/>
        <rFont val="Calibri"/>
        <family val="2"/>
      </rPr>
      <t xml:space="preserve">Apresentar proposta de readequação do Plano de Manejo da Área de Proteção Ambiental Estadual de Sapiatiba levando em consideração a conservação de </t>
    </r>
    <r>
      <rPr>
        <i/>
        <sz val="11"/>
        <rFont val="Calibri"/>
        <family val="2"/>
      </rPr>
      <t>Formicivora littoralis</t>
    </r>
  </si>
  <si>
    <r>
      <rPr>
        <sz val="11"/>
        <color indexed="30"/>
        <rFont val="Calibri"/>
        <family val="2"/>
      </rPr>
      <t>1.14</t>
    </r>
    <r>
      <rPr>
        <sz val="11"/>
        <rFont val="Calibri"/>
        <family val="2"/>
      </rPr>
      <t xml:space="preserve">-Encaminhar proposta de criação Unidade de Conservação de Proteção Integral Federal na área de ocorrência de </t>
    </r>
    <r>
      <rPr>
        <i/>
        <sz val="11"/>
        <rFont val="Calibri"/>
        <family val="2"/>
      </rPr>
      <t>Formicivora littoralis</t>
    </r>
    <r>
      <rPr>
        <sz val="11"/>
        <rFont val="Calibri"/>
        <family val="2"/>
      </rPr>
      <t>, como no entorno da Lagoa de Jaconé e Canal Salgado, no município de Saquarema para Casa Civil</t>
    </r>
  </si>
  <si>
    <r>
      <rPr>
        <sz val="11"/>
        <color indexed="30"/>
        <rFont val="Calibri"/>
        <family val="2"/>
      </rPr>
      <t>1.15-</t>
    </r>
    <r>
      <rPr>
        <sz val="11"/>
        <rFont val="Calibri"/>
        <family val="2"/>
      </rPr>
      <t xml:space="preserve">Incentivar a criação de RPPNs e UC Municipais na região de ocorrência de </t>
    </r>
    <r>
      <rPr>
        <i/>
        <sz val="11"/>
        <rFont val="Calibri"/>
        <family val="2"/>
      </rPr>
      <t>Formicivora littoralis</t>
    </r>
    <r>
      <rPr>
        <sz val="11"/>
        <rFont val="Calibri"/>
        <family val="2"/>
      </rPr>
      <t>, destacando a Ponta dos Cardeiros, no município de São Pedro da Aldeia e na praia de Tucuns, município de Armação dos Búzios</t>
    </r>
  </si>
  <si>
    <r>
      <rPr>
        <sz val="11"/>
        <color indexed="30"/>
        <rFont val="Calibri"/>
        <family val="2"/>
      </rPr>
      <t>1.18-</t>
    </r>
    <r>
      <rPr>
        <sz val="11"/>
        <rFont val="Calibri"/>
        <family val="2"/>
      </rPr>
      <t>Elaborar o Plano de Manejo da Área de Proteção Ambiental Municipal das Andorinhas.</t>
    </r>
  </si>
  <si>
    <t>Mudou para 2.16</t>
  </si>
  <si>
    <r>
      <rPr>
        <sz val="11"/>
        <color indexed="30"/>
        <rFont val="Calibri"/>
        <family val="2"/>
      </rPr>
      <t>3.1-</t>
    </r>
    <r>
      <rPr>
        <sz val="11"/>
        <rFont val="Calibri"/>
        <family val="2"/>
      </rPr>
      <t xml:space="preserve">Conduzir programas de capacitação sobre a conservação da Restinga para profissionais estratégicos, tais como gestores de Unidades de Conservação, professores, guias turísticos  e líderes comunitários, usando </t>
    </r>
    <r>
      <rPr>
        <i/>
        <sz val="11"/>
        <rFont val="Calibri"/>
        <family val="2"/>
      </rPr>
      <t>Formicivora littoralis</t>
    </r>
    <r>
      <rPr>
        <sz val="11"/>
        <rFont val="Calibri"/>
        <family val="2"/>
      </rPr>
      <t xml:space="preserve"> como espécie bandeira.</t>
    </r>
  </si>
  <si>
    <r>
      <rPr>
        <sz val="11"/>
        <color indexed="30"/>
        <rFont val="Calibri"/>
        <family val="2"/>
      </rPr>
      <t>3.2</t>
    </r>
    <r>
      <rPr>
        <sz val="11"/>
        <rFont val="Calibri"/>
        <family val="2"/>
      </rPr>
      <t>-Avaliar os resultados do programa de sensibilização e divulgação da espécie por meio de um protocolo.</t>
    </r>
  </si>
  <si>
    <r>
      <rPr>
        <sz val="11"/>
        <color indexed="30"/>
        <rFont val="Calibri"/>
        <family val="2"/>
      </rPr>
      <t>3.3-</t>
    </r>
    <r>
      <rPr>
        <sz val="11"/>
        <rFont val="Calibri"/>
        <family val="2"/>
      </rPr>
      <t xml:space="preserve">Promover uma ampla divulgação por meio de material didático, artistico e informativo  que vise à conservação de </t>
    </r>
    <r>
      <rPr>
        <i/>
        <sz val="11"/>
        <rFont val="Calibri"/>
        <family val="2"/>
      </rPr>
      <t>Formicivora littoralis</t>
    </r>
  </si>
  <si>
    <r>
      <t>1. e 2. - Novo: Promover ações para  Conservação</t>
    </r>
    <r>
      <rPr>
        <i/>
        <sz val="11"/>
        <color indexed="8"/>
        <rFont val="Calibri"/>
        <family val="2"/>
      </rPr>
      <t xml:space="preserve"> in situ </t>
    </r>
    <r>
      <rPr>
        <sz val="11"/>
        <color indexed="8"/>
        <rFont val="Calibri"/>
        <family val="2"/>
      </rPr>
      <t xml:space="preserve">de </t>
    </r>
    <r>
      <rPr>
        <i/>
        <sz val="11"/>
        <color indexed="8"/>
        <rFont val="Calibri"/>
        <family val="2"/>
      </rPr>
      <t xml:space="preserve">Formicivora littoralis      
</t>
    </r>
  </si>
  <si>
    <r>
      <t>3. Novo: Estudar a biologia e a ecologia de</t>
    </r>
    <r>
      <rPr>
        <i/>
        <sz val="11"/>
        <color indexed="8"/>
        <rFont val="Calibri"/>
        <family val="2"/>
      </rPr>
      <t xml:space="preserve"> Formicivora littoralis </t>
    </r>
    <r>
      <rPr>
        <sz val="11"/>
        <color theme="1"/>
        <rFont val="Calibri"/>
        <family val="2"/>
        <scheme val="minor"/>
      </rPr>
      <t xml:space="preserve">
</t>
    </r>
  </si>
  <si>
    <r>
      <t xml:space="preserve">4. Novo: Sensibilizar a comunidade em geral sobre a importância da conservação da restinga, tendo como espécie bandeira a </t>
    </r>
    <r>
      <rPr>
        <i/>
        <sz val="11"/>
        <color indexed="8"/>
        <rFont val="Calibri"/>
        <family val="2"/>
      </rPr>
      <t xml:space="preserve">Formicivora littoralis </t>
    </r>
    <r>
      <rPr>
        <sz val="11"/>
        <color theme="1"/>
        <rFont val="Calibri"/>
        <family val="2"/>
        <scheme val="minor"/>
      </rPr>
      <t xml:space="preserve">
</t>
    </r>
  </si>
  <si>
    <t>Ação excluída pois foge à governabilidade dos envolvidos</t>
  </si>
  <si>
    <r>
      <t xml:space="preserve">Manter a viabilidade populacional (genética e demográfica) de </t>
    </r>
    <r>
      <rPr>
        <b/>
        <i/>
        <sz val="15"/>
        <rFont val="Calibri"/>
        <family val="2"/>
      </rPr>
      <t>Formicivora littoralis</t>
    </r>
  </si>
  <si>
    <t>21-22/10/2013</t>
  </si>
  <si>
    <t>Insumos necessários para a fiscalização disponibilizados até agosto/2011 (após, unidade descentralizada do IBAMA em Cabo Frio foi desativada)</t>
  </si>
  <si>
    <t xml:space="preserve">Marco Antonio Guimaraes </t>
  </si>
  <si>
    <t>Número de ações de fiscalização integradas</t>
  </si>
  <si>
    <t>Luiz Vieira (APA de Massambaba/INEA)</t>
  </si>
  <si>
    <t xml:space="preserve">Área incluída no Parque Estadual da Costa do Sol </t>
  </si>
  <si>
    <t>Exigências de mudanças no projeto original do empreendimento da Praia do Peró (Cabo Frio)</t>
  </si>
  <si>
    <t>Maria Alice S. Alves (UERJ), Sávio F. Bruno (UFF), SAVE Brasil, CEMAVE/ICMBio, CPB/ICMBio, RESEX Arraial do Cabo/ICMBio, Instituto Estadual do Ambiente 
(INEA), UERJ, Instituto Biomas</t>
  </si>
  <si>
    <r>
      <t>Luiz Vieira (APA de Massambaba/INEA)</t>
    </r>
    <r>
      <rPr>
        <sz val="11"/>
        <rFont val="Calibri"/>
        <family val="2"/>
      </rPr>
      <t>, Maurício B. Vecchi (Movimento Ambiental Pingo d' Água - UERJ), Sávio F. Bruno (UFF), Prefeituras Municipais - área de ocorrêcia da espécie: Arraial do Cabo, Cabo Frio, Araruama, Saquarema, Iguaba Grande, São Pedro da Aldeia e Armação dos Búzios,  terceiro setor (Biomas/ Pingo d' Água), Ministério Público, Conselho Gestores das Unidades de Conservação da região de ocorrência da espécie, APA de Massambaba, Pau Brasil e Sapiativa</t>
    </r>
  </si>
  <si>
    <t xml:space="preserve">ICMBio, Ministério do Meio Ambiente MMA/GERCO </t>
  </si>
  <si>
    <t>Instituto Estadual do Ambiente (INEA), IBAMA, Batalhão da Polícia Florestal Estadual, prefeituras municipais e Ministério Público</t>
  </si>
  <si>
    <t>Instituto Estadual do Ambiente (INEA), IBAMA, Batalhão do Polícia Florestal Estadual, Ministério Público</t>
  </si>
  <si>
    <t>Consórcio Intermunicipal Lagos São João, SAVE Brasil, Pingo d' Água, Conselho Gestor da APA de Massambaba, Ministério 
Público</t>
  </si>
  <si>
    <t>Sávio F. Bruno (UFF), Maria Alice S. Alves (UERJ), Maurício B. Vecchi (Movimento Amb. Pingo D'Água - UERJ), Denise M. Nogueira (UFRRJ), Flávia G. Chaves (UERJ), Tatiana Colombo (UERJ), Adriana C. S. Cavalcanti (UERJ), Amanda Navegantes  (UFRJ),  Consórcio Intermunicipal Lagos São João, Instituto Biomas, Pingo d'Água, Conselho Gestor da APA de Massambaba, MinistérioPúblico</t>
  </si>
  <si>
    <t>Maria Alice S. Alves (UERJ), Maurício Vecchi (Movimento Ambiental Pingo d' Água - UERJ), Sávio F. Bruno (UFF), SAVE Brasil,  Consórcio Intermunicipal Lagos 
São João, Instituto Biomas, Pingo d' Água, Conselho Gestor da APA de Massambaba, Ministério Público</t>
  </si>
  <si>
    <t>Maria Alice S. Alves (UERJ), Denise M. Nogueira (UFRRJ), Amanda Navegantes  (UFRJ), SAVE Brasil, ICMBio, Consórcio Intermunicipal Lagos São João, Pingo d'Água, Conselho Gestor da APA de Massambaba e Ministério Público</t>
  </si>
  <si>
    <t>Maurício B. Vecchi (Movimento Ambiental Pingo d' Água - UERJ), Amanda Navegantes  (UFRJ), Cristiana P.A. Mendes (INEA), Maria Alice S. Alves (UERJ), Sérgio Ricardo Rocha Soares (Parque Estadual da Costa do Sol/INEA), ICMBio, Consórcio Intermunicipal Lagos São João, Pingo d' Água,Conselho Gestor da APA de Sapiativa, Universidade Federal Fluminense e Ministério Público</t>
  </si>
  <si>
    <t>Adriana C.S. Cavalcanti (UERJ),  Adriana Trinta (RESEX Arraial do Cabo/ICMBIO), Amanda Navegantes (UFRJ), Antonio Eduardo A. Barbosa (CEMAVE/ICMBio), Cristiana P.A. Mendes (INEA), Denise M. Nogueira (UFRRJ), Fabiane Fileto Dias (CEMAVE/ICMBio), Flávia G. Chaves (UERJ), Henrique R. Reis (PUC-RJ), Marco Antonio Guimarães, Maria Alice S. Alves (UERJ), Maria Lúcia Lorini (UFRJ), Maurício B. Vecchi (Movimento Ambiental Pingo d'Água - UERJ), Maurício Andrade (COPAN/ICMBio), Sávio F. Bruno (UFF), Tatiana Colombo (UERJ), Tatiana Pongiluppi (SAVE Brasil), Associação de Moradores de Jaconé</t>
  </si>
  <si>
    <t>Roberta Guagliardi (INEA), SAVE Brasil, Pingo d' Água, Instituto Biomas, Deise Moreira Paulo (Associação do Patrimônio Natural - APN/RJ), proprietários de terra</t>
  </si>
  <si>
    <t>Ministério Público, SAVE Brasil, Consórcio CILSJ, Instituto Biomas</t>
  </si>
  <si>
    <t>Sávio F. Bruno (UFF), Amanda Navegantes  (UFRJ), Ministério Público, SAVE Brasil, Consórcio CILSJ, Instituto Biomas</t>
  </si>
  <si>
    <t>UERJ, Instituto Biomas, Pingo d' Água, SAVE Brasil</t>
  </si>
  <si>
    <t>Adriana C.S. Cavalcanti (UERJ), Adriana Trinta (RESEX Arraial do Cabo/ICMBIO), Amanda Navegantes (UFRJ), Cristiana P.A. Mendes (INEA), Denise M. Nogueira (UFRRJ),  Flávia G. Chaves (UERJ), Henrique R. Reis (PUC-RJ), Marco Antonio Guimarães, Maria Alice S. Alves (UERJ), Maria Lúcia Lorini (UFRJ), Maurício B. Vecchi (Movimento Ambiental Pingo d'Água - UERJ), Sávio F. Bruno (UFF), Tatiana Colombo (UERJ), Tatiana Pongiluppi (SAVE Brasil)</t>
  </si>
  <si>
    <t>Instituto Biomas, Pingo d'Água, SAVE Brasil</t>
  </si>
  <si>
    <t>Não estimado</t>
  </si>
  <si>
    <t>Estimativas de tamanhos populacionais e atualização do status de conservação</t>
  </si>
  <si>
    <t>Tamanho de território definidos</t>
  </si>
  <si>
    <t>Razão sexual determinada</t>
  </si>
  <si>
    <t>Dissertação de mestrado de Flávia G. Chaves (UERJ) defendida</t>
  </si>
  <si>
    <t>Artigo submetido da dissertação de mestrado de Flávia G. Chaves (UERJ)</t>
  </si>
  <si>
    <t>Capacidade de deslocamento determinada</t>
  </si>
  <si>
    <t>Hábitat de ocorrência da espécie caracterizado</t>
  </si>
  <si>
    <t>Monografia de bacharelado de Adriana S. Cavalcanti, levantamento florístico em um trecho da restinga da Massambaba</t>
  </si>
  <si>
    <t>Protocolo de recuperação de áreas degradadas elaborado</t>
  </si>
  <si>
    <t>Estrutura da vegetação conhecida</t>
  </si>
  <si>
    <t>Flávia G. Chaves (UERJ), Maurício B. Vecchi (Movimento Ambiental Pingo d' Água), Instituto Biomas, INEA, Save Brasil</t>
  </si>
  <si>
    <t>Flávia G. Chaves (UERJ), Tatiana Colombo (UERJ), Maurício B. Vecchi (Movimento Ambiental Pingo d' Água - UERJ), Instituto Biomas, SAVE Brasil</t>
  </si>
  <si>
    <t>Tatiana Colombo (UERJ), Denise M. Nogueira (UFRRJ), Flávia G. Chaves (UERJ), Instituto Biomas, Movimento Ambiental Pingo d' Água</t>
  </si>
  <si>
    <t>Flávia G. Chaves (UERJ), Michael Webster, Denise M. Nogueira (UFRRJ), Maurício B. Vecchi (Movimento Ambiental Pingo d' Água - UERJ), Instituto Biomas</t>
  </si>
  <si>
    <t>Denise M. Nogueira (UFRRJ), Flávia G. Chaves (UERJ), Maurício B. Vecchi (Movimento Ambiental Pingo d' Água - UERJ), Instituto Biomas</t>
  </si>
  <si>
    <t>Sávio F. Bruno (UFF), Flávia G. Chaves (UERJ), Maurício B. Vecchi (Movimento Ambiental Pingo d' Água - UERJ), Tatiana Colombo (UERJ), Instituto Biomas, SAVE Brasil</t>
  </si>
  <si>
    <t>Flávia G. Chaves (UERJ), Maurício B. Vecchi (Movimento Ambiental Pingo d' Água - UERJ), Tatiana Colombo (UERJ), Instituto Biomas</t>
  </si>
  <si>
    <t>Henrique R. Reis (PUC-RJ), Sávio F. Bruno (UFF), Maria Lúcia Lorini (UFRJ), Instituto Biomas</t>
  </si>
  <si>
    <t>Adriana C.S. Cavalcanti (UERJ), Juliana Mattos, Sávio F. Bruno (UFF), Amanda Navegantes  (UFRJ), Flávia G. Chaves (UERJ), Mariana Vale, João Marcelo Braga, Instituto Biomas</t>
  </si>
  <si>
    <t>incluído no custo global da ação 2.3</t>
  </si>
  <si>
    <t>Pessoas capacitadas</t>
  </si>
  <si>
    <t>Protocolo desenvolvido e atividade avaliada</t>
  </si>
  <si>
    <t>Um artigo publicado em revista científica internacional (Mattos et al. 2009 - Bird Conservation International), um aceito para publicação (Chaves et al. Anais da Academia Brasileira de Ciências, com publicação prevista para  início 2013) e um capítulo de livro no prelo</t>
  </si>
  <si>
    <r>
      <t>Adriana C.S. Cavalcanti (UERJ),  Adriana Trinta (RESEX Arraial do Cabo/ICMBIO), Amanda Navegantes (UFRJ), Cristiana P.A. Mendes (INEA), Denise M. Nogueira (UFRRJ),  Flávia G. Chaves (UERJ), Henrique R. Reis (PUC-RJ), Marco Antonio Guimarães</t>
    </r>
    <r>
      <rPr>
        <sz val="11"/>
        <rFont val="Calibri"/>
        <family val="2"/>
      </rPr>
      <t>, Maria Alice S. Alves (UERJ), Maria Lúcia Lorini (UFRJ), Maurício B. Vecchi (Movimento Ambiental Pingo d'Água - UERJ), Sávio F. Bruno (UFF), Tatiana Colombo (UERJ), Tatiana Pongiluppi (SAVE Brasil), Instituto Biomas, setor produtivo local,  prefeituras locais</t>
    </r>
  </si>
  <si>
    <t>Adriana C.S. Cavalcanti (UERJ),  Adriana Trinta (RESEX Arraial do Cabo/ICMBIO), Amanda Navegantes (UFRJ), Cristiana P.A. Mendes (INEA), Denise M. Nogueira (UFRRJ),  Flávia G. Chaves (UERJ), Henrique R. Reis (PUC-RJ), Marco Antonio Guimarães, Maria Alice S. Alves (UERJ), Maria Lúcia Lorini (UFRJ), Maurício B. Vecchi (Movimento Ambiental Pingo d'Água - UERJ), Sávio F. Bruno (UFF), Tatiana Colombo (UERJ), Tatiana Pongiluppi (SAVE Brasil)</t>
  </si>
  <si>
    <t>Instituto Biomas, Movimento Ambiental Pingo d' Água, SAVE Brasil, secretarias estadual e municipais de educação, INEA, UERJ</t>
  </si>
  <si>
    <r>
      <t xml:space="preserve">1.1-Sistematizar ações de remoção de caráter emergencial de grupos de </t>
    </r>
    <r>
      <rPr>
        <i/>
        <sz val="11"/>
        <rFont val="Calibri"/>
        <family val="2"/>
      </rPr>
      <t>Callithrix</t>
    </r>
    <r>
      <rPr>
        <sz val="11"/>
        <rFont val="Calibri"/>
        <family val="2"/>
      </rPr>
      <t xml:space="preserve"> sp. que representem riscos a </t>
    </r>
    <r>
      <rPr>
        <i/>
        <sz val="11"/>
        <rFont val="Calibri"/>
        <family val="2"/>
      </rPr>
      <t>Formicivora littoralis</t>
    </r>
  </si>
  <si>
    <r>
      <t xml:space="preserve">1.2-Elaborar um programa de controle/erradicação de Callithrix sp e outras espécies exóticas/invasoras (fauna e flora) na área de distribuição de </t>
    </r>
    <r>
      <rPr>
        <i/>
        <sz val="11"/>
        <rFont val="Calibri"/>
        <family val="2"/>
      </rPr>
      <t xml:space="preserve">Formicivora littoralis </t>
    </r>
    <r>
      <rPr>
        <sz val="11"/>
        <rFont val="Calibri"/>
        <family val="2"/>
      </rPr>
      <t xml:space="preserve">        </t>
    </r>
  </si>
  <si>
    <r>
      <t xml:space="preserve">1.3-Recomendar que os Planos Diretores Municipais indiquem áreas voltadas à conservação de </t>
    </r>
    <r>
      <rPr>
        <i/>
        <sz val="11"/>
        <rFont val="Calibri"/>
        <family val="2"/>
      </rPr>
      <t xml:space="preserve">Formicivora littoralis </t>
    </r>
  </si>
  <si>
    <r>
      <t xml:space="preserve">1.4-Incluir, no processo de elaboração, revisão e execução do Plano Estadual de Gerenciamento Costeiro do Estado do Rio de Janeiro, a preservação da Restinga, principalmente no que tange à área de distribuição de </t>
    </r>
    <r>
      <rPr>
        <i/>
        <sz val="11"/>
        <rFont val="Calibri"/>
        <family val="2"/>
      </rPr>
      <t>Formicivora littoralis</t>
    </r>
  </si>
  <si>
    <r>
      <t xml:space="preserve">1.6-Efetuar fiscalização periódica na região de ocorrência de </t>
    </r>
    <r>
      <rPr>
        <i/>
        <sz val="11"/>
        <rFont val="Calibri"/>
        <family val="2"/>
      </rPr>
      <t>Formicivora littoralis</t>
    </r>
    <r>
      <rPr>
        <sz val="11"/>
        <rFont val="Calibri"/>
        <family val="2"/>
      </rPr>
      <t>, de forma a coibir ilícitos ambientais na Restinga</t>
    </r>
  </si>
  <si>
    <t>1.7-Fazer gestão para suprir os agentes ambientais com os insumos necessários para a fiscalização</t>
  </si>
  <si>
    <t>1.8-Realizar ações de fiscalização integradas e periódicas entre IBAMA, Batalhão de Polícia Florestal Estadual, INEA e prefeituras municipais</t>
  </si>
  <si>
    <t>1.9-Propor a recategorização das Reservas Ecológicas de Massambaba e Jacarepiá (mantendo-as sob o regime de proteção integral), de modo a adequá-las ao Sistema Nacional de Unidades de Conservação e Sistema Estadual de Unidades de Conservação</t>
  </si>
  <si>
    <t>1.10-Elaborar e implementar o Plano de Manejo do Parque Estadual da Costa do Sol</t>
  </si>
  <si>
    <t>1.11-Proceder a demarcação física da poligonal do Parque Estadual da Costa do Sol e implementar a sua sinalização</t>
  </si>
  <si>
    <r>
      <t xml:space="preserve">1.12-Apresentar proposta de readequação do Plano de Manejo da Área de Proteção Ambiental Estadual de Massambaba levando em consideração a conservação de </t>
    </r>
    <r>
      <rPr>
        <i/>
        <sz val="11"/>
        <rFont val="Calibri"/>
        <family val="2"/>
      </rPr>
      <t>Formicivora littoralis</t>
    </r>
  </si>
  <si>
    <r>
      <t xml:space="preserve">1.13-Apresentar proposta de readequação do Plano de Manejo da Área de Proteção Ambiental Estadual de Sapiatiba levando em consideração a conservação de </t>
    </r>
    <r>
      <rPr>
        <i/>
        <sz val="11"/>
        <rFont val="Calibri"/>
        <family val="2"/>
      </rPr>
      <t>Formicivora littoralis</t>
    </r>
  </si>
  <si>
    <r>
      <t xml:space="preserve">1.14-Encaminhar proposta de criação Unidade de Conservação de Proteção Integral Federal na área de ocorrência de </t>
    </r>
    <r>
      <rPr>
        <i/>
        <sz val="11"/>
        <rFont val="Calibri"/>
        <family val="2"/>
      </rPr>
      <t>Formicivora littoralis</t>
    </r>
    <r>
      <rPr>
        <sz val="11"/>
        <rFont val="Calibri"/>
        <family val="2"/>
      </rPr>
      <t>, como no entorno da Lagoa de Jaconé e Canal Salgado, no município de Saquarema para Casa Civil</t>
    </r>
  </si>
  <si>
    <r>
      <t xml:space="preserve">1.15-Incentivar a criação de RPPNs e UCs Municipais na região de ocorrência de </t>
    </r>
    <r>
      <rPr>
        <i/>
        <sz val="11"/>
        <rFont val="Calibri"/>
        <family val="2"/>
      </rPr>
      <t xml:space="preserve"> Formicivora littoralis</t>
    </r>
    <r>
      <rPr>
        <sz val="11"/>
        <rFont val="Calibri"/>
        <family val="2"/>
      </rPr>
      <t>, destacando a Ponta dos Cardeiros, no município de São Pedro da Aldeia e na praia de Tucuns, no município de Armação dos Búzios</t>
    </r>
  </si>
  <si>
    <t>1.16-Fazer gestão junto à prefeitura de Arraial do Cabo para a implementar (incluindo principalmente a demarcação física da poligonal e sinalização) a Reserva Biológica Municipal das Orquídeas e elaborar e executar seu Plano de Manejo</t>
  </si>
  <si>
    <t>1.17-Fazer gestão junto à prefeitura de Arraial do Cabo para Implementar (incluindo principalmente a demarcação física da poligonal e sinalização) a Reserva Biológica Municipal Brejo Jardim e elaborar e executar seu Plano de Manejo</t>
  </si>
  <si>
    <t>1.18-Elaborar o Plano de Manejo da Área de Proteção Ambiental Municipal das Andorinhas, em Iguaba Grande</t>
  </si>
  <si>
    <r>
      <t xml:space="preserve">1.19-Fazer gestão junto à Marinha do Brasil para manter a Ilha de Cabo Frio sob utilização e desembarque restritos, visando à preservação de </t>
    </r>
    <r>
      <rPr>
        <i/>
        <sz val="11"/>
        <rFont val="Calibri"/>
        <family val="2"/>
      </rPr>
      <t>Formicivora littoralis</t>
    </r>
    <r>
      <rPr>
        <sz val="11"/>
        <rFont val="Calibri"/>
        <family val="2"/>
      </rPr>
      <t xml:space="preserve"> e demais elementos da biota local, evitando atividades impactantes à mesma</t>
    </r>
  </si>
  <si>
    <r>
      <t>1.20-Estabelecer quando da renovação da licença ambiental a obrigatoriedade de preservação da faixa de terra com ocorrência de</t>
    </r>
    <r>
      <rPr>
        <i/>
        <sz val="11"/>
        <rFont val="Calibri"/>
        <family val="2"/>
      </rPr>
      <t xml:space="preserve"> Formicivora littoralis</t>
    </r>
    <r>
      <rPr>
        <sz val="11"/>
        <rFont val="Calibri"/>
        <family val="2"/>
      </rPr>
      <t xml:space="preserve"> do empreendimento da Praia do Peró (Cabo Frio) e se for o caso incluir medidas de recuperação</t>
    </r>
  </si>
  <si>
    <r>
      <t xml:space="preserve">1.21-Recomendar que medidas mitigatórias e compensatórias sejam implementadas por empreendedores e que levem em consideração a conservação de  </t>
    </r>
    <r>
      <rPr>
        <i/>
        <sz val="11"/>
        <rFont val="Calibri"/>
        <family val="2"/>
      </rPr>
      <t xml:space="preserve">Formicivora littoralis </t>
    </r>
  </si>
  <si>
    <r>
      <t xml:space="preserve">1.22-Fornecer subsídios técnicos aos órgãos licenciadores no que tange às áreas de ocorrência do </t>
    </r>
    <r>
      <rPr>
        <i/>
        <sz val="11"/>
        <rFont val="Calibri"/>
        <family val="2"/>
      </rPr>
      <t>Formicivora littoralis</t>
    </r>
    <r>
      <rPr>
        <sz val="11"/>
        <rFont val="Calibri"/>
        <family val="2"/>
      </rPr>
      <t>, e modo que a preservação de seu hábitat possa constar como condicionante nos termos de referência dos futuros empreendimentos da região</t>
    </r>
  </si>
  <si>
    <r>
      <t xml:space="preserve">2.1-Determinar potenciais predadores de ninhos de </t>
    </r>
    <r>
      <rPr>
        <i/>
        <sz val="11"/>
        <rFont val="Calibri"/>
        <family val="2"/>
      </rPr>
      <t>Formicivora littoralis</t>
    </r>
    <r>
      <rPr>
        <sz val="11"/>
        <rFont val="Calibri"/>
        <family val="2"/>
      </rPr>
      <t xml:space="preserve"> incluindo a utilização de câmeras de vídeo</t>
    </r>
  </si>
  <si>
    <r>
      <t xml:space="preserve">2.2-Monitorar, a partir de metodologia padronizada, a população de </t>
    </r>
    <r>
      <rPr>
        <i/>
        <sz val="11"/>
        <rFont val="Calibri"/>
        <family val="2"/>
      </rPr>
      <t>Formicivora littoralis</t>
    </r>
    <r>
      <rPr>
        <sz val="11"/>
        <rFont val="Calibri"/>
        <family val="2"/>
      </rPr>
      <t xml:space="preserve"> dentro de sua área de distribuição geográfica, com a obtenção de dados de abundância, densidade e tamanhos populacionais</t>
    </r>
  </si>
  <si>
    <r>
      <t xml:space="preserve">2.3-Determinar tamanhos de territórios de </t>
    </r>
    <r>
      <rPr>
        <i/>
        <sz val="11"/>
        <rFont val="Calibri"/>
        <family val="2"/>
      </rPr>
      <t>Formicivora littoralis</t>
    </r>
  </si>
  <si>
    <r>
      <t>2.4-Realizar estudos sobre a variabilidade genética das populações de</t>
    </r>
    <r>
      <rPr>
        <i/>
        <sz val="11"/>
        <rFont val="Calibri"/>
        <family val="2"/>
      </rPr>
      <t xml:space="preserve"> Formicivora littoralis </t>
    </r>
  </si>
  <si>
    <r>
      <t>2.5-Determinar o sistema de acasalamento, incluindo testes de paternidade de</t>
    </r>
    <r>
      <rPr>
        <i/>
        <sz val="11"/>
        <rFont val="Calibri"/>
        <family val="2"/>
      </rPr>
      <t xml:space="preserve"> Formicivora littoralis </t>
    </r>
  </si>
  <si>
    <r>
      <t xml:space="preserve">2.6-Determinar a razão sexual de </t>
    </r>
    <r>
      <rPr>
        <i/>
        <sz val="11"/>
        <rFont val="Calibri"/>
        <family val="2"/>
      </rPr>
      <t>Formicivora littoralis</t>
    </r>
    <r>
      <rPr>
        <sz val="11"/>
        <rFont val="Calibri"/>
        <family val="2"/>
      </rPr>
      <t>, por meio da identificação do sexo dos ninhegos</t>
    </r>
  </si>
  <si>
    <r>
      <t xml:space="preserve">2.7-Determinar a composição da dieta de </t>
    </r>
    <r>
      <rPr>
        <i/>
        <sz val="11"/>
        <rFont val="Calibri"/>
        <family val="2"/>
      </rPr>
      <t>Formicivora littoralis</t>
    </r>
  </si>
  <si>
    <r>
      <t xml:space="preserve">2.8-Determinar as táticas de forrageamento de </t>
    </r>
    <r>
      <rPr>
        <i/>
        <sz val="11"/>
        <rFont val="Calibri"/>
        <family val="2"/>
      </rPr>
      <t>Formicivora littoralis</t>
    </r>
  </si>
  <si>
    <r>
      <t xml:space="preserve">2.9-Associar a disponibilidade de recursos no ambiente com a dieta de </t>
    </r>
    <r>
      <rPr>
        <i/>
        <sz val="11"/>
        <rFont val="Calibri"/>
        <family val="2"/>
      </rPr>
      <t>Formicivora littoralis</t>
    </r>
  </si>
  <si>
    <r>
      <t xml:space="preserve">2.10-Realizar estudos entomológicos para identificação de espécies utilizadas por </t>
    </r>
    <r>
      <rPr>
        <i/>
        <sz val="11"/>
        <rFont val="Calibri"/>
        <family val="2"/>
      </rPr>
      <t>Formicivora littoralis</t>
    </r>
  </si>
  <si>
    <r>
      <t xml:space="preserve">2.11-Avaliar se há diferenças na dieta e morfometria entre os sexos de </t>
    </r>
    <r>
      <rPr>
        <i/>
        <sz val="11"/>
        <rFont val="Calibri"/>
        <family val="2"/>
      </rPr>
      <t>Formicivora littoralis</t>
    </r>
  </si>
  <si>
    <r>
      <t xml:space="preserve">2.12-Localizar e mapear ninhos nos territórios de </t>
    </r>
    <r>
      <rPr>
        <i/>
        <sz val="11"/>
        <rFont val="Calibri"/>
        <family val="2"/>
      </rPr>
      <t>Formicivora littoralis</t>
    </r>
  </si>
  <si>
    <r>
      <t xml:space="preserve">2.13-Avaliar o investimento parental de </t>
    </r>
    <r>
      <rPr>
        <i/>
        <sz val="11"/>
        <rFont val="Calibri"/>
        <family val="2"/>
      </rPr>
      <t>Formicivora littoralis</t>
    </r>
  </si>
  <si>
    <r>
      <t xml:space="preserve">2.14-Realizar estudos sobre a capacidade de deslocamento de indivíduos de </t>
    </r>
    <r>
      <rPr>
        <i/>
        <sz val="11"/>
        <rFont val="Calibri"/>
        <family val="2"/>
      </rPr>
      <t>Formicivora littoralis</t>
    </r>
    <r>
      <rPr>
        <sz val="11"/>
        <rFont val="Calibri"/>
        <family val="2"/>
      </rPr>
      <t xml:space="preserve"> entre fragmentos</t>
    </r>
  </si>
  <si>
    <r>
      <t xml:space="preserve">2.15-Avaliar a ecologia da paisagem em busca de fatores explicativos de presença/ausência de </t>
    </r>
    <r>
      <rPr>
        <i/>
        <sz val="11"/>
        <rFont val="Calibri"/>
        <family val="2"/>
      </rPr>
      <t>Formicivora littoralis</t>
    </r>
  </si>
  <si>
    <r>
      <t xml:space="preserve">2.16-Realizar estudos ecológicos e taxonômicos da vegetação nas áreas de ocorrência de </t>
    </r>
    <r>
      <rPr>
        <i/>
        <sz val="11"/>
        <rFont val="Calibri"/>
        <family val="2"/>
      </rPr>
      <t>Formicivora littoralis</t>
    </r>
  </si>
  <si>
    <r>
      <t xml:space="preserve">2.20-Monitorar a perda de habitat na área de ocorrência de </t>
    </r>
    <r>
      <rPr>
        <i/>
        <sz val="11"/>
        <rFont val="Calibri"/>
        <family val="2"/>
      </rPr>
      <t>Formicivora littoralis</t>
    </r>
    <r>
      <rPr>
        <sz val="11"/>
        <rFont val="Calibri"/>
        <family val="2"/>
      </rPr>
      <t xml:space="preserve"> por meio de análises geoespaciais</t>
    </r>
  </si>
  <si>
    <t>3.2-Avaliar os resultados do programa de sensibilização e divulgação da espécie por meio de um protocolo</t>
  </si>
  <si>
    <r>
      <t xml:space="preserve">3.4-Distribuir o Plano de Ação para a Conservação de </t>
    </r>
    <r>
      <rPr>
        <i/>
        <sz val="11"/>
        <rFont val="Calibri"/>
        <family val="2"/>
      </rPr>
      <t>Formicivora littoralis</t>
    </r>
  </si>
  <si>
    <r>
      <t xml:space="preserve">3.5-Publicar artigos científicos focando </t>
    </r>
    <r>
      <rPr>
        <i/>
        <sz val="11"/>
        <rFont val="Calibri"/>
        <family val="2"/>
      </rPr>
      <t>Formicivora littoralis</t>
    </r>
  </si>
  <si>
    <r>
      <t xml:space="preserve">3.6-Realizar diagnóstico das atividades de </t>
    </r>
    <r>
      <rPr>
        <i/>
        <sz val="11"/>
        <rFont val="Calibri"/>
        <family val="2"/>
      </rPr>
      <t>birdwatchin</t>
    </r>
    <r>
      <rPr>
        <sz val="11"/>
        <rFont val="Calibri"/>
        <family val="2"/>
      </rPr>
      <t xml:space="preserve">g voltadas à </t>
    </r>
    <r>
      <rPr>
        <i/>
        <sz val="11"/>
        <rFont val="Calibri"/>
        <family val="2"/>
      </rPr>
      <t xml:space="preserve">Formicivora littoralis </t>
    </r>
  </si>
  <si>
    <t>Considerada como concluída durante monitoria de 2012</t>
  </si>
  <si>
    <t>Maurício B. Vecchi (Movimento Ambiental Pingo d' Água)</t>
  </si>
  <si>
    <t>1 artigo que está sendo submetido.</t>
  </si>
  <si>
    <t xml:space="preserve">Dificuldades enfrentadas com o custo elevado e demora no processo de importação dos equipamentos. </t>
  </si>
  <si>
    <t xml:space="preserve">Dificuldades enfrentadas com o custo elevado dos produtos referentes às análises genéticas, além da demora com processo de importação de material. </t>
  </si>
  <si>
    <t>Dificuldades enfrentadas com o custo elevado das análises</t>
  </si>
  <si>
    <t>Dissertação defendida  pelo Programa de Pós-Graduação em Biologia Vegetal da UERJ, intitulada "Vegetação e arquitetura das espécies de restinga associadas à ocorrência da Formicivora littoralis (Aves,Thamnophilidae)". Autora: Adriana C. de Sá; Orientador: João Marcelo Braga; Co-orientadora: Maria Alice S. Alves</t>
  </si>
  <si>
    <t>Dados reprodutivos e populacionais vêm sendo coletados para posterior análise.</t>
  </si>
  <si>
    <t>Indisponibilidade de pessoas capacitadas para realização de ações no ano de 2013; ausência de iniciativas e engajamento de gestores locais para a viabilização desses programas</t>
  </si>
  <si>
    <t>Produzidos dois artigos científicos e um capítulo de livro focando a espécie</t>
  </si>
  <si>
    <t xml:space="preserve">Além do capítulo de livro (citado no ítem 2.15), forma produzidos os artigos: CHAVES, F.G; VECCHI, M.B.; LAURINDO, T.F.S ; ALVES, M. A. S. 2013. Nests, Eggs, and Nestlings of the Restinga Antwren Formicivora littoralis (Aves: Thamnophilidae). Anais da Academia Brasileira de Ciências, 85:547-552.
CHAVES, F.G. &amp; ALVES, M. A. S. Diet and Morphometric measurements of the Restinga Antwren, Formicivora littoralis (Aves, Thamnophilidae): are there differences between sexes? Zoologia (no prelo).
</t>
  </si>
  <si>
    <t>Maurício Andrade (COPAN/ICMBio)</t>
  </si>
  <si>
    <r>
      <t xml:space="preserve">O processo de levantamento, aquisição e análise comparativa dos mapeamentos existentes sobre remanescescentes de vegetação dentro da área de distribuição de </t>
    </r>
    <r>
      <rPr>
        <i/>
        <sz val="11"/>
        <color indexed="8"/>
        <rFont val="Calibri"/>
        <family val="2"/>
      </rPr>
      <t>Formicivora littoralis</t>
    </r>
    <r>
      <rPr>
        <sz val="11"/>
        <color theme="1"/>
        <rFont val="Calibri"/>
        <family val="2"/>
        <scheme val="minor"/>
      </rPr>
      <t xml:space="preserve"> já foi iniciado. Até o primeiro trimestre de 2014 pretende-se concluir um diagnóstico sobre a situação dos mapeameantos disponíveis e sobre a necessidade de informação para viabilizar o monitoramento do habitat na área de ocorrência da espécie.</t>
    </r>
  </si>
  <si>
    <t>Maria Lucia Lorini (UFRJ)</t>
  </si>
  <si>
    <t>INEA terá programa de controle e erradicação de espécies exoticas.</t>
  </si>
  <si>
    <t>Ação depende do retorno dos pesquisadores. Indisponibilidade de pessoal em campo para alimentar os micos.</t>
  </si>
  <si>
    <t>Programa está sendo elaborado para todo estado do Rio de Janeiro pelo INEA, Secretaria de Estado do Ambiente e em parcerias com instituições de pesquisa</t>
  </si>
  <si>
    <t>Identificar se municípios da área de ocorrência da espécie possuem Planos Diretores</t>
  </si>
  <si>
    <t>Articulação iniciada, entretanto não houve encaminhamento. Discussões serão retomadas.</t>
  </si>
  <si>
    <r>
      <t xml:space="preserve">1.5-Recomendar que recursos de compensação ambiental devam ser destinados a implementação das ações do PAN </t>
    </r>
    <r>
      <rPr>
        <sz val="11"/>
        <rFont val="Calibri"/>
        <family val="2"/>
      </rPr>
      <t>Formigueiro-do-litoral</t>
    </r>
  </si>
  <si>
    <t>Processo de licitação para contratação de estudos para elaboração do plano de manejo iniciado.</t>
  </si>
  <si>
    <t>Não houve dificuldades para elaboração do projeto, mas há demora na tomada de decisões dentro do processo em si</t>
  </si>
  <si>
    <t>Proposta de readequação esta contemplada no mesmo processo de licitação para implementação do plano de manejo do PECS</t>
  </si>
  <si>
    <t>Agrupamento das ações 1.10, 1.12 e 1.13</t>
  </si>
  <si>
    <t xml:space="preserve">Informações técnicas fornecidas </t>
  </si>
  <si>
    <t>Focar estudos em novas áreas de restinga e outras formações</t>
  </si>
  <si>
    <t>Não houve capacitações</t>
  </si>
  <si>
    <t>Protocolos atrelados às atividades de capacitação, as quais não ocorreram no presente ano.</t>
  </si>
  <si>
    <t>Elaborar questionário, nos moldes do feito para soldadinho-do-araripe,  a ser aplicado pelos pesquisadores em campo e gestores</t>
  </si>
  <si>
    <r>
      <t xml:space="preserve">3.3-Promover uma ampla divulgação por meio de material didático, artístico e informativo  que vise à conservação de </t>
    </r>
    <r>
      <rPr>
        <i/>
        <sz val="11"/>
        <rFont val="Calibri"/>
        <family val="2"/>
      </rPr>
      <t>Formicivora littoralis</t>
    </r>
  </si>
  <si>
    <t>Descontinuidade no processo de divulgação, ausência de recursos humanos</t>
  </si>
  <si>
    <t>Exemplares do PAN formigueiro-do-litoral distribuidos em prefeituras e instiuições na região de ocorrência da espécie</t>
  </si>
  <si>
    <t>Verificar possibilidade de impressão do sumário PAN Formigueiro - 1ª monitoria</t>
  </si>
  <si>
    <r>
      <t xml:space="preserve">Recomendar que atividades de </t>
    </r>
    <r>
      <rPr>
        <i/>
        <sz val="11"/>
        <color indexed="8"/>
        <rFont val="Calibri"/>
        <family val="2"/>
      </rPr>
      <t>birdwatching</t>
    </r>
    <r>
      <rPr>
        <sz val="11"/>
        <color theme="1"/>
        <rFont val="Calibri"/>
        <family val="2"/>
        <scheme val="minor"/>
      </rPr>
      <t xml:space="preserve"> sejam contempladas nos planos de manejo das UCs da área de ocorrência do formigueiro-do-litoral</t>
    </r>
  </si>
  <si>
    <t>Está prevista nova expedição de campo para realização de estimativa populacional. Estimativas de abundância e densidade populacional continuam em andamento em locais com lacunas de informações, como na Ilha de Cabo Frio, e resultados serão apresentados no I Encontro do Parque Estadual da Costa do Sol, entre os dias 23 e 24 de outubro de 2013 em Cabo Frio, na Universidade Estácio de Sá.</t>
  </si>
  <si>
    <t>Recomenda-se a inclusão de dados populacionais no banco de dados da espécie</t>
  </si>
  <si>
    <t>Duas teses de doutorado (Flávia G. Chaves e Tatiana Colombo), sob orientação de Maria Alice S. Alves (UERJ) abordam o tema comparando ilha de Cabo Frio e continente, além de comparar dois métodos (Mínimo Polígono Convexo e uso de Radiotransmissores). Tese será defendida em fevereiro de 2014.</t>
  </si>
  <si>
    <r>
      <t xml:space="preserve">Genotipagem dos indivíduos amostrados e teste de novos </t>
    </r>
    <r>
      <rPr>
        <i/>
        <sz val="11"/>
        <color indexed="8"/>
        <rFont val="Calibri"/>
        <family val="2"/>
      </rPr>
      <t>primers</t>
    </r>
    <r>
      <rPr>
        <sz val="11"/>
        <color theme="1"/>
        <rFont val="Calibri"/>
        <family val="2"/>
        <scheme val="minor"/>
      </rPr>
      <t xml:space="preserve"> em andamento como parte de tese de doutorado na UERJ de Tatiana Colombo. Previsão de término: fevereiro de 2014.</t>
    </r>
  </si>
  <si>
    <t>Foram realizadas análises genéticas de paternidade em parceria com a Universidade de Cornell (EUA), cujos dados estão sendo analisados. Parte da tese de Flavia Chaves com previsão de término em fevereiro de 2014.</t>
  </si>
  <si>
    <t>Foram realizadas análises genéticas para identificação do sexo de ninhegos em parceria com a Universidade de Cornell (EUA), cujos dados estão sendo analisados.  Parte da tese de Flavia Chaves com previsão de término em fevereiro de 2014.</t>
  </si>
  <si>
    <t xml:space="preserve">Artigo aceito: CHAVES, F.G. &amp; ALVES, M. A. S. Diet and Morphometric measurements of the Restinga Antwren, Formicivora littoralis (Aves, Thamnophilidae): are there differences between sexes? Zoologia (no prelo).
 </t>
  </si>
  <si>
    <t xml:space="preserve">Considerada como concluída durante monitoria de 2012. </t>
  </si>
  <si>
    <t>Artigo aceito: CHAVES, F.G. &amp; ALVES, M. A. S. Diet and Morphometric measurements of the Restinga Antwren, Formicivora littoralis (Aves, Thamnophilidae): are there differences between sexes? Zoologia (no prelo).</t>
  </si>
  <si>
    <t>Uma dissertação de mestrado (Adriana C. de Sá) foi concluída e duas teses de doutorado em andamento (Flávia G. Chaves e Tatiana Colombo), sob orientação de Maria Alice S. Alves (UERJ) abordam o tema. A dissertação de mestrado , já concluída, abordou a relação dos ninhos com as espécies vegetais e a arquitetura da vegetação. As teses tem previsão de término para fevereiro de 2014.</t>
  </si>
  <si>
    <t xml:space="preserve">Ação faz parte de tese de doutorado em andamento (Flávia G. Chaves), sob orientação de Maria Alice S. Alves (UERJ). Previsão de término: fevereiro de 2014. </t>
  </si>
  <si>
    <t xml:space="preserve">Todos os dados de campo sobre a capacidade de deslocamento já foram obtidos e analisados. Capacidade de deslocamento com uso de stepping stones será finalizado em 2015.
</t>
  </si>
  <si>
    <r>
      <t>Dissertação defendida  pelo Programa de Pós-Graduação em Biologia Vegetal da UERJ, intitulada "Vegetação e arquitetura das espécies de restinga associadas à ocorrência da Formicivora littoralis (Aves,Thamnophilidae)". Autora: Adriana C. de Sá; Orientador: João Marcelo Braga; Co-orientadora: Maria Alice S. Alves;                                                      Capítulo de livro: MATTOS, J.C.F. ; LORINI, M. L. ; ALVES, M.A.S. 2012. Mapeamento e caracterização do hábitat para conservação do formigueiro-do-litoral (</t>
    </r>
    <r>
      <rPr>
        <i/>
        <sz val="11"/>
        <color indexed="8"/>
        <rFont val="Calibri"/>
        <family val="2"/>
      </rPr>
      <t>Formicivora littoralis</t>
    </r>
    <r>
      <rPr>
        <sz val="11"/>
        <color theme="1"/>
        <rFont val="Calibri"/>
        <family val="2"/>
        <scheme val="minor"/>
      </rPr>
      <t>), uma ave endêmica das restingas do Rio de Janeiro. Pp 179-190 In: PAESE, A.; URZU, A.; LORINI, M.L.; CUNHA, A.. (Org.). Conservação da Biodiversidade com SIG. São Paulo: Oficina de Textos.</t>
    </r>
  </si>
  <si>
    <t xml:space="preserve">Padrões de presença/ausência da espécie </t>
  </si>
  <si>
    <t>Considerada como concluída durante monitoria de 2012. Estudo está associado a pesquisa de mestrado e publicação sairá em breve.</t>
  </si>
  <si>
    <t xml:space="preserve">Título da monografia: Florística de uma área de restinga com ocorrência de Formicivora littoralis (Aves, Thamnophilidae) na APA Massambaba / RJ. Orientador: Cyl Farney Catarino de Sá. 
</t>
  </si>
  <si>
    <r>
      <t xml:space="preserve">Estrutura e arquitetura da vegetação associada  conhecida em Massambaba, na formação abustiva fechada pós praia. </t>
    </r>
    <r>
      <rPr>
        <sz val="11"/>
        <rFont val="Calibri"/>
        <family val="2"/>
      </rPr>
      <t>Título da dissertação: Vegetação e arquitetura das espécies de restinga associadas à ocorrência da Formicivora littoralis (Aves,Thamnophilidae),Ano de Obtenção: 2013. Orientador: João Marcelo Alvarenga Braga.Co-orientadora: Maria Alice dos Santos Alves</t>
    </r>
  </si>
  <si>
    <t>Estudo realizado</t>
  </si>
  <si>
    <t>Foi feito contato com INEA, mas não houve avanços na criação de RPPNs e Ucs municipais.                                                             Foi estabelecido contato com a Roberta Guagliardi Pacheco, que é chefe do Serviço de RPPN do INEA. A Roberta informou que temos que passar o contato do proprietário da área para que INEA entre em ação. Contato Roberta: robertaguagliardi@gmail.com; (21) 2332-5522 e 85965220</t>
  </si>
  <si>
    <t>Estreitar contato entre Roberta Guagliardi Pacheco e grupo de trabalho do PAN Formigueiro-do-litoral.</t>
  </si>
  <si>
    <t>Grupo optou pela exclusão da ação pois ação 3.3 contempla parcialmente objetivo desta</t>
  </si>
  <si>
    <r>
      <t xml:space="preserve">3.1-Conduzir programas de capacitação sobre a conservação da Restinga para profissionais estratégicos, tais como gestores de Unidades de Conservação, professores, guias turísticos e líderes comunitários, usando </t>
    </r>
    <r>
      <rPr>
        <i/>
        <sz val="11"/>
        <rFont val="Calibri"/>
        <family val="2"/>
      </rPr>
      <t>Formicivora littoralis</t>
    </r>
    <r>
      <rPr>
        <sz val="11"/>
        <rFont val="Calibri"/>
        <family val="2"/>
      </rPr>
      <t xml:space="preserve"> como espécie bandeira</t>
    </r>
  </si>
  <si>
    <t>Cristiana Mendes (INEA)</t>
  </si>
  <si>
    <t>Flávia Chaves (UERJ), Maria Alice Alves (UERJ), Cristiana Mendes (INEA)</t>
  </si>
  <si>
    <t>Maurício Vecchi (Movimento Ambiental Pingo d' Água - UERJ)</t>
  </si>
  <si>
    <t>Cristiana Mendes (INEA), Maria Alice Alves (UERJ)</t>
  </si>
  <si>
    <t>Maria Alice Alves (UERJ)</t>
  </si>
  <si>
    <t>Adriana Cavalcanti (UERJ)</t>
  </si>
  <si>
    <t>Equipe UERJ - Maria Alice Alves, Maurício Vecchi, Flávia Chaves, Tatiana Colombo, Adriana Cavalcanti</t>
  </si>
  <si>
    <t>Houve destinação de um recurso de compensação ambiental para a implementação da ação 2.11 (projeto de cercamento). Identificar se outras ações foram contempladas com os recursos da compensação</t>
  </si>
  <si>
    <t>Ação agrupada à 1.12</t>
  </si>
  <si>
    <t>Coordenação do CCUC/ICMBio recomenda que a proposta seja encaminhada para o Estado do Rio pois as chances atuais de criação de UC, principalmente integral, são pequenas. Além disso, deve ser uma área pequena que talvez seja mais viável uma UC estadual ou municipal.                                     Existe uma UC no município de Saquarema. Verificar se limites contemplam área de ocorrência da espécie</t>
  </si>
  <si>
    <t>Existe proposta a longo prazo para a APA Andorinhas ser incluída no PECS. Não existe iniciativa do município em elaborar plano de manejo.</t>
  </si>
  <si>
    <r>
      <t xml:space="preserve">O PAN Formigueiroi-do-litoral foi apresentados aos técnicos da DILAN para que tomem conhecimento desta ação. </t>
    </r>
    <r>
      <rPr>
        <sz val="11"/>
        <rFont val="Calibri"/>
        <family val="2"/>
      </rPr>
      <t>Um dos produtos do projeto "Abrace essas dez" desenvolvido pelo SEA juntamente com Instituto Biomas é obter um mapa para dez espécies ameaçadas, inclusive o formigueiro-do-litoral, com registros de ocorrência e registros de empreendimentos previstos para o estado do Rio de Janeiro. Previstão de término: agosto de 2014.</t>
    </r>
  </si>
  <si>
    <t xml:space="preserve">Parte do estudo faz parte da tese de doutorado de Flávia Chaves. Previsão de término: fevereiro de 2014. Ação continua em andamento com possível projeto de mestrado sobre predação experimental, observação e uso de câmeras de vídeo, sob orientação de Maria Alice Alves. </t>
  </si>
  <si>
    <t>Dada a abrangência e complexidade do tema, estudos continuam em andamento, além da caracterização do habitat de ocorrência da espécie</t>
  </si>
  <si>
    <t xml:space="preserve">CEMAVE encaminhará ofício ao INEA, a partir de minuta de Maria Lucia, solicitando imagens </t>
  </si>
  <si>
    <t xml:space="preserve">
Tendo isso em vista, acredito que é complexo incentivar esta atividade pensando em incrementar a economia local, pois o formigueiro-do-litoral é o único atrativo na área e no Rio de Janeiro existem vários outros locais que tem mais de uma espécie que os birders desejam ver. Por isso, gastam apenas duas horas na área do Formigueiro para continuar a viagem e passar pelos outros locais.</t>
  </si>
  <si>
    <t>Algumas das empresas de birdwatching que passam pela área do formigueiro são: Tropical Birding, Bird Tours UK, Zoothera Tour, Anytime Tours e Sandwich Bird Tours. De 5 trip reports analisados, os grupos descrevem que passam apenas um dia na área do formigueiro-do-litoral. Geralmente, elas chegam pela manhã, observam a ave e em seguida partem para outro destino. Não tem um tour específico para esta ave, é sempre junto com outros locais como Ubatuba, Itatiaia, Serra dos Órgãos, REGUA Serra da Canastra, Serra do Cipó, entre outros.</t>
  </si>
  <si>
    <r>
      <t xml:space="preserve">Em atendimento a solicitação da Superintendêmcia de Biodiversidade da Secretaria do Estado do Ambiente (SEA/RJ), o Laboratório de Ecologia de Aves da UERJ forneceu informações do resultado de pesquisa referente à ocorrência de </t>
    </r>
    <r>
      <rPr>
        <i/>
        <sz val="11"/>
        <color indexed="8"/>
        <rFont val="Calibri"/>
        <family val="2"/>
      </rPr>
      <t>F. littoralis</t>
    </r>
    <r>
      <rPr>
        <sz val="11"/>
        <color theme="1"/>
        <rFont val="Calibri"/>
        <family val="2"/>
        <scheme val="minor"/>
      </rPr>
      <t xml:space="preserve"> em área prevista para instalação de empreendimento (Porto e Pólo Naval) no Município de Maricá (localidade de Ponta Negra) </t>
    </r>
  </si>
  <si>
    <t>Confirmar com  Superintendência de biodiversidade da  Secretaria do Estado do Ambiente (SEA)
a possibilidade de criação de UC estadual</t>
  </si>
  <si>
    <t>Amanda Navegantes (UFRJ), Henrique Rajão (PUC-Rio)</t>
  </si>
  <si>
    <t>Mariana Vale (UFRJ), Maria Lucia Lorini (UFRJ)</t>
  </si>
  <si>
    <t>Amanda Navegantes (UFRJ), Maurício Vecchi (Movimento Ambiental Pingo d' Água - UERJ), Cristiana Mendes (INEA), Henrique Rajão (PUC-RJ)</t>
  </si>
  <si>
    <t xml:space="preserve">Maurício B. Vecchi (Movimento Ambiental Pingo d'agua - UERJ), Tonny Marques (UERJ), Flávia Chaves (UERJ) </t>
  </si>
  <si>
    <r>
      <t xml:space="preserve">Uma dissertação de mestrado (Adriana C. de Sá)  caraterizou a arquitetura da vegetação associada a </t>
    </r>
    <r>
      <rPr>
        <i/>
        <sz val="11"/>
        <color indexed="8"/>
        <rFont val="Calibri"/>
        <family val="2"/>
      </rPr>
      <t>F. littoralis</t>
    </r>
    <r>
      <rPr>
        <sz val="11"/>
        <color theme="1"/>
        <rFont val="Calibri"/>
        <family val="2"/>
        <scheme val="minor"/>
      </rPr>
      <t>, e um capítulo de livro (Mattos et al. 2013) sobre caracterização do habitat da espécie foi publicado.</t>
    </r>
  </si>
  <si>
    <r>
      <t xml:space="preserve">Palestra sobre </t>
    </r>
    <r>
      <rPr>
        <i/>
        <sz val="11"/>
        <color indexed="8"/>
        <rFont val="Calibri"/>
        <family val="2"/>
      </rPr>
      <t>F. littoralis</t>
    </r>
    <r>
      <rPr>
        <sz val="11"/>
        <color theme="1"/>
        <rFont val="Calibri"/>
        <family val="2"/>
        <scheme val="minor"/>
      </rPr>
      <t xml:space="preserve"> ministada  por Maria Alice S. Alves e Maurício B. Vecchi, intitulada  “Biodiversidade, ameaças e conservação das restingas do estado do Rio de Janeiro, com enfoque no formigueiro-do-litoral (Formicivora littoralis), ave endêmica da Restinga da Costa do Sol”, para 180 alunos do Ensino Médio Colégio Pedro II, campus Realengo, Rio de Janeiro;  Realização da Exposição "Restingas da Costa do Sol: um olhar além das dunas" no Colégio Pedro II - campus Realengo (11 a 18 de junho de 2013) e na Feira de Ciências do Município de Iguaba Grande (set/2013). </t>
    </r>
  </si>
  <si>
    <r>
      <t xml:space="preserve">2.19-Fazer Análise preliminar de Viabilidade Populacional (AVP) de </t>
    </r>
    <r>
      <rPr>
        <i/>
        <sz val="11"/>
        <rFont val="Calibri"/>
        <family val="2"/>
      </rPr>
      <t>Formicivora littoralis</t>
    </r>
  </si>
  <si>
    <r>
      <t xml:space="preserve">A medida que UERJ tiver notícias sobre grupos de </t>
    </r>
    <r>
      <rPr>
        <i/>
        <sz val="11"/>
        <rFont val="Calibri"/>
        <family val="2"/>
      </rPr>
      <t>Callithrix</t>
    </r>
    <r>
      <rPr>
        <sz val="11"/>
        <rFont val="Calibri"/>
        <family val="2"/>
      </rPr>
      <t>, informação será repassada ao INEA.</t>
    </r>
  </si>
  <si>
    <t>Adilson Gil (Gerência de Fauna/INEA)</t>
  </si>
  <si>
    <t xml:space="preserve">Ações de fiscalização não contemplam toda área de ocorrência da espécie. </t>
  </si>
  <si>
    <t>Montar banco de dados com registros das espécies e identificar áreas onde devem ocorrer fiscalização.</t>
  </si>
  <si>
    <t xml:space="preserve">  </t>
  </si>
  <si>
    <t>Adriana Cavalcanti (UERJ), Maurício B. Vecchi (Movimento Pingo d' Água - UERJ)</t>
  </si>
  <si>
    <t>Amanda Carvalho (JBRJ)</t>
  </si>
  <si>
    <t>Maria Alice dos Santos Alves (UERJ)</t>
  </si>
  <si>
    <t>Tese de doutorado em andamento de Amanda Carvalho (JBRJ) sobre regeneração em trecho da restinga da Massambaba, a partir de banco e chuva de sementes.</t>
  </si>
  <si>
    <t>Foco de pesquisa do Jardim Botânico do Rio de Janeiro mudou e não contempla área de Massambaba. Adriana Cavalcanti contatou Sávio Freire e Luiz Zamith sobre interesse em prosseguir com pesquisa, mas não obteve retorno (04/12/2013).</t>
  </si>
  <si>
    <r>
      <t xml:space="preserve">2.17-Conduzir pesquisa para recuperação de áreas degradadas de restinga, na área de ocorrência de </t>
    </r>
    <r>
      <rPr>
        <i/>
        <sz val="11"/>
        <rFont val="Calibri"/>
        <family val="2"/>
      </rPr>
      <t xml:space="preserve">Formicivora littoralis </t>
    </r>
  </si>
  <si>
    <r>
      <t>2.18-Realizar estudos da estrutura da vegetação (incluindo diâmetro, altura, ramificação, entre outros) na área de ocorrência de</t>
    </r>
    <r>
      <rPr>
        <i/>
        <sz val="11"/>
        <rFont val="Calibri"/>
        <family val="2"/>
      </rPr>
      <t xml:space="preserve"> Formicivora littoralis </t>
    </r>
  </si>
  <si>
    <t xml:space="preserve">Ação não iniciada. </t>
  </si>
  <si>
    <t>Identificar quantos empreendimentos existem na área de ocorrência do formigueiro-do-litoral</t>
  </si>
  <si>
    <r>
      <t xml:space="preserve">Fiscalizações rotineiras fazem parte do cronograma do Parque Estadual Costa do Sol (PECS) e das APAs. </t>
    </r>
    <r>
      <rPr>
        <sz val="11"/>
        <color theme="1"/>
        <rFont val="Calibri"/>
        <family val="2"/>
        <scheme val="minor"/>
      </rPr>
      <t xml:space="preserve">Equipe de guarda-parques foi aumentada em função de concursos realizados. </t>
    </r>
  </si>
  <si>
    <t xml:space="preserve">Não houve ações de fiscalização integradas. </t>
  </si>
  <si>
    <r>
      <t>Projeto de cercamento de parte da área do PECS encaminhado para câmara de compensação para atender projeto de pesquisa do formigueiro-do-litoral. Parte</t>
    </r>
    <r>
      <rPr>
        <sz val="11"/>
        <color theme="1"/>
        <rFont val="Calibri"/>
        <family val="2"/>
        <scheme val="minor"/>
      </rPr>
      <t xml:space="preserve"> da sinalização do PECS já foi implementada. Projeto do INEA preve a sinalização de todos os parques do estado.</t>
    </r>
  </si>
  <si>
    <t>Secretaria do Estado do Ambiente (SEA), Alba Simões, está fazendo levantamento dos empreendimentos previstos dentro da área de ocorrência da espécie e Cristiana Mendes vai buscar levantamento junto ao SEA para repassar ao grupo.</t>
  </si>
  <si>
    <t>Verificar motivo pelo qual APA Andorinhas não foi incluída anteriormente na área do PECS</t>
  </si>
  <si>
    <t>1.1</t>
  </si>
  <si>
    <t>1.2</t>
  </si>
  <si>
    <t>1.3</t>
  </si>
  <si>
    <t>1.4</t>
  </si>
  <si>
    <t>1.5</t>
  </si>
  <si>
    <t>1.6</t>
  </si>
  <si>
    <t>1.7</t>
  </si>
  <si>
    <t>1.8</t>
  </si>
  <si>
    <t>1.9</t>
  </si>
  <si>
    <t>1.10</t>
  </si>
  <si>
    <t>1.14</t>
  </si>
  <si>
    <t>1.15</t>
  </si>
  <si>
    <t>1.16</t>
  </si>
  <si>
    <t>1.17</t>
  </si>
  <si>
    <t>1.18</t>
  </si>
  <si>
    <t>1.19</t>
  </si>
  <si>
    <t>1.20</t>
  </si>
  <si>
    <t>2.1</t>
  </si>
  <si>
    <t>2.2</t>
  </si>
  <si>
    <t>2.3</t>
  </si>
  <si>
    <t>2.4</t>
  </si>
  <si>
    <t>2.5</t>
  </si>
  <si>
    <t>2.6</t>
  </si>
  <si>
    <t>2.7</t>
  </si>
  <si>
    <t>2.8</t>
  </si>
  <si>
    <t>2.9</t>
  </si>
  <si>
    <t>2.10</t>
  </si>
  <si>
    <t>2.11</t>
  </si>
  <si>
    <t>2.12</t>
  </si>
  <si>
    <t>2.13</t>
  </si>
  <si>
    <t>2.14</t>
  </si>
  <si>
    <t>2.15</t>
  </si>
  <si>
    <t>2.16</t>
  </si>
  <si>
    <t>2.17</t>
  </si>
  <si>
    <t>2.19</t>
  </si>
  <si>
    <t>2.20</t>
  </si>
  <si>
    <t>3.1</t>
  </si>
  <si>
    <t>3.2</t>
  </si>
  <si>
    <t>3.3</t>
  </si>
  <si>
    <t>3.4</t>
  </si>
  <si>
    <t>3.5</t>
  </si>
  <si>
    <r>
      <rPr>
        <sz val="11"/>
        <color indexed="30"/>
        <rFont val="Calibri"/>
        <family val="2"/>
      </rPr>
      <t>1.11</t>
    </r>
    <r>
      <rPr>
        <sz val="11"/>
        <color theme="1"/>
        <rFont val="Calibri"/>
        <family val="2"/>
        <scheme val="minor"/>
      </rPr>
      <t xml:space="preserve"> Elaborar o plano de manejo do Parque Estadual da Costa do Sol (PECS) e revisar o plano de manejo das APAs de Massambaba, Sapiatiba e Pau Brasil</t>
    </r>
  </si>
  <si>
    <r>
      <rPr>
        <sz val="11"/>
        <color indexed="30"/>
        <rFont val="Calibri"/>
        <family val="2"/>
      </rPr>
      <t>1.12</t>
    </r>
    <r>
      <rPr>
        <sz val="11"/>
        <color theme="1"/>
        <rFont val="Calibri"/>
        <family val="2"/>
        <scheme val="minor"/>
      </rPr>
      <t xml:space="preserve"> Encaminhar proposta de criação Unidade de Conservação Estadual ou Municipal na área de ocorrência de </t>
    </r>
    <r>
      <rPr>
        <i/>
        <sz val="11"/>
        <color indexed="8"/>
        <rFont val="Calibri"/>
        <family val="2"/>
      </rPr>
      <t>Formicivora littoralis</t>
    </r>
    <r>
      <rPr>
        <sz val="11"/>
        <color theme="1"/>
        <rFont val="Calibri"/>
        <family val="2"/>
        <scheme val="minor"/>
      </rPr>
      <t>, como no entorno da Lagoa de Jaconé e Canal Salgado, no município de Saquarema para Casa Civil</t>
    </r>
  </si>
  <si>
    <r>
      <rPr>
        <sz val="11"/>
        <color indexed="30"/>
        <rFont val="Calibri"/>
        <family val="2"/>
      </rPr>
      <t>1.13</t>
    </r>
    <r>
      <rPr>
        <sz val="11"/>
        <color theme="1"/>
        <rFont val="Calibri"/>
        <family val="2"/>
        <scheme val="minor"/>
      </rPr>
      <t xml:space="preserve"> Incentivar a criação de RPPNs e UCs Municipais, por meio de subsidios técnicos, na região de ocorrência de  </t>
    </r>
    <r>
      <rPr>
        <i/>
        <sz val="11"/>
        <color indexed="8"/>
        <rFont val="Calibri"/>
        <family val="2"/>
      </rPr>
      <t>Formicivora littoralis</t>
    </r>
    <r>
      <rPr>
        <sz val="11"/>
        <color theme="1"/>
        <rFont val="Calibri"/>
        <family val="2"/>
        <scheme val="minor"/>
      </rPr>
      <t>, destacando a Ponta dos Cardeiros, no município de São Pedro da Aldeia e na praia de Tucuns, no município de Armação dos Búzios</t>
    </r>
  </si>
  <si>
    <r>
      <rPr>
        <sz val="11"/>
        <color indexed="30"/>
        <rFont val="Calibri"/>
        <family val="2"/>
      </rPr>
      <t>2.18</t>
    </r>
    <r>
      <rPr>
        <sz val="11"/>
        <color theme="1"/>
        <rFont val="Calibri"/>
        <family val="2"/>
        <scheme val="minor"/>
      </rPr>
      <t xml:space="preserve"> Ampliar estudos da estrutura da vegetação (incluindo diâmetro, altura, ramificação, arquitetura de ramos, entre outros) em restinga, em especial na área de ocorrência de </t>
    </r>
    <r>
      <rPr>
        <i/>
        <sz val="11"/>
        <color indexed="8"/>
        <rFont val="Calibri"/>
        <family val="2"/>
      </rPr>
      <t xml:space="preserve">Formicivora littoralis </t>
    </r>
  </si>
  <si>
    <r>
      <t xml:space="preserve">2.  Estudar a biologia e a ecologia de </t>
    </r>
    <r>
      <rPr>
        <i/>
        <sz val="11"/>
        <color indexed="8"/>
        <rFont val="Calibri"/>
        <family val="2"/>
      </rPr>
      <t>Formicivora littoralis</t>
    </r>
  </si>
  <si>
    <r>
      <t xml:space="preserve">1. Promover ações para conservação in situ de </t>
    </r>
    <r>
      <rPr>
        <i/>
        <sz val="11"/>
        <color indexed="8"/>
        <rFont val="Calibri"/>
        <family val="2"/>
      </rPr>
      <t xml:space="preserve">Formicivora littoralis   </t>
    </r>
    <r>
      <rPr>
        <sz val="11"/>
        <color theme="1"/>
        <rFont val="Calibri"/>
        <family val="2"/>
        <scheme val="minor"/>
      </rPr>
      <t xml:space="preserve">   </t>
    </r>
  </si>
  <si>
    <r>
      <t xml:space="preserve">3. Sensibilizar a comunidade em geral sobre a importância da conservação da restinga, tendo como espécie bandeira a </t>
    </r>
    <r>
      <rPr>
        <i/>
        <sz val="11"/>
        <color indexed="8"/>
        <rFont val="Calibri"/>
        <family val="2"/>
      </rPr>
      <t>Formicivora littoralis</t>
    </r>
  </si>
  <si>
    <r>
      <rPr>
        <sz val="11"/>
        <color indexed="30"/>
        <rFont val="Calibri"/>
        <family val="2"/>
      </rPr>
      <t>2.21</t>
    </r>
    <r>
      <rPr>
        <sz val="11"/>
        <color theme="1"/>
        <rFont val="Calibri"/>
        <family val="2"/>
        <scheme val="minor"/>
      </rPr>
      <t xml:space="preserve"> Analisar a estrutura espacial e a conectividade do hábitat para </t>
    </r>
    <r>
      <rPr>
        <i/>
        <sz val="11"/>
        <color indexed="8"/>
        <rFont val="Calibri"/>
        <family val="2"/>
      </rPr>
      <t>Formicivora littoralis</t>
    </r>
    <r>
      <rPr>
        <sz val="11"/>
        <color theme="1"/>
        <rFont val="Calibri"/>
        <family val="2"/>
        <scheme val="minor"/>
      </rPr>
      <t xml:space="preserve"> ao longo de sua área de distribuição, avaliando a conectividade da paisagem em termos estruturais e funcionais</t>
    </r>
  </si>
  <si>
    <r>
      <rPr>
        <sz val="11"/>
        <color indexed="30"/>
        <rFont val="Calibri"/>
        <family val="2"/>
      </rPr>
      <t>2.22</t>
    </r>
    <r>
      <rPr>
        <sz val="11"/>
        <color theme="1"/>
        <rFont val="Calibri"/>
        <family val="2"/>
        <scheme val="minor"/>
      </rPr>
      <t xml:space="preserve"> Avaliar os efeitos das mudanças climáticas sobre a distribuição geográfica de </t>
    </r>
    <r>
      <rPr>
        <i/>
        <sz val="11"/>
        <color indexed="8"/>
        <rFont val="Calibri"/>
        <family val="2"/>
      </rPr>
      <t>Formicivora littoralis</t>
    </r>
  </si>
  <si>
    <r>
      <rPr>
        <sz val="11"/>
        <color indexed="30"/>
        <rFont val="Calibri"/>
        <family val="2"/>
      </rPr>
      <t>2.23</t>
    </r>
    <r>
      <rPr>
        <sz val="11"/>
        <color theme="1"/>
        <rFont val="Calibri"/>
        <family val="2"/>
        <scheme val="minor"/>
      </rPr>
      <t xml:space="preserve"> Estudos de comunicação (bioacústica) entre indivíduos de </t>
    </r>
    <r>
      <rPr>
        <i/>
        <sz val="11"/>
        <color indexed="8"/>
        <rFont val="Calibri"/>
        <family val="2"/>
      </rPr>
      <t>Formicivora littoralis</t>
    </r>
    <r>
      <rPr>
        <sz val="11"/>
        <color theme="1"/>
        <rFont val="Calibri"/>
        <family val="2"/>
        <scheme val="minor"/>
      </rPr>
      <t xml:space="preserve">, incluindo comunicação entre filhotes e pais potenciais, além de entre machos e fêmeas. </t>
    </r>
  </si>
  <si>
    <t xml:space="preserve">1. Promover ações para conservação in situ de Formicivora littoralis  </t>
  </si>
  <si>
    <t>PLANO DE AÇÃO NACIONAL PARA A CONSERVAÇÃO DO FORMIGUEIRO DO LITORAL</t>
  </si>
  <si>
    <t>Manter a viabilidade populacional (genética e demográfica) de Formicivora littoralis</t>
  </si>
  <si>
    <t>9-11/07/2014</t>
  </si>
  <si>
    <t>3.1.-Avaliar os resultados do programa de sensibilização e divulgação da espécie por meio de um protocolo</t>
  </si>
  <si>
    <r>
      <t xml:space="preserve">3.4-Publicar artigos científicos focando </t>
    </r>
    <r>
      <rPr>
        <i/>
        <sz val="11"/>
        <rFont val="Calibri"/>
        <family val="2"/>
      </rPr>
      <t>Formicivora littoralis</t>
    </r>
  </si>
  <si>
    <t>Adriana C.S. Cavalcanti (UERJ), Juliana Mattos, Sávio F. Bruno (UFF), Amanda Navegantes  (UFRJ), Flávia G. Chaves (UERJ), Mariana Vale, João Marcelo Braga, Instituto Biomas, Maria Lucia Lorini (UFRJ)</t>
  </si>
  <si>
    <t>Sávio F. Bruno (UFF), Luiz Zamith, João Marcelo Braga,Amanda Carvalho (JBRJ)</t>
  </si>
  <si>
    <t>Maria Alice S. Alves (UERJ), Sávio F. Bruno (UFF), SAVE Brasil, CEMAVE/ICMBio, CPB/ICMBio, RESEX Arraial do Cabo/ICMBio,Adilson Gil (Gerência de Fauna/INEA) Instituto Estadual do Ambiente 
(INEA), UERJ, Instituto Biomas</t>
  </si>
  <si>
    <t xml:space="preserve">Ação incluída no projeto Abrace essas dez da SEA/BIOMAS. Informações discutidas em workshop do projeto com especialistas e gestores. </t>
  </si>
  <si>
    <t>Relatório 1 enviado à SEA, com previsão de outros 2 relatórios para 2014.</t>
  </si>
  <si>
    <t>Maria Alice</t>
  </si>
  <si>
    <t>Informação pontual obtida para tese de doutorado (Flávia G. Chaves) sob orientação da articuladora, defendida em fevereiro de 2014. Este tema é o foco principal de disseretação de mestrado em andamento (aluna Yara Ballarini), de 2014 a 2016, sob orientação da articuladora.</t>
  </si>
  <si>
    <t>Custos elevados de material de filmagem para monitoramneto contínuo, incluindo período noturno, além do diurno.</t>
  </si>
  <si>
    <t>Fevereiro de 2015</t>
  </si>
  <si>
    <t>Inclusão da pesquisadora Yara Ballarine</t>
  </si>
  <si>
    <t>Foi obtida estimativa de abundância/densidade polulacional da espécie na Ilha de Cabo Frio</t>
  </si>
  <si>
    <t>Estimativa (93 indivíduos/km2) obtida por ocasião da realização da tese de doutorado de Tatiana Colombo Rubio, defendida em fevereiro de 2014.</t>
  </si>
  <si>
    <t>Foram obtidas estimativas de tamanhos territoriais como parte da tese de doutorado de Flávia G. Chaves, defendida em fevereiro de 2014.</t>
  </si>
  <si>
    <t>A variabilidade genética foi estudada pela análise de marcadores de microssatélites heterólogos, assim como foi obtida estimativa da heterozigosidade média esperada e observada na Ilha de Cabo Frio e localidades do continente adjacente (Praias de Conchas, do Atalaia e do Forno). Ressalta-se a importância de utilização de outros primers além dos utilizados para a obtenção de resultados mais conclusivos.</t>
  </si>
  <si>
    <t>Falta de primers específicos da espécie que fossem mais eficientes para obter resultados mais conclusivos.</t>
  </si>
  <si>
    <t>Sistema de acasamento determinado; os testes de paternidade foram realizados em colaboração com pesquisador da Universidade de Cornell (Dr. Michael Webster), por ocasião de doutorado sanduiche de Flávia G. Chaves, orientada por Maria Alice</t>
  </si>
  <si>
    <t>Razão sexual no ninho determinada, com identificação do sexo obtida em colaboração com Dra. Denise M. Nogueira</t>
  </si>
  <si>
    <t>Os ninhos que estão sendo monitorados para identificação de predadores serão mapeados na área de estudo.</t>
  </si>
  <si>
    <t>Foram mapeados ninhos nos territórios demarcados</t>
  </si>
  <si>
    <t>Investimento parental quantificado.</t>
  </si>
  <si>
    <t xml:space="preserve">Não houve continuidade da ação devido à pessoa capacitada para abordar a parte de vegetação (Adriana C. S. Cavalcanti) não se encontar mais atuando na equipe. </t>
  </si>
  <si>
    <t>Não houve oportunidade para os colaboradores delinearem a exucução desta ação, o que se prentende realizar no segundo semestre de 2014.</t>
  </si>
  <si>
    <t>Esse assunto está previsto para integrar uma tese de doutorado que não foi iniciada em março de 2014, conforme previsto. Espera-se que seja iniciada em março de 2015.</t>
  </si>
  <si>
    <t>1. Flávia Guimarães Chaves. Territorialidade e ecologia reprodutiva de Formicivora littoralis (Thamnophilidae) na Restinga da Massambaba, RJ. 2014. Tese (Doutorado em Ecologia e Evolução) - Universidade do Estado do Rio de Janeiro, Conselho Nacional de Desenvolvimento Científico e Tecnológico. Orientador: Maria Alice dos Santos Alves. 2. 3. 
CHAVES, Flávia Guimarães ; VECCHI, Maurício B ; Oliveira-Junior, T. M. ; Ballarini, Y. ; ALVES, M. A. S. . Restinga Antwren (Formicivora littoralis). Neotropical Birds, disponível em http://neotropical.birds.cornell.edu/portal/species/overview?p_p_spp=383891</t>
  </si>
  <si>
    <t xml:space="preserve">Flávia Guimarães Chaves. Territorialidade e ecologia reprodutiva de Formicivora littoralis (Thamnophilidae) na Restinga da Massambaba, RJ. 2014. Tese (Doutorado em Ecologia e Evolução) - Universidade do Estado do Rio de Janeiro, Conselho Nacional de Desenvolvimento Científico e Tecnológico. Orientador: Maria Alice dos Santos Alves. </t>
  </si>
  <si>
    <t xml:space="preserve">Tatiana Colombo Rubio. Variabilidade morfométrica, diferenciação e estruturação genética de Formicivora littoralis (Aves: Thamnophilidae) em área insular (Ilha de Cabo Frio, RJ) e continental. 2014. Tese (Doutorado em Ecologia e Evolução) - Universidade do Estado do Rio de Janeiro, Fundação Carlos Chagas Filho de Amparo à Pesquisa do Estado do RJ. Orientador: Maria Alice dos Santos Alves. </t>
  </si>
  <si>
    <t>TESE DE DOUTORADO FLAVIA</t>
  </si>
  <si>
    <t xml:space="preserve">Entre as recomendaçõe da reunião anterior, sugeriu-se te como base o protocolo elaborado no caso do soldadinho-do-araripe. No entanto, é preciso conferir quem dispõe de tal protocolo (CEMAVE?) </t>
  </si>
  <si>
    <t>Maurício Vecchi</t>
  </si>
  <si>
    <t xml:space="preserve">Vêm sendo realizadas palestras e exposição fotográfica sobre a espécie e seu hábitat, especialente em escolas públicas. </t>
  </si>
  <si>
    <t>Quantitativo de eventos e público a ser compilado durante a reunião de monitoria do PAN, onde os colaboradores serão mais facilmente contatados.</t>
  </si>
  <si>
    <t>Amanda Navegantes</t>
  </si>
  <si>
    <t>Dissertação de mestrado. Integrando padrões de deslocamento na matriz e conectividade funcional: uma abordagem para avaliar estrutura espacial e disponibilidade de habitat para uma espécie de ave em paisagens fragmentadas.</t>
  </si>
  <si>
    <t xml:space="preserve">Foi desenvolvido projeto piloto para controle populacional (castração) na região de Ilha Grande na tentativa de subsidiar a elaboração do Programa, porém não houve sucesso. </t>
  </si>
  <si>
    <t>Recomenda-se a participação de colaboradores de outros Planos de Ação na elaboração do Programa tendo em vista a interface com outros táxons ameaçados, em especial os primatas.</t>
  </si>
  <si>
    <t>Saida de articulador comprometeu o fluxo de informação e consequentemente o andamento da ação. O grupo entendeu que o problema é de grande magnitude não sendo exequiível em toda área de ocorrência da sp. Portanto, o programa foi redimensionado para ser desenvovido inicialmente no Parque Estadual Costa do Sol tendo em vista que o Plano de Manejo do Parque está sendo elaborado.</t>
  </si>
  <si>
    <t>Relatório contendo mapeamento das áreas e seu grau de proteção</t>
  </si>
  <si>
    <t>Maria Lucia</t>
  </si>
  <si>
    <t xml:space="preserve">Sergio, Amanda, Penélope, </t>
  </si>
  <si>
    <t>O grupo optou pela exclusão da ação.</t>
  </si>
  <si>
    <t>Identificou-se que todos os municipios da área de ocorrência possuem plano diretor e que é inviável fazer qualquer alteração nos planos diretores</t>
  </si>
  <si>
    <t xml:space="preserve"> </t>
  </si>
  <si>
    <t>1.5-Recomendar que recursos de compensação ambiental devam ser destinados a implementação das ações do PAN Formigueiro-do-litoral</t>
  </si>
  <si>
    <t>1.7 Fazer gestão para suprir os agentes ambientais com os insumos necessários para a fiscalização</t>
  </si>
  <si>
    <t>1.10-Proceder a demarcação física da poligonal do Parque Estadual da Costa do Sol e implementar a sua sinalização</t>
  </si>
  <si>
    <t>1.14-Fazer gestão junto à prefeitura de Arraial do Cabo para a implementar (incluindo principalmente a demarcação física da poligonal e sinalização) a Reserva Biológica Municipal das Orquídeas e elaborar e executar seu Plano de Manejo</t>
  </si>
  <si>
    <t>1.15-Fazer gestão junto à prefeitura de Arraial do Cabo para Implementar (incluindo principalmente a demarcação física da poligonal e sinalização) a Reserva Biológica Municipal Brejo Jardim e elaborar e executar seu Plano de Manejo</t>
  </si>
  <si>
    <t>1.16-Elaborar o Plano de Manejo da Área de Proteção Ambiental Municipal das Andorinhas, em Iguaba Grande</t>
  </si>
  <si>
    <t>Ação não realizada</t>
  </si>
  <si>
    <t xml:space="preserve">Saida de articulador comprometeu o fluxo de informação e consequentemente o andamento da ação. </t>
  </si>
  <si>
    <t>Aparentemente o Plano Estadual de Gerenciamento Costeiro está parado.</t>
  </si>
  <si>
    <t>Saida de articulador comprometeu o fluxo de informação e consequentemente o andamento da ação</t>
  </si>
  <si>
    <t>Sergio Rocha irá levantar informações sobre o andamento do Plano.</t>
  </si>
  <si>
    <t>Muitas vezes os empreendimentos que afetam as áreas de ocorrência do com-com são pequenos e/ou  sujeitos a licenciamentos municipais</t>
  </si>
  <si>
    <t>Maria Alice e Sergio</t>
  </si>
  <si>
    <t>Está em andamento um levantamento de  grandes empreendimentos realizado pelo  projeto abrace essas dez. Um projeto de cercamento foi submetido a SEA, porém não houve retorno por parte da câmara.</t>
  </si>
  <si>
    <t>O grupo do PAN deve ser acionado no momento de elaboração do Plano de Manejo do Parque Estadual Costa do Sol para elencar ação prioritárias para direcionamento dos recursos.</t>
  </si>
  <si>
    <t>Levantar informações sobre quantidade de autos de infração.</t>
  </si>
  <si>
    <t>1.8-Realizar ações de fiscalização integradas e periódicas entre IBAMA, CEPAM, INEA e prefeituras municipais</t>
  </si>
  <si>
    <t>Foram feitas operações mensais com a participação das prefeituras, CEPAM e INEA.</t>
  </si>
  <si>
    <t>Sergio irá levantar número de autos de infração.</t>
  </si>
  <si>
    <t xml:space="preserve">Ocorre fiscalização regulares por nove guardas parque diariamente no Parque Costa do Sol e área de amortecimento. </t>
  </si>
  <si>
    <t>Foram instaladas 18 placas de sinalização</t>
  </si>
  <si>
    <t>Aguardando a conclusão de Plano de Implantação do PECS para executar a demarcação definitiva.</t>
  </si>
  <si>
    <t>Proposta encaminhada ao órgão competente.</t>
  </si>
  <si>
    <t>1.11-Elaborar o plano de manejo do Parque Estadual da Costa do Sol (PECS) e revisar o plano de manejo das APAs de Massambaba, Sapiatiba e Pau Brasil</t>
  </si>
  <si>
    <t>Existe um proposta para criação de um Refúgio de Vida Silvestre no município de Saquarema. Entretanto, os limites da UC devem ser revistos para incluir não somente as extremidades do canal salgado e sim toda sua extensão.</t>
  </si>
  <si>
    <t xml:space="preserve">Mauricio </t>
  </si>
  <si>
    <t xml:space="preserve">Os limites da UC não abrange á area de ocorrência da sp (Canal do Salgado). </t>
  </si>
  <si>
    <t>Plano de Manejo Elaborado</t>
  </si>
  <si>
    <t>Verificar se o zoneamento atende as necesidades de conservação do com-com.</t>
  </si>
  <si>
    <t>2 processo de licenciamento (1 no âmbito do INEA (E07/510763/2010) e 1 na primeira Vara Justiça Federal - 2008.51.08.001101-6) com medidas compensatórias implantadas preservando área de restinga.</t>
  </si>
  <si>
    <t>INEA (E07/510763/2010) -Recuperação de área degradada. Justiça Federal - 2008.51.08.001101-6) Cercamento e Sinalização do PECS</t>
  </si>
  <si>
    <t>Verificar andamento do assunto no projeto abrace essas dez Previsão de conclusão de levantamento dos empreendimento é final de 2014.</t>
  </si>
  <si>
    <t>O monitoramento previsto para cinco anos após o primeiro efetuado (ver Mattos et al. 2009), ainda não pode ser realizado por não ter havido disponibilidade de pessoa capacitada para executar a amostragem com a metodologia padronizada. Prevemos a realização entre 2014 e 2015 por integrante da equipe. Dificuldade de obter autorização da Marinha para realizar trablahos de pesquisa na Ilha de Cabo Frio.</t>
  </si>
  <si>
    <t>Estudo realizado.</t>
  </si>
  <si>
    <t xml:space="preserve"> Dificuldade para compilar os dados atualizados.</t>
  </si>
  <si>
    <t>Maria Alice e Maria Lucia</t>
  </si>
  <si>
    <t>Sem produto atualizado.</t>
  </si>
  <si>
    <t>Não houve andamento.</t>
  </si>
  <si>
    <t>Articulador perdeu contato</t>
  </si>
  <si>
    <t xml:space="preserve">O grupo sugeriu contactar o pesquisador Cyl Farney e Amanda Carvalho (Jardim Botânico do Rio de Janeiro) para realização desta ação. </t>
  </si>
  <si>
    <t>Acesso as imagens de satélite de 2012 foi obtido pelo MMA para efeito de comparação com as imagens de 2007 no intervalo de 5 anos.</t>
  </si>
  <si>
    <t>Dificuldade para acessar as imagens do MMA e falta de recurso para analisar o volume de dados.</t>
  </si>
  <si>
    <t>Dissertação da Amanda Navegantes (Integrando padrões de deslocamento na matriz e conectividade funcional: uma abordagem para avaliar estrutura espacial e disponibilidade de habitat para uma espécie de ave em paisagens fragmentadas.) abordou a análise da conectividade e áreas prioritárias para consevação</t>
  </si>
  <si>
    <t>Dissertação da Amanda Navegantes (Integrando padrões de deslocamento na matriz e conectividade funcional: uma abordagem para avaliar estrutura espacial e disponibilidade de habitat para uma espécie de ave em paisagens fragmentadas.)</t>
  </si>
  <si>
    <t>Ação aguarda o produto da ação 2.20.</t>
  </si>
  <si>
    <t>Maria Lucia e Amanda Navegantes</t>
  </si>
  <si>
    <t>Esta em desenvolvimento o banco de dados de variáveis climáticas segundo o relatório V do IPCC. Além de variáveis climáticas serão utilizados dados de altimetria e batimetria para permitir a modelagem sobre elevação do nível do mar.</t>
  </si>
  <si>
    <t>Verificar produto com Maria Lucia e Maria Alice</t>
  </si>
  <si>
    <t>Estdos realizados</t>
  </si>
  <si>
    <t>Foi estabelecido contato com o INEA e com a Associação Nacional de RPPN para apoiar essa iniciativa, na qual se disponibilizaram prontamente.</t>
  </si>
  <si>
    <t>Áreas indicadas</t>
  </si>
  <si>
    <t>Não se produziu nenhum protocolo específico para a ação.</t>
  </si>
  <si>
    <t xml:space="preserve">Avaliar a abrangência das ações de sensibilização e divulgação </t>
  </si>
  <si>
    <t>Relatório de Avaliação</t>
  </si>
  <si>
    <t>Mauricio</t>
  </si>
  <si>
    <t>Fazer levantamento dos eventos, publico atingido. Prover a ampla divulgação do PAN nas universidades e pós-graduações.</t>
  </si>
  <si>
    <t>33 autos administrativos no Parque estadual da Costa do Sol (PECS) e APAS do Pau-Brasil (APABR) e APA da Serra Sepeatiba (APASE)</t>
  </si>
  <si>
    <t>Está em andamento a revisão dos Planos de Manejo das UC's ( APA da Massambaba, APA da Serra de Sapiatiba, APA do Pau Brasil) Plano de Manejo do PECS está em elaboração. Previsão de conclusão agosto de 2015.</t>
  </si>
  <si>
    <t>Fazer interlocução com a Marinha para obter autorização de pesquisa na restinga arbórea na Ilha de Cabo Frio.</t>
  </si>
  <si>
    <r>
      <t>Plano de Manejo elaborado</t>
    </r>
    <r>
      <rPr>
        <sz val="11"/>
        <rFont val="Calibri"/>
        <family val="2"/>
      </rPr>
      <t xml:space="preserve"> (Dec.1240 de 2012) -</t>
    </r>
  </si>
  <si>
    <r>
      <t>Luiz Vieira (APA de Massambaba/INEA)/</t>
    </r>
    <r>
      <rPr>
        <sz val="11"/>
        <rFont val="Calibri"/>
        <family val="2"/>
      </rPr>
      <t>Sávio F. Bruno (UFF)</t>
    </r>
  </si>
  <si>
    <r>
      <t xml:space="preserve">1.2- Elaborar um programa de controle/erradicação de </t>
    </r>
    <r>
      <rPr>
        <i/>
        <sz val="11"/>
        <color indexed="8"/>
        <rFont val="Calibri"/>
        <family val="2"/>
      </rPr>
      <t>Callithrix</t>
    </r>
    <r>
      <rPr>
        <sz val="11"/>
        <color theme="1"/>
        <rFont val="Calibri"/>
        <family val="2"/>
        <scheme val="minor"/>
      </rPr>
      <t xml:space="preserve"> sp e outras espécies exóticas/invasoras (fauna e flora) na área de distribuição de </t>
    </r>
    <r>
      <rPr>
        <i/>
        <sz val="11"/>
        <color indexed="8"/>
        <rFont val="Calibri"/>
        <family val="2"/>
      </rPr>
      <t>Formicivora littoralis</t>
    </r>
    <r>
      <rPr>
        <sz val="11"/>
        <color theme="1"/>
        <rFont val="Calibri"/>
        <family val="2"/>
        <scheme val="minor"/>
      </rPr>
      <t xml:space="preserve">     </t>
    </r>
  </si>
  <si>
    <r>
      <t xml:space="preserve">1.1- Elaborar um programa de controle/erradicação de </t>
    </r>
    <r>
      <rPr>
        <i/>
        <sz val="11"/>
        <color indexed="8"/>
        <rFont val="Calibri"/>
        <family val="2"/>
      </rPr>
      <t>Callithrix</t>
    </r>
    <r>
      <rPr>
        <sz val="11"/>
        <color theme="1"/>
        <rFont val="Calibri"/>
        <family val="2"/>
        <scheme val="minor"/>
      </rPr>
      <t xml:space="preserve"> sp e outras espécies exóticas/invasoras (fauna e flora) na área do Parque Estadual Costa do Sol.     </t>
    </r>
  </si>
  <si>
    <r>
      <t xml:space="preserve">Foi identificado a necessidade de realizar um diagnóstico tipo de uso e ordenamento territorial previsto nos diversos instrumentos legais para as áreas de ocorrência do </t>
    </r>
    <r>
      <rPr>
        <i/>
        <sz val="11"/>
        <rFont val="Calibri"/>
        <family val="2"/>
      </rPr>
      <t>Fomicivora littoralis</t>
    </r>
    <r>
      <rPr>
        <sz val="11"/>
        <rFont val="Calibri"/>
        <family val="2"/>
      </rPr>
      <t xml:space="preserve"> o grupo entendeu que é necessario criar uma nova ação.</t>
    </r>
  </si>
  <si>
    <t>Ação dispersa, na qual foi reformulada para melhor direcionamento. O grupo entendeu que após diagnostico do tipo de uso e ordenamento territorial nas áreas de ocorrência do fomicivora littoralis será definida área potencias para incentivar a criação áreas protegidas.</t>
  </si>
  <si>
    <r>
      <t xml:space="preserve">1.12-Encaminhar proposta de criação Unidade de Conservação Estadual ou Municipal na área de ocorrência de </t>
    </r>
    <r>
      <rPr>
        <i/>
        <sz val="11"/>
        <rFont val="Calibri"/>
        <family val="2"/>
      </rPr>
      <t>Formicivora littoralis</t>
    </r>
    <r>
      <rPr>
        <sz val="11"/>
        <rFont val="Calibri"/>
        <family val="2"/>
      </rPr>
      <t>, como no entorno da Lagoa de Jaconé e Canal Salgado, no município de Saquarema e Maricá.</t>
    </r>
  </si>
  <si>
    <t>3 artigos publicados:  1. CHAVES, Flávia Guimarães ; VECCHI, Maurício Brandão ; LAURINDO, Thiago F S ; ALVES, M. A. S. 2013. Nests, Eggs, and Nestlings of the Restinga Antwren Formicivora littoralis (Aves: Thamnophilidae). Anais da Academia Brasileira de Ciências 85: 547-552.   2. CHAVES, Flávia Guimarães ; ALVES, M. A. S. 2013. Gender-related diet composition and morphometry of the Restinga Antwren, Formicivora littoralis (Aves: Thamnophilidae). Zoologia (Curitiba): an international Journal for Zoology, 30: 601-606.  3. 
CHAVES, Flávia Guimarães ; VECCHI, Maurício B ; Oliveira-Junior, T. M. ; Ballarini, Y. ; ALVES, M. A. S. . Restinga Antwren (Formicivora littoralis). Neotropical Birds, disponível em http://neotropical.birds.cornell.edu/portal/species/overview?p_p_spp=383891</t>
  </si>
  <si>
    <r>
      <t>1.13</t>
    </r>
    <r>
      <rPr>
        <sz val="11"/>
        <rFont val="Calibri"/>
        <family val="2"/>
      </rPr>
      <t>-Incentivar a criação de RPPNs e UCs Municipais, por meio de subsidios técnicos, na região de ocorrência de</t>
    </r>
    <r>
      <rPr>
        <i/>
        <sz val="11"/>
        <rFont val="Calibri"/>
        <family val="2"/>
      </rPr>
      <t xml:space="preserve">  Formicivora littoralis, </t>
    </r>
    <r>
      <rPr>
        <sz val="11"/>
        <rFont val="Calibri"/>
        <family val="2"/>
      </rPr>
      <t>destacando a Ponta dos Cardeiros em São Pedro da Aldeia e na praia de Tucuns, no município de Armação dos Búzios.</t>
    </r>
  </si>
  <si>
    <r>
      <t xml:space="preserve">1.3-Recomendar que os Planos Diretores Municipais indiquem áreas voltadas à conservação de </t>
    </r>
    <r>
      <rPr>
        <i/>
        <sz val="11"/>
        <color indexed="8"/>
        <rFont val="Calibri"/>
        <family val="2"/>
      </rPr>
      <t xml:space="preserve">Formicivora littoralis </t>
    </r>
  </si>
  <si>
    <r>
      <t xml:space="preserve">Indicar áreas para criação de áreas protegidas (proteção integral) visando a conservação do </t>
    </r>
    <r>
      <rPr>
        <i/>
        <sz val="11"/>
        <color indexed="8"/>
        <rFont val="Calibri"/>
        <family val="2"/>
      </rPr>
      <t xml:space="preserve">Formicivora littoralis </t>
    </r>
  </si>
  <si>
    <r>
      <t xml:space="preserve">1.17-Fazer gestão junto à Marinha do Brasil para manter a Ilha de Cabo Frio sob utilização e desembarque restritos, visando à preservação de </t>
    </r>
    <r>
      <rPr>
        <i/>
        <sz val="11"/>
        <rFont val="Calibri"/>
        <family val="2"/>
      </rPr>
      <t>Formicivora littoralis</t>
    </r>
    <r>
      <rPr>
        <sz val="11"/>
        <rFont val="Calibri"/>
        <family val="2"/>
      </rPr>
      <t xml:space="preserve"> e demais elementos da biota local, evitando atividades impactantes à mesma</t>
    </r>
  </si>
  <si>
    <r>
      <t>1.18-Estabelecer quando da renovação da licença ambiental a obrigatoriedade de preservação da faixa de terra com ocorrência de</t>
    </r>
    <r>
      <rPr>
        <i/>
        <sz val="11"/>
        <rFont val="Calibri"/>
        <family val="2"/>
      </rPr>
      <t xml:space="preserve"> Formicivora littoralis</t>
    </r>
    <r>
      <rPr>
        <sz val="11"/>
        <rFont val="Calibri"/>
        <family val="2"/>
      </rPr>
      <t xml:space="preserve"> do empreendimento da Praia do Peró (Cabo Frio) e se for o caso incluir medidas de recuperação</t>
    </r>
  </si>
  <si>
    <r>
      <t xml:space="preserve">1.19-Recomendar que medidas mitigatórias e compensatórias sejam implementadas por empreendedores e que levem em consideração a conservação de  </t>
    </r>
    <r>
      <rPr>
        <i/>
        <sz val="11"/>
        <rFont val="Calibri"/>
        <family val="2"/>
      </rPr>
      <t xml:space="preserve">Formicivora littoralis </t>
    </r>
  </si>
  <si>
    <r>
      <t xml:space="preserve">1.20-Fornecer subsídios técnicos aos órgãos licenciadores no que tange às áreas de ocorrência do </t>
    </r>
    <r>
      <rPr>
        <i/>
        <sz val="11"/>
        <rFont val="Calibri"/>
        <family val="2"/>
      </rPr>
      <t>Formicivora littoralis</t>
    </r>
    <r>
      <rPr>
        <sz val="11"/>
        <rFont val="Calibri"/>
        <family val="2"/>
      </rPr>
      <t>, e modo que a preservação de seu hábitat possa constar como condicionante nos termos de referência dos futuros empreendimentos da região</t>
    </r>
  </si>
  <si>
    <r>
      <t xml:space="preserve">2.1-Determinar potenciais predadores de ninhos de </t>
    </r>
    <r>
      <rPr>
        <i/>
        <sz val="11"/>
        <rFont val="Calibri"/>
        <family val="2"/>
      </rPr>
      <t>Formicivora littoralis</t>
    </r>
    <r>
      <rPr>
        <sz val="11"/>
        <rFont val="Calibri"/>
        <family val="2"/>
      </rPr>
      <t xml:space="preserve"> incluindo a utilização de câmeras de vídeo</t>
    </r>
  </si>
  <si>
    <r>
      <t xml:space="preserve">2.4-Realizar estudos sobre a variabilidade genética das populações de </t>
    </r>
    <r>
      <rPr>
        <i/>
        <sz val="11"/>
        <rFont val="Calibri"/>
        <family val="2"/>
      </rPr>
      <t xml:space="preserve">Formicivora littoralis </t>
    </r>
  </si>
  <si>
    <r>
      <t xml:space="preserve">2.2-Monitorar, a partir de metodologia padronizada, a população de </t>
    </r>
    <r>
      <rPr>
        <i/>
        <sz val="11"/>
        <rFont val="Calibri"/>
        <family val="2"/>
      </rPr>
      <t xml:space="preserve">Formicivora littoralis </t>
    </r>
    <r>
      <rPr>
        <sz val="11"/>
        <rFont val="Calibri"/>
        <family val="2"/>
      </rPr>
      <t>dentro de sua área de distribuição geográfica, com a obtenção de dados de abundância, densidade e tamanhos populacionais</t>
    </r>
  </si>
  <si>
    <r>
      <t>1.4-Incluir, no processo de elaboração, revisão e execução do Plano Estadual de Gerenciamento Costeiro do Estado do Rio de Janeiro, a preservação da Restinga, principalmente no que tange à área de distribuição de</t>
    </r>
    <r>
      <rPr>
        <i/>
        <sz val="11"/>
        <color indexed="8"/>
        <rFont val="Calibri"/>
        <family val="2"/>
      </rPr>
      <t xml:space="preserve"> Formicivora littoralis</t>
    </r>
  </si>
  <si>
    <r>
      <t>1.6-Efetuar fiscalização periódica na região de ocorrência de</t>
    </r>
    <r>
      <rPr>
        <i/>
        <sz val="11"/>
        <color indexed="8"/>
        <rFont val="Calibri"/>
        <family val="2"/>
      </rPr>
      <t xml:space="preserve"> Formicivora littorali</t>
    </r>
    <r>
      <rPr>
        <sz val="11"/>
        <color theme="1"/>
        <rFont val="Calibri"/>
        <family val="2"/>
        <scheme val="minor"/>
      </rPr>
      <t>s, de forma a coibir ilícitos ambientais na Restinga</t>
    </r>
  </si>
  <si>
    <r>
      <t xml:space="preserve">2.5-Determinar o sistema de acasalamento, incluindo testes de paternidade de </t>
    </r>
    <r>
      <rPr>
        <i/>
        <sz val="11"/>
        <rFont val="Calibri"/>
        <family val="2"/>
      </rPr>
      <t>Formicivora littoralis</t>
    </r>
    <r>
      <rPr>
        <sz val="11"/>
        <rFont val="Calibri"/>
        <family val="2"/>
      </rPr>
      <t xml:space="preserve"> </t>
    </r>
  </si>
  <si>
    <r>
      <t>2.6-Determinar a razão sexual de</t>
    </r>
    <r>
      <rPr>
        <i/>
        <sz val="11"/>
        <rFont val="Calibri"/>
        <family val="2"/>
      </rPr>
      <t xml:space="preserve"> Formicivora littorali</t>
    </r>
    <r>
      <rPr>
        <sz val="11"/>
        <rFont val="Calibri"/>
        <family val="2"/>
      </rPr>
      <t>s, por meio da identificação do sexo dos ninhegos</t>
    </r>
  </si>
  <si>
    <r>
      <t xml:space="preserve">2.7-Determinar a composição da dieta de </t>
    </r>
    <r>
      <rPr>
        <i/>
        <sz val="11"/>
        <rFont val="Calibri"/>
        <family val="2"/>
      </rPr>
      <t>Formicivora littoralis</t>
    </r>
  </si>
  <si>
    <r>
      <t xml:space="preserve">2.8-Determinar as táticas de forrageamento de </t>
    </r>
    <r>
      <rPr>
        <i/>
        <sz val="11"/>
        <rFont val="Calibri"/>
        <family val="2"/>
      </rPr>
      <t>Formicivora littorali</t>
    </r>
    <r>
      <rPr>
        <sz val="11"/>
        <rFont val="Calibri"/>
        <family val="2"/>
      </rPr>
      <t>s</t>
    </r>
  </si>
  <si>
    <r>
      <t xml:space="preserve">2.9-Associar a disponibilidade de recursos no ambiente com a dieta de </t>
    </r>
    <r>
      <rPr>
        <i/>
        <sz val="11"/>
        <rFont val="Calibri"/>
        <family val="2"/>
      </rPr>
      <t>Formicivora littoralis</t>
    </r>
  </si>
  <si>
    <r>
      <t xml:space="preserve">2.10-Realizar estudos entomológicos para identificação de espécies utilizadas por </t>
    </r>
    <r>
      <rPr>
        <i/>
        <sz val="11"/>
        <rFont val="Calibri"/>
        <family val="2"/>
      </rPr>
      <t>Formicivora littoralis</t>
    </r>
  </si>
  <si>
    <r>
      <t xml:space="preserve">2.11-Avaliar se há diferenças na dieta e morfometria entre os sexos de </t>
    </r>
    <r>
      <rPr>
        <i/>
        <sz val="11"/>
        <rFont val="Calibri"/>
        <family val="2"/>
      </rPr>
      <t>Formicivora littoralis</t>
    </r>
  </si>
  <si>
    <r>
      <t xml:space="preserve">2.14-Realizar estudos sobre a capacidade de deslocamento de indivíduos de </t>
    </r>
    <r>
      <rPr>
        <i/>
        <sz val="11"/>
        <rFont val="Calibri"/>
        <family val="2"/>
      </rPr>
      <t>Formicivora littoralis</t>
    </r>
    <r>
      <rPr>
        <sz val="11"/>
        <rFont val="Calibri"/>
        <family val="2"/>
      </rPr>
      <t xml:space="preserve"> entre fragmentos</t>
    </r>
  </si>
  <si>
    <r>
      <t>2.16-Realizar estudos ecológicos e taxonômicos da vegetação nas áreas de ocorrência de</t>
    </r>
    <r>
      <rPr>
        <i/>
        <sz val="11"/>
        <rFont val="Calibri"/>
        <family val="2"/>
      </rPr>
      <t xml:space="preserve"> Formicivora littoralis</t>
    </r>
  </si>
  <si>
    <r>
      <t xml:space="preserve">2.17-Conduzir pesquisa para recuperação de áreas degradadas de restinga, na área de ocorrência de </t>
    </r>
    <r>
      <rPr>
        <i/>
        <sz val="11"/>
        <rFont val="Calibri"/>
        <family val="2"/>
      </rPr>
      <t>Formicivora littoralis</t>
    </r>
    <r>
      <rPr>
        <sz val="11"/>
        <rFont val="Calibri"/>
        <family val="2"/>
      </rPr>
      <t xml:space="preserve"> </t>
    </r>
  </si>
  <si>
    <r>
      <t xml:space="preserve">2.18-Ampliar estudos da estrutura da vegetação (incluindo diâmetro, altura, ramificação, arquitetura de ramos, entre outros) em restinga, em especial na área de ocorrência de </t>
    </r>
    <r>
      <rPr>
        <i/>
        <sz val="11"/>
        <rFont val="Calibri"/>
        <family val="2"/>
      </rPr>
      <t>Formicivora littoralis</t>
    </r>
  </si>
  <si>
    <r>
      <t xml:space="preserve">2.20-Monitorar a perda de habitat na área de ocorrência de </t>
    </r>
    <r>
      <rPr>
        <i/>
        <sz val="11"/>
        <rFont val="Calibri"/>
        <family val="2"/>
      </rPr>
      <t>Formicivora littorali</t>
    </r>
    <r>
      <rPr>
        <sz val="11"/>
        <rFont val="Calibri"/>
        <family val="2"/>
      </rPr>
      <t>s por meio de análises geoespaciais</t>
    </r>
  </si>
  <si>
    <r>
      <t xml:space="preserve">2.21 Analisar a estrutura espacial e a conectividade do hábitat para </t>
    </r>
    <r>
      <rPr>
        <i/>
        <sz val="11"/>
        <rFont val="Calibri"/>
        <family val="2"/>
      </rPr>
      <t>Formicivora littoralis</t>
    </r>
    <r>
      <rPr>
        <sz val="11"/>
        <rFont val="Calibri"/>
        <family val="2"/>
      </rPr>
      <t xml:space="preserve"> ao longo de sua área de distribuição, avaliando a conectividade da paisagem em termos estruturais e funcionais</t>
    </r>
  </si>
  <si>
    <r>
      <t xml:space="preserve">2.22 Avaliar os efeitos das mudanças climáticas sobre a distribuição geográfica de </t>
    </r>
    <r>
      <rPr>
        <i/>
        <sz val="11"/>
        <rFont val="Calibri"/>
        <family val="2"/>
      </rPr>
      <t>Formicivora littoralis</t>
    </r>
  </si>
  <si>
    <r>
      <t xml:space="preserve">2.23 Estudos de comunicação (bioacústica) entre indivíduos de </t>
    </r>
    <r>
      <rPr>
        <i/>
        <sz val="11"/>
        <rFont val="Calibri"/>
        <family val="2"/>
      </rPr>
      <t>Formicivora littorali</t>
    </r>
    <r>
      <rPr>
        <sz val="11"/>
        <rFont val="Calibri"/>
        <family val="2"/>
      </rPr>
      <t xml:space="preserve">s, incluindo comunicação entre filhotes e pais potenciais, além de entre machos e fêmeas. </t>
    </r>
  </si>
  <si>
    <r>
      <t xml:space="preserve">3. Sensibilizar a comunidade em geral sobre a importância da conservação da restinga, tendo como espécie bandeira a </t>
    </r>
    <r>
      <rPr>
        <i/>
        <sz val="11"/>
        <color indexed="8"/>
        <rFont val="Calibri"/>
        <family val="2"/>
      </rPr>
      <t>Formicivora littorali</t>
    </r>
    <r>
      <rPr>
        <sz val="11"/>
        <color theme="1"/>
        <rFont val="Calibri"/>
        <family val="2"/>
        <scheme val="minor"/>
      </rPr>
      <t>s</t>
    </r>
  </si>
  <si>
    <r>
      <t>3.2.-Promover uma ampla divulgação por meio de material didático, artístico e informativo  que vise à conservação de</t>
    </r>
    <r>
      <rPr>
        <i/>
        <sz val="11"/>
        <rFont val="Calibri"/>
        <family val="2"/>
      </rPr>
      <t xml:space="preserve"> Formicivora littoralis</t>
    </r>
  </si>
  <si>
    <r>
      <t xml:space="preserve">3.3-Distribuir o Plano de Ação para a Conservação de </t>
    </r>
    <r>
      <rPr>
        <i/>
        <sz val="11"/>
        <rFont val="Calibri"/>
        <family val="2"/>
      </rPr>
      <t>Formicivora littoralis</t>
    </r>
  </si>
  <si>
    <r>
      <t xml:space="preserve">3.5-Realizar diagnóstico das atividades de birdwatching voltadas à </t>
    </r>
    <r>
      <rPr>
        <i/>
        <sz val="11"/>
        <rFont val="Calibri"/>
        <family val="2"/>
      </rPr>
      <t>Formicivora littoralis</t>
    </r>
    <r>
      <rPr>
        <sz val="11"/>
        <rFont val="Calibri"/>
        <family val="2"/>
      </rPr>
      <t xml:space="preserve"> </t>
    </r>
  </si>
  <si>
    <r>
      <t xml:space="preserve">1. Identificar o tipo de uso e ordenamento territorial previsto nos diversos instrumentos legais para as áreas de ocorrência do </t>
    </r>
    <r>
      <rPr>
        <i/>
        <sz val="11"/>
        <color indexed="8"/>
        <rFont val="Calibri"/>
        <family val="2"/>
      </rPr>
      <t>Fomicivora littoralis</t>
    </r>
  </si>
  <si>
    <r>
      <t xml:space="preserve">1. Promover ações para conservação in situ de </t>
    </r>
    <r>
      <rPr>
        <i/>
        <sz val="11"/>
        <color indexed="8"/>
        <rFont val="Calibri"/>
        <family val="2"/>
      </rPr>
      <t xml:space="preserve">Formicivora littoralis </t>
    </r>
    <r>
      <rPr>
        <sz val="11"/>
        <color theme="1"/>
        <rFont val="Calibri"/>
        <family val="2"/>
        <scheme val="minor"/>
      </rPr>
      <t xml:space="preserve"> </t>
    </r>
  </si>
  <si>
    <r>
      <t xml:space="preserve">Estudar a biologia e a ecologia de </t>
    </r>
    <r>
      <rPr>
        <i/>
        <sz val="11"/>
        <color indexed="8"/>
        <rFont val="Calibri"/>
        <family val="2"/>
      </rPr>
      <t>Formicivora littoralis</t>
    </r>
  </si>
  <si>
    <r>
      <t xml:space="preserve">1. Realizar estudo de hemoparasitas em </t>
    </r>
    <r>
      <rPr>
        <i/>
        <sz val="11"/>
        <color indexed="8"/>
        <rFont val="Calibri"/>
        <family val="2"/>
      </rPr>
      <t>Formicivora littoralis</t>
    </r>
  </si>
  <si>
    <r>
      <t xml:space="preserve">1.1-Sistematizar ações de remoção de caráter emergencial de grupos de </t>
    </r>
    <r>
      <rPr>
        <i/>
        <sz val="11"/>
        <rFont val="Calibri"/>
        <family val="2"/>
      </rPr>
      <t>Callithrix</t>
    </r>
    <r>
      <rPr>
        <sz val="11"/>
        <rFont val="Calibri"/>
        <family val="2"/>
      </rPr>
      <t xml:space="preserve"> sp. que representem riscos a </t>
    </r>
    <r>
      <rPr>
        <i/>
        <sz val="11"/>
        <rFont val="Calibri"/>
        <family val="2"/>
      </rPr>
      <t>Formicivora littoralis</t>
    </r>
  </si>
  <si>
    <r>
      <t xml:space="preserve">1.12-Encaminhar proposta de criação Unidade de Conservação Estadual ou Municipal na área de ocorrência de </t>
    </r>
    <r>
      <rPr>
        <i/>
        <sz val="11"/>
        <rFont val="Calibri"/>
        <family val="2"/>
      </rPr>
      <t>Formicivora littoralis</t>
    </r>
    <r>
      <rPr>
        <sz val="11"/>
        <rFont val="Calibri"/>
        <family val="2"/>
      </rPr>
      <t>, como no entorno da Lagoa de Jaconé e Canal Salgado, no município de Saquarema para Casa Civil.</t>
    </r>
  </si>
  <si>
    <r>
      <t xml:space="preserve">2.  Estudar a biologia e a ecologia de </t>
    </r>
    <r>
      <rPr>
        <i/>
        <sz val="11"/>
        <color indexed="8"/>
        <rFont val="Calibri"/>
        <family val="2"/>
      </rPr>
      <t>Formicivora littoralis</t>
    </r>
  </si>
  <si>
    <t xml:space="preserve">1.2.  Elaborar um programa de controle/erradicação de Callithrix sp e outras espécies exóticas/invasoras (fauna e flora) na área de distribuição de Formicivora littoralis  </t>
  </si>
  <si>
    <t>nova troca de articulador</t>
  </si>
  <si>
    <r>
      <t xml:space="preserve">1.21.  Identificar o tipo de uso e ordenamento territorial previsto nos diversos instrumentos legais para as áreas de ocorrência do </t>
    </r>
    <r>
      <rPr>
        <i/>
        <sz val="11"/>
        <color indexed="8"/>
        <rFont val="Calibri"/>
        <family val="2"/>
      </rPr>
      <t>Fomicivora littoralis</t>
    </r>
  </si>
  <si>
    <r>
      <t xml:space="preserve">2.24. Realizar estudo de hemoparasitas em </t>
    </r>
    <r>
      <rPr>
        <i/>
        <sz val="11"/>
        <color indexed="8"/>
        <rFont val="Calibri"/>
        <family val="2"/>
      </rPr>
      <t>Formicivora littoralis</t>
    </r>
  </si>
  <si>
    <t>30/08 a 01/09/2016</t>
  </si>
  <si>
    <t>1. Promover ações para conservação in situ de Formicivora littorallis</t>
  </si>
  <si>
    <t>2.  Estudar a biologia e a ecologia de Formicivora littoralis</t>
  </si>
  <si>
    <t>3. Sensibilizar a comunidade em geral sobre a importância da conservação da restinga, tendo como espécie bandeira a Formicivora littoralis</t>
  </si>
  <si>
    <t>PAN FORMIGUEIRO DO LITORAL</t>
  </si>
  <si>
    <t>articuladora afastou-se da linha de pesquisa objeto de ação</t>
  </si>
  <si>
    <t>Nenhum produto obtido</t>
  </si>
  <si>
    <t>Danielle Paludo</t>
  </si>
  <si>
    <t>Eduardo Lardosa (INEA)</t>
  </si>
  <si>
    <t>Recurso de compensação ambiental foi direcionado para elaboração do Plano de Manejo do PECS, aquisição de equipamentos, contratação de pessoal e infraestrutura.</t>
  </si>
  <si>
    <t>Plano de Manejo em elaboração</t>
  </si>
  <si>
    <t>Ação contemplada no PAN Aves da Mata Atlântica na ação 1.13.</t>
  </si>
  <si>
    <t>nova troca de articulador. Limitação de recurso humano e dificuldade com a manutenção dos veículos do INEA para atuar na região do PECS, além da existência de conflito na região do Monte Alto tem dificultado a realização de fiscalização na área.</t>
  </si>
  <si>
    <t xml:space="preserve">Embora tenha ocorrido o atendimento a denúncias, desde do inicio de 2015 tem havido uma redução na fiscalização regular. </t>
  </si>
  <si>
    <t>Algumas tentativas de novas invasões provinientes de denuncia tem sido coibidas.</t>
  </si>
  <si>
    <t>Ação contemplada no PAN Aves da Mata Atlântica na ação 1.4, com enfoque especial para a Restinga de Massambaba.</t>
  </si>
  <si>
    <t>Ação contemplada no PAN Aves da Mata Atlântica na ação 1.4, com enfoque especial para a Restinga de Massambaba. Foi entendimento do grupo que a ação se assemelha a 1.6.</t>
  </si>
  <si>
    <t>A demarcação física esta sendo objeto de execução no âmbito do plano de manejo do PECS e a sinalização da UC está sendo feita de forma pontual</t>
  </si>
  <si>
    <t>Sinalização pontual ao longo dos limites da unidade.</t>
  </si>
  <si>
    <t>nova troca de articulador. Ocorreram problemas com a empresa responsável pela elaboração do plano de manejo.</t>
  </si>
  <si>
    <t xml:space="preserve">Nenhum produto </t>
  </si>
  <si>
    <t>O munícipio não manifestou interesse para criação da Unidade. Há enorme dificuldade de interlocução com os representantes do município.</t>
  </si>
  <si>
    <t>Ação contemplada no PAN Aves da Mata Atlântica na ação 2.2.</t>
  </si>
  <si>
    <t>Não realizada.</t>
  </si>
  <si>
    <t>nova troca de articulador. Falta de sistematização e disponibilização das informações sobre os processos de licenciamento não permitiram identificar a aplicação das medidas.</t>
  </si>
  <si>
    <t>Dificuldade de articulação com os municipios.</t>
  </si>
  <si>
    <t>Monografia da aluna Penélope Dantas Ribeirinho (UNIRIO).</t>
  </si>
  <si>
    <t>dificuldade de obter dados das Unidade Municipais.</t>
  </si>
  <si>
    <t>Artigo sobre os primes</t>
  </si>
  <si>
    <t>Maria Alice (UERJ)</t>
  </si>
  <si>
    <t>Ação em andamento. Está em curso um tese de doutorado e uma de mestrado que contém partes dessa pesquisa.</t>
  </si>
  <si>
    <t>Dissertação Adriana Cavalcante 2013</t>
  </si>
  <si>
    <t>Não realizado</t>
  </si>
  <si>
    <t>Alto custo das imagens de resolução que são necessárias para o mapeamento da restinga.</t>
  </si>
  <si>
    <t>Em andamento. Foi avaliada a conectividade com base no mapeamento incompleto de 2007 e com os movimentos rotineiros. Está em curso o mapeamento mais recente e realizar analise da conectividade com base nos movimentos dispersivos.</t>
  </si>
  <si>
    <t>Dificuldade de obter o mapeamento atual do habitat e movimento dispersivo</t>
  </si>
  <si>
    <t>A pesquisa será objeto de investigação de um projeto de mestrado conduzido pela Bruna Fernandes (UFRJ).</t>
  </si>
  <si>
    <t>Ação será incorporada ao objetivo 6 do PAN Aves da Mata Atlântica</t>
  </si>
  <si>
    <t>Aluno de iniciação científica está desenvolvendo o estudo.</t>
  </si>
  <si>
    <t>O aluno de doutorado que iria realizar o estudo não ingressou no doutorado. Portanto, o inicio do projeto teve que ser adiado.</t>
  </si>
  <si>
    <t>Projeto em andamento.</t>
  </si>
  <si>
    <t>Resumo de Congresso</t>
  </si>
  <si>
    <t xml:space="preserve">3.1.-Avaliar a abrangência das ações de sensibilização e divulgação </t>
  </si>
  <si>
    <t>1.12-Encaminhar proposta de criação Unidade de Conservação Estadual ou Municipal na área de ocorrência de Formicivora littoralis, como no entorno da Lagoa de Jaconé e Canal Salgado, no município de Saquarema e Maricá</t>
  </si>
  <si>
    <t>Relatório e mapeameto</t>
  </si>
  <si>
    <t>As áreas indicadas foram mapeadas.  Restando apenas enviar o produto para o INEA</t>
  </si>
  <si>
    <t>Relatório</t>
  </si>
  <si>
    <t>Exposição intinerante</t>
  </si>
  <si>
    <t>Resgatar com os parceiros</t>
  </si>
  <si>
    <t>Ação de carater continuo</t>
  </si>
  <si>
    <t>Ação será incorporada no PAN Aves da Mata Atlântica (Ação 1.15)</t>
  </si>
  <si>
    <t>A ação foi feita parcialmente. O subsidio técnico foram enviado ao SEA, entretando a articulação com municipio não foi realizada.</t>
  </si>
  <si>
    <t xml:space="preserve">O grupo entende que há instrumentos legais que garantem a coservação da restinga, embora haja uma fragilidade na sua implementação. </t>
  </si>
  <si>
    <t>Nova troca de articulador. Limitação de recurso humano e dificuldade com a manutenção dos veículos do INEA para atuar na região do PECS, além da existência de conflito na região do Monte Alto tem dificultado a realização de fiscalização na área.</t>
  </si>
  <si>
    <r>
      <t>1.6-Efetuar fiscalização periódica na região de ocorrência de</t>
    </r>
    <r>
      <rPr>
        <i/>
        <sz val="11"/>
        <color indexed="8"/>
        <rFont val="Calibri"/>
        <family val="2"/>
      </rPr>
      <t xml:space="preserve"> Formicivora littoralis</t>
    </r>
    <r>
      <rPr>
        <sz val="11"/>
        <color theme="1"/>
        <rFont val="Calibri"/>
        <family val="2"/>
        <scheme val="minor"/>
      </rPr>
      <t>, de forma a coibir ilícitos ambientais na Restinga</t>
    </r>
  </si>
  <si>
    <t>Algumas tentativas de novas invasões provinientes de denúncias têm sido coibidas.</t>
  </si>
  <si>
    <t xml:space="preserve">Embora tenha ocorrido o atendimento a denúncias, desde do inicio de 2015 houve redução na fiscalização regular. </t>
  </si>
  <si>
    <t>Márcia Tavares (PECS/INEA), Eduardo Lardosa (INEA)</t>
  </si>
  <si>
    <t xml:space="preserve">Marco Antônio Guimarães </t>
  </si>
  <si>
    <t>Márcia Tavares (INEA)</t>
  </si>
  <si>
    <t>Maria Lúcia (UNIRIO)</t>
  </si>
  <si>
    <t>Maria Lúcia</t>
  </si>
  <si>
    <t>Maria Lúcia Lorini (UNIRIO)</t>
  </si>
  <si>
    <t>Mariana Vale (UFRJ), Maria Lúcia Lorini (UFRJ)</t>
  </si>
  <si>
    <t>Ação será incorporada no PAN Aves da Mata Atlântica na ação 1.2, para a região da Ponta dos Cardeiros em São Pedro da Aldeia/RJ</t>
  </si>
  <si>
    <t>Subsídio técnico enviado no âmbito do projeto "Abrace essas dez"</t>
  </si>
  <si>
    <t>A variabilidade genética está em andamento com primers específicos, sendo ampliado o estudo para outros fragmentos na área de ocorrência da espécie.</t>
  </si>
  <si>
    <t>Tatiana Colombo (UERJ), Denise M. Nogueira (UFRRJ), Flávia Chaves G. Chaves (UERJ), Instituto Biomas, Movimento Ambiental Pingo d' Água</t>
  </si>
  <si>
    <t>Dissertação de mestrado de Flávia Chaves G. Chaves (UERJ) defendida</t>
  </si>
  <si>
    <t>Artigo submetido da dissertação de mestrado de Flávia Chaves G. Chaves (UERJ)</t>
  </si>
  <si>
    <t>Adriana C.S. Cavalcanti (UERJ), Juliana Mattos, Sávio F. Bruno (UFF), Amanda Navegantes  (UFRJ), Flávia Chaves G. Chaves (UERJ), Mariana Vale, João Marcelo Braga, Instituto Biomas, Maria Lúcia Lorini (UFRJ)</t>
  </si>
  <si>
    <t>Maria Alice (UERJ), Flávia Chaves (UERJ)</t>
  </si>
  <si>
    <t>Maria Alice S. Alves (UERJ), Maurício Vecchi Vecchi (Movimento Ambiental Pingo d' Água - UERJ), Sávio F. Bruno (UFF), SAVE Brasil,  Consórcio Intermunicipal Lagos 
São João, Instituto Biomas, Pingo d' Água, Conselho Gestor da APA de Massambaba, Ministério Público</t>
  </si>
  <si>
    <t>Adriana C.S. Cavalcanti (UERJ),  Adriana Trinta (RESEX Arraial do Cabo/ICMBIO), Amanda Navegantes (UFRJ), Antonio Eduardo A. Barbosa (CEMAVE/ICMBio), Cristiana P.A. Mendes (INEA), Denise M. Nogueira (UFRRJ), Fabiane Fileto Dias (CEMAVE/ICMBio), Flávia Chaves G. Chaves (UERJ), Henrique R. Reis (PUC-RJ), Marco Antonio Guimarães, Maria Alice S. Alves (UERJ), Maria Lúcia Lorini (UFRJ), Maurício Vecchi B. Vecchi (Movimento Ambiental Pingo d'Água - UERJ), Maurício Vecchi Andrade (COPAN/ICMBio), Sávio F. Bruno (UFF), Tatiana Colombo (UERJ), Tatiana Pongiluppi (SAVE Brasil), Associação de Moradores de Jaconé</t>
  </si>
  <si>
    <t>Márcia Tavares (INEA), Maurício Vecchi Vecchi (UERJ)</t>
  </si>
  <si>
    <t>Maurício Vecchi B. Vecchi (Movimento Ambiental Pingo d' Água)</t>
  </si>
  <si>
    <t>Maurício Vecchi B. Vecchi (Movimento Ambiental Pingo d' Água - UERJ)</t>
  </si>
  <si>
    <t>Adriana C.S. Cavalcanti (UERJ), Adriana Trinta (RESEX Arraial do Cabo/ICMBIO), Amanda Navegantes (UFRJ), Cristiana P.A. Mendes (INEA), Denise M. Nogueira (UFRRJ),  Flávia Chaves G. Chaves (UERJ), Henrique R. Reis (PUC-RJ), Marco Antonio Guimarães, Maria Alice S. Alves (UERJ), Maria Lúcia Lorini (UFRJ), Maurício Vecchi B. Vecchi (Movimento Ambiental Pingo d'Água - UERJ), Sávio F. Bruno (UFF), Tatiana Colombo (UERJ), Tatiana Pongiluppi (SAVE Brasil)</t>
  </si>
  <si>
    <t>Flávia Chaves G. Chaves (UERJ), Maurício Vecchi B. Vecchi (Movimento Ambiental Pingo d' Água), Instituto Biomas, INEA, Save Brasil</t>
  </si>
  <si>
    <t>Flávia Chaves G. Chaves (UERJ), Tatiana Colombo (UERJ), Maurício Vecchi B. Vecchi (Movimento Ambiental Pingo d' Água - UERJ), Instituto Biomas, SAVE Brasil</t>
  </si>
  <si>
    <t>Flávia Chaves G. Chaves (UERJ), Michael Webster, Denise M. Nogueira (UFRRJ), Maurício Vecchi B. Vecchi (Movimento Ambiental Pingo d' Água - UERJ), Instituto Biomas</t>
  </si>
  <si>
    <t>Denise M. Nogueira (UFRRJ), Flávia Chaves G. Chaves (UERJ), Maurício Vecchi B. Vecchi (Movimento Ambiental Pingo d' Água - UERJ), Instituto Biomas</t>
  </si>
  <si>
    <t>Sávio F. Bruno (UFF), Flávia Chaves G. Chaves (UERJ), Maurício Vecchi B. Vecchi (Movimento Ambiental Pingo d' Água - UERJ), Tatiana Colombo (UERJ), Instituto Biomas, SAVE Brasil</t>
  </si>
  <si>
    <t>Flávia Chaves G. Chaves (UERJ), Maurício Vecchi B. Vecchi (Movimento Ambiental Pingo d' Água - UERJ), Tatiana Colombo (UERJ), Instituto Biomas</t>
  </si>
  <si>
    <t>Maurício Vecchi B. Vecchi (Movimento Ambiental Pingo d' Água - UERJ), Flávia Chaves G. Chaves (UERJ)</t>
  </si>
  <si>
    <t>Amanda Navegantes  (UFRJ), Maria Alice S. Alves (UERJ), Sávio F. Bruno (UFF), Maurício Vecchi B. Vecchi (Movimento Pingo d' Água - UERJ), Henrique R. Reis (PUC-RJ)</t>
  </si>
  <si>
    <t xml:space="preserve">Maurício Vecchi B. Vecchi (Movimento Ambiental Pingo d'agua - UERJ), Tonny Marques (UERJ), Flávia Chaves Chaves (UERJ) </t>
  </si>
  <si>
    <t>Adriana C.S. Cavalcanti (UERJ),  Adriana Trinta (RESEX Arraial do Cabo/ICMBIO), Amanda Navegantes (UFRJ), Cristiana P.A. Mendes (INEA), Denise M. Nogueira (UFRRJ),  Flávia Chaves G. Chaves (UERJ), Henrique R. Reis (PUC-RJ), Marco Antonio Guimarães, Maria Alice S. Alves (UERJ), Maria Lúcia Lorini (UFRJ), Maurício Vecchi B. Vecchi (Movimento Ambiental Pingo d'Água - UERJ), Sávio F. Bruno (UFF), Tatiana Colombo (UERJ), Tatiana Pongiluppi (SAVE Brasil)</t>
  </si>
  <si>
    <t>Sávio F. Bruno (UFF), Henrique R. Reis (PUC-RJ), Maurício Vecchi, Tatiana Colombo (UERJ), Fabiane Fileto Dias (CEMAVE/ICMBio)</t>
  </si>
  <si>
    <t>Feito contato com CPB/ICMBio para levantamento dos programas e possibilidades relacionados ao controle do Callitrix para o PEC Costa do Sol</t>
  </si>
  <si>
    <t>Acompanhar o andamento da proposta da lista de PETs Rio de Janeiro em análise pelo INEA. Ação com as modificações necessárias será contemplada no PAN Aves da Mata Atlântica.</t>
  </si>
  <si>
    <t>Em andamento o Zoneamento Ecológico Econômico do PEGC no setor de gestão de recursos hídricos do INEA. A área de distribuição do com-com está no Setor RH - VI do zoneamento.</t>
  </si>
  <si>
    <t>Ação com as necessárias modificações será contemplada no PAN Aves da Mata Atlântica, Eduardo Lardosa (INEA) como possível articulador.</t>
  </si>
  <si>
    <t>Os insumos necessários para a fiscalização foram disponibilizados até meados do mês de agosto (2012), quando a unidade descentralizada do IBAMA em Cabo Frio foi desativada.</t>
  </si>
  <si>
    <t>Nova troca de articulador. Ocorreram problemas com a empresa responsável pela elaboração do plano de manejo do PECS, APAs de APAs de Massambaba, Sapiatiba e Pau Brasil.</t>
  </si>
  <si>
    <t>A proposta foi encaminhada para SEA sugerindo uma apliação do recorte do REVIS Serras Castelianas, Mato Grosso e Tingui, porém não houve desdobramento por parte do município de Saquarema.</t>
  </si>
  <si>
    <r>
      <rPr>
        <sz val="11"/>
        <rFont val="Calibri"/>
        <family val="2"/>
        <scheme val="minor"/>
      </rPr>
      <t>1.13</t>
    </r>
    <r>
      <rPr>
        <sz val="11"/>
        <rFont val="Calibri"/>
        <family val="2"/>
      </rPr>
      <t xml:space="preserve">-Indicar áreas para criação de áreas protegidas (proteção integral) visando a conservação do Formicivora littoralis </t>
    </r>
  </si>
  <si>
    <t xml:space="preserve">Título da monografia: Florística de uma área de restinga com ocorrência de Formicivora littoralis (Aves, Thamnophilidae) na APA Massambaba / RJ. Orientador: Cyl Farney Catarino de Sá. </t>
  </si>
  <si>
    <t>Aticuladora afastou-se da linha de pesquisa objeto de ação</t>
  </si>
  <si>
    <t>Em andamento. Os dados das análise genéticas e ecológicas estão sendo gerados para maior robustes da modelagem.</t>
  </si>
  <si>
    <t>Em andamento. O mapeamento de 2007 esta consolidado, porém é necessário fazer o mapeamento das imagens de 2015 para realizar o cálculo de perda de habitat.</t>
  </si>
  <si>
    <t>Ação de caráter contínuo. Para o periodo do PAN no ano de 2014 e 2015 a avaliação será processada.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</si>
</sst>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R$&quot;\ #,##0.00;[Red]\-&quot;R$&quot;\ #,##0.00"/>
    <numFmt numFmtId="165" formatCode="mmmm/yyyy"/>
    <numFmt numFmtId="166" formatCode="mmm\-yy;@"/>
    <numFmt numFmtId="167" formatCode="mm/yy"/>
    <numFmt numFmtId="168" formatCode="#,##0.0"/>
    <numFmt numFmtId="169" formatCode="#,##0.00_ ;[Red]\-#,##0.00\ "/>
  </numFmts>
  <fonts count="55" x14ac:knownFonts="1">
    <font>
      <sz val="11"/>
      <color theme="1"/>
      <name val="Calibri"/>
      <family val="2"/>
      <scheme val="minor"/>
    </font>
    <font>
      <sz val="9"/>
      <color indexed="81"/>
      <name val="Tahoma"/>
      <family val="2"/>
    </font>
    <font>
      <b/>
      <sz val="9"/>
      <color indexed="81"/>
      <name val="Tahoma"/>
      <family val="2"/>
    </font>
    <font>
      <b/>
      <i/>
      <sz val="14"/>
      <name val="Calibri"/>
      <family val="2"/>
    </font>
    <font>
      <i/>
      <sz val="11"/>
      <color indexed="8"/>
      <name val="Calibri"/>
      <family val="2"/>
    </font>
    <font>
      <sz val="11"/>
      <name val="Calibri"/>
      <family val="2"/>
    </font>
    <font>
      <b/>
      <sz val="11"/>
      <name val="Calibri"/>
      <family val="2"/>
    </font>
    <font>
      <i/>
      <sz val="11"/>
      <name val="Calibri"/>
      <family val="2"/>
    </font>
    <font>
      <sz val="11"/>
      <name val="Calibri"/>
      <family val="2"/>
    </font>
    <font>
      <b/>
      <sz val="11"/>
      <color indexed="17"/>
      <name val="Calibri"/>
      <family val="2"/>
    </font>
    <font>
      <sz val="11"/>
      <color indexed="10"/>
      <name val="Calibri"/>
      <family val="2"/>
    </font>
    <font>
      <sz val="11"/>
      <color indexed="8"/>
      <name val="Calibri"/>
      <family val="2"/>
    </font>
    <font>
      <b/>
      <i/>
      <sz val="11"/>
      <name val="Calibri"/>
      <family val="2"/>
    </font>
    <font>
      <sz val="11"/>
      <color indexed="30"/>
      <name val="Calibri"/>
      <family val="2"/>
    </font>
    <font>
      <b/>
      <i/>
      <sz val="15"/>
      <name val="Calibri"/>
      <family val="2"/>
    </font>
    <font>
      <sz val="12"/>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u/>
      <sz val="10"/>
      <color theme="10"/>
      <name val="Arial"/>
      <family val="2"/>
    </font>
    <font>
      <sz val="11"/>
      <color rgb="FFFF0000"/>
      <name val="Calibri"/>
      <family val="2"/>
      <scheme val="minor"/>
    </font>
    <font>
      <b/>
      <sz val="11"/>
      <color theme="1"/>
      <name val="Calibri"/>
      <family val="2"/>
      <scheme val="minor"/>
    </font>
    <font>
      <sz val="14"/>
      <name val="Calibri"/>
      <family val="2"/>
      <scheme val="minor"/>
    </font>
    <font>
      <b/>
      <sz val="12"/>
      <name val="Calibri"/>
      <family val="2"/>
      <scheme val="minor"/>
    </font>
    <font>
      <sz val="12"/>
      <color theme="1"/>
      <name val="Calibri"/>
      <family val="2"/>
      <scheme val="minor"/>
    </font>
    <font>
      <i/>
      <sz val="11"/>
      <color theme="1"/>
      <name val="Calibri"/>
      <family val="2"/>
      <scheme val="minor"/>
    </font>
    <font>
      <b/>
      <sz val="14"/>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b/>
      <sz val="12"/>
      <color theme="0"/>
      <name val="Calibri"/>
      <family val="2"/>
      <scheme val="minor"/>
    </font>
    <font>
      <sz val="11"/>
      <color rgb="FFC00000"/>
      <name val="Calibri"/>
      <family val="2"/>
      <scheme val="minor"/>
    </font>
    <font>
      <b/>
      <sz val="12"/>
      <color theme="1"/>
      <name val="Calibri"/>
      <family val="2"/>
      <scheme val="minor"/>
    </font>
    <font>
      <b/>
      <sz val="10"/>
      <color rgb="FF00B050"/>
      <name val="Calibri"/>
      <family val="2"/>
      <scheme val="minor"/>
    </font>
    <font>
      <sz val="11"/>
      <name val="Calibri"/>
      <family val="2"/>
      <scheme val="minor"/>
    </font>
    <font>
      <b/>
      <sz val="11"/>
      <name val="Calibri"/>
      <family val="2"/>
      <scheme val="minor"/>
    </font>
    <font>
      <b/>
      <sz val="11"/>
      <color rgb="FF00B050"/>
      <name val="Calibri"/>
      <family val="2"/>
      <scheme val="minor"/>
    </font>
    <font>
      <b/>
      <sz val="11"/>
      <color indexed="10"/>
      <name val="Calibri"/>
      <family val="2"/>
      <scheme val="minor"/>
    </font>
    <font>
      <sz val="11"/>
      <color rgb="FFFF0000"/>
      <name val="Calibri"/>
      <family val="2"/>
    </font>
    <font>
      <sz val="11"/>
      <color indexed="10"/>
      <name val="Calibri"/>
      <family val="2"/>
      <scheme val="minor"/>
    </font>
    <font>
      <b/>
      <sz val="11"/>
      <color indexed="30"/>
      <name val="Calibri"/>
      <family val="2"/>
      <scheme val="minor"/>
    </font>
    <font>
      <sz val="11"/>
      <color indexed="30"/>
      <name val="Calibri"/>
      <family val="2"/>
      <scheme val="minor"/>
    </font>
    <font>
      <sz val="11"/>
      <color indexed="56"/>
      <name val="Calibri"/>
      <family val="2"/>
      <scheme val="minor"/>
    </font>
    <font>
      <b/>
      <sz val="11"/>
      <color rgb="FF00B050"/>
      <name val="Calibri"/>
      <family val="2"/>
    </font>
    <font>
      <sz val="11"/>
      <color rgb="FF0070C0"/>
      <name val="Calibri"/>
      <family val="2"/>
      <scheme val="minor"/>
    </font>
    <font>
      <sz val="11"/>
      <color rgb="FF0070C0"/>
      <name val="Calibri"/>
      <family val="2"/>
    </font>
    <font>
      <sz val="11"/>
      <color rgb="FF002060"/>
      <name val="Calibri"/>
      <family val="2"/>
      <scheme val="minor"/>
    </font>
    <font>
      <sz val="11"/>
      <color rgb="FF00B050"/>
      <name val="Calibri"/>
      <family val="2"/>
      <scheme val="minor"/>
    </font>
    <font>
      <sz val="11"/>
      <color rgb="FF000000"/>
      <name val="Calibri"/>
      <family val="2"/>
      <scheme val="minor"/>
    </font>
    <font>
      <sz val="12"/>
      <color rgb="FFFF0000"/>
      <name val="Calibri"/>
      <family val="2"/>
      <scheme val="minor"/>
    </font>
    <font>
      <i/>
      <sz val="11"/>
      <name val="Calibri"/>
      <family val="2"/>
      <scheme val="minor"/>
    </font>
    <font>
      <b/>
      <sz val="11"/>
      <color rgb="FFFF0000"/>
      <name val="Calibri"/>
      <family val="2"/>
      <scheme val="minor"/>
    </font>
    <font>
      <b/>
      <sz val="15"/>
      <name val="Calibri"/>
      <family val="2"/>
      <scheme val="minor"/>
    </font>
  </fonts>
  <fills count="26">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B15407"/>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99CC"/>
        <bgColor indexed="64"/>
      </patternFill>
    </fill>
    <fill>
      <patternFill patternType="solid">
        <fgColor theme="9" tint="-0.499984740745262"/>
        <bgColor indexed="64"/>
      </patternFill>
    </fill>
    <fill>
      <patternFill patternType="solid">
        <fgColor theme="2"/>
        <bgColor indexed="64"/>
      </patternFill>
    </fill>
    <fill>
      <patternFill patternType="solid">
        <fgColor theme="9" tint="0.59999389629810485"/>
        <bgColor indexed="64"/>
      </patternFill>
    </fill>
  </fills>
  <borders count="50">
    <border>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hair">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hair">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59"/>
      </left>
      <right style="thin">
        <color indexed="59"/>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hair">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double">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hair">
        <color indexed="64"/>
      </left>
      <right style="thin">
        <color indexed="64"/>
      </right>
      <top style="double">
        <color indexed="64"/>
      </top>
      <bottom style="double">
        <color indexed="64"/>
      </bottom>
      <diagonal/>
    </border>
  </borders>
  <cellStyleXfs count="4">
    <xf numFmtId="0" fontId="0" fillId="0" borderId="0"/>
    <xf numFmtId="0" fontId="19" fillId="0" borderId="0" applyNumberFormat="0" applyFill="0" applyBorder="0" applyAlignment="0" applyProtection="0"/>
    <xf numFmtId="0" fontId="16" fillId="0" borderId="0"/>
    <xf numFmtId="9" fontId="16" fillId="0" borderId="0" applyFont="0" applyFill="0" applyBorder="0" applyAlignment="0" applyProtection="0"/>
  </cellStyleXfs>
  <cellXfs count="455">
    <xf numFmtId="0" fontId="0" fillId="0" borderId="0" xfId="0"/>
    <xf numFmtId="0" fontId="0" fillId="3" borderId="0" xfId="0" applyFill="1"/>
    <xf numFmtId="0" fontId="0" fillId="4" borderId="0" xfId="0" applyFill="1"/>
    <xf numFmtId="0" fontId="18" fillId="4" borderId="0" xfId="0" applyFont="1" applyFill="1"/>
    <xf numFmtId="0" fontId="0" fillId="5" borderId="0" xfId="0" applyFill="1"/>
    <xf numFmtId="0" fontId="0" fillId="3" borderId="1" xfId="0" applyFill="1" applyBorder="1"/>
    <xf numFmtId="0" fontId="0" fillId="3" borderId="0" xfId="0" applyFill="1" applyAlignment="1">
      <alignment vertical="center"/>
    </xf>
    <xf numFmtId="0" fontId="18" fillId="4" borderId="2" xfId="0" applyFont="1" applyFill="1" applyBorder="1" applyAlignment="1">
      <alignment vertical="center"/>
    </xf>
    <xf numFmtId="0" fontId="18" fillId="4" borderId="3" xfId="0" applyFont="1" applyFill="1" applyBorder="1" applyAlignment="1">
      <alignment vertical="center"/>
    </xf>
    <xf numFmtId="0" fontId="0" fillId="3" borderId="4" xfId="0" applyFill="1" applyBorder="1" applyAlignment="1"/>
    <xf numFmtId="0" fontId="0" fillId="3" borderId="2" xfId="0" applyFill="1" applyBorder="1" applyAlignment="1"/>
    <xf numFmtId="0" fontId="0" fillId="3" borderId="3" xfId="0" applyFill="1" applyBorder="1" applyAlignment="1"/>
    <xf numFmtId="0" fontId="22" fillId="3" borderId="2" xfId="0" applyFont="1" applyFill="1" applyBorder="1" applyAlignment="1">
      <alignment vertical="center" wrapText="1"/>
    </xf>
    <xf numFmtId="0" fontId="22" fillId="3" borderId="3" xfId="0" applyFont="1" applyFill="1" applyBorder="1" applyAlignment="1">
      <alignment vertical="center" wrapText="1"/>
    </xf>
    <xf numFmtId="0" fontId="0" fillId="3" borderId="5" xfId="0" applyFill="1" applyBorder="1"/>
    <xf numFmtId="0" fontId="0" fillId="3" borderId="6" xfId="0" applyFill="1" applyBorder="1"/>
    <xf numFmtId="0" fontId="0" fillId="4" borderId="0" xfId="0" applyFill="1" applyAlignment="1">
      <alignment wrapText="1"/>
    </xf>
    <xf numFmtId="0" fontId="0" fillId="5" borderId="0" xfId="0" applyFill="1" applyAlignment="1">
      <alignment wrapText="1"/>
    </xf>
    <xf numFmtId="0" fontId="0" fillId="3" borderId="0" xfId="0" applyFill="1" applyAlignment="1">
      <alignment wrapText="1"/>
    </xf>
    <xf numFmtId="0" fontId="23" fillId="6" borderId="7"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8" borderId="7" xfId="0" applyFont="1" applyFill="1" applyBorder="1" applyAlignment="1">
      <alignment horizontal="center" vertical="center" wrapText="1"/>
    </xf>
    <xf numFmtId="1" fontId="23" fillId="9" borderId="7" xfId="0" applyNumberFormat="1" applyFont="1" applyFill="1" applyBorder="1" applyAlignment="1">
      <alignment horizontal="center" vertical="center" wrapText="1"/>
    </xf>
    <xf numFmtId="0" fontId="23" fillId="10" borderId="7" xfId="0" applyFont="1" applyFill="1" applyBorder="1" applyAlignment="1">
      <alignment horizontal="center" vertical="center" wrapText="1"/>
    </xf>
    <xf numFmtId="0" fontId="24" fillId="11" borderId="8" xfId="0" applyFont="1" applyFill="1" applyBorder="1" applyAlignment="1">
      <alignment horizontal="center" vertical="center"/>
    </xf>
    <xf numFmtId="0" fontId="24" fillId="12" borderId="9" xfId="0" applyFont="1" applyFill="1" applyBorder="1" applyAlignment="1">
      <alignment horizontal="center" vertical="center" wrapText="1"/>
    </xf>
    <xf numFmtId="0" fontId="24" fillId="13" borderId="7"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24" fillId="3" borderId="6" xfId="0" applyFont="1" applyFill="1" applyBorder="1" applyAlignment="1">
      <alignment horizontal="center"/>
    </xf>
    <xf numFmtId="0" fontId="17" fillId="14" borderId="0" xfId="0" applyFont="1" applyFill="1"/>
    <xf numFmtId="0" fontId="0" fillId="14" borderId="0" xfId="0" applyFill="1"/>
    <xf numFmtId="0" fontId="0" fillId="7" borderId="10" xfId="0" applyFill="1" applyBorder="1"/>
    <xf numFmtId="0" fontId="0" fillId="8" borderId="10" xfId="0" applyFill="1" applyBorder="1"/>
    <xf numFmtId="0" fontId="0" fillId="9" borderId="10" xfId="0" applyFill="1" applyBorder="1"/>
    <xf numFmtId="0" fontId="0" fillId="10" borderId="11" xfId="0" applyFill="1" applyBorder="1"/>
    <xf numFmtId="0" fontId="18" fillId="15" borderId="12" xfId="0" applyFont="1" applyFill="1" applyBorder="1" applyAlignment="1">
      <alignment vertical="center" wrapText="1"/>
    </xf>
    <xf numFmtId="0" fontId="18" fillId="15" borderId="12" xfId="0" applyFont="1" applyFill="1" applyBorder="1" applyAlignment="1">
      <alignment horizontal="center" vertical="center" wrapText="1"/>
    </xf>
    <xf numFmtId="0" fontId="21" fillId="16" borderId="0" xfId="0" applyFont="1" applyFill="1" applyAlignment="1">
      <alignment horizontal="center" vertical="center"/>
    </xf>
    <xf numFmtId="0" fontId="0" fillId="6" borderId="10" xfId="0" applyFill="1" applyBorder="1"/>
    <xf numFmtId="0" fontId="0" fillId="17" borderId="13" xfId="0" applyFill="1" applyBorder="1"/>
    <xf numFmtId="0" fontId="0" fillId="6" borderId="14" xfId="0" applyFill="1" applyBorder="1"/>
    <xf numFmtId="0" fontId="0" fillId="7" borderId="14" xfId="0" applyFill="1" applyBorder="1"/>
    <xf numFmtId="0" fontId="0" fillId="8" borderId="14" xfId="0" applyFill="1" applyBorder="1"/>
    <xf numFmtId="0" fontId="0" fillId="9" borderId="14" xfId="0" applyFill="1" applyBorder="1"/>
    <xf numFmtId="0" fontId="0" fillId="10" borderId="15" xfId="0" applyFill="1" applyBorder="1"/>
    <xf numFmtId="0" fontId="25" fillId="18" borderId="16" xfId="0" applyFont="1" applyFill="1" applyBorder="1"/>
    <xf numFmtId="0" fontId="25" fillId="18" borderId="17" xfId="0" applyFont="1" applyFill="1" applyBorder="1"/>
    <xf numFmtId="0" fontId="25" fillId="18" borderId="18" xfId="0" applyFont="1" applyFill="1" applyBorder="1" applyAlignment="1">
      <alignment horizontal="center"/>
    </xf>
    <xf numFmtId="0" fontId="25" fillId="18" borderId="19" xfId="0" applyFont="1" applyFill="1" applyBorder="1" applyAlignment="1">
      <alignment horizontal="center"/>
    </xf>
    <xf numFmtId="0" fontId="25" fillId="18" borderId="20" xfId="0" applyFont="1" applyFill="1" applyBorder="1" applyAlignment="1">
      <alignment horizontal="center"/>
    </xf>
    <xf numFmtId="0" fontId="21" fillId="0" borderId="21" xfId="0" applyFont="1" applyBorder="1" applyAlignment="1">
      <alignment horizontal="center"/>
    </xf>
    <xf numFmtId="0" fontId="18" fillId="15" borderId="0" xfId="0" applyFont="1" applyFill="1" applyAlignment="1">
      <alignment horizontal="center" vertical="center" wrapText="1"/>
    </xf>
    <xf numFmtId="0" fontId="26" fillId="19" borderId="0" xfId="0" applyFont="1" applyFill="1" applyAlignment="1">
      <alignment vertical="center"/>
    </xf>
    <xf numFmtId="0" fontId="17" fillId="17" borderId="10" xfId="0" applyFont="1" applyFill="1" applyBorder="1"/>
    <xf numFmtId="0" fontId="25" fillId="18" borderId="20" xfId="0" applyFont="1" applyFill="1" applyBorder="1" applyAlignment="1">
      <alignment horizontal="left"/>
    </xf>
    <xf numFmtId="0" fontId="0" fillId="5" borderId="5" xfId="0" applyFill="1" applyBorder="1"/>
    <xf numFmtId="0" fontId="27" fillId="5" borderId="22" xfId="0" applyFont="1" applyFill="1" applyBorder="1" applyAlignment="1">
      <alignment horizontal="center" vertical="center"/>
    </xf>
    <xf numFmtId="0" fontId="28" fillId="5" borderId="0" xfId="0" applyFont="1" applyFill="1" applyAlignment="1">
      <alignment horizontal="left"/>
    </xf>
    <xf numFmtId="0" fontId="29" fillId="5" borderId="0" xfId="0" applyFont="1" applyFill="1" applyAlignment="1">
      <alignment horizontal="left"/>
    </xf>
    <xf numFmtId="0" fontId="16" fillId="5" borderId="0" xfId="2" applyFont="1" applyFill="1"/>
    <xf numFmtId="0" fontId="16" fillId="5" borderId="0" xfId="2" applyFont="1" applyFill="1" applyAlignment="1">
      <alignment wrapText="1"/>
    </xf>
    <xf numFmtId="0" fontId="30" fillId="5" borderId="0" xfId="0" applyFont="1" applyFill="1"/>
    <xf numFmtId="0" fontId="31" fillId="5" borderId="0" xfId="0" applyFont="1" applyFill="1"/>
    <xf numFmtId="0" fontId="19" fillId="5" borderId="0" xfId="1" applyFill="1"/>
    <xf numFmtId="0" fontId="32" fillId="20" borderId="4" xfId="0" applyFont="1" applyFill="1" applyBorder="1" applyAlignment="1">
      <alignment horizontal="center"/>
    </xf>
    <xf numFmtId="0" fontId="32" fillId="20" borderId="2" xfId="0" applyFont="1" applyFill="1" applyBorder="1" applyAlignment="1">
      <alignment horizontal="center"/>
    </xf>
    <xf numFmtId="0" fontId="32" fillId="20" borderId="3" xfId="0" applyFont="1" applyFill="1" applyBorder="1" applyAlignment="1">
      <alignment horizontal="center"/>
    </xf>
    <xf numFmtId="0" fontId="33" fillId="3" borderId="1" xfId="0" applyFont="1" applyFill="1" applyBorder="1" applyAlignment="1">
      <alignment horizontal="left"/>
    </xf>
    <xf numFmtId="0" fontId="0" fillId="3" borderId="24" xfId="0" applyFill="1" applyBorder="1" applyAlignment="1">
      <alignment horizontal="center" vertical="center"/>
    </xf>
    <xf numFmtId="0" fontId="0" fillId="3" borderId="6" xfId="0" applyFill="1" applyBorder="1" applyAlignment="1">
      <alignment horizontal="center" vertical="center"/>
    </xf>
    <xf numFmtId="0" fontId="32" fillId="20" borderId="4" xfId="0" applyFont="1" applyFill="1" applyBorder="1" applyAlignment="1">
      <alignment horizontal="center"/>
    </xf>
    <xf numFmtId="0" fontId="32" fillId="20" borderId="2" xfId="0" applyFont="1" applyFill="1" applyBorder="1" applyAlignment="1">
      <alignment horizontal="center"/>
    </xf>
    <xf numFmtId="0" fontId="32" fillId="20" borderId="3" xfId="0" applyFont="1" applyFill="1" applyBorder="1" applyAlignment="1">
      <alignment horizontal="center"/>
    </xf>
    <xf numFmtId="0" fontId="0" fillId="5" borderId="24" xfId="0" applyFill="1" applyBorder="1" applyAlignment="1">
      <alignment horizontal="center" vertical="center"/>
    </xf>
    <xf numFmtId="0" fontId="0" fillId="5" borderId="6" xfId="0" applyFill="1" applyBorder="1" applyAlignment="1">
      <alignment horizontal="center" vertical="center"/>
    </xf>
    <xf numFmtId="0" fontId="20" fillId="0" borderId="0" xfId="0" applyFont="1"/>
    <xf numFmtId="0" fontId="0" fillId="5" borderId="25" xfId="0" applyFill="1" applyBorder="1" applyAlignment="1">
      <alignment horizontal="center" vertical="center"/>
    </xf>
    <xf numFmtId="0" fontId="23" fillId="17" borderId="7" xfId="0" applyFont="1" applyFill="1" applyBorder="1" applyAlignment="1">
      <alignment horizontal="center" vertical="center" wrapText="1"/>
    </xf>
    <xf numFmtId="0" fontId="23" fillId="21" borderId="2" xfId="0" applyFont="1" applyFill="1" applyBorder="1" applyAlignment="1">
      <alignment horizontal="center"/>
    </xf>
    <xf numFmtId="0" fontId="0" fillId="0" borderId="0" xfId="0" applyAlignment="1">
      <alignment vertical="center"/>
    </xf>
    <xf numFmtId="0" fontId="18" fillId="16" borderId="26" xfId="0" applyFont="1" applyFill="1" applyBorder="1" applyAlignment="1">
      <alignment vertical="center"/>
    </xf>
    <xf numFmtId="0" fontId="18" fillId="16" borderId="26" xfId="0" applyFont="1" applyFill="1" applyBorder="1" applyAlignment="1">
      <alignment horizontal="center" vertical="center"/>
    </xf>
    <xf numFmtId="0" fontId="18" fillId="16" borderId="26" xfId="0" applyFont="1" applyFill="1" applyBorder="1" applyAlignment="1">
      <alignment horizontal="center" vertical="center" wrapText="1"/>
    </xf>
    <xf numFmtId="0" fontId="17" fillId="17" borderId="0" xfId="0" applyFont="1" applyFill="1"/>
    <xf numFmtId="0" fontId="18" fillId="15" borderId="12" xfId="0" applyFont="1" applyFill="1" applyBorder="1" applyAlignment="1">
      <alignment horizontal="center" vertical="center" wrapText="1"/>
    </xf>
    <xf numFmtId="0" fontId="33" fillId="3" borderId="1" xfId="0" applyFont="1" applyFill="1" applyBorder="1" applyAlignment="1">
      <alignment horizontal="left"/>
    </xf>
    <xf numFmtId="0" fontId="23" fillId="21" borderId="2" xfId="0" applyFont="1" applyFill="1" applyBorder="1" applyAlignment="1">
      <alignment horizontal="center"/>
    </xf>
    <xf numFmtId="0" fontId="18" fillId="15" borderId="12" xfId="0" applyFont="1" applyFill="1" applyBorder="1" applyAlignment="1">
      <alignment horizontal="center" vertical="center" wrapText="1"/>
    </xf>
    <xf numFmtId="0" fontId="33" fillId="3" borderId="1" xfId="0" applyFont="1" applyFill="1" applyBorder="1" applyAlignment="1">
      <alignment horizontal="left"/>
    </xf>
    <xf numFmtId="0" fontId="0" fillId="22" borderId="11" xfId="0" applyFill="1" applyBorder="1"/>
    <xf numFmtId="0" fontId="34" fillId="22" borderId="8" xfId="0" applyFont="1" applyFill="1" applyBorder="1" applyAlignment="1">
      <alignment horizontal="center" vertical="center"/>
    </xf>
    <xf numFmtId="0" fontId="34" fillId="22" borderId="25" xfId="0" applyFont="1" applyFill="1" applyBorder="1" applyAlignment="1">
      <alignment horizontal="center" vertical="center"/>
    </xf>
    <xf numFmtId="0" fontId="24" fillId="0" borderId="18" xfId="0" applyFont="1" applyBorder="1" applyAlignment="1">
      <alignment horizontal="center"/>
    </xf>
    <xf numFmtId="9" fontId="24" fillId="0" borderId="18" xfId="3" applyFont="1" applyBorder="1" applyAlignment="1">
      <alignment horizontal="center"/>
    </xf>
    <xf numFmtId="0" fontId="24" fillId="0" borderId="27" xfId="0" applyFont="1" applyBorder="1" applyAlignment="1">
      <alignment horizontal="center"/>
    </xf>
    <xf numFmtId="9" fontId="24" fillId="0" borderId="27" xfId="3" applyFont="1" applyBorder="1" applyAlignment="1">
      <alignment horizontal="center"/>
    </xf>
    <xf numFmtId="0" fontId="24" fillId="0" borderId="19" xfId="0" applyFont="1" applyBorder="1" applyAlignment="1">
      <alignment horizontal="center"/>
    </xf>
    <xf numFmtId="9" fontId="24" fillId="0" borderId="19" xfId="3" applyFont="1" applyBorder="1" applyAlignment="1">
      <alignment horizontal="center"/>
    </xf>
    <xf numFmtId="9" fontId="0" fillId="0" borderId="26" xfId="0" applyNumberFormat="1" applyBorder="1" applyAlignment="1">
      <alignment horizontal="center"/>
    </xf>
    <xf numFmtId="0" fontId="18" fillId="15" borderId="28" xfId="0" applyFont="1" applyFill="1" applyBorder="1" applyAlignment="1">
      <alignment vertical="center" wrapText="1"/>
    </xf>
    <xf numFmtId="0" fontId="0" fillId="0" borderId="29" xfId="0" applyBorder="1" applyAlignment="1">
      <alignment horizontal="center"/>
    </xf>
    <xf numFmtId="9" fontId="0" fillId="0" borderId="29" xfId="0" applyNumberFormat="1" applyBorder="1" applyAlignment="1">
      <alignment horizontal="center"/>
    </xf>
    <xf numFmtId="0" fontId="0" fillId="0" borderId="28" xfId="0" applyBorder="1"/>
    <xf numFmtId="0" fontId="0" fillId="0" borderId="10" xfId="0" applyBorder="1"/>
    <xf numFmtId="0" fontId="17" fillId="17" borderId="26" xfId="0" applyFont="1" applyFill="1" applyBorder="1" applyAlignment="1">
      <alignment horizontal="center"/>
    </xf>
    <xf numFmtId="0" fontId="18" fillId="16" borderId="30" xfId="0" applyFont="1" applyFill="1" applyBorder="1" applyAlignment="1">
      <alignment horizontal="center" vertical="center" wrapText="1"/>
    </xf>
    <xf numFmtId="0" fontId="18" fillId="16" borderId="30" xfId="0" applyFont="1" applyFill="1" applyBorder="1" applyAlignment="1">
      <alignment horizontal="center" vertical="center"/>
    </xf>
    <xf numFmtId="0" fontId="35" fillId="3" borderId="0" xfId="0" applyFont="1" applyFill="1" applyAlignment="1">
      <alignment horizontal="left" vertical="center"/>
    </xf>
    <xf numFmtId="0" fontId="36" fillId="3" borderId="5" xfId="0" applyFont="1" applyFill="1" applyBorder="1" applyAlignment="1">
      <alignment horizontal="left" vertical="center" wrapText="1"/>
    </xf>
    <xf numFmtId="0" fontId="0" fillId="3" borderId="6" xfId="0" applyFont="1" applyFill="1" applyBorder="1" applyAlignment="1">
      <alignment wrapText="1"/>
    </xf>
    <xf numFmtId="165" fontId="0" fillId="3" borderId="6" xfId="0" applyNumberFormat="1" applyFont="1" applyFill="1" applyBorder="1" applyAlignment="1">
      <alignment horizontal="center" vertical="center" wrapText="1"/>
    </xf>
    <xf numFmtId="165" fontId="36" fillId="3" borderId="5" xfId="0" applyNumberFormat="1" applyFont="1" applyFill="1" applyBorder="1" applyAlignment="1">
      <alignment horizontal="center" vertical="center" wrapText="1"/>
    </xf>
    <xf numFmtId="0" fontId="36" fillId="3" borderId="5" xfId="0" applyFont="1" applyFill="1" applyBorder="1" applyAlignment="1">
      <alignment horizontal="center" vertical="center" wrapText="1"/>
    </xf>
    <xf numFmtId="0" fontId="0" fillId="3" borderId="6" xfId="0" applyFont="1" applyFill="1" applyBorder="1" applyAlignment="1">
      <alignment horizontal="left" vertical="center" wrapText="1"/>
    </xf>
    <xf numFmtId="0" fontId="0" fillId="3" borderId="5" xfId="0" applyFont="1" applyFill="1" applyBorder="1" applyAlignment="1">
      <alignment wrapText="1"/>
    </xf>
    <xf numFmtId="0" fontId="0" fillId="3" borderId="5" xfId="0" applyFont="1" applyFill="1" applyBorder="1" applyAlignment="1">
      <alignment horizontal="left" vertical="center" wrapText="1"/>
    </xf>
    <xf numFmtId="49" fontId="36" fillId="3" borderId="5" xfId="0" applyNumberFormat="1" applyFont="1" applyFill="1" applyBorder="1" applyAlignment="1">
      <alignment horizontal="center" vertical="center" wrapText="1"/>
    </xf>
    <xf numFmtId="0" fontId="36" fillId="3" borderId="6" xfId="0" applyFont="1" applyFill="1" applyBorder="1" applyAlignment="1">
      <alignment wrapText="1"/>
    </xf>
    <xf numFmtId="0" fontId="36" fillId="3" borderId="6" xfId="0" applyFont="1" applyFill="1" applyBorder="1" applyAlignment="1">
      <alignment horizontal="left" vertical="center" wrapText="1"/>
    </xf>
    <xf numFmtId="166" fontId="36" fillId="3" borderId="5" xfId="0" applyNumberFormat="1" applyFont="1" applyFill="1" applyBorder="1" applyAlignment="1">
      <alignment horizontal="center" vertical="center" wrapText="1"/>
    </xf>
    <xf numFmtId="167" fontId="36" fillId="3" borderId="5" xfId="0" applyNumberFormat="1" applyFont="1" applyFill="1" applyBorder="1" applyAlignment="1">
      <alignment horizontal="center" vertical="center" wrapText="1"/>
    </xf>
    <xf numFmtId="49" fontId="36" fillId="3" borderId="5" xfId="2" applyNumberFormat="1" applyFont="1" applyFill="1" applyBorder="1" applyAlignment="1">
      <alignment horizontal="center" vertical="center" wrapText="1"/>
    </xf>
    <xf numFmtId="165" fontId="36" fillId="3" borderId="5" xfId="2" applyNumberFormat="1" applyFont="1" applyFill="1" applyBorder="1" applyAlignment="1">
      <alignment horizontal="center" vertical="center" wrapText="1"/>
    </xf>
    <xf numFmtId="0" fontId="36" fillId="3" borderId="5" xfId="0" applyFont="1" applyFill="1" applyBorder="1" applyAlignment="1">
      <alignment wrapText="1"/>
    </xf>
    <xf numFmtId="0" fontId="8" fillId="3" borderId="5" xfId="0" applyFont="1" applyFill="1" applyBorder="1" applyAlignment="1">
      <alignment horizontal="center" vertical="center" wrapText="1"/>
    </xf>
    <xf numFmtId="0" fontId="0" fillId="3" borderId="6" xfId="0" applyFont="1" applyFill="1" applyBorder="1"/>
    <xf numFmtId="4" fontId="36" fillId="3" borderId="5" xfId="0" applyNumberFormat="1" applyFont="1" applyFill="1" applyBorder="1" applyAlignment="1">
      <alignment horizontal="center" vertical="center" wrapText="1"/>
    </xf>
    <xf numFmtId="0" fontId="6" fillId="3" borderId="0" xfId="0" applyNumberFormat="1" applyFont="1" applyFill="1" applyAlignment="1">
      <alignment horizontal="center" vertical="center" wrapText="1"/>
    </xf>
    <xf numFmtId="0" fontId="37" fillId="3" borderId="5" xfId="0" applyFont="1" applyFill="1" applyBorder="1" applyAlignment="1">
      <alignment horizontal="center" vertical="center" wrapText="1"/>
    </xf>
    <xf numFmtId="0" fontId="0" fillId="3" borderId="5" xfId="0" applyFont="1" applyFill="1" applyBorder="1"/>
    <xf numFmtId="2" fontId="36" fillId="3" borderId="5" xfId="0" applyNumberFormat="1" applyFont="1" applyFill="1" applyBorder="1" applyAlignment="1">
      <alignment horizontal="center" vertical="center" wrapText="1"/>
    </xf>
    <xf numFmtId="0" fontId="36" fillId="3" borderId="31" xfId="0" applyFont="1" applyFill="1" applyBorder="1" applyAlignment="1">
      <alignment horizontal="center" vertical="center" wrapText="1"/>
    </xf>
    <xf numFmtId="0" fontId="36" fillId="3" borderId="0" xfId="0" applyFont="1" applyFill="1" applyAlignment="1">
      <alignment horizontal="center" vertical="center" wrapText="1"/>
    </xf>
    <xf numFmtId="165" fontId="37" fillId="3" borderId="5" xfId="0" applyNumberFormat="1" applyFont="1" applyFill="1" applyBorder="1" applyAlignment="1">
      <alignment horizontal="center" vertical="center" wrapText="1"/>
    </xf>
    <xf numFmtId="4" fontId="37" fillId="3" borderId="5" xfId="0" applyNumberFormat="1" applyFont="1" applyFill="1" applyBorder="1" applyAlignment="1">
      <alignment horizontal="center" vertical="center" wrapText="1"/>
    </xf>
    <xf numFmtId="0" fontId="38" fillId="3" borderId="5"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39" fillId="3" borderId="5" xfId="0" applyFont="1" applyFill="1" applyBorder="1" applyAlignment="1">
      <alignment horizontal="center" vertical="center" wrapText="1"/>
    </xf>
    <xf numFmtId="165" fontId="39" fillId="3" borderId="5" xfId="0" applyNumberFormat="1" applyFont="1" applyFill="1" applyBorder="1" applyAlignment="1">
      <alignment horizontal="center" vertical="center" wrapText="1"/>
    </xf>
    <xf numFmtId="0" fontId="36" fillId="3" borderId="5" xfId="0" applyNumberFormat="1" applyFont="1" applyFill="1" applyBorder="1" applyAlignment="1">
      <alignment horizontal="center" vertical="center" wrapText="1"/>
    </xf>
    <xf numFmtId="0" fontId="40" fillId="3" borderId="5" xfId="0" applyFont="1" applyFill="1" applyBorder="1" applyAlignment="1">
      <alignment horizontal="center" vertical="center" wrapText="1"/>
    </xf>
    <xf numFmtId="0" fontId="41" fillId="3" borderId="5" xfId="0" applyFont="1" applyFill="1" applyBorder="1" applyAlignment="1">
      <alignment horizontal="center" vertical="center" wrapText="1"/>
    </xf>
    <xf numFmtId="0" fontId="42" fillId="3" borderId="5" xfId="0" applyFont="1" applyFill="1" applyBorder="1" applyAlignment="1">
      <alignment horizontal="center" vertical="center" wrapText="1"/>
    </xf>
    <xf numFmtId="0" fontId="37" fillId="3" borderId="5" xfId="0" applyFont="1" applyFill="1" applyBorder="1" applyAlignment="1">
      <alignment horizontal="left" vertical="center" wrapText="1"/>
    </xf>
    <xf numFmtId="165" fontId="42" fillId="3" borderId="5" xfId="0" applyNumberFormat="1" applyFont="1" applyFill="1" applyBorder="1" applyAlignment="1">
      <alignment horizontal="center" vertical="center" wrapText="1"/>
    </xf>
    <xf numFmtId="165" fontId="41" fillId="3" borderId="5" xfId="0" applyNumberFormat="1" applyFont="1" applyFill="1" applyBorder="1" applyAlignment="1">
      <alignment horizontal="center" vertical="center" wrapText="1"/>
    </xf>
    <xf numFmtId="4" fontId="39" fillId="3" borderId="5" xfId="0" applyNumberFormat="1" applyFont="1" applyFill="1" applyBorder="1" applyAlignment="1">
      <alignment horizontal="center" vertical="center" wrapText="1"/>
    </xf>
    <xf numFmtId="0" fontId="0" fillId="3" borderId="5" xfId="0" applyFont="1" applyFill="1" applyBorder="1" applyAlignment="1">
      <alignment horizontal="center" vertical="center"/>
    </xf>
    <xf numFmtId="4" fontId="41" fillId="3" borderId="5" xfId="0" applyNumberFormat="1"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36" fillId="18" borderId="5" xfId="0" applyFont="1" applyFill="1" applyBorder="1" applyAlignment="1">
      <alignment horizontal="center" vertical="center" wrapText="1"/>
    </xf>
    <xf numFmtId="0" fontId="43" fillId="3" borderId="5" xfId="0" applyFont="1" applyFill="1" applyBorder="1" applyAlignment="1">
      <alignment horizontal="center" vertical="center" wrapText="1"/>
    </xf>
    <xf numFmtId="4" fontId="43" fillId="3" borderId="5" xfId="0" applyNumberFormat="1" applyFont="1" applyFill="1" applyBorder="1" applyAlignment="1">
      <alignment horizontal="center" vertical="center" wrapText="1"/>
    </xf>
    <xf numFmtId="0" fontId="41" fillId="3" borderId="0" xfId="0" applyFont="1" applyFill="1" applyBorder="1" applyAlignment="1">
      <alignment horizontal="center" vertical="center" wrapText="1"/>
    </xf>
    <xf numFmtId="0" fontId="0" fillId="3" borderId="6" xfId="0"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8" fillId="3" borderId="5" xfId="2" applyNumberFormat="1" applyFont="1" applyFill="1" applyBorder="1" applyAlignment="1">
      <alignment horizontal="center" vertical="center" wrapText="1"/>
    </xf>
    <xf numFmtId="0" fontId="8" fillId="3" borderId="5" xfId="0" applyFont="1" applyFill="1" applyBorder="1" applyAlignment="1">
      <alignment horizontal="center" vertical="top" wrapText="1"/>
    </xf>
    <xf numFmtId="0" fontId="44" fillId="3" borderId="5" xfId="0" applyFont="1" applyFill="1" applyBorder="1" applyAlignment="1">
      <alignment horizontal="center" vertical="center" wrapText="1"/>
    </xf>
    <xf numFmtId="165" fontId="44" fillId="3" borderId="5" xfId="0" applyNumberFormat="1" applyFont="1" applyFill="1" applyBorder="1" applyAlignment="1">
      <alignment horizontal="center" vertical="center" wrapText="1"/>
    </xf>
    <xf numFmtId="4" fontId="44" fillId="3" borderId="5" xfId="0" applyNumberFormat="1" applyFont="1" applyFill="1" applyBorder="1" applyAlignment="1">
      <alignment horizontal="center" vertical="center" wrapText="1"/>
    </xf>
    <xf numFmtId="0" fontId="45" fillId="3" borderId="5" xfId="0" applyFont="1" applyFill="1" applyBorder="1" applyAlignment="1">
      <alignment horizontal="center" vertical="center" wrapText="1"/>
    </xf>
    <xf numFmtId="0" fontId="36" fillId="3" borderId="5" xfId="2" applyFont="1" applyFill="1" applyBorder="1" applyAlignment="1">
      <alignment horizontal="center" vertical="top" wrapText="1"/>
    </xf>
    <xf numFmtId="167" fontId="8" fillId="3" borderId="5" xfId="0" applyNumberFormat="1" applyFont="1" applyFill="1" applyBorder="1" applyAlignment="1">
      <alignment horizontal="center" vertical="center" wrapText="1"/>
    </xf>
    <xf numFmtId="0" fontId="8" fillId="3" borderId="0" xfId="0" applyFont="1" applyFill="1" applyAlignment="1">
      <alignment horizontal="center" vertical="center" wrapText="1"/>
    </xf>
    <xf numFmtId="166" fontId="8" fillId="3" borderId="5" xfId="0" applyNumberFormat="1" applyFont="1" applyFill="1" applyBorder="1" applyAlignment="1">
      <alignment horizontal="center" vertical="center" wrapText="1"/>
    </xf>
    <xf numFmtId="0" fontId="36" fillId="0" borderId="5" xfId="0" applyFont="1" applyFill="1" applyBorder="1" applyAlignment="1">
      <alignment horizontal="left" vertical="center" wrapText="1"/>
    </xf>
    <xf numFmtId="0" fontId="36" fillId="0" borderId="5" xfId="0" applyFont="1" applyFill="1" applyBorder="1" applyAlignment="1">
      <alignment horizontal="center" vertical="center" wrapText="1"/>
    </xf>
    <xf numFmtId="165" fontId="36" fillId="0" borderId="5" xfId="0" applyNumberFormat="1" applyFont="1" applyFill="1" applyBorder="1" applyAlignment="1">
      <alignment horizontal="center" vertical="center"/>
    </xf>
    <xf numFmtId="165" fontId="36" fillId="0" borderId="5" xfId="0" applyNumberFormat="1" applyFont="1" applyFill="1" applyBorder="1" applyAlignment="1">
      <alignment horizontal="center" vertical="center" wrapText="1"/>
    </xf>
    <xf numFmtId="0" fontId="36" fillId="0" borderId="5" xfId="0" applyFont="1" applyFill="1" applyBorder="1" applyAlignment="1">
      <alignment horizontal="center" vertical="center"/>
    </xf>
    <xf numFmtId="49" fontId="36" fillId="0" borderId="5" xfId="0" applyNumberFormat="1" applyFont="1" applyFill="1" applyBorder="1" applyAlignment="1">
      <alignment horizontal="center" vertical="center" wrapText="1"/>
    </xf>
    <xf numFmtId="0" fontId="0" fillId="5" borderId="5" xfId="0" applyFont="1" applyFill="1" applyBorder="1" applyAlignment="1">
      <alignment horizontal="center" vertical="center"/>
    </xf>
    <xf numFmtId="0" fontId="8" fillId="0" borderId="5" xfId="2" applyFont="1" applyFill="1" applyBorder="1" applyAlignment="1">
      <alignment vertical="center" wrapText="1"/>
    </xf>
    <xf numFmtId="0" fontId="8" fillId="0" borderId="5" xfId="2" applyFont="1" applyFill="1" applyBorder="1" applyAlignment="1">
      <alignment horizontal="center" vertical="center" wrapText="1"/>
    </xf>
    <xf numFmtId="165" fontId="0" fillId="0" borderId="5" xfId="0" applyNumberFormat="1" applyFont="1" applyFill="1" applyBorder="1" applyAlignment="1">
      <alignment horizontal="center" vertical="center"/>
    </xf>
    <xf numFmtId="165" fontId="0" fillId="0" borderId="5" xfId="0" applyNumberFormat="1" applyFont="1" applyFill="1" applyBorder="1" applyAlignment="1">
      <alignment horizontal="center" vertical="center" wrapText="1"/>
    </xf>
    <xf numFmtId="4" fontId="36" fillId="0" borderId="5" xfId="0" applyNumberFormat="1" applyFont="1" applyFill="1" applyBorder="1" applyAlignment="1">
      <alignment horizontal="center" vertical="center"/>
    </xf>
    <xf numFmtId="0" fontId="36" fillId="0" borderId="5" xfId="2" applyFont="1" applyFill="1" applyBorder="1" applyAlignment="1">
      <alignment horizontal="center" vertical="center" wrapText="1"/>
    </xf>
    <xf numFmtId="0" fontId="0" fillId="0" borderId="5" xfId="0" applyFont="1" applyFill="1" applyBorder="1" applyAlignment="1">
      <alignment horizontal="center" vertical="center" wrapText="1"/>
    </xf>
    <xf numFmtId="0" fontId="36" fillId="0" borderId="6" xfId="0" applyFont="1" applyFill="1" applyBorder="1" applyAlignment="1">
      <alignment horizontal="left" vertical="center" wrapText="1"/>
    </xf>
    <xf numFmtId="165" fontId="36" fillId="0" borderId="6" xfId="0" applyNumberFormat="1" applyFont="1" applyFill="1" applyBorder="1" applyAlignment="1">
      <alignment horizontal="center" vertical="center" wrapText="1"/>
    </xf>
    <xf numFmtId="4" fontId="36" fillId="2" borderId="6" xfId="0" applyNumberFormat="1" applyFont="1" applyFill="1" applyBorder="1" applyAlignment="1">
      <alignment horizontal="center" vertical="center"/>
    </xf>
    <xf numFmtId="0" fontId="36" fillId="0" borderId="6" xfId="0" applyFont="1" applyFill="1" applyBorder="1" applyAlignment="1">
      <alignment horizontal="center" vertical="center" wrapText="1"/>
    </xf>
    <xf numFmtId="4" fontId="36" fillId="2" borderId="5" xfId="0" applyNumberFormat="1" applyFont="1" applyFill="1" applyBorder="1" applyAlignment="1">
      <alignment horizontal="center" vertical="center"/>
    </xf>
    <xf numFmtId="164" fontId="36" fillId="2" borderId="5" xfId="0" applyNumberFormat="1" applyFont="1" applyFill="1" applyBorder="1" applyAlignment="1">
      <alignment horizontal="center" vertical="center"/>
    </xf>
    <xf numFmtId="0" fontId="0" fillId="5" borderId="5" xfId="0" applyFill="1" applyBorder="1" applyAlignment="1">
      <alignment horizontal="center" vertical="center" wrapText="1"/>
    </xf>
    <xf numFmtId="0" fontId="0" fillId="3" borderId="0" xfId="0" applyFill="1" applyAlignment="1">
      <alignment horizontal="left" vertical="center"/>
    </xf>
    <xf numFmtId="0" fontId="36"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36" fillId="3" borderId="33" xfId="0" applyNumberFormat="1" applyFont="1" applyFill="1" applyBorder="1" applyAlignment="1">
      <alignment horizontal="left" vertical="center" wrapText="1"/>
    </xf>
    <xf numFmtId="2" fontId="36" fillId="3" borderId="5" xfId="0" applyNumberFormat="1" applyFont="1" applyFill="1" applyBorder="1" applyAlignment="1">
      <alignment horizontal="left" vertical="center" wrapText="1"/>
    </xf>
    <xf numFmtId="0" fontId="46" fillId="3" borderId="5" xfId="0" applyFont="1" applyFill="1" applyBorder="1" applyAlignment="1">
      <alignment horizontal="left" vertical="center" wrapText="1"/>
    </xf>
    <xf numFmtId="0" fontId="46" fillId="3" borderId="32" xfId="0" applyFont="1" applyFill="1" applyBorder="1" applyAlignment="1">
      <alignment horizontal="left" vertical="center" wrapText="1"/>
    </xf>
    <xf numFmtId="0" fontId="47" fillId="3" borderId="5" xfId="0" applyFont="1" applyFill="1" applyBorder="1" applyAlignment="1">
      <alignment horizontal="left" vertical="center" wrapText="1"/>
    </xf>
    <xf numFmtId="0" fontId="0" fillId="4" borderId="0" xfId="0" applyFill="1" applyAlignment="1">
      <alignment horizontal="left" vertical="center"/>
    </xf>
    <xf numFmtId="0" fontId="0" fillId="5" borderId="0" xfId="0" applyFill="1" applyAlignment="1">
      <alignment horizontal="left" vertical="center"/>
    </xf>
    <xf numFmtId="0" fontId="0" fillId="3" borderId="1" xfId="0" applyFill="1" applyBorder="1" applyAlignment="1">
      <alignment horizontal="left" vertical="center"/>
    </xf>
    <xf numFmtId="0" fontId="46" fillId="3" borderId="5" xfId="0" applyFont="1" applyFill="1" applyBorder="1" applyAlignment="1">
      <alignment horizontal="left" vertical="center"/>
    </xf>
    <xf numFmtId="0" fontId="46" fillId="3" borderId="0" xfId="0" applyFont="1" applyFill="1" applyAlignment="1">
      <alignment horizontal="left" vertical="center"/>
    </xf>
    <xf numFmtId="0" fontId="0" fillId="3" borderId="0" xfId="0" applyFont="1" applyFill="1" applyAlignment="1">
      <alignment horizontal="left" vertical="center"/>
    </xf>
    <xf numFmtId="0" fontId="0" fillId="5" borderId="34" xfId="0" applyFont="1" applyFill="1" applyBorder="1" applyAlignment="1">
      <alignment horizontal="left" vertical="top" wrapText="1"/>
    </xf>
    <xf numFmtId="0" fontId="0" fillId="0" borderId="29" xfId="0" applyFill="1" applyBorder="1" applyAlignment="1">
      <alignment horizontal="center"/>
    </xf>
    <xf numFmtId="0" fontId="36" fillId="3" borderId="5" xfId="0" applyFont="1" applyFill="1" applyBorder="1" applyAlignment="1">
      <alignment vertical="center" wrapText="1"/>
    </xf>
    <xf numFmtId="168" fontId="36" fillId="3" borderId="5" xfId="0" applyNumberFormat="1" applyFont="1" applyFill="1" applyBorder="1" applyAlignment="1">
      <alignment horizontal="center" vertical="center" wrapText="1"/>
    </xf>
    <xf numFmtId="0" fontId="36" fillId="3" borderId="0" xfId="0" applyFont="1" applyFill="1" applyBorder="1" applyAlignment="1">
      <alignment horizontal="center" vertical="center" wrapText="1"/>
    </xf>
    <xf numFmtId="17" fontId="36" fillId="3" borderId="5" xfId="0" applyNumberFormat="1" applyFont="1" applyFill="1" applyBorder="1" applyAlignment="1">
      <alignment horizontal="left" vertical="center" wrapText="1"/>
    </xf>
    <xf numFmtId="0" fontId="36" fillId="3" borderId="5" xfId="2" applyFont="1" applyFill="1" applyBorder="1" applyAlignment="1">
      <alignment horizontal="center" vertical="center" wrapText="1"/>
    </xf>
    <xf numFmtId="165" fontId="36" fillId="3" borderId="6" xfId="0" applyNumberFormat="1" applyFont="1" applyFill="1" applyBorder="1" applyAlignment="1">
      <alignment horizontal="center" vertical="center" wrapText="1"/>
    </xf>
    <xf numFmtId="0" fontId="36" fillId="3" borderId="6" xfId="0" applyFont="1" applyFill="1" applyBorder="1" applyAlignment="1">
      <alignment horizontal="center" vertical="center" wrapText="1"/>
    </xf>
    <xf numFmtId="4" fontId="36" fillId="3" borderId="6" xfId="0" applyNumberFormat="1" applyFont="1" applyFill="1" applyBorder="1" applyAlignment="1">
      <alignment horizontal="center" vertical="center" wrapText="1"/>
    </xf>
    <xf numFmtId="0" fontId="0" fillId="3" borderId="6" xfId="0" applyFill="1" applyBorder="1" applyAlignment="1">
      <alignment vertical="center" wrapText="1"/>
    </xf>
    <xf numFmtId="0" fontId="24" fillId="3" borderId="6" xfId="0" applyFont="1" applyFill="1" applyBorder="1" applyAlignment="1">
      <alignment horizontal="center" vertical="center" wrapText="1"/>
    </xf>
    <xf numFmtId="0" fontId="0" fillId="3" borderId="0" xfId="0" applyFill="1" applyAlignment="1">
      <alignment vertical="center" wrapText="1"/>
    </xf>
    <xf numFmtId="0" fontId="0" fillId="3" borderId="5" xfId="0" applyFill="1" applyBorder="1" applyAlignment="1">
      <alignment vertical="center" wrapText="1"/>
    </xf>
    <xf numFmtId="0" fontId="0" fillId="4" borderId="0" xfId="0" applyFill="1" applyAlignment="1">
      <alignment horizontal="center"/>
    </xf>
    <xf numFmtId="0" fontId="0" fillId="5" borderId="0" xfId="0" applyFill="1" applyAlignment="1">
      <alignment horizontal="center"/>
    </xf>
    <xf numFmtId="0" fontId="0" fillId="3" borderId="1" xfId="0" applyFill="1" applyBorder="1" applyAlignment="1">
      <alignment horizontal="center"/>
    </xf>
    <xf numFmtId="0" fontId="0" fillId="3" borderId="0" xfId="0" applyFill="1" applyAlignment="1">
      <alignment horizontal="center"/>
    </xf>
    <xf numFmtId="0" fontId="0" fillId="3" borderId="0" xfId="0" applyFill="1" applyAlignment="1">
      <alignment horizontal="center"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25" fillId="18" borderId="35" xfId="0" applyFont="1" applyFill="1" applyBorder="1"/>
    <xf numFmtId="0" fontId="21" fillId="0" borderId="18" xfId="0" applyFont="1" applyBorder="1" applyAlignment="1">
      <alignment horizontal="center"/>
    </xf>
    <xf numFmtId="0" fontId="8" fillId="3" borderId="5" xfId="0" applyFont="1" applyFill="1" applyBorder="1" applyAlignment="1">
      <alignment vertical="center" wrapText="1"/>
    </xf>
    <xf numFmtId="165" fontId="8" fillId="3" borderId="5"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wrapText="1"/>
    </xf>
    <xf numFmtId="0" fontId="15" fillId="3" borderId="6" xfId="0" applyFont="1" applyFill="1" applyBorder="1" applyAlignment="1">
      <alignment horizontal="center" vertical="center" wrapText="1"/>
    </xf>
    <xf numFmtId="49" fontId="8" fillId="3" borderId="5" xfId="0" applyNumberFormat="1" applyFont="1" applyFill="1" applyBorder="1" applyAlignment="1">
      <alignment horizontal="left" vertical="center" wrapText="1"/>
    </xf>
    <xf numFmtId="167" fontId="8" fillId="3" borderId="5" xfId="0" applyNumberFormat="1" applyFont="1" applyFill="1" applyBorder="1" applyAlignment="1">
      <alignment horizontal="left" vertical="center" wrapText="1"/>
    </xf>
    <xf numFmtId="167" fontId="36" fillId="3" borderId="5" xfId="0" applyNumberFormat="1" applyFont="1" applyFill="1" applyBorder="1" applyAlignment="1">
      <alignment vertical="center" wrapText="1"/>
    </xf>
    <xf numFmtId="0" fontId="36" fillId="3" borderId="5" xfId="2" applyFont="1" applyFill="1" applyBorder="1" applyAlignment="1">
      <alignment vertical="center" wrapText="1"/>
    </xf>
    <xf numFmtId="0" fontId="20" fillId="3" borderId="5" xfId="0" applyFont="1" applyFill="1" applyBorder="1" applyAlignment="1">
      <alignment vertical="center" wrapText="1"/>
    </xf>
    <xf numFmtId="0" fontId="0" fillId="5" borderId="5" xfId="0" applyFill="1" applyBorder="1" applyAlignment="1">
      <alignment horizontal="left" vertical="center" wrapText="1"/>
    </xf>
    <xf numFmtId="0" fontId="0" fillId="3" borderId="0" xfId="0" applyFill="1" applyAlignment="1">
      <alignment horizontal="left" vertical="center" wrapText="1"/>
    </xf>
    <xf numFmtId="0" fontId="34" fillId="22" borderId="34" xfId="0" applyFont="1" applyFill="1" applyBorder="1" applyAlignment="1">
      <alignment horizontal="center" vertical="center"/>
    </xf>
    <xf numFmtId="0" fontId="0" fillId="5" borderId="25" xfId="0" applyFont="1" applyFill="1" applyBorder="1" applyAlignment="1">
      <alignment horizontal="left" vertical="center" wrapText="1"/>
    </xf>
    <xf numFmtId="0" fontId="0" fillId="5" borderId="5" xfId="0" applyFont="1" applyFill="1" applyBorder="1" applyAlignment="1">
      <alignment horizontal="left" vertical="center" wrapText="1"/>
    </xf>
    <xf numFmtId="0" fontId="0" fillId="5" borderId="24" xfId="0" applyFont="1" applyFill="1" applyBorder="1" applyAlignment="1">
      <alignment horizontal="left" vertical="center" wrapText="1"/>
    </xf>
    <xf numFmtId="0" fontId="0" fillId="4" borderId="0" xfId="0" applyFill="1" applyAlignment="1">
      <alignment horizontal="left"/>
    </xf>
    <xf numFmtId="0" fontId="0" fillId="5" borderId="0" xfId="0" applyFill="1" applyAlignment="1">
      <alignment horizontal="left"/>
    </xf>
    <xf numFmtId="0" fontId="0" fillId="3" borderId="1" xfId="0" applyFill="1" applyBorder="1" applyAlignment="1">
      <alignment horizontal="left"/>
    </xf>
    <xf numFmtId="0" fontId="0" fillId="3" borderId="0" xfId="0" applyFill="1" applyAlignment="1">
      <alignment horizontal="left"/>
    </xf>
    <xf numFmtId="0" fontId="23" fillId="21" borderId="2" xfId="0" applyFont="1" applyFill="1" applyBorder="1" applyAlignment="1">
      <alignment horizontal="left"/>
    </xf>
    <xf numFmtId="0" fontId="48" fillId="3" borderId="5" xfId="0" applyFont="1"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49" fillId="3" borderId="6" xfId="0" applyFont="1" applyFill="1" applyBorder="1" applyAlignment="1">
      <alignment vertical="center" wrapText="1"/>
    </xf>
    <xf numFmtId="165" fontId="0" fillId="3" borderId="6" xfId="0" applyNumberFormat="1" applyFill="1" applyBorder="1" applyAlignment="1">
      <alignment horizontal="center" vertical="center" wrapText="1"/>
    </xf>
    <xf numFmtId="165" fontId="0" fillId="3" borderId="5" xfId="0" applyNumberFormat="1" applyFill="1" applyBorder="1" applyAlignment="1">
      <alignment horizontal="center" vertical="center" wrapText="1"/>
    </xf>
    <xf numFmtId="0" fontId="0" fillId="3" borderId="0" xfId="0" applyFont="1" applyFill="1" applyAlignment="1">
      <alignment horizontal="center" vertical="center" wrapText="1"/>
    </xf>
    <xf numFmtId="0" fontId="0" fillId="3" borderId="0" xfId="0" applyFill="1" applyAlignment="1">
      <alignment horizontal="center" vertical="center" wrapText="1"/>
    </xf>
    <xf numFmtId="4" fontId="0" fillId="5" borderId="5" xfId="0" applyNumberFormat="1" applyFont="1" applyFill="1" applyBorder="1" applyAlignment="1">
      <alignment horizontal="center" vertical="center" wrapText="1"/>
    </xf>
    <xf numFmtId="4" fontId="0" fillId="5" borderId="5" xfId="0" applyNumberFormat="1" applyFill="1" applyBorder="1" applyAlignment="1">
      <alignment horizontal="center" vertical="center" wrapText="1"/>
    </xf>
    <xf numFmtId="165" fontId="0" fillId="5" borderId="5" xfId="0" applyNumberFormat="1" applyFont="1" applyFill="1" applyBorder="1" applyAlignment="1">
      <alignment horizontal="center" vertical="center" wrapText="1"/>
    </xf>
    <xf numFmtId="165" fontId="50" fillId="0" borderId="6" xfId="0" applyNumberFormat="1" applyFont="1" applyBorder="1" applyAlignment="1">
      <alignment horizontal="center" vertical="center"/>
    </xf>
    <xf numFmtId="165" fontId="50" fillId="0" borderId="0" xfId="0" applyNumberFormat="1" applyFont="1" applyAlignment="1">
      <alignment horizontal="center" vertical="center"/>
    </xf>
    <xf numFmtId="165" fontId="0" fillId="5" borderId="5" xfId="0" applyNumberFormat="1" applyFill="1" applyBorder="1" applyAlignment="1">
      <alignment horizontal="center" vertical="center" wrapText="1"/>
    </xf>
    <xf numFmtId="0" fontId="0" fillId="5" borderId="6" xfId="0" applyFill="1" applyBorder="1" applyAlignment="1">
      <alignment horizontal="left" vertical="center" wrapText="1"/>
    </xf>
    <xf numFmtId="0" fontId="36" fillId="3" borderId="6" xfId="0" applyFont="1" applyFill="1" applyBorder="1" applyAlignment="1">
      <alignment vertical="center" wrapText="1"/>
    </xf>
    <xf numFmtId="0" fontId="17" fillId="4" borderId="0" xfId="0" applyFont="1" applyFill="1"/>
    <xf numFmtId="0" fontId="46" fillId="3" borderId="6" xfId="0" applyFont="1" applyFill="1" applyBorder="1" applyAlignment="1">
      <alignment vertical="center" wrapText="1"/>
    </xf>
    <xf numFmtId="0" fontId="46" fillId="3" borderId="5" xfId="0" applyFont="1" applyFill="1" applyBorder="1" applyAlignment="1">
      <alignment vertical="center" wrapText="1"/>
    </xf>
    <xf numFmtId="16" fontId="46" fillId="3" borderId="5" xfId="0" applyNumberFormat="1" applyFont="1" applyFill="1" applyBorder="1" applyAlignment="1">
      <alignment vertical="center" wrapText="1"/>
    </xf>
    <xf numFmtId="169" fontId="36" fillId="3" borderId="5" xfId="0" applyNumberFormat="1" applyFont="1" applyFill="1" applyBorder="1" applyAlignment="1">
      <alignment horizontal="center" vertical="center"/>
    </xf>
    <xf numFmtId="0" fontId="0" fillId="3" borderId="25" xfId="0" applyFill="1" applyBorder="1" applyAlignment="1">
      <alignment horizontal="center" vertical="center" wrapText="1"/>
    </xf>
    <xf numFmtId="0" fontId="31" fillId="3" borderId="2" xfId="0" applyFont="1" applyFill="1" applyBorder="1" applyAlignment="1">
      <alignment vertical="center"/>
    </xf>
    <xf numFmtId="0" fontId="20" fillId="3" borderId="6" xfId="0" applyFont="1" applyFill="1" applyBorder="1" applyAlignment="1">
      <alignment wrapText="1"/>
    </xf>
    <xf numFmtId="0" fontId="5" fillId="3" borderId="5" xfId="0" applyFont="1" applyFill="1" applyBorder="1" applyAlignment="1">
      <alignment horizontal="left" vertical="center" wrapText="1"/>
    </xf>
    <xf numFmtId="0" fontId="51" fillId="23" borderId="6" xfId="0" applyFont="1" applyFill="1" applyBorder="1" applyAlignment="1">
      <alignment horizontal="center" vertical="center" wrapText="1"/>
    </xf>
    <xf numFmtId="0" fontId="24" fillId="23" borderId="6" xfId="0" applyFont="1" applyFill="1" applyBorder="1" applyAlignment="1">
      <alignment horizontal="center" vertical="center" wrapText="1"/>
    </xf>
    <xf numFmtId="0" fontId="24" fillId="24" borderId="6" xfId="0" applyFont="1" applyFill="1" applyBorder="1" applyAlignment="1">
      <alignment horizontal="center"/>
    </xf>
    <xf numFmtId="0" fontId="0" fillId="10" borderId="6" xfId="0" applyFill="1" applyBorder="1"/>
    <xf numFmtId="0" fontId="20" fillId="3" borderId="5" xfId="0" applyFont="1" applyFill="1" applyBorder="1" applyAlignment="1">
      <alignment wrapText="1"/>
    </xf>
    <xf numFmtId="0" fontId="0" fillId="18" borderId="24" xfId="0" applyFill="1" applyBorder="1" applyAlignment="1">
      <alignment horizontal="center" vertical="center"/>
    </xf>
    <xf numFmtId="0" fontId="5" fillId="18" borderId="5" xfId="0" applyFont="1" applyFill="1" applyBorder="1" applyAlignment="1">
      <alignment vertical="center" wrapText="1"/>
    </xf>
    <xf numFmtId="0" fontId="8" fillId="18" borderId="5" xfId="0" applyFont="1" applyFill="1" applyBorder="1" applyAlignment="1">
      <alignment horizontal="center" vertical="center" wrapText="1"/>
    </xf>
    <xf numFmtId="165" fontId="8" fillId="18" borderId="5" xfId="0" applyNumberFormat="1" applyFont="1" applyFill="1" applyBorder="1" applyAlignment="1">
      <alignment horizontal="center" vertical="center" wrapText="1"/>
    </xf>
    <xf numFmtId="49" fontId="8" fillId="18" borderId="5" xfId="0" applyNumberFormat="1" applyFont="1" applyFill="1" applyBorder="1" applyAlignment="1">
      <alignment horizontal="center" vertical="center" wrapText="1"/>
    </xf>
    <xf numFmtId="0" fontId="8" fillId="18" borderId="5" xfId="0" applyFont="1" applyFill="1" applyBorder="1" applyAlignment="1">
      <alignment horizontal="left" vertical="center" wrapText="1"/>
    </xf>
    <xf numFmtId="4" fontId="8" fillId="18" borderId="5" xfId="0" applyNumberFormat="1" applyFont="1" applyFill="1" applyBorder="1" applyAlignment="1">
      <alignment horizontal="center" vertical="center" wrapText="1"/>
    </xf>
    <xf numFmtId="0" fontId="0" fillId="18" borderId="6" xfId="0" applyFill="1" applyBorder="1"/>
    <xf numFmtId="0" fontId="24" fillId="18" borderId="6" xfId="0" applyFont="1" applyFill="1" applyBorder="1" applyAlignment="1">
      <alignment horizontal="center"/>
    </xf>
    <xf numFmtId="0" fontId="0" fillId="18" borderId="5" xfId="0" applyFill="1" applyBorder="1"/>
    <xf numFmtId="0" fontId="0" fillId="18" borderId="0" xfId="0" applyFill="1"/>
    <xf numFmtId="0" fontId="36" fillId="18" borderId="5" xfId="0" applyFont="1" applyFill="1" applyBorder="1" applyAlignment="1">
      <alignment horizontal="left" vertical="center" wrapText="1"/>
    </xf>
    <xf numFmtId="167" fontId="36" fillId="18" borderId="5" xfId="0" applyNumberFormat="1" applyFont="1" applyFill="1" applyBorder="1" applyAlignment="1">
      <alignment horizontal="center" vertical="center" wrapText="1"/>
    </xf>
    <xf numFmtId="165" fontId="36" fillId="18" borderId="5" xfId="0" applyNumberFormat="1" applyFont="1" applyFill="1" applyBorder="1" applyAlignment="1">
      <alignment horizontal="center" vertical="center" wrapText="1"/>
    </xf>
    <xf numFmtId="49" fontId="36" fillId="18" borderId="5" xfId="2" applyNumberFormat="1" applyFont="1" applyFill="1" applyBorder="1" applyAlignment="1">
      <alignment horizontal="center" vertical="center" wrapText="1"/>
    </xf>
    <xf numFmtId="4" fontId="36" fillId="18" borderId="5" xfId="0" applyNumberFormat="1" applyFont="1" applyFill="1" applyBorder="1" applyAlignment="1">
      <alignment horizontal="center" vertical="center" wrapText="1"/>
    </xf>
    <xf numFmtId="17" fontId="36" fillId="18" borderId="5" xfId="0" applyNumberFormat="1" applyFont="1" applyFill="1" applyBorder="1" applyAlignment="1">
      <alignment horizontal="left" vertical="center" wrapText="1"/>
    </xf>
    <xf numFmtId="0" fontId="0" fillId="18" borderId="6" xfId="0" applyFill="1" applyBorder="1" applyAlignment="1">
      <alignment wrapText="1"/>
    </xf>
    <xf numFmtId="0" fontId="0" fillId="18" borderId="6" xfId="0" applyFill="1" applyBorder="1" applyAlignment="1"/>
    <xf numFmtId="0" fontId="5" fillId="18" borderId="5" xfId="0" applyFont="1" applyFill="1" applyBorder="1" applyAlignment="1">
      <alignment horizontal="center" vertical="center" wrapText="1"/>
    </xf>
    <xf numFmtId="0" fontId="5" fillId="18" borderId="5" xfId="0" applyFont="1" applyFill="1" applyBorder="1" applyAlignment="1">
      <alignment horizontal="left" vertical="center" wrapText="1"/>
    </xf>
    <xf numFmtId="0" fontId="20" fillId="18" borderId="6" xfId="0" applyFont="1" applyFill="1" applyBorder="1"/>
    <xf numFmtId="0" fontId="0" fillId="3" borderId="5" xfId="0" applyFill="1" applyBorder="1" applyAlignment="1">
      <alignment wrapText="1"/>
    </xf>
    <xf numFmtId="0" fontId="0" fillId="3" borderId="6" xfId="0" applyFill="1" applyBorder="1" applyAlignment="1">
      <alignment wrapText="1"/>
    </xf>
    <xf numFmtId="0" fontId="0" fillId="5" borderId="5" xfId="0" applyFill="1" applyBorder="1" applyAlignment="1">
      <alignment wrapText="1"/>
    </xf>
    <xf numFmtId="17" fontId="0" fillId="5" borderId="5" xfId="0" applyNumberFormat="1" applyFill="1" applyBorder="1"/>
    <xf numFmtId="17" fontId="0" fillId="3" borderId="5" xfId="0" applyNumberFormat="1" applyFill="1" applyBorder="1"/>
    <xf numFmtId="0" fontId="0" fillId="18" borderId="5" xfId="0" applyFill="1" applyBorder="1" applyAlignment="1">
      <alignment vertical="center" wrapText="1"/>
    </xf>
    <xf numFmtId="0" fontId="0" fillId="18" borderId="5" xfId="0" applyFill="1" applyBorder="1" applyAlignment="1">
      <alignment vertical="center"/>
    </xf>
    <xf numFmtId="0" fontId="0" fillId="3" borderId="5" xfId="0" applyFill="1" applyBorder="1" applyAlignment="1">
      <alignment horizontal="center" vertical="center"/>
    </xf>
    <xf numFmtId="17" fontId="0" fillId="3" borderId="5" xfId="0" applyNumberFormat="1" applyFill="1" applyBorder="1" applyAlignment="1">
      <alignment horizontal="center" vertical="center"/>
    </xf>
    <xf numFmtId="0" fontId="36" fillId="18" borderId="5" xfId="0" applyFont="1" applyFill="1" applyBorder="1" applyAlignment="1">
      <alignment vertical="center" wrapText="1"/>
    </xf>
    <xf numFmtId="0" fontId="0" fillId="18" borderId="5" xfId="0" applyFill="1" applyBorder="1" applyAlignment="1">
      <alignment horizontal="center" vertical="center" wrapText="1"/>
    </xf>
    <xf numFmtId="0" fontId="0" fillId="18" borderId="6" xfId="0" applyFill="1" applyBorder="1" applyAlignment="1">
      <alignment horizontal="center" vertical="center" wrapText="1"/>
    </xf>
    <xf numFmtId="0" fontId="0" fillId="3" borderId="23" xfId="0" applyFill="1" applyBorder="1" applyAlignment="1">
      <alignment vertical="center" wrapText="1"/>
    </xf>
    <xf numFmtId="0" fontId="0" fillId="3" borderId="36" xfId="0" applyFill="1" applyBorder="1" applyAlignment="1">
      <alignment vertical="top" wrapText="1"/>
    </xf>
    <xf numFmtId="0" fontId="0" fillId="3" borderId="37" xfId="0" applyFill="1" applyBorder="1" applyAlignment="1">
      <alignment vertical="top" wrapText="1"/>
    </xf>
    <xf numFmtId="0" fontId="0" fillId="3" borderId="38" xfId="0" applyFill="1" applyBorder="1" applyAlignment="1">
      <alignment vertical="top" wrapText="1"/>
    </xf>
    <xf numFmtId="0" fontId="0" fillId="3" borderId="6" xfId="0" applyFill="1" applyBorder="1" applyAlignment="1">
      <alignment vertical="center"/>
    </xf>
    <xf numFmtId="0" fontId="0" fillId="18" borderId="6" xfId="0" applyFill="1" applyBorder="1" applyAlignment="1">
      <alignment horizontal="center" wrapText="1"/>
    </xf>
    <xf numFmtId="17" fontId="0" fillId="18" borderId="6" xfId="0" applyNumberFormat="1" applyFill="1" applyBorder="1"/>
    <xf numFmtId="0" fontId="0" fillId="5" borderId="25" xfId="0" applyFill="1" applyBorder="1" applyAlignment="1">
      <alignment horizontal="center" vertical="center" wrapText="1"/>
    </xf>
    <xf numFmtId="0" fontId="0" fillId="5" borderId="5" xfId="0" applyFill="1" applyBorder="1" applyAlignment="1">
      <alignment vertical="center" wrapText="1"/>
    </xf>
    <xf numFmtId="14" fontId="0" fillId="3" borderId="4" xfId="0" applyNumberFormat="1" applyFill="1" applyBorder="1" applyAlignment="1"/>
    <xf numFmtId="0" fontId="36" fillId="24" borderId="5" xfId="0" applyFont="1" applyFill="1" applyBorder="1" applyAlignment="1">
      <alignment vertical="center" wrapText="1"/>
    </xf>
    <xf numFmtId="165" fontId="5" fillId="18" borderId="5" xfId="0" applyNumberFormat="1" applyFont="1" applyFill="1" applyBorder="1" applyAlignment="1">
      <alignment horizontal="center" vertical="center" wrapText="1"/>
    </xf>
    <xf numFmtId="49" fontId="5" fillId="18" borderId="5" xfId="0" applyNumberFormat="1" applyFont="1" applyFill="1" applyBorder="1" applyAlignment="1">
      <alignment horizontal="center" vertical="center" wrapText="1"/>
    </xf>
    <xf numFmtId="4" fontId="5" fillId="18" borderId="5" xfId="0" applyNumberFormat="1" applyFont="1" applyFill="1" applyBorder="1" applyAlignment="1">
      <alignment horizontal="center" vertical="center" wrapText="1"/>
    </xf>
    <xf numFmtId="167" fontId="5" fillId="18" borderId="5" xfId="0" applyNumberFormat="1" applyFont="1" applyFill="1" applyBorder="1" applyAlignment="1">
      <alignment horizontal="center" vertical="center" wrapText="1"/>
    </xf>
    <xf numFmtId="49" fontId="5" fillId="18" borderId="5" xfId="0" applyNumberFormat="1" applyFont="1" applyFill="1" applyBorder="1" applyAlignment="1">
      <alignment horizontal="left" vertical="center" wrapText="1"/>
    </xf>
    <xf numFmtId="0" fontId="36" fillId="5" borderId="5" xfId="0" applyFont="1" applyFill="1" applyBorder="1" applyAlignment="1">
      <alignment horizontal="left" vertical="center" wrapText="1"/>
    </xf>
    <xf numFmtId="165" fontId="36" fillId="5" borderId="5" xfId="0" applyNumberFormat="1" applyFont="1" applyFill="1" applyBorder="1" applyAlignment="1">
      <alignment horizontal="center" vertical="center" wrapText="1"/>
    </xf>
    <xf numFmtId="165" fontId="36" fillId="0" borderId="6" xfId="0" applyNumberFormat="1" applyFont="1" applyBorder="1" applyAlignment="1">
      <alignment horizontal="center" vertical="center"/>
    </xf>
    <xf numFmtId="4" fontId="36" fillId="5" borderId="5" xfId="0" applyNumberFormat="1" applyFont="1" applyFill="1" applyBorder="1" applyAlignment="1">
      <alignment horizontal="center" vertical="center" wrapText="1"/>
    </xf>
    <xf numFmtId="165" fontId="36" fillId="18" borderId="0" xfId="0" applyNumberFormat="1" applyFont="1" applyFill="1" applyAlignment="1">
      <alignment horizontal="center" vertical="center"/>
    </xf>
    <xf numFmtId="0" fontId="5" fillId="3" borderId="5" xfId="0" applyFont="1" applyFill="1" applyBorder="1" applyAlignment="1">
      <alignment horizontal="center" vertical="center" wrapText="1"/>
    </xf>
    <xf numFmtId="165" fontId="5" fillId="3" borderId="5"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0" fontId="52" fillId="3" borderId="5" xfId="0" applyFont="1" applyFill="1" applyBorder="1" applyAlignment="1">
      <alignment vertical="center" wrapText="1"/>
    </xf>
    <xf numFmtId="0" fontId="0" fillId="3" borderId="5" xfId="0" applyFill="1" applyBorder="1"/>
    <xf numFmtId="0" fontId="36" fillId="3" borderId="5" xfId="0" applyFont="1" applyFill="1" applyBorder="1" applyAlignment="1">
      <alignment horizontal="left" vertical="center" wrapText="1"/>
    </xf>
    <xf numFmtId="165" fontId="36" fillId="3" borderId="5" xfId="0" applyNumberFormat="1" applyFont="1" applyFill="1" applyBorder="1" applyAlignment="1">
      <alignment horizontal="center" vertical="center" wrapText="1"/>
    </xf>
    <xf numFmtId="0" fontId="36" fillId="3" borderId="5" xfId="0" applyFont="1" applyFill="1" applyBorder="1" applyAlignment="1">
      <alignment horizontal="center" vertical="center" wrapText="1"/>
    </xf>
    <xf numFmtId="49" fontId="36" fillId="3" borderId="5" xfId="0" applyNumberFormat="1" applyFont="1" applyFill="1" applyBorder="1" applyAlignment="1">
      <alignment horizontal="center" vertical="center" wrapText="1"/>
    </xf>
    <xf numFmtId="0" fontId="36" fillId="3" borderId="6" xfId="0" applyFont="1" applyFill="1" applyBorder="1" applyAlignment="1">
      <alignment horizontal="left" vertical="center" wrapText="1"/>
    </xf>
    <xf numFmtId="166" fontId="36" fillId="3" borderId="5" xfId="0" applyNumberFormat="1" applyFont="1" applyFill="1" applyBorder="1" applyAlignment="1">
      <alignment horizontal="center" vertical="center" wrapText="1"/>
    </xf>
    <xf numFmtId="167" fontId="36" fillId="3" borderId="5" xfId="0" applyNumberFormat="1" applyFont="1" applyFill="1" applyBorder="1" applyAlignment="1">
      <alignment horizontal="center" vertical="center" wrapText="1"/>
    </xf>
    <xf numFmtId="49" fontId="36" fillId="3" borderId="5" xfId="2" applyNumberFormat="1" applyFont="1" applyFill="1" applyBorder="1" applyAlignment="1">
      <alignment horizontal="center" vertical="center" wrapText="1"/>
    </xf>
    <xf numFmtId="165" fontId="36" fillId="3" borderId="5" xfId="2"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4" fontId="36" fillId="3" borderId="5" xfId="0" applyNumberFormat="1" applyFont="1" applyFill="1" applyBorder="1" applyAlignment="1">
      <alignment horizontal="center" vertical="center" wrapText="1"/>
    </xf>
    <xf numFmtId="0" fontId="5" fillId="3" borderId="5" xfId="0" applyFont="1" applyFill="1" applyBorder="1" applyAlignment="1">
      <alignment horizontal="left" vertical="center" wrapText="1"/>
    </xf>
    <xf numFmtId="49" fontId="5" fillId="3" borderId="5" xfId="0" applyNumberFormat="1" applyFont="1" applyFill="1" applyBorder="1" applyAlignment="1">
      <alignment horizontal="center" vertical="center" wrapText="1"/>
    </xf>
    <xf numFmtId="167" fontId="5" fillId="3" borderId="5"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168" fontId="36" fillId="3" borderId="5" xfId="0" applyNumberFormat="1"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5" xfId="2" applyFont="1" applyFill="1" applyBorder="1" applyAlignment="1">
      <alignment horizontal="center" vertical="center" wrapText="1"/>
    </xf>
    <xf numFmtId="165" fontId="36" fillId="3" borderId="6" xfId="0" applyNumberFormat="1" applyFont="1" applyFill="1" applyBorder="1" applyAlignment="1">
      <alignment horizontal="center" vertical="center" wrapText="1"/>
    </xf>
    <xf numFmtId="0" fontId="36" fillId="3" borderId="6" xfId="0" applyFont="1" applyFill="1" applyBorder="1" applyAlignment="1">
      <alignment horizontal="center" vertical="center" wrapText="1"/>
    </xf>
    <xf numFmtId="4" fontId="36" fillId="3" borderId="6" xfId="0" applyNumberFormat="1" applyFont="1" applyFill="1" applyBorder="1" applyAlignment="1">
      <alignment horizontal="center" vertical="center" wrapText="1"/>
    </xf>
    <xf numFmtId="165" fontId="5" fillId="3" borderId="5" xfId="0"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169" fontId="36" fillId="3" borderId="5" xfId="0" applyNumberFormat="1" applyFont="1" applyFill="1" applyBorder="1" applyAlignment="1">
      <alignment horizontal="center" vertical="center"/>
    </xf>
    <xf numFmtId="0" fontId="0" fillId="3" borderId="5" xfId="0" applyFill="1" applyBorder="1" applyAlignment="1">
      <alignment wrapText="1"/>
    </xf>
    <xf numFmtId="165" fontId="36" fillId="3" borderId="6" xfId="0" applyNumberFormat="1" applyFont="1" applyFill="1" applyBorder="1" applyAlignment="1">
      <alignment horizontal="center" vertical="center"/>
    </xf>
    <xf numFmtId="165" fontId="36" fillId="3" borderId="0" xfId="0" applyNumberFormat="1" applyFont="1" applyFill="1" applyAlignment="1">
      <alignment horizontal="center" vertical="center"/>
    </xf>
    <xf numFmtId="0" fontId="33" fillId="3" borderId="1" xfId="0" applyFont="1" applyFill="1" applyBorder="1" applyAlignment="1">
      <alignment horizontal="left" vertical="center"/>
    </xf>
    <xf numFmtId="0" fontId="18" fillId="4" borderId="2" xfId="0" applyFont="1" applyFill="1" applyBorder="1" applyAlignment="1">
      <alignment horizontal="left" vertical="center"/>
    </xf>
    <xf numFmtId="0" fontId="32" fillId="20" borderId="2" xfId="0" applyFont="1" applyFill="1" applyBorder="1" applyAlignment="1">
      <alignment horizontal="left" vertical="center"/>
    </xf>
    <xf numFmtId="0" fontId="36" fillId="3" borderId="5" xfId="2" applyFont="1" applyFill="1" applyBorder="1" applyAlignment="1">
      <alignment horizontal="left" vertical="center" wrapText="1"/>
    </xf>
    <xf numFmtId="0" fontId="27" fillId="5" borderId="22" xfId="0" applyFont="1" applyFill="1" applyBorder="1" applyAlignment="1">
      <alignment horizontal="left" vertical="center"/>
    </xf>
    <xf numFmtId="0" fontId="34" fillId="22" borderId="8" xfId="0" applyFont="1" applyFill="1" applyBorder="1" applyAlignment="1">
      <alignment horizontal="left" vertical="center"/>
    </xf>
    <xf numFmtId="0" fontId="0" fillId="5" borderId="5" xfId="0" applyFill="1" applyBorder="1" applyAlignment="1">
      <alignment horizontal="left" vertical="center"/>
    </xf>
    <xf numFmtId="0" fontId="0" fillId="3" borderId="5" xfId="0" applyFill="1" applyBorder="1" applyAlignment="1">
      <alignment vertical="center"/>
    </xf>
    <xf numFmtId="0" fontId="0" fillId="18" borderId="6" xfId="0" applyFill="1" applyBorder="1" applyAlignment="1">
      <alignment vertical="center"/>
    </xf>
    <xf numFmtId="0" fontId="0" fillId="18" borderId="6" xfId="0" applyFill="1" applyBorder="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33" fillId="3" borderId="1" xfId="0" applyFont="1" applyFill="1" applyBorder="1" applyAlignment="1">
      <alignment horizontal="left" vertical="center" wrapText="1"/>
    </xf>
    <xf numFmtId="0" fontId="0" fillId="4" borderId="0" xfId="0" applyFill="1" applyAlignment="1">
      <alignment vertical="center"/>
    </xf>
    <xf numFmtId="0" fontId="0" fillId="5" borderId="0" xfId="0" applyFill="1" applyAlignment="1">
      <alignment vertical="center"/>
    </xf>
    <xf numFmtId="0" fontId="0" fillId="3" borderId="1" xfId="0" applyFill="1" applyBorder="1" applyAlignment="1">
      <alignment vertical="center"/>
    </xf>
    <xf numFmtId="0" fontId="23" fillId="21" borderId="2" xfId="0" applyFont="1" applyFill="1" applyBorder="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0" fillId="3" borderId="1" xfId="0" applyFill="1" applyBorder="1" applyAlignment="1">
      <alignment horizontal="center" vertical="center"/>
    </xf>
    <xf numFmtId="17" fontId="0" fillId="3" borderId="6" xfId="0" applyNumberFormat="1" applyFill="1" applyBorder="1" applyAlignment="1">
      <alignment horizontal="center" vertical="center"/>
    </xf>
    <xf numFmtId="0" fontId="22" fillId="3" borderId="2"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6" xfId="0" applyFill="1" applyBorder="1" applyAlignment="1">
      <alignment horizontal="center" vertical="center" wrapText="1"/>
    </xf>
    <xf numFmtId="0" fontId="32" fillId="20" borderId="2" xfId="0" applyFont="1" applyFill="1" applyBorder="1" applyAlignment="1">
      <alignment horizontal="center" vertical="center"/>
    </xf>
    <xf numFmtId="0" fontId="33" fillId="3" borderId="1" xfId="0" applyFont="1" applyFill="1" applyBorder="1" applyAlignment="1">
      <alignment horizontal="center" vertical="center"/>
    </xf>
    <xf numFmtId="0" fontId="0" fillId="3" borderId="2" xfId="0" applyFill="1" applyBorder="1" applyAlignment="1">
      <alignment horizontal="center" vertical="center"/>
    </xf>
    <xf numFmtId="0" fontId="0" fillId="5" borderId="5" xfId="0" applyFill="1" applyBorder="1" applyAlignment="1">
      <alignment horizontal="center" vertical="center"/>
    </xf>
    <xf numFmtId="0" fontId="0" fillId="3" borderId="3" xfId="0" applyFill="1" applyBorder="1" applyAlignment="1">
      <alignment horizontal="center" vertical="center"/>
    </xf>
    <xf numFmtId="17" fontId="36" fillId="3" borderId="5" xfId="0" applyNumberFormat="1" applyFont="1" applyFill="1" applyBorder="1" applyAlignment="1">
      <alignment horizontal="center" vertical="center" wrapText="1"/>
    </xf>
    <xf numFmtId="0" fontId="0" fillId="3" borderId="6" xfId="0" applyFill="1" applyBorder="1" applyAlignment="1"/>
    <xf numFmtId="0" fontId="18" fillId="15" borderId="12" xfId="0" applyFont="1" applyFill="1" applyBorder="1" applyAlignment="1">
      <alignment horizontal="center" vertical="center" wrapText="1"/>
    </xf>
    <xf numFmtId="0" fontId="53" fillId="0" borderId="38" xfId="0" applyFont="1" applyBorder="1" applyAlignment="1">
      <alignment horizontal="center"/>
    </xf>
    <xf numFmtId="0" fontId="20" fillId="0" borderId="0" xfId="0" applyFont="1" applyAlignment="1">
      <alignment horizontal="left" vertical="top" wrapText="1"/>
    </xf>
    <xf numFmtId="0" fontId="0" fillId="5" borderId="25" xfId="0" applyFont="1" applyFill="1" applyBorder="1" applyAlignment="1">
      <alignment horizontal="left" vertical="top" wrapText="1"/>
    </xf>
    <xf numFmtId="0" fontId="0" fillId="5" borderId="24" xfId="0" applyFont="1" applyFill="1" applyBorder="1" applyAlignment="1">
      <alignment horizontal="left" vertical="top" wrapText="1"/>
    </xf>
    <xf numFmtId="0" fontId="0" fillId="5" borderId="6" xfId="0" applyFont="1" applyFill="1" applyBorder="1" applyAlignment="1">
      <alignment horizontal="left" vertical="top" wrapText="1"/>
    </xf>
    <xf numFmtId="0" fontId="36" fillId="3" borderId="23" xfId="0" applyFont="1" applyFill="1" applyBorder="1" applyAlignment="1">
      <alignment horizontal="left" vertical="top" wrapText="1"/>
    </xf>
    <xf numFmtId="0" fontId="36" fillId="3" borderId="24" xfId="0" applyFont="1" applyFill="1" applyBorder="1" applyAlignment="1">
      <alignment horizontal="left" vertical="top" wrapText="1"/>
    </xf>
    <xf numFmtId="0" fontId="36" fillId="3" borderId="6" xfId="0" applyFont="1" applyFill="1" applyBorder="1" applyAlignment="1">
      <alignment horizontal="left" vertical="top" wrapText="1"/>
    </xf>
    <xf numFmtId="0" fontId="23" fillId="21" borderId="4" xfId="0" applyFont="1" applyFill="1" applyBorder="1" applyAlignment="1">
      <alignment horizontal="center"/>
    </xf>
    <xf numFmtId="0" fontId="23" fillId="21" borderId="2" xfId="0" applyFont="1" applyFill="1" applyBorder="1" applyAlignment="1">
      <alignment horizontal="center"/>
    </xf>
    <xf numFmtId="0" fontId="23" fillId="21" borderId="3" xfId="0" applyFont="1" applyFill="1" applyBorder="1" applyAlignment="1">
      <alignment horizontal="center"/>
    </xf>
    <xf numFmtId="0" fontId="23" fillId="25" borderId="4" xfId="0" applyFont="1" applyFill="1" applyBorder="1" applyAlignment="1">
      <alignment horizontal="center"/>
    </xf>
    <xf numFmtId="0" fontId="23" fillId="25" borderId="2" xfId="0" applyFont="1" applyFill="1" applyBorder="1" applyAlignment="1">
      <alignment horizontal="center"/>
    </xf>
    <xf numFmtId="0" fontId="23" fillId="25" borderId="3" xfId="0" applyFont="1" applyFill="1" applyBorder="1" applyAlignment="1">
      <alignment horizontal="center"/>
    </xf>
    <xf numFmtId="0" fontId="31" fillId="3" borderId="4"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6" fillId="3" borderId="25" xfId="0" applyFont="1" applyFill="1" applyBorder="1" applyAlignment="1">
      <alignment horizontal="left" vertical="top" wrapText="1"/>
    </xf>
    <xf numFmtId="0" fontId="11" fillId="0" borderId="25" xfId="0" applyFont="1" applyFill="1" applyBorder="1" applyAlignment="1">
      <alignment vertical="top" wrapText="1"/>
    </xf>
    <xf numFmtId="0" fontId="21" fillId="0" borderId="6" xfId="0" applyFont="1" applyFill="1" applyBorder="1" applyAlignment="1">
      <alignment vertical="top" wrapText="1"/>
    </xf>
    <xf numFmtId="0" fontId="18" fillId="15" borderId="12" xfId="0" applyFont="1" applyFill="1" applyBorder="1" applyAlignment="1">
      <alignment horizontal="center" vertical="center" wrapText="1"/>
    </xf>
    <xf numFmtId="0" fontId="18" fillId="15" borderId="39" xfId="0" applyFont="1" applyFill="1" applyBorder="1" applyAlignment="1">
      <alignment horizontal="center" vertical="center" wrapText="1"/>
    </xf>
    <xf numFmtId="0" fontId="33" fillId="3" borderId="1" xfId="0" applyFont="1" applyFill="1" applyBorder="1" applyAlignment="1">
      <alignment horizontal="left"/>
    </xf>
    <xf numFmtId="0" fontId="17" fillId="17" borderId="26" xfId="0" applyFont="1" applyFill="1" applyBorder="1" applyAlignment="1">
      <alignment horizontal="center"/>
    </xf>
    <xf numFmtId="0" fontId="20" fillId="0" borderId="40" xfId="0" applyFont="1" applyBorder="1" applyAlignment="1">
      <alignment horizontal="center" wrapText="1"/>
    </xf>
    <xf numFmtId="0" fontId="20" fillId="0" borderId="37" xfId="0" applyFont="1" applyBorder="1" applyAlignment="1">
      <alignment horizontal="center" wrapText="1"/>
    </xf>
    <xf numFmtId="0" fontId="53" fillId="0" borderId="41" xfId="0" applyFont="1" applyBorder="1" applyAlignment="1">
      <alignment horizontal="center"/>
    </xf>
    <xf numFmtId="0" fontId="53" fillId="0" borderId="38" xfId="0" applyFont="1" applyBorder="1" applyAlignment="1">
      <alignment horizontal="center"/>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54" fillId="3" borderId="4" xfId="0" applyFont="1" applyFill="1" applyBorder="1" applyAlignment="1">
      <alignment horizontal="left" vertical="center" wrapText="1"/>
    </xf>
    <xf numFmtId="0" fontId="54" fillId="3" borderId="2" xfId="0" applyFont="1" applyFill="1" applyBorder="1" applyAlignment="1">
      <alignment horizontal="left" vertical="center" wrapText="1"/>
    </xf>
    <xf numFmtId="0" fontId="54" fillId="3" borderId="3" xfId="0" applyFont="1" applyFill="1" applyBorder="1" applyAlignment="1">
      <alignment horizontal="left" vertical="center" wrapText="1"/>
    </xf>
    <xf numFmtId="0" fontId="0" fillId="3" borderId="23" xfId="0" applyFill="1" applyBorder="1" applyAlignment="1">
      <alignment horizontal="center" vertical="top" wrapText="1"/>
    </xf>
    <xf numFmtId="0" fontId="0" fillId="3" borderId="24" xfId="0" applyFill="1" applyBorder="1" applyAlignment="1">
      <alignment horizontal="center" vertical="top" wrapText="1"/>
    </xf>
    <xf numFmtId="0" fontId="0" fillId="3" borderId="6" xfId="0" applyFill="1" applyBorder="1" applyAlignment="1">
      <alignment horizontal="center" vertical="top" wrapText="1"/>
    </xf>
    <xf numFmtId="0" fontId="0" fillId="3" borderId="25" xfId="0" applyFill="1" applyBorder="1" applyAlignment="1">
      <alignment horizontal="center" vertical="top" wrapText="1"/>
    </xf>
    <xf numFmtId="0" fontId="18" fillId="15" borderId="42" xfId="0" applyFont="1" applyFill="1" applyBorder="1" applyAlignment="1">
      <alignment horizontal="center" vertical="center" wrapText="1"/>
    </xf>
    <xf numFmtId="0" fontId="0" fillId="18" borderId="36" xfId="0" applyFill="1" applyBorder="1" applyAlignment="1">
      <alignment horizontal="center" vertical="center"/>
    </xf>
    <xf numFmtId="0" fontId="0" fillId="18" borderId="37" xfId="0" applyFill="1" applyBorder="1" applyAlignment="1">
      <alignment horizontal="center" vertical="center"/>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24" xfId="0" applyFill="1" applyBorder="1" applyAlignment="1">
      <alignment horizontal="center" vertical="center"/>
    </xf>
    <xf numFmtId="0" fontId="0" fillId="3" borderId="6" xfId="0" applyFill="1" applyBorder="1" applyAlignment="1">
      <alignment horizontal="center" vertical="center"/>
    </xf>
    <xf numFmtId="0" fontId="17" fillId="17" borderId="12" xfId="0" applyFont="1" applyFill="1" applyBorder="1" applyAlignment="1">
      <alignment horizontal="center"/>
    </xf>
    <xf numFmtId="0" fontId="0" fillId="0" borderId="0" xfId="0" applyBorder="1"/>
    <xf numFmtId="0" fontId="18" fillId="15" borderId="44"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0" fillId="0" borderId="26" xfId="0" applyBorder="1" applyAlignment="1">
      <alignment horizontal="center"/>
    </xf>
    <xf numFmtId="0" fontId="18" fillId="15" borderId="3" xfId="0" applyFont="1" applyFill="1" applyBorder="1" applyAlignment="1">
      <alignment horizontal="center" vertical="center" wrapText="1"/>
    </xf>
    <xf numFmtId="0" fontId="18" fillId="16" borderId="45" xfId="0" applyFont="1" applyFill="1" applyBorder="1" applyAlignment="1">
      <alignment horizontal="center" vertical="center"/>
    </xf>
    <xf numFmtId="9" fontId="24" fillId="0" borderId="46" xfId="3" applyFont="1" applyBorder="1" applyAlignment="1">
      <alignment horizontal="center"/>
    </xf>
    <xf numFmtId="9" fontId="24" fillId="0" borderId="47" xfId="3" applyFont="1" applyBorder="1" applyAlignment="1">
      <alignment horizontal="center"/>
    </xf>
    <xf numFmtId="9" fontId="24" fillId="0" borderId="48" xfId="3" applyFont="1" applyBorder="1" applyAlignment="1">
      <alignment horizontal="center"/>
    </xf>
    <xf numFmtId="9" fontId="0" fillId="0" borderId="45" xfId="0" applyNumberFormat="1" applyBorder="1" applyAlignment="1">
      <alignment horizontal="center"/>
    </xf>
    <xf numFmtId="0" fontId="0" fillId="10" borderId="49" xfId="0" applyFill="1" applyBorder="1"/>
    <xf numFmtId="0" fontId="21" fillId="0" borderId="46" xfId="0" applyFont="1" applyBorder="1" applyAlignment="1">
      <alignment horizontal="center"/>
    </xf>
    <xf numFmtId="0" fontId="25" fillId="18" borderId="48" xfId="0" applyFont="1" applyFill="1" applyBorder="1" applyAlignment="1">
      <alignment horizontal="center"/>
    </xf>
  </cellXfs>
  <cellStyles count="4">
    <cellStyle name="Hiperlink" xfId="1" builtinId="8"/>
    <cellStyle name="Normal" xfId="0" builtinId="0"/>
    <cellStyle name="Normal 2" xfId="2"/>
    <cellStyle name="Porcentagem" xfId="3" builtinId="5"/>
  </cellStyles>
  <dxfs count="147">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3D8F-4366-80B3-D2D240B0BCED}"/>
              </c:ext>
            </c:extLst>
          </c:dPt>
          <c:dPt>
            <c:idx val="1"/>
            <c:bubble3D val="0"/>
            <c:spPr>
              <a:solidFill>
                <a:srgbClr val="FF0000"/>
              </a:solidFill>
            </c:spPr>
            <c:extLst>
              <c:ext xmlns:c16="http://schemas.microsoft.com/office/drawing/2014/chart" uri="{C3380CC4-5D6E-409C-BE32-E72D297353CC}">
                <c16:uniqueId val="{00000003-3D8F-4366-80B3-D2D240B0BCED}"/>
              </c:ext>
            </c:extLst>
          </c:dPt>
          <c:dPt>
            <c:idx val="2"/>
            <c:bubble3D val="0"/>
            <c:spPr>
              <a:solidFill>
                <a:srgbClr val="FFC000"/>
              </a:solidFill>
            </c:spPr>
            <c:extLst>
              <c:ext xmlns:c16="http://schemas.microsoft.com/office/drawing/2014/chart" uri="{C3380CC4-5D6E-409C-BE32-E72D297353CC}">
                <c16:uniqueId val="{00000005-3D8F-4366-80B3-D2D240B0BCED}"/>
              </c:ext>
            </c:extLst>
          </c:dPt>
          <c:dPt>
            <c:idx val="3"/>
            <c:bubble3D val="0"/>
            <c:spPr>
              <a:solidFill>
                <a:srgbClr val="92D050"/>
              </a:solidFill>
            </c:spPr>
            <c:extLst>
              <c:ext xmlns:c16="http://schemas.microsoft.com/office/drawing/2014/chart" uri="{C3380CC4-5D6E-409C-BE32-E72D297353CC}">
                <c16:uniqueId val="{00000007-3D8F-4366-80B3-D2D240B0BCED}"/>
              </c:ext>
            </c:extLst>
          </c:dPt>
          <c:dPt>
            <c:idx val="4"/>
            <c:bubble3D val="0"/>
            <c:spPr>
              <a:solidFill>
                <a:srgbClr val="0070C0"/>
              </a:solidFill>
            </c:spPr>
            <c:extLst>
              <c:ext xmlns:c16="http://schemas.microsoft.com/office/drawing/2014/chart" uri="{C3380CC4-5D6E-409C-BE32-E72D297353CC}">
                <c16:uniqueId val="{00000009-3D8F-4366-80B3-D2D240B0BCED}"/>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3D8F-4366-80B3-D2D240B0BCED}"/>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6</c:v>
                </c:pt>
                <c:pt idx="1">
                  <c:v>10</c:v>
                </c:pt>
                <c:pt idx="2">
                  <c:v>3</c:v>
                </c:pt>
                <c:pt idx="3">
                  <c:v>25</c:v>
                </c:pt>
                <c:pt idx="4">
                  <c:v>14</c:v>
                </c:pt>
              </c:numCache>
            </c:numRef>
          </c:val>
          <c:extLst>
            <c:ext xmlns:c16="http://schemas.microsoft.com/office/drawing/2014/chart" uri="{C3380CC4-5D6E-409C-BE32-E72D297353CC}">
              <c16:uniqueId val="{0000000A-3D8F-4366-80B3-D2D240B0BCED}"/>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5536522977000757"/>
          <c:y val="0.25142539353123494"/>
          <c:w val="0.43321922683393388"/>
          <c:h val="0.57925112074169027"/>
        </c:manualLayout>
      </c:layout>
      <c:overlay val="0"/>
    </c:legend>
    <c:plotVisOnly val="1"/>
    <c:dispBlanksAs val="zero"/>
    <c:showDLblsOverMax val="0"/>
  </c:chart>
  <c:spPr>
    <a:ln>
      <a:noFill/>
    </a:ln>
  </c:spPr>
  <c:printSettings>
    <c:headerFooter/>
    <c:pageMargins b="0.78740157499999996" l="0.511811024" r="0.511811024" t="0.78740157499999996" header="0.31496062000000058" footer="0.31496062000000058"/>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962E-4219-9367-26C2670970C0}"/>
              </c:ext>
            </c:extLst>
          </c:dPt>
          <c:dPt>
            <c:idx val="1"/>
            <c:bubble3D val="0"/>
            <c:spPr>
              <a:solidFill>
                <a:srgbClr val="FF0000"/>
              </a:solidFill>
            </c:spPr>
            <c:extLst>
              <c:ext xmlns:c16="http://schemas.microsoft.com/office/drawing/2014/chart" uri="{C3380CC4-5D6E-409C-BE32-E72D297353CC}">
                <c16:uniqueId val="{00000003-962E-4219-9367-26C2670970C0}"/>
              </c:ext>
            </c:extLst>
          </c:dPt>
          <c:dPt>
            <c:idx val="2"/>
            <c:bubble3D val="0"/>
            <c:spPr>
              <a:solidFill>
                <a:srgbClr val="FFC000"/>
              </a:solidFill>
            </c:spPr>
            <c:extLst>
              <c:ext xmlns:c16="http://schemas.microsoft.com/office/drawing/2014/chart" uri="{C3380CC4-5D6E-409C-BE32-E72D297353CC}">
                <c16:uniqueId val="{00000005-962E-4219-9367-26C2670970C0}"/>
              </c:ext>
            </c:extLst>
          </c:dPt>
          <c:dPt>
            <c:idx val="3"/>
            <c:bubble3D val="0"/>
            <c:spPr>
              <a:solidFill>
                <a:srgbClr val="92D050"/>
              </a:solidFill>
            </c:spPr>
            <c:extLst>
              <c:ext xmlns:c16="http://schemas.microsoft.com/office/drawing/2014/chart" uri="{C3380CC4-5D6E-409C-BE32-E72D297353CC}">
                <c16:uniqueId val="{00000007-962E-4219-9367-26C2670970C0}"/>
              </c:ext>
            </c:extLst>
          </c:dPt>
          <c:dPt>
            <c:idx val="4"/>
            <c:bubble3D val="0"/>
            <c:spPr>
              <a:solidFill>
                <a:srgbClr val="0070C0"/>
              </a:solidFill>
            </c:spPr>
            <c:extLst>
              <c:ext xmlns:c16="http://schemas.microsoft.com/office/drawing/2014/chart" uri="{C3380CC4-5D6E-409C-BE32-E72D297353CC}">
                <c16:uniqueId val="{00000009-962E-4219-9367-26C2670970C0}"/>
              </c:ext>
            </c:extLst>
          </c:dPt>
          <c:dLbls>
            <c:dLbl>
              <c:idx val="0"/>
              <c:delete val="1"/>
              <c:extLst>
                <c:ext xmlns:c15="http://schemas.microsoft.com/office/drawing/2012/chart" uri="{CE6537A1-D6FC-4f65-9D91-7224C49458BB}"/>
                <c:ext xmlns:c16="http://schemas.microsoft.com/office/drawing/2014/chart" uri="{C3380CC4-5D6E-409C-BE32-E72D297353CC}">
                  <c16:uniqueId val="{00000001-962E-4219-9367-26C2670970C0}"/>
                </c:ext>
              </c:extLst>
            </c:dLbl>
            <c:dLbl>
              <c:idx val="2"/>
              <c:delete val="1"/>
              <c:extLst>
                <c:ext xmlns:c15="http://schemas.microsoft.com/office/drawing/2012/chart" uri="{CE6537A1-D6FC-4f65-9D91-7224C49458BB}"/>
                <c:ext xmlns:c16="http://schemas.microsoft.com/office/drawing/2014/chart" uri="{C3380CC4-5D6E-409C-BE32-E72D297353CC}">
                  <c16:uniqueId val="{00000005-962E-4219-9367-26C2670970C0}"/>
                </c:ext>
              </c:extLst>
            </c:dLbl>
            <c:dLbl>
              <c:idx val="3"/>
              <c:delete val="1"/>
              <c:extLst>
                <c:ext xmlns:c15="http://schemas.microsoft.com/office/drawing/2012/chart" uri="{CE6537A1-D6FC-4f65-9D91-7224C49458BB}"/>
                <c:ext xmlns:c16="http://schemas.microsoft.com/office/drawing/2014/chart" uri="{C3380CC4-5D6E-409C-BE32-E72D297353CC}">
                  <c16:uniqueId val="{00000007-962E-4219-9367-26C2670970C0}"/>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- 4'!$B$16:$B$20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- 4'!$C$16:$C$20</c:f>
              <c:numCache>
                <c:formatCode>General</c:formatCode>
                <c:ptCount val="5"/>
                <c:pt idx="0">
                  <c:v>0</c:v>
                </c:pt>
                <c:pt idx="1">
                  <c:v>18</c:v>
                </c:pt>
                <c:pt idx="2">
                  <c:v>0</c:v>
                </c:pt>
                <c:pt idx="3">
                  <c:v>0</c:v>
                </c:pt>
                <c:pt idx="4">
                  <c:v>30</c:v>
                </c:pt>
              </c:numCache>
            </c:numRef>
          </c:val>
          <c:extLst>
            <c:ext xmlns:c16="http://schemas.microsoft.com/office/drawing/2014/chart" uri="{C3380CC4-5D6E-409C-BE32-E72D297353CC}">
              <c16:uniqueId val="{0000000A-962E-4219-9367-26C2670970C0}"/>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egendEntry>
        <c:idx val="0"/>
        <c:delete val="1"/>
      </c:legendEntry>
      <c:legendEntry>
        <c:idx val="2"/>
        <c:delete val="1"/>
      </c:legendEntry>
      <c:legendEntry>
        <c:idx val="3"/>
        <c:delete val="1"/>
      </c:legendEntry>
      <c:layout>
        <c:manualLayout>
          <c:xMode val="edge"/>
          <c:yMode val="edge"/>
          <c:x val="0.63652301856428528"/>
          <c:y val="0.40231131629772743"/>
          <c:w val="0.32343100178171158"/>
          <c:h val="0.37844740765392948"/>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02" footer="0.314960620000001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2"/>
          <c:order val="0"/>
          <c:spPr>
            <a:solidFill>
              <a:srgbClr val="FF0000"/>
            </a:solidFill>
          </c:spPr>
          <c:invertIfNegative val="0"/>
          <c:cat>
            <c:strRef>
              <c:f>'Painel de Gestão - 4'!$B$31:$B$33</c:f>
              <c:strCache>
                <c:ptCount val="3"/>
                <c:pt idx="0">
                  <c:v>OBJETIVO 1</c:v>
                </c:pt>
                <c:pt idx="1">
                  <c:v>OBJETIVO 2</c:v>
                </c:pt>
                <c:pt idx="2">
                  <c:v>OBJETIVO 3</c:v>
                </c:pt>
              </c:strCache>
            </c:strRef>
          </c:cat>
          <c:val>
            <c:numRef>
              <c:f>'Painel de Gestão - 4'!$D$31:$D$33</c:f>
              <c:numCache>
                <c:formatCode>General</c:formatCode>
                <c:ptCount val="3"/>
                <c:pt idx="0">
                  <c:v>9</c:v>
                </c:pt>
                <c:pt idx="1">
                  <c:v>9</c:v>
                </c:pt>
                <c:pt idx="2">
                  <c:v>0</c:v>
                </c:pt>
              </c:numCache>
            </c:numRef>
          </c:val>
          <c:extLst>
            <c:ext xmlns:c16="http://schemas.microsoft.com/office/drawing/2014/chart" uri="{C3380CC4-5D6E-409C-BE32-E72D297353CC}">
              <c16:uniqueId val="{00000002-0866-4256-BF40-5BD79181D0BC}"/>
            </c:ext>
          </c:extLst>
        </c:ser>
        <c:ser>
          <c:idx val="5"/>
          <c:order val="1"/>
          <c:spPr>
            <a:solidFill>
              <a:srgbClr val="0070C0"/>
            </a:solidFill>
          </c:spPr>
          <c:invertIfNegative val="0"/>
          <c:cat>
            <c:strRef>
              <c:f>'Painel de Gestão - 4'!$B$31:$B$33</c:f>
              <c:strCache>
                <c:ptCount val="3"/>
                <c:pt idx="0">
                  <c:v>OBJETIVO 1</c:v>
                </c:pt>
                <c:pt idx="1">
                  <c:v>OBJETIVO 2</c:v>
                </c:pt>
                <c:pt idx="2">
                  <c:v>OBJETIVO 3</c:v>
                </c:pt>
              </c:strCache>
            </c:strRef>
          </c:cat>
          <c:val>
            <c:numRef>
              <c:f>'Painel de Gestão - 4'!$E$31:$E$33</c:f>
              <c:numCache>
                <c:formatCode>General</c:formatCode>
                <c:ptCount val="3"/>
                <c:pt idx="0">
                  <c:v>10</c:v>
                </c:pt>
                <c:pt idx="1">
                  <c:v>15</c:v>
                </c:pt>
                <c:pt idx="2">
                  <c:v>5</c:v>
                </c:pt>
              </c:numCache>
            </c:numRef>
          </c:val>
          <c:extLst>
            <c:ext xmlns:c16="http://schemas.microsoft.com/office/drawing/2014/chart" uri="{C3380CC4-5D6E-409C-BE32-E72D297353CC}">
              <c16:uniqueId val="{00000005-0866-4256-BF40-5BD79181D0BC}"/>
            </c:ext>
          </c:extLst>
        </c:ser>
        <c:dLbls>
          <c:showLegendKey val="0"/>
          <c:showVal val="0"/>
          <c:showCatName val="0"/>
          <c:showSerName val="0"/>
          <c:showPercent val="0"/>
          <c:showBubbleSize val="0"/>
        </c:dLbls>
        <c:gapWidth val="150"/>
        <c:overlap val="100"/>
        <c:axId val="119721344"/>
        <c:axId val="119731328"/>
      </c:barChart>
      <c:catAx>
        <c:axId val="119721344"/>
        <c:scaling>
          <c:orientation val="maxMin"/>
        </c:scaling>
        <c:delete val="0"/>
        <c:axPos val="l"/>
        <c:numFmt formatCode="General" sourceLinked="1"/>
        <c:majorTickMark val="out"/>
        <c:minorTickMark val="none"/>
        <c:tickLblPos val="nextTo"/>
        <c:crossAx val="119731328"/>
        <c:crosses val="autoZero"/>
        <c:auto val="1"/>
        <c:lblAlgn val="ctr"/>
        <c:lblOffset val="100"/>
        <c:noMultiLvlLbl val="0"/>
      </c:catAx>
      <c:valAx>
        <c:axId val="119731328"/>
        <c:scaling>
          <c:orientation val="minMax"/>
        </c:scaling>
        <c:delete val="0"/>
        <c:axPos val="t"/>
        <c:majorGridlines/>
        <c:numFmt formatCode="General" sourceLinked="1"/>
        <c:majorTickMark val="out"/>
        <c:minorTickMark val="none"/>
        <c:tickLblPos val="nextTo"/>
        <c:crossAx val="119721344"/>
        <c:crosses val="autoZero"/>
        <c:crossBetween val="between"/>
      </c:valAx>
    </c:plotArea>
    <c:plotVisOnly val="1"/>
    <c:dispBlanksAs val="gap"/>
    <c:showDLblsOverMax val="0"/>
  </c:chart>
  <c:printSettings>
    <c:headerFooter/>
    <c:pageMargins b="0.78740157499999996" l="0.511811024" r="0.511811024" t="0.78740157499999996" header="0.31496062000000102" footer="0.314960620000001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F9A-438B-A827-63DB6B0E00AF}"/>
              </c:ext>
            </c:extLst>
          </c:dPt>
          <c:dPt>
            <c:idx val="1"/>
            <c:bubble3D val="0"/>
            <c:spPr>
              <a:solidFill>
                <a:srgbClr val="FF0000"/>
              </a:solidFill>
            </c:spPr>
            <c:extLst>
              <c:ext xmlns:c16="http://schemas.microsoft.com/office/drawing/2014/chart" uri="{C3380CC4-5D6E-409C-BE32-E72D297353CC}">
                <c16:uniqueId val="{00000003-BF9A-438B-A827-63DB6B0E00AF}"/>
              </c:ext>
            </c:extLst>
          </c:dPt>
          <c:dPt>
            <c:idx val="2"/>
            <c:bubble3D val="0"/>
            <c:spPr>
              <a:solidFill>
                <a:srgbClr val="FFC000"/>
              </a:solidFill>
            </c:spPr>
            <c:extLst>
              <c:ext xmlns:c16="http://schemas.microsoft.com/office/drawing/2014/chart" uri="{C3380CC4-5D6E-409C-BE32-E72D297353CC}">
                <c16:uniqueId val="{00000005-BF9A-438B-A827-63DB6B0E00AF}"/>
              </c:ext>
            </c:extLst>
          </c:dPt>
          <c:dPt>
            <c:idx val="3"/>
            <c:bubble3D val="0"/>
            <c:spPr>
              <a:solidFill>
                <a:srgbClr val="92D050"/>
              </a:solidFill>
            </c:spPr>
            <c:extLst>
              <c:ext xmlns:c16="http://schemas.microsoft.com/office/drawing/2014/chart" uri="{C3380CC4-5D6E-409C-BE32-E72D297353CC}">
                <c16:uniqueId val="{00000007-BF9A-438B-A827-63DB6B0E00AF}"/>
              </c:ext>
            </c:extLst>
          </c:dPt>
          <c:dPt>
            <c:idx val="4"/>
            <c:bubble3D val="0"/>
            <c:spPr>
              <a:solidFill>
                <a:srgbClr val="0070C0"/>
              </a:solidFill>
            </c:spPr>
            <c:extLst>
              <c:ext xmlns:c16="http://schemas.microsoft.com/office/drawing/2014/chart" uri="{C3380CC4-5D6E-409C-BE32-E72D297353CC}">
                <c16:uniqueId val="{00000009-BF9A-438B-A827-63DB6B0E00AF}"/>
              </c:ext>
            </c:extLst>
          </c:dPt>
          <c:dPt>
            <c:idx val="5"/>
            <c:bubble3D val="0"/>
            <c:spPr>
              <a:solidFill>
                <a:srgbClr val="FF99CC"/>
              </a:solidFill>
            </c:spPr>
            <c:extLst>
              <c:ext xmlns:c16="http://schemas.microsoft.com/office/drawing/2014/chart" uri="{C3380CC4-5D6E-409C-BE32-E72D297353CC}">
                <c16:uniqueId val="{0000000B-BF9A-438B-A827-63DB6B0E00AF}"/>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BF9A-438B-A827-63DB6B0E00AF}"/>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BF9A-438B-A827-63DB6B0E00AF}"/>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4</c:v>
                </c:pt>
                <c:pt idx="1">
                  <c:v>5</c:v>
                </c:pt>
                <c:pt idx="2">
                  <c:v>0</c:v>
                </c:pt>
                <c:pt idx="3">
                  <c:v>19</c:v>
                </c:pt>
                <c:pt idx="4">
                  <c:v>13</c:v>
                </c:pt>
                <c:pt idx="5">
                  <c:v>7</c:v>
                </c:pt>
              </c:numCache>
            </c:numRef>
          </c:val>
          <c:extLst>
            <c:ext xmlns:c16="http://schemas.microsoft.com/office/drawing/2014/chart" uri="{C3380CC4-5D6E-409C-BE32-E72D297353CC}">
              <c16:uniqueId val="{0000000D-BF9A-438B-A827-63DB6B0E00AF}"/>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6042522196"/>
          <c:y val="0.25142539353123494"/>
          <c:w val="0.43321905335995681"/>
          <c:h val="0.74857460646876506"/>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58" footer="0.31496062000000058"/>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- 1'!$B$31:$B$40</c:f>
              <c:strCache>
                <c:ptCount val="4"/>
                <c:pt idx="0">
                  <c:v>OBJETIVO 1</c:v>
                </c:pt>
                <c:pt idx="1">
                  <c:v>OBJETIVO 2</c:v>
                </c:pt>
                <c:pt idx="2">
                  <c:v>OBJETIVO 3</c:v>
                </c:pt>
                <c:pt idx="3">
                  <c:v>OBJETIVO 4</c:v>
                </c:pt>
              </c:strCache>
            </c:strRef>
          </c:cat>
          <c:val>
            <c:numRef>
              <c:f>'Painel de Gestão - 1'!$D$31:$D$40</c:f>
              <c:numCache>
                <c:formatCode>General</c:formatCode>
                <c:ptCount val="10"/>
                <c:pt idx="0">
                  <c:v>8</c:v>
                </c:pt>
                <c:pt idx="1">
                  <c:v>2</c:v>
                </c:pt>
                <c:pt idx="2">
                  <c:v>1</c:v>
                </c:pt>
                <c:pt idx="3">
                  <c:v>6</c:v>
                </c:pt>
              </c:numCache>
            </c:numRef>
          </c:val>
          <c:extLst>
            <c:ext xmlns:c16="http://schemas.microsoft.com/office/drawing/2014/chart" uri="{C3380CC4-5D6E-409C-BE32-E72D297353CC}">
              <c16:uniqueId val="{00000000-BBA9-4CF4-A710-742BC69F08D5}"/>
            </c:ext>
          </c:extLst>
        </c:ser>
        <c:ser>
          <c:idx val="1"/>
          <c:order val="1"/>
          <c:spPr>
            <a:solidFill>
              <a:schemeClr val="bg1">
                <a:lumMod val="65000"/>
              </a:schemeClr>
            </a:solidFill>
          </c:spPr>
          <c:invertIfNegative val="0"/>
          <c:cat>
            <c:strRef>
              <c:f>'Painel de Gestão - 1'!$B$31:$B$40</c:f>
              <c:strCache>
                <c:ptCount val="4"/>
                <c:pt idx="0">
                  <c:v>OBJETIVO 1</c:v>
                </c:pt>
                <c:pt idx="1">
                  <c:v>OBJETIVO 2</c:v>
                </c:pt>
                <c:pt idx="2">
                  <c:v>OBJETIVO 3</c:v>
                </c:pt>
                <c:pt idx="3">
                  <c:v>OBJETIVO 4</c:v>
                </c:pt>
              </c:strCache>
            </c:strRef>
          </c:cat>
          <c:val>
            <c:numRef>
              <c:f>'Painel de Gestão - 1'!$E$31:$E$40</c:f>
              <c:numCache>
                <c:formatCode>General</c:formatCode>
                <c:ptCount val="10"/>
                <c:pt idx="0">
                  <c:v>4</c:v>
                </c:pt>
                <c:pt idx="1">
                  <c:v>0</c:v>
                </c:pt>
                <c:pt idx="2">
                  <c:v>1</c:v>
                </c:pt>
                <c:pt idx="3">
                  <c:v>1</c:v>
                </c:pt>
              </c:numCache>
            </c:numRef>
          </c:val>
          <c:extLst>
            <c:ext xmlns:c16="http://schemas.microsoft.com/office/drawing/2014/chart" uri="{C3380CC4-5D6E-409C-BE32-E72D297353CC}">
              <c16:uniqueId val="{00000001-BBA9-4CF4-A710-742BC69F08D5}"/>
            </c:ext>
          </c:extLst>
        </c:ser>
        <c:ser>
          <c:idx val="2"/>
          <c:order val="2"/>
          <c:spPr>
            <a:solidFill>
              <a:srgbClr val="FF0000"/>
            </a:solidFill>
          </c:spPr>
          <c:invertIfNegative val="0"/>
          <c:cat>
            <c:strRef>
              <c:f>'Painel de Gestão - 1'!$B$31:$B$40</c:f>
              <c:strCache>
                <c:ptCount val="4"/>
                <c:pt idx="0">
                  <c:v>OBJETIVO 1</c:v>
                </c:pt>
                <c:pt idx="1">
                  <c:v>OBJETIVO 2</c:v>
                </c:pt>
                <c:pt idx="2">
                  <c:v>OBJETIVO 3</c:v>
                </c:pt>
                <c:pt idx="3">
                  <c:v>OBJETIVO 4</c:v>
                </c:pt>
              </c:strCache>
            </c:strRef>
          </c:cat>
          <c:val>
            <c:numRef>
              <c:f>'Painel de Gestão - 1'!$F$31:$F$40</c:f>
              <c:numCache>
                <c:formatCode>General</c:formatCode>
                <c:ptCount val="10"/>
                <c:pt idx="0">
                  <c:v>8</c:v>
                </c:pt>
                <c:pt idx="1">
                  <c:v>1</c:v>
                </c:pt>
                <c:pt idx="2">
                  <c:v>0</c:v>
                </c:pt>
                <c:pt idx="3">
                  <c:v>1</c:v>
                </c:pt>
              </c:numCache>
            </c:numRef>
          </c:val>
          <c:extLst>
            <c:ext xmlns:c16="http://schemas.microsoft.com/office/drawing/2014/chart" uri="{C3380CC4-5D6E-409C-BE32-E72D297353CC}">
              <c16:uniqueId val="{00000002-BBA9-4CF4-A710-742BC69F08D5}"/>
            </c:ext>
          </c:extLst>
        </c:ser>
        <c:ser>
          <c:idx val="3"/>
          <c:order val="3"/>
          <c:spPr>
            <a:solidFill>
              <a:srgbClr val="FFC000"/>
            </a:solidFill>
          </c:spPr>
          <c:invertIfNegative val="0"/>
          <c:cat>
            <c:strRef>
              <c:f>'Painel de Gestão - 1'!$B$31:$B$40</c:f>
              <c:strCache>
                <c:ptCount val="4"/>
                <c:pt idx="0">
                  <c:v>OBJETIVO 1</c:v>
                </c:pt>
                <c:pt idx="1">
                  <c:v>OBJETIVO 2</c:v>
                </c:pt>
                <c:pt idx="2">
                  <c:v>OBJETIVO 3</c:v>
                </c:pt>
                <c:pt idx="3">
                  <c:v>OBJETIVO 4</c:v>
                </c:pt>
              </c:strCache>
            </c:strRef>
          </c:cat>
          <c:val>
            <c:numRef>
              <c:f>'Painel de Gestão - 1'!$G$31:$G$40</c:f>
              <c:numCache>
                <c:formatCode>General</c:formatCode>
                <c:ptCount val="10"/>
                <c:pt idx="0">
                  <c:v>0</c:v>
                </c:pt>
                <c:pt idx="1">
                  <c:v>1</c:v>
                </c:pt>
                <c:pt idx="2">
                  <c:v>0</c:v>
                </c:pt>
                <c:pt idx="3">
                  <c:v>2</c:v>
                </c:pt>
              </c:numCache>
            </c:numRef>
          </c:val>
          <c:extLst>
            <c:ext xmlns:c16="http://schemas.microsoft.com/office/drawing/2014/chart" uri="{C3380CC4-5D6E-409C-BE32-E72D297353CC}">
              <c16:uniqueId val="{00000003-BBA9-4CF4-A710-742BC69F08D5}"/>
            </c:ext>
          </c:extLst>
        </c:ser>
        <c:ser>
          <c:idx val="4"/>
          <c:order val="4"/>
          <c:spPr>
            <a:solidFill>
              <a:srgbClr val="92D050"/>
            </a:solidFill>
          </c:spPr>
          <c:invertIfNegative val="0"/>
          <c:cat>
            <c:strRef>
              <c:f>'Painel de Gestão - 1'!$B$31:$B$40</c:f>
              <c:strCache>
                <c:ptCount val="4"/>
                <c:pt idx="0">
                  <c:v>OBJETIVO 1</c:v>
                </c:pt>
                <c:pt idx="1">
                  <c:v>OBJETIVO 2</c:v>
                </c:pt>
                <c:pt idx="2">
                  <c:v>OBJETIVO 3</c:v>
                </c:pt>
                <c:pt idx="3">
                  <c:v>OBJETIVO 4</c:v>
                </c:pt>
              </c:strCache>
            </c:strRef>
          </c:cat>
          <c:val>
            <c:numRef>
              <c:f>'Painel de Gestão - 1'!$H$31:$H$40</c:f>
              <c:numCache>
                <c:formatCode>General</c:formatCode>
                <c:ptCount val="10"/>
                <c:pt idx="0">
                  <c:v>8</c:v>
                </c:pt>
                <c:pt idx="1">
                  <c:v>1</c:v>
                </c:pt>
                <c:pt idx="2">
                  <c:v>10</c:v>
                </c:pt>
                <c:pt idx="3">
                  <c:v>6</c:v>
                </c:pt>
              </c:numCache>
            </c:numRef>
          </c:val>
          <c:extLst>
            <c:ext xmlns:c16="http://schemas.microsoft.com/office/drawing/2014/chart" uri="{C3380CC4-5D6E-409C-BE32-E72D297353CC}">
              <c16:uniqueId val="{00000004-BBA9-4CF4-A710-742BC69F08D5}"/>
            </c:ext>
          </c:extLst>
        </c:ser>
        <c:ser>
          <c:idx val="5"/>
          <c:order val="5"/>
          <c:spPr>
            <a:solidFill>
              <a:srgbClr val="0070C0"/>
            </a:solidFill>
          </c:spPr>
          <c:invertIfNegative val="0"/>
          <c:cat>
            <c:strRef>
              <c:f>'Painel de Gestão - 1'!$B$31:$B$40</c:f>
              <c:strCache>
                <c:ptCount val="4"/>
                <c:pt idx="0">
                  <c:v>OBJETIVO 1</c:v>
                </c:pt>
                <c:pt idx="1">
                  <c:v>OBJETIVO 2</c:v>
                </c:pt>
                <c:pt idx="2">
                  <c:v>OBJETIVO 3</c:v>
                </c:pt>
                <c:pt idx="3">
                  <c:v>OBJETIVO 4</c:v>
                </c:pt>
              </c:strCache>
            </c:strRef>
          </c:cat>
          <c:val>
            <c:numRef>
              <c:f>'Painel de Gestão - 1'!$I$31:$I$40</c:f>
              <c:numCache>
                <c:formatCode>General</c:formatCode>
                <c:ptCount val="10"/>
                <c:pt idx="0">
                  <c:v>6</c:v>
                </c:pt>
                <c:pt idx="1">
                  <c:v>1</c:v>
                </c:pt>
                <c:pt idx="2">
                  <c:v>6</c:v>
                </c:pt>
                <c:pt idx="3">
                  <c:v>1</c:v>
                </c:pt>
              </c:numCache>
            </c:numRef>
          </c:val>
          <c:extLst>
            <c:ext xmlns:c16="http://schemas.microsoft.com/office/drawing/2014/chart" uri="{C3380CC4-5D6E-409C-BE32-E72D297353CC}">
              <c16:uniqueId val="{00000005-BBA9-4CF4-A710-742BC69F08D5}"/>
            </c:ext>
          </c:extLst>
        </c:ser>
        <c:dLbls>
          <c:showLegendKey val="0"/>
          <c:showVal val="0"/>
          <c:showCatName val="0"/>
          <c:showSerName val="0"/>
          <c:showPercent val="0"/>
          <c:showBubbleSize val="0"/>
        </c:dLbls>
        <c:gapWidth val="150"/>
        <c:overlap val="100"/>
        <c:axId val="61479936"/>
        <c:axId val="61489920"/>
      </c:barChart>
      <c:catAx>
        <c:axId val="61479936"/>
        <c:scaling>
          <c:orientation val="maxMin"/>
        </c:scaling>
        <c:delete val="0"/>
        <c:axPos val="l"/>
        <c:numFmt formatCode="General" sourceLinked="1"/>
        <c:majorTickMark val="out"/>
        <c:minorTickMark val="none"/>
        <c:tickLblPos val="nextTo"/>
        <c:crossAx val="61489920"/>
        <c:crosses val="autoZero"/>
        <c:auto val="1"/>
        <c:lblAlgn val="ctr"/>
        <c:lblOffset val="100"/>
        <c:noMultiLvlLbl val="0"/>
      </c:catAx>
      <c:valAx>
        <c:axId val="61489920"/>
        <c:scaling>
          <c:orientation val="minMax"/>
        </c:scaling>
        <c:delete val="0"/>
        <c:axPos val="t"/>
        <c:majorGridlines/>
        <c:numFmt formatCode="General" sourceLinked="1"/>
        <c:majorTickMark val="out"/>
        <c:minorTickMark val="none"/>
        <c:tickLblPos val="nextTo"/>
        <c:crossAx val="61479936"/>
        <c:crosses val="autoZero"/>
        <c:crossBetween val="between"/>
        <c:majorUnit val="1"/>
      </c:valAx>
    </c:plotArea>
    <c:plotVisOnly val="1"/>
    <c:dispBlanksAs val="gap"/>
    <c:showDLblsOverMax val="0"/>
  </c:chart>
  <c:printSettings>
    <c:headerFooter/>
    <c:pageMargins b="0.78740157499999996" l="0.511811024" r="0.511811024" t="0.78740157499999996" header="0.31496062000000058" footer="0.31496062000000058"/>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A8F3-41F6-854B-3E46C1CECE70}"/>
              </c:ext>
            </c:extLst>
          </c:dPt>
          <c:dPt>
            <c:idx val="1"/>
            <c:bubble3D val="0"/>
            <c:spPr>
              <a:solidFill>
                <a:srgbClr val="FF0000"/>
              </a:solidFill>
            </c:spPr>
            <c:extLst>
              <c:ext xmlns:c16="http://schemas.microsoft.com/office/drawing/2014/chart" uri="{C3380CC4-5D6E-409C-BE32-E72D297353CC}">
                <c16:uniqueId val="{00000003-A8F3-41F6-854B-3E46C1CECE70}"/>
              </c:ext>
            </c:extLst>
          </c:dPt>
          <c:dPt>
            <c:idx val="2"/>
            <c:bubble3D val="0"/>
            <c:spPr>
              <a:solidFill>
                <a:srgbClr val="FFC000"/>
              </a:solidFill>
            </c:spPr>
            <c:extLst>
              <c:ext xmlns:c16="http://schemas.microsoft.com/office/drawing/2014/chart" uri="{C3380CC4-5D6E-409C-BE32-E72D297353CC}">
                <c16:uniqueId val="{00000005-A8F3-41F6-854B-3E46C1CECE70}"/>
              </c:ext>
            </c:extLst>
          </c:dPt>
          <c:dPt>
            <c:idx val="3"/>
            <c:bubble3D val="0"/>
            <c:spPr>
              <a:solidFill>
                <a:srgbClr val="92D050"/>
              </a:solidFill>
            </c:spPr>
            <c:extLst>
              <c:ext xmlns:c16="http://schemas.microsoft.com/office/drawing/2014/chart" uri="{C3380CC4-5D6E-409C-BE32-E72D297353CC}">
                <c16:uniqueId val="{00000007-A8F3-41F6-854B-3E46C1CECE70}"/>
              </c:ext>
            </c:extLst>
          </c:dPt>
          <c:dPt>
            <c:idx val="4"/>
            <c:bubble3D val="0"/>
            <c:spPr>
              <a:solidFill>
                <a:srgbClr val="0070C0"/>
              </a:solidFill>
            </c:spPr>
            <c:extLst>
              <c:ext xmlns:c16="http://schemas.microsoft.com/office/drawing/2014/chart" uri="{C3380CC4-5D6E-409C-BE32-E72D297353CC}">
                <c16:uniqueId val="{00000009-A8F3-41F6-854B-3E46C1CECE70}"/>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A8F3-41F6-854B-3E46C1CECE70}"/>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1</c:v>
                </c:pt>
                <c:pt idx="1">
                  <c:v>4</c:v>
                </c:pt>
                <c:pt idx="2">
                  <c:v>6</c:v>
                </c:pt>
                <c:pt idx="3">
                  <c:v>23</c:v>
                </c:pt>
                <c:pt idx="4">
                  <c:v>14</c:v>
                </c:pt>
              </c:numCache>
            </c:numRef>
          </c:val>
          <c:extLst>
            <c:ext xmlns:c16="http://schemas.microsoft.com/office/drawing/2014/chart" uri="{C3380CC4-5D6E-409C-BE32-E72D297353CC}">
              <c16:uniqueId val="{0000000A-A8F3-41F6-854B-3E46C1CECE70}"/>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7786889986209344"/>
          <c:y val="0.25142548848060658"/>
          <c:w val="0.41071577917167135"/>
          <c:h val="0.57925109361329818"/>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75" footer="0.3149606200000007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DE9C-48E6-8C25-DC447242BB9E}"/>
              </c:ext>
            </c:extLst>
          </c:dPt>
          <c:dPt>
            <c:idx val="1"/>
            <c:bubble3D val="0"/>
            <c:spPr>
              <a:solidFill>
                <a:srgbClr val="FF0000"/>
              </a:solidFill>
            </c:spPr>
            <c:extLst>
              <c:ext xmlns:c16="http://schemas.microsoft.com/office/drawing/2014/chart" uri="{C3380CC4-5D6E-409C-BE32-E72D297353CC}">
                <c16:uniqueId val="{00000003-DE9C-48E6-8C25-DC447242BB9E}"/>
              </c:ext>
            </c:extLst>
          </c:dPt>
          <c:dPt>
            <c:idx val="2"/>
            <c:bubble3D val="0"/>
            <c:spPr>
              <a:solidFill>
                <a:srgbClr val="FFC000"/>
              </a:solidFill>
            </c:spPr>
            <c:extLst>
              <c:ext xmlns:c16="http://schemas.microsoft.com/office/drawing/2014/chart" uri="{C3380CC4-5D6E-409C-BE32-E72D297353CC}">
                <c16:uniqueId val="{00000005-DE9C-48E6-8C25-DC447242BB9E}"/>
              </c:ext>
            </c:extLst>
          </c:dPt>
          <c:dPt>
            <c:idx val="3"/>
            <c:bubble3D val="0"/>
            <c:spPr>
              <a:solidFill>
                <a:srgbClr val="92D050"/>
              </a:solidFill>
            </c:spPr>
            <c:extLst>
              <c:ext xmlns:c16="http://schemas.microsoft.com/office/drawing/2014/chart" uri="{C3380CC4-5D6E-409C-BE32-E72D297353CC}">
                <c16:uniqueId val="{00000007-DE9C-48E6-8C25-DC447242BB9E}"/>
              </c:ext>
            </c:extLst>
          </c:dPt>
          <c:dPt>
            <c:idx val="4"/>
            <c:bubble3D val="0"/>
            <c:spPr>
              <a:solidFill>
                <a:srgbClr val="0070C0"/>
              </a:solidFill>
            </c:spPr>
            <c:extLst>
              <c:ext xmlns:c16="http://schemas.microsoft.com/office/drawing/2014/chart" uri="{C3380CC4-5D6E-409C-BE32-E72D297353CC}">
                <c16:uniqueId val="{00000009-DE9C-48E6-8C25-DC447242BB9E}"/>
              </c:ext>
            </c:extLst>
          </c:dPt>
          <c:dPt>
            <c:idx val="5"/>
            <c:bubble3D val="0"/>
            <c:spPr>
              <a:solidFill>
                <a:srgbClr val="FF99CC"/>
              </a:solidFill>
            </c:spPr>
            <c:extLst>
              <c:ext xmlns:c16="http://schemas.microsoft.com/office/drawing/2014/chart" uri="{C3380CC4-5D6E-409C-BE32-E72D297353CC}">
                <c16:uniqueId val="{0000000B-DE9C-48E6-8C25-DC447242BB9E}"/>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DE9C-48E6-8C25-DC447242BB9E}"/>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DE9C-48E6-8C25-DC447242BB9E}"/>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1</c:v>
                </c:pt>
                <c:pt idx="1">
                  <c:v>3</c:v>
                </c:pt>
                <c:pt idx="2">
                  <c:v>5</c:v>
                </c:pt>
                <c:pt idx="3">
                  <c:v>22</c:v>
                </c:pt>
                <c:pt idx="4">
                  <c:v>14</c:v>
                </c:pt>
                <c:pt idx="5">
                  <c:v>3</c:v>
                </c:pt>
              </c:numCache>
            </c:numRef>
          </c:val>
          <c:extLst>
            <c:ext xmlns:c16="http://schemas.microsoft.com/office/drawing/2014/chart" uri="{C3380CC4-5D6E-409C-BE32-E72D297353CC}">
              <c16:uniqueId val="{0000000D-DE9C-48E6-8C25-DC447242BB9E}"/>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6042522196"/>
          <c:y val="0.25142548848060658"/>
          <c:w val="0.43321905335995681"/>
          <c:h val="0.67438261883931183"/>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75" footer="0.3149606200000007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- 2'!$B$31:$B$33</c:f>
              <c:strCache>
                <c:ptCount val="3"/>
                <c:pt idx="0">
                  <c:v>OBJETIVO 1</c:v>
                </c:pt>
                <c:pt idx="1">
                  <c:v>OBJETIVO 2</c:v>
                </c:pt>
                <c:pt idx="2">
                  <c:v>OBJETIVO 3</c:v>
                </c:pt>
              </c:strCache>
            </c:strRef>
          </c:cat>
          <c:val>
            <c:numRef>
              <c:f>'Painel de Gestão - 2'!$D$31:$D$33</c:f>
              <c:numCache>
                <c:formatCode>General</c:formatCode>
                <c:ptCount val="3"/>
                <c:pt idx="0">
                  <c:v>2</c:v>
                </c:pt>
                <c:pt idx="1">
                  <c:v>0</c:v>
                </c:pt>
                <c:pt idx="2">
                  <c:v>1</c:v>
                </c:pt>
              </c:numCache>
            </c:numRef>
          </c:val>
          <c:extLst>
            <c:ext xmlns:c16="http://schemas.microsoft.com/office/drawing/2014/chart" uri="{C3380CC4-5D6E-409C-BE32-E72D297353CC}">
              <c16:uniqueId val="{00000000-4064-4112-AC6C-1D9EAD75FB02}"/>
            </c:ext>
          </c:extLst>
        </c:ser>
        <c:ser>
          <c:idx val="1"/>
          <c:order val="1"/>
          <c:spPr>
            <a:solidFill>
              <a:schemeClr val="bg1">
                <a:lumMod val="65000"/>
              </a:schemeClr>
            </a:solidFill>
          </c:spPr>
          <c:invertIfNegative val="0"/>
          <c:cat>
            <c:strRef>
              <c:f>'Painel de Gestão - 2'!$B$31:$B$33</c:f>
              <c:strCache>
                <c:ptCount val="3"/>
                <c:pt idx="0">
                  <c:v>OBJETIVO 1</c:v>
                </c:pt>
                <c:pt idx="1">
                  <c:v>OBJETIVO 2</c:v>
                </c:pt>
                <c:pt idx="2">
                  <c:v>OBJETIVO 3</c:v>
                </c:pt>
              </c:strCache>
            </c:strRef>
          </c:cat>
          <c:val>
            <c:numRef>
              <c:f>'Painel de Gestão - 2'!$E$31:$E$33</c:f>
              <c:numCache>
                <c:formatCode>General</c:formatCode>
                <c:ptCount val="3"/>
                <c:pt idx="0">
                  <c:v>0</c:v>
                </c:pt>
                <c:pt idx="1">
                  <c:v>1</c:v>
                </c:pt>
                <c:pt idx="2">
                  <c:v>0</c:v>
                </c:pt>
              </c:numCache>
            </c:numRef>
          </c:val>
          <c:extLst>
            <c:ext xmlns:c16="http://schemas.microsoft.com/office/drawing/2014/chart" uri="{C3380CC4-5D6E-409C-BE32-E72D297353CC}">
              <c16:uniqueId val="{00000001-4064-4112-AC6C-1D9EAD75FB02}"/>
            </c:ext>
          </c:extLst>
        </c:ser>
        <c:ser>
          <c:idx val="2"/>
          <c:order val="2"/>
          <c:spPr>
            <a:solidFill>
              <a:srgbClr val="FF0000"/>
            </a:solidFill>
          </c:spPr>
          <c:invertIfNegative val="0"/>
          <c:cat>
            <c:strRef>
              <c:f>'Painel de Gestão - 2'!$B$31:$B$33</c:f>
              <c:strCache>
                <c:ptCount val="3"/>
                <c:pt idx="0">
                  <c:v>OBJETIVO 1</c:v>
                </c:pt>
                <c:pt idx="1">
                  <c:v>OBJETIVO 2</c:v>
                </c:pt>
                <c:pt idx="2">
                  <c:v>OBJETIVO 3</c:v>
                </c:pt>
              </c:strCache>
            </c:strRef>
          </c:cat>
          <c:val>
            <c:numRef>
              <c:f>'Painel de Gestão - 2'!$F$31:$F$33</c:f>
              <c:numCache>
                <c:formatCode>General</c:formatCode>
                <c:ptCount val="3"/>
                <c:pt idx="0">
                  <c:v>3</c:v>
                </c:pt>
                <c:pt idx="1">
                  <c:v>0</c:v>
                </c:pt>
                <c:pt idx="2">
                  <c:v>1</c:v>
                </c:pt>
              </c:numCache>
            </c:numRef>
          </c:val>
          <c:extLst>
            <c:ext xmlns:c16="http://schemas.microsoft.com/office/drawing/2014/chart" uri="{C3380CC4-5D6E-409C-BE32-E72D297353CC}">
              <c16:uniqueId val="{00000002-4064-4112-AC6C-1D9EAD75FB02}"/>
            </c:ext>
          </c:extLst>
        </c:ser>
        <c:ser>
          <c:idx val="3"/>
          <c:order val="3"/>
          <c:spPr>
            <a:solidFill>
              <a:srgbClr val="FFC000"/>
            </a:solidFill>
          </c:spPr>
          <c:invertIfNegative val="0"/>
          <c:cat>
            <c:strRef>
              <c:f>'Painel de Gestão - 2'!$B$31:$B$33</c:f>
              <c:strCache>
                <c:ptCount val="3"/>
                <c:pt idx="0">
                  <c:v>OBJETIVO 1</c:v>
                </c:pt>
                <c:pt idx="1">
                  <c:v>OBJETIVO 2</c:v>
                </c:pt>
                <c:pt idx="2">
                  <c:v>OBJETIVO 3</c:v>
                </c:pt>
              </c:strCache>
            </c:strRef>
          </c:cat>
          <c:val>
            <c:numRef>
              <c:f>'Painel de Gestão - 2'!$G$31:$G$33</c:f>
              <c:numCache>
                <c:formatCode>General</c:formatCode>
                <c:ptCount val="3"/>
                <c:pt idx="0">
                  <c:v>4</c:v>
                </c:pt>
                <c:pt idx="1">
                  <c:v>1</c:v>
                </c:pt>
                <c:pt idx="2">
                  <c:v>1</c:v>
                </c:pt>
              </c:numCache>
            </c:numRef>
          </c:val>
          <c:extLst>
            <c:ext xmlns:c16="http://schemas.microsoft.com/office/drawing/2014/chart" uri="{C3380CC4-5D6E-409C-BE32-E72D297353CC}">
              <c16:uniqueId val="{00000003-4064-4112-AC6C-1D9EAD75FB02}"/>
            </c:ext>
          </c:extLst>
        </c:ser>
        <c:ser>
          <c:idx val="4"/>
          <c:order val="4"/>
          <c:spPr>
            <a:solidFill>
              <a:srgbClr val="92D050"/>
            </a:solidFill>
          </c:spPr>
          <c:invertIfNegative val="0"/>
          <c:cat>
            <c:strRef>
              <c:f>'Painel de Gestão - 2'!$B$31:$B$33</c:f>
              <c:strCache>
                <c:ptCount val="3"/>
                <c:pt idx="0">
                  <c:v>OBJETIVO 1</c:v>
                </c:pt>
                <c:pt idx="1">
                  <c:v>OBJETIVO 2</c:v>
                </c:pt>
                <c:pt idx="2">
                  <c:v>OBJETIVO 3</c:v>
                </c:pt>
              </c:strCache>
            </c:strRef>
          </c:cat>
          <c:val>
            <c:numRef>
              <c:f>'Painel de Gestão - 2'!$H$31:$H$33</c:f>
              <c:numCache>
                <c:formatCode>General</c:formatCode>
                <c:ptCount val="3"/>
                <c:pt idx="0">
                  <c:v>9</c:v>
                </c:pt>
                <c:pt idx="1">
                  <c:v>12</c:v>
                </c:pt>
                <c:pt idx="2">
                  <c:v>2</c:v>
                </c:pt>
              </c:numCache>
            </c:numRef>
          </c:val>
          <c:extLst>
            <c:ext xmlns:c16="http://schemas.microsoft.com/office/drawing/2014/chart" uri="{C3380CC4-5D6E-409C-BE32-E72D297353CC}">
              <c16:uniqueId val="{00000004-4064-4112-AC6C-1D9EAD75FB02}"/>
            </c:ext>
          </c:extLst>
        </c:ser>
        <c:ser>
          <c:idx val="5"/>
          <c:order val="5"/>
          <c:spPr>
            <a:solidFill>
              <a:srgbClr val="0070C0"/>
            </a:solidFill>
          </c:spPr>
          <c:invertIfNegative val="0"/>
          <c:cat>
            <c:strRef>
              <c:f>'Painel de Gestão - 2'!$B$31:$B$33</c:f>
              <c:strCache>
                <c:ptCount val="3"/>
                <c:pt idx="0">
                  <c:v>OBJETIVO 1</c:v>
                </c:pt>
                <c:pt idx="1">
                  <c:v>OBJETIVO 2</c:v>
                </c:pt>
                <c:pt idx="2">
                  <c:v>OBJETIVO 3</c:v>
                </c:pt>
              </c:strCache>
            </c:strRef>
          </c:cat>
          <c:val>
            <c:numRef>
              <c:f>'Painel de Gestão - 2'!$I$31:$I$33</c:f>
              <c:numCache>
                <c:formatCode>General</c:formatCode>
                <c:ptCount val="3"/>
                <c:pt idx="0">
                  <c:v>6</c:v>
                </c:pt>
                <c:pt idx="1">
                  <c:v>6</c:v>
                </c:pt>
                <c:pt idx="2">
                  <c:v>2</c:v>
                </c:pt>
              </c:numCache>
            </c:numRef>
          </c:val>
          <c:extLst>
            <c:ext xmlns:c16="http://schemas.microsoft.com/office/drawing/2014/chart" uri="{C3380CC4-5D6E-409C-BE32-E72D297353CC}">
              <c16:uniqueId val="{00000005-4064-4112-AC6C-1D9EAD75FB02}"/>
            </c:ext>
          </c:extLst>
        </c:ser>
        <c:dLbls>
          <c:showLegendKey val="0"/>
          <c:showVal val="0"/>
          <c:showCatName val="0"/>
          <c:showSerName val="0"/>
          <c:showPercent val="0"/>
          <c:showBubbleSize val="0"/>
        </c:dLbls>
        <c:gapWidth val="150"/>
        <c:overlap val="100"/>
        <c:axId val="110166784"/>
        <c:axId val="110168320"/>
      </c:barChart>
      <c:catAx>
        <c:axId val="110166784"/>
        <c:scaling>
          <c:orientation val="maxMin"/>
        </c:scaling>
        <c:delete val="0"/>
        <c:axPos val="l"/>
        <c:numFmt formatCode="General" sourceLinked="1"/>
        <c:majorTickMark val="out"/>
        <c:minorTickMark val="none"/>
        <c:tickLblPos val="nextTo"/>
        <c:crossAx val="110168320"/>
        <c:crosses val="autoZero"/>
        <c:auto val="1"/>
        <c:lblAlgn val="ctr"/>
        <c:lblOffset val="100"/>
        <c:noMultiLvlLbl val="0"/>
      </c:catAx>
      <c:valAx>
        <c:axId val="110168320"/>
        <c:scaling>
          <c:orientation val="minMax"/>
        </c:scaling>
        <c:delete val="0"/>
        <c:axPos val="t"/>
        <c:majorGridlines/>
        <c:numFmt formatCode="General" sourceLinked="1"/>
        <c:majorTickMark val="out"/>
        <c:minorTickMark val="none"/>
        <c:tickLblPos val="nextTo"/>
        <c:crossAx val="110166784"/>
        <c:crosses val="autoZero"/>
        <c:crossBetween val="between"/>
      </c:valAx>
    </c:plotArea>
    <c:plotVisOnly val="1"/>
    <c:dispBlanksAs val="gap"/>
    <c:showDLblsOverMax val="0"/>
  </c:chart>
  <c:printSettings>
    <c:headerFooter/>
    <c:pageMargins b="0.78740157499999996" l="0.511811024" r="0.511811024" t="0.78740157499999996" header="0.31496062000000075" footer="0.3149606200000007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21AF-4887-8759-557C2BFF4125}"/>
              </c:ext>
            </c:extLst>
          </c:dPt>
          <c:dPt>
            <c:idx val="1"/>
            <c:bubble3D val="0"/>
            <c:spPr>
              <a:solidFill>
                <a:srgbClr val="FF0000"/>
              </a:solidFill>
            </c:spPr>
            <c:extLst>
              <c:ext xmlns:c16="http://schemas.microsoft.com/office/drawing/2014/chart" uri="{C3380CC4-5D6E-409C-BE32-E72D297353CC}">
                <c16:uniqueId val="{00000003-21AF-4887-8759-557C2BFF4125}"/>
              </c:ext>
            </c:extLst>
          </c:dPt>
          <c:dPt>
            <c:idx val="2"/>
            <c:bubble3D val="0"/>
            <c:spPr>
              <a:solidFill>
                <a:srgbClr val="FFC000"/>
              </a:solidFill>
            </c:spPr>
            <c:extLst>
              <c:ext xmlns:c16="http://schemas.microsoft.com/office/drawing/2014/chart" uri="{C3380CC4-5D6E-409C-BE32-E72D297353CC}">
                <c16:uniqueId val="{00000005-21AF-4887-8759-557C2BFF4125}"/>
              </c:ext>
            </c:extLst>
          </c:dPt>
          <c:dPt>
            <c:idx val="3"/>
            <c:bubble3D val="0"/>
            <c:spPr>
              <a:solidFill>
                <a:srgbClr val="92D050"/>
              </a:solidFill>
            </c:spPr>
            <c:extLst>
              <c:ext xmlns:c16="http://schemas.microsoft.com/office/drawing/2014/chart" uri="{C3380CC4-5D6E-409C-BE32-E72D297353CC}">
                <c16:uniqueId val="{00000007-21AF-4887-8759-557C2BFF4125}"/>
              </c:ext>
            </c:extLst>
          </c:dPt>
          <c:dPt>
            <c:idx val="4"/>
            <c:bubble3D val="0"/>
            <c:spPr>
              <a:solidFill>
                <a:srgbClr val="0070C0"/>
              </a:solidFill>
            </c:spPr>
            <c:extLst>
              <c:ext xmlns:c16="http://schemas.microsoft.com/office/drawing/2014/chart" uri="{C3380CC4-5D6E-409C-BE32-E72D297353CC}">
                <c16:uniqueId val="{00000009-21AF-4887-8759-557C2BFF4125}"/>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21AF-4887-8759-557C2BFF4125}"/>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1</c:v>
                </c:pt>
                <c:pt idx="1">
                  <c:v>4</c:v>
                </c:pt>
                <c:pt idx="2">
                  <c:v>7</c:v>
                </c:pt>
                <c:pt idx="3">
                  <c:v>14</c:v>
                </c:pt>
                <c:pt idx="4">
                  <c:v>7</c:v>
                </c:pt>
              </c:numCache>
            </c:numRef>
          </c:val>
          <c:extLst>
            <c:ext xmlns:c16="http://schemas.microsoft.com/office/drawing/2014/chart" uri="{C3380CC4-5D6E-409C-BE32-E72D297353CC}">
              <c16:uniqueId val="{0000000A-21AF-4887-8759-557C2BFF4125}"/>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5536522977000757"/>
          <c:y val="0.25142553856668193"/>
          <c:w val="0.43321922683393388"/>
          <c:h val="0.57925098697842825"/>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91" footer="0.3149606200000009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50C1-47D9-8E0C-9C2C1F9CD62E}"/>
              </c:ext>
            </c:extLst>
          </c:dPt>
          <c:dPt>
            <c:idx val="1"/>
            <c:bubble3D val="0"/>
            <c:spPr>
              <a:solidFill>
                <a:srgbClr val="FF0000"/>
              </a:solidFill>
            </c:spPr>
            <c:extLst>
              <c:ext xmlns:c16="http://schemas.microsoft.com/office/drawing/2014/chart" uri="{C3380CC4-5D6E-409C-BE32-E72D297353CC}">
                <c16:uniqueId val="{00000003-50C1-47D9-8E0C-9C2C1F9CD62E}"/>
              </c:ext>
            </c:extLst>
          </c:dPt>
          <c:dPt>
            <c:idx val="2"/>
            <c:bubble3D val="0"/>
            <c:spPr>
              <a:solidFill>
                <a:srgbClr val="FFC000"/>
              </a:solidFill>
            </c:spPr>
            <c:extLst>
              <c:ext xmlns:c16="http://schemas.microsoft.com/office/drawing/2014/chart" uri="{C3380CC4-5D6E-409C-BE32-E72D297353CC}">
                <c16:uniqueId val="{00000005-50C1-47D9-8E0C-9C2C1F9CD62E}"/>
              </c:ext>
            </c:extLst>
          </c:dPt>
          <c:dPt>
            <c:idx val="3"/>
            <c:bubble3D val="0"/>
            <c:spPr>
              <a:solidFill>
                <a:srgbClr val="92D050"/>
              </a:solidFill>
            </c:spPr>
            <c:extLst>
              <c:ext xmlns:c16="http://schemas.microsoft.com/office/drawing/2014/chart" uri="{C3380CC4-5D6E-409C-BE32-E72D297353CC}">
                <c16:uniqueId val="{00000007-50C1-47D9-8E0C-9C2C1F9CD62E}"/>
              </c:ext>
            </c:extLst>
          </c:dPt>
          <c:dPt>
            <c:idx val="4"/>
            <c:bubble3D val="0"/>
            <c:spPr>
              <a:solidFill>
                <a:srgbClr val="0070C0"/>
              </a:solidFill>
            </c:spPr>
            <c:extLst>
              <c:ext xmlns:c16="http://schemas.microsoft.com/office/drawing/2014/chart" uri="{C3380CC4-5D6E-409C-BE32-E72D297353CC}">
                <c16:uniqueId val="{00000009-50C1-47D9-8E0C-9C2C1F9CD62E}"/>
              </c:ext>
            </c:extLst>
          </c:dPt>
          <c:dPt>
            <c:idx val="5"/>
            <c:bubble3D val="0"/>
            <c:spPr>
              <a:solidFill>
                <a:srgbClr val="FF99CC"/>
              </a:solidFill>
            </c:spPr>
            <c:extLst>
              <c:ext xmlns:c16="http://schemas.microsoft.com/office/drawing/2014/chart" uri="{C3380CC4-5D6E-409C-BE32-E72D297353CC}">
                <c16:uniqueId val="{0000000B-50C1-47D9-8E0C-9C2C1F9CD62E}"/>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50C1-47D9-8E0C-9C2C1F9CD62E}"/>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50C1-47D9-8E0C-9C2C1F9CD62E}"/>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1</c:v>
                </c:pt>
                <c:pt idx="1">
                  <c:v>3</c:v>
                </c:pt>
                <c:pt idx="2">
                  <c:v>6</c:v>
                </c:pt>
                <c:pt idx="3">
                  <c:v>14</c:v>
                </c:pt>
                <c:pt idx="4">
                  <c:v>21</c:v>
                </c:pt>
                <c:pt idx="5">
                  <c:v>2</c:v>
                </c:pt>
              </c:numCache>
            </c:numRef>
          </c:val>
          <c:extLst>
            <c:ext xmlns:c16="http://schemas.microsoft.com/office/drawing/2014/chart" uri="{C3380CC4-5D6E-409C-BE32-E72D297353CC}">
              <c16:uniqueId val="{0000000D-50C1-47D9-8E0C-9C2C1F9CD62E}"/>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6042522196"/>
          <c:y val="0.19274572672875723"/>
          <c:w val="0.43321905335995681"/>
          <c:h val="0.80725427327124277"/>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91" footer="0.3149606200000009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- 3'!$B$31:$B$40</c:f>
              <c:strCache>
                <c:ptCount val="3"/>
                <c:pt idx="0">
                  <c:v>OBJETIVO 1</c:v>
                </c:pt>
                <c:pt idx="1">
                  <c:v>OBJETIVO 2</c:v>
                </c:pt>
                <c:pt idx="2">
                  <c:v>OBJETIVO 3</c:v>
                </c:pt>
              </c:strCache>
            </c:strRef>
          </c:cat>
          <c:val>
            <c:numRef>
              <c:f>'Painel de Gestão - 3'!$D$31:$D$40</c:f>
              <c:numCache>
                <c:formatCode>General</c:formatCode>
                <c:ptCount val="10"/>
                <c:pt idx="0">
                  <c:v>2</c:v>
                </c:pt>
                <c:pt idx="1">
                  <c:v>0</c:v>
                </c:pt>
                <c:pt idx="2">
                  <c:v>0</c:v>
                </c:pt>
              </c:numCache>
            </c:numRef>
          </c:val>
          <c:extLst>
            <c:ext xmlns:c16="http://schemas.microsoft.com/office/drawing/2014/chart" uri="{C3380CC4-5D6E-409C-BE32-E72D297353CC}">
              <c16:uniqueId val="{00000000-D871-4FA0-9130-F33E6F39627B}"/>
            </c:ext>
          </c:extLst>
        </c:ser>
        <c:ser>
          <c:idx val="1"/>
          <c:order val="1"/>
          <c:spPr>
            <a:solidFill>
              <a:schemeClr val="bg1">
                <a:lumMod val="65000"/>
              </a:schemeClr>
            </a:solidFill>
          </c:spPr>
          <c:invertIfNegative val="0"/>
          <c:cat>
            <c:strRef>
              <c:f>'Painel de Gestão - 3'!$B$31:$B$40</c:f>
              <c:strCache>
                <c:ptCount val="3"/>
                <c:pt idx="0">
                  <c:v>OBJETIVO 1</c:v>
                </c:pt>
                <c:pt idx="1">
                  <c:v>OBJETIVO 2</c:v>
                </c:pt>
                <c:pt idx="2">
                  <c:v>OBJETIVO 3</c:v>
                </c:pt>
              </c:strCache>
            </c:strRef>
          </c:cat>
          <c:val>
            <c:numRef>
              <c:f>'Painel de Gestão - 3'!$E$31:$E$40</c:f>
              <c:numCache>
                <c:formatCode>General</c:formatCode>
                <c:ptCount val="10"/>
                <c:pt idx="0">
                  <c:v>0</c:v>
                </c:pt>
                <c:pt idx="1">
                  <c:v>1</c:v>
                </c:pt>
                <c:pt idx="2">
                  <c:v>0</c:v>
                </c:pt>
              </c:numCache>
            </c:numRef>
          </c:val>
          <c:extLst>
            <c:ext xmlns:c16="http://schemas.microsoft.com/office/drawing/2014/chart" uri="{C3380CC4-5D6E-409C-BE32-E72D297353CC}">
              <c16:uniqueId val="{00000001-D871-4FA0-9130-F33E6F39627B}"/>
            </c:ext>
          </c:extLst>
        </c:ser>
        <c:ser>
          <c:idx val="2"/>
          <c:order val="2"/>
          <c:spPr>
            <a:solidFill>
              <a:srgbClr val="FF0000"/>
            </a:solidFill>
          </c:spPr>
          <c:invertIfNegative val="0"/>
          <c:cat>
            <c:strRef>
              <c:f>'Painel de Gestão - 3'!$B$31:$B$40</c:f>
              <c:strCache>
                <c:ptCount val="3"/>
                <c:pt idx="0">
                  <c:v>OBJETIVO 1</c:v>
                </c:pt>
                <c:pt idx="1">
                  <c:v>OBJETIVO 2</c:v>
                </c:pt>
                <c:pt idx="2">
                  <c:v>OBJETIVO 3</c:v>
                </c:pt>
              </c:strCache>
            </c:strRef>
          </c:cat>
          <c:val>
            <c:numRef>
              <c:f>'Painel de Gestão - 3'!$F$31:$F$40</c:f>
              <c:numCache>
                <c:formatCode>General</c:formatCode>
                <c:ptCount val="10"/>
                <c:pt idx="0">
                  <c:v>0</c:v>
                </c:pt>
                <c:pt idx="1">
                  <c:v>3</c:v>
                </c:pt>
                <c:pt idx="2">
                  <c:v>1</c:v>
                </c:pt>
              </c:numCache>
            </c:numRef>
          </c:val>
          <c:extLst>
            <c:ext xmlns:c16="http://schemas.microsoft.com/office/drawing/2014/chart" uri="{C3380CC4-5D6E-409C-BE32-E72D297353CC}">
              <c16:uniqueId val="{00000002-D871-4FA0-9130-F33E6F39627B}"/>
            </c:ext>
          </c:extLst>
        </c:ser>
        <c:ser>
          <c:idx val="3"/>
          <c:order val="3"/>
          <c:spPr>
            <a:solidFill>
              <a:srgbClr val="FFC000"/>
            </a:solidFill>
          </c:spPr>
          <c:invertIfNegative val="0"/>
          <c:cat>
            <c:strRef>
              <c:f>'Painel de Gestão - 3'!$B$31:$B$40</c:f>
              <c:strCache>
                <c:ptCount val="3"/>
                <c:pt idx="0">
                  <c:v>OBJETIVO 1</c:v>
                </c:pt>
                <c:pt idx="1">
                  <c:v>OBJETIVO 2</c:v>
                </c:pt>
                <c:pt idx="2">
                  <c:v>OBJETIVO 3</c:v>
                </c:pt>
              </c:strCache>
            </c:strRef>
          </c:cat>
          <c:val>
            <c:numRef>
              <c:f>'Painel de Gestão - 3'!$G$31:$G$40</c:f>
              <c:numCache>
                <c:formatCode>General</c:formatCode>
                <c:ptCount val="10"/>
                <c:pt idx="0">
                  <c:v>5</c:v>
                </c:pt>
                <c:pt idx="1">
                  <c:v>2</c:v>
                </c:pt>
                <c:pt idx="2">
                  <c:v>0</c:v>
                </c:pt>
              </c:numCache>
            </c:numRef>
          </c:val>
          <c:extLst>
            <c:ext xmlns:c16="http://schemas.microsoft.com/office/drawing/2014/chart" uri="{C3380CC4-5D6E-409C-BE32-E72D297353CC}">
              <c16:uniqueId val="{00000003-D871-4FA0-9130-F33E6F39627B}"/>
            </c:ext>
          </c:extLst>
        </c:ser>
        <c:ser>
          <c:idx val="4"/>
          <c:order val="4"/>
          <c:spPr>
            <a:solidFill>
              <a:srgbClr val="92D050"/>
            </a:solidFill>
          </c:spPr>
          <c:invertIfNegative val="0"/>
          <c:cat>
            <c:strRef>
              <c:f>'Painel de Gestão - 3'!$B$31:$B$40</c:f>
              <c:strCache>
                <c:ptCount val="3"/>
                <c:pt idx="0">
                  <c:v>OBJETIVO 1</c:v>
                </c:pt>
                <c:pt idx="1">
                  <c:v>OBJETIVO 2</c:v>
                </c:pt>
                <c:pt idx="2">
                  <c:v>OBJETIVO 3</c:v>
                </c:pt>
              </c:strCache>
            </c:strRef>
          </c:cat>
          <c:val>
            <c:numRef>
              <c:f>'Painel de Gestão - 3'!$H$31:$H$40</c:f>
              <c:numCache>
                <c:formatCode>General</c:formatCode>
                <c:ptCount val="10"/>
                <c:pt idx="0">
                  <c:v>7</c:v>
                </c:pt>
                <c:pt idx="1">
                  <c:v>5</c:v>
                </c:pt>
                <c:pt idx="2">
                  <c:v>2</c:v>
                </c:pt>
              </c:numCache>
            </c:numRef>
          </c:val>
          <c:extLst>
            <c:ext xmlns:c16="http://schemas.microsoft.com/office/drawing/2014/chart" uri="{C3380CC4-5D6E-409C-BE32-E72D297353CC}">
              <c16:uniqueId val="{00000004-D871-4FA0-9130-F33E6F39627B}"/>
            </c:ext>
          </c:extLst>
        </c:ser>
        <c:ser>
          <c:idx val="5"/>
          <c:order val="5"/>
          <c:spPr>
            <a:solidFill>
              <a:srgbClr val="0070C0"/>
            </a:solidFill>
          </c:spPr>
          <c:invertIfNegative val="0"/>
          <c:cat>
            <c:strRef>
              <c:f>'Painel de Gestão - 3'!$B$31:$B$40</c:f>
              <c:strCache>
                <c:ptCount val="3"/>
                <c:pt idx="0">
                  <c:v>OBJETIVO 1</c:v>
                </c:pt>
                <c:pt idx="1">
                  <c:v>OBJETIVO 2</c:v>
                </c:pt>
                <c:pt idx="2">
                  <c:v>OBJETIVO 3</c:v>
                </c:pt>
              </c:strCache>
            </c:strRef>
          </c:cat>
          <c:val>
            <c:numRef>
              <c:f>'Painel de Gestão - 3'!$I$31:$I$40</c:f>
              <c:numCache>
                <c:formatCode>General</c:formatCode>
                <c:ptCount val="10"/>
                <c:pt idx="0">
                  <c:v>1</c:v>
                </c:pt>
                <c:pt idx="1">
                  <c:v>6</c:v>
                </c:pt>
                <c:pt idx="2">
                  <c:v>0</c:v>
                </c:pt>
              </c:numCache>
            </c:numRef>
          </c:val>
          <c:extLst>
            <c:ext xmlns:c16="http://schemas.microsoft.com/office/drawing/2014/chart" uri="{C3380CC4-5D6E-409C-BE32-E72D297353CC}">
              <c16:uniqueId val="{00000005-D871-4FA0-9130-F33E6F39627B}"/>
            </c:ext>
          </c:extLst>
        </c:ser>
        <c:dLbls>
          <c:showLegendKey val="0"/>
          <c:showVal val="0"/>
          <c:showCatName val="0"/>
          <c:showSerName val="0"/>
          <c:showPercent val="0"/>
          <c:showBubbleSize val="0"/>
        </c:dLbls>
        <c:gapWidth val="150"/>
        <c:overlap val="100"/>
        <c:axId val="55060352"/>
        <c:axId val="55061888"/>
      </c:barChart>
      <c:catAx>
        <c:axId val="55060352"/>
        <c:scaling>
          <c:orientation val="maxMin"/>
        </c:scaling>
        <c:delete val="0"/>
        <c:axPos val="l"/>
        <c:numFmt formatCode="General" sourceLinked="1"/>
        <c:majorTickMark val="out"/>
        <c:minorTickMark val="none"/>
        <c:tickLblPos val="nextTo"/>
        <c:crossAx val="55061888"/>
        <c:crosses val="autoZero"/>
        <c:auto val="1"/>
        <c:lblAlgn val="ctr"/>
        <c:lblOffset val="100"/>
        <c:noMultiLvlLbl val="0"/>
      </c:catAx>
      <c:valAx>
        <c:axId val="55061888"/>
        <c:scaling>
          <c:orientation val="minMax"/>
        </c:scaling>
        <c:delete val="0"/>
        <c:axPos val="t"/>
        <c:majorGridlines/>
        <c:numFmt formatCode="General" sourceLinked="1"/>
        <c:majorTickMark val="out"/>
        <c:minorTickMark val="none"/>
        <c:tickLblPos val="nextTo"/>
        <c:crossAx val="55060352"/>
        <c:crosses val="autoZero"/>
        <c:crossBetween val="between"/>
      </c:valAx>
    </c:plotArea>
    <c:plotVisOnly val="1"/>
    <c:dispBlanksAs val="gap"/>
    <c:showDLblsOverMax val="0"/>
  </c:chart>
  <c:printSettings>
    <c:headerFooter/>
    <c:pageMargins b="0.78740157499999996" l="0.511811024" r="0.511811024" t="0.78740157499999996" header="0.31496062000000091" footer="0.31496062000000091"/>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10.xml.rels><?xml version="1.0" encoding="UTF-8" standalone="yes"?>
<Relationships xmlns="http://schemas.openxmlformats.org/package/2006/relationships"><Relationship Id="rId3" Type="http://schemas.openxmlformats.org/officeDocument/2006/relationships/hyperlink" Target="#SUM&#193;RIO!A1"/><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7.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drawing9.xml.rels><?xml version="1.0" encoding="UTF-8" standalone="yes"?>
<Relationships xmlns="http://schemas.openxmlformats.org/package/2006/relationships"><Relationship Id="rId1"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209550</xdr:rowOff>
    </xdr:to>
    <xdr:pic>
      <xdr:nvPicPr>
        <xdr:cNvPr id="2116000" name="Imagem 8">
          <a:extLst>
            <a:ext uri="{FF2B5EF4-FFF2-40B4-BE49-F238E27FC236}">
              <a16:creationId xmlns:a16="http://schemas.microsoft.com/office/drawing/2014/main" id="{00000000-0008-0000-0000-0000A0492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104775"/>
          <a:ext cx="9715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20</xdr:row>
      <xdr:rowOff>28575</xdr:rowOff>
    </xdr:from>
    <xdr:to>
      <xdr:col>18</xdr:col>
      <xdr:colOff>457200</xdr:colOff>
      <xdr:row>24</xdr:row>
      <xdr:rowOff>95250</xdr:rowOff>
    </xdr:to>
    <xdr:pic>
      <xdr:nvPicPr>
        <xdr:cNvPr id="2116001" name="Imagem 9">
          <a:extLst>
            <a:ext uri="{FF2B5EF4-FFF2-40B4-BE49-F238E27FC236}">
              <a16:creationId xmlns:a16="http://schemas.microsoft.com/office/drawing/2014/main" id="{00000000-0008-0000-0000-0000A1492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401300" y="3895725"/>
          <a:ext cx="10287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15</xdr:col>
      <xdr:colOff>219075</xdr:colOff>
      <xdr:row>23</xdr:row>
      <xdr:rowOff>28575</xdr:rowOff>
    </xdr:from>
    <xdr:ext cx="878574" cy="264560"/>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9327356" y="4469606"/>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a:extLst>
            <a:ext uri="{FF2B5EF4-FFF2-40B4-BE49-F238E27FC236}">
              <a16:creationId xmlns:a16="http://schemas.microsoft.com/office/drawing/2014/main" id="{00000000-0008-0000-0000-00000D000000}"/>
            </a:ext>
          </a:extLst>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lnSpc>
              <a:spcPts val="900"/>
            </a:lnSpc>
          </a:pPr>
          <a:r>
            <a:rPr lang="pt-BR" sz="1050" b="1"/>
            <a:t>PAINEL DE GESTÃO  </a:t>
          </a:r>
        </a:p>
        <a:p>
          <a:pPr algn="ctr">
            <a:lnSpc>
              <a:spcPts val="1000"/>
            </a:lnSpc>
          </a:pP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a:extLst>
            <a:ext uri="{FF2B5EF4-FFF2-40B4-BE49-F238E27FC236}">
              <a16:creationId xmlns:a16="http://schemas.microsoft.com/office/drawing/2014/main" id="{00000000-0008-0000-0000-00000E000000}"/>
            </a:ext>
          </a:extLst>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a:extLst>
            <a:ext uri="{FF2B5EF4-FFF2-40B4-BE49-F238E27FC236}">
              <a16:creationId xmlns:a16="http://schemas.microsoft.com/office/drawing/2014/main" id="{00000000-0008-0000-0000-00000F000000}"/>
            </a:ext>
          </a:extLst>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a:extLst>
            <a:ext uri="{FF2B5EF4-FFF2-40B4-BE49-F238E27FC236}">
              <a16:creationId xmlns:a16="http://schemas.microsoft.com/office/drawing/2014/main" id="{00000000-0008-0000-0000-000010000000}"/>
            </a:ext>
          </a:extLst>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a:extLst>
            <a:ext uri="{FF2B5EF4-FFF2-40B4-BE49-F238E27FC236}">
              <a16:creationId xmlns:a16="http://schemas.microsoft.com/office/drawing/2014/main" id="{00000000-0008-0000-0000-000011000000}"/>
            </a:ext>
          </a:extLst>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a:extLst>
            <a:ext uri="{FF2B5EF4-FFF2-40B4-BE49-F238E27FC236}">
              <a16:creationId xmlns:a16="http://schemas.microsoft.com/office/drawing/2014/main" id="{00000000-0008-0000-0000-000012000000}"/>
            </a:ext>
          </a:extLst>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a:extLst>
            <a:ext uri="{FF2B5EF4-FFF2-40B4-BE49-F238E27FC236}">
              <a16:creationId xmlns:a16="http://schemas.microsoft.com/office/drawing/2014/main" id="{00000000-0008-0000-0000-000013000000}"/>
            </a:ext>
          </a:extLst>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a:extLst>
            <a:ext uri="{FF2B5EF4-FFF2-40B4-BE49-F238E27FC236}">
              <a16:creationId xmlns:a16="http://schemas.microsoft.com/office/drawing/2014/main" id="{00000000-0008-0000-0000-000014000000}"/>
            </a:ext>
          </a:extLst>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148166</xdr:colOff>
      <xdr:row>12</xdr:row>
      <xdr:rowOff>402167</xdr:rowOff>
    </xdr:from>
    <xdr:to>
      <xdr:col>14</xdr:col>
      <xdr:colOff>201083</xdr:colOff>
      <xdr:row>25</xdr:row>
      <xdr:rowOff>84667</xdr:rowOff>
    </xdr:to>
    <xdr:graphicFrame macro="">
      <xdr:nvGraphicFramePr>
        <xdr:cNvPr id="17374" name="Gráfico 1">
          <a:extLst>
            <a:ext uri="{FF2B5EF4-FFF2-40B4-BE49-F238E27FC236}">
              <a16:creationId xmlns:a16="http://schemas.microsoft.com/office/drawing/2014/main" id="{00000000-0008-0000-0900-0000DE4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412749</xdr:colOff>
      <xdr:row>12</xdr:row>
      <xdr:rowOff>538766</xdr:rowOff>
    </xdr:from>
    <xdr:to>
      <xdr:col>14</xdr:col>
      <xdr:colOff>10582</xdr:colOff>
      <xdr:row>15</xdr:row>
      <xdr:rowOff>95250</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8932332" y="2930599"/>
          <a:ext cx="1439333" cy="900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Final</a:t>
          </a:r>
          <a:endParaRPr lang="pt-BR" sz="1100" b="1"/>
        </a:p>
      </xdr:txBody>
    </xdr:sp>
    <xdr:clientData/>
  </xdr:twoCellAnchor>
  <xdr:twoCellAnchor>
    <xdr:from>
      <xdr:col>6</xdr:col>
      <xdr:colOff>370417</xdr:colOff>
      <xdr:row>29</xdr:row>
      <xdr:rowOff>28574</xdr:rowOff>
    </xdr:from>
    <xdr:to>
      <xdr:col>15</xdr:col>
      <xdr:colOff>114300</xdr:colOff>
      <xdr:row>34</xdr:row>
      <xdr:rowOff>158749</xdr:rowOff>
    </xdr:to>
    <xdr:graphicFrame macro="">
      <xdr:nvGraphicFramePr>
        <xdr:cNvPr id="17377" name="Gráfico 4">
          <a:extLst>
            <a:ext uri="{FF2B5EF4-FFF2-40B4-BE49-F238E27FC236}">
              <a16:creationId xmlns:a16="http://schemas.microsoft.com/office/drawing/2014/main" id="{00000000-0008-0000-0900-0000E14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217714</xdr:colOff>
      <xdr:row>3</xdr:row>
      <xdr:rowOff>130628</xdr:rowOff>
    </xdr:from>
    <xdr:to>
      <xdr:col>15</xdr:col>
      <xdr:colOff>479651</xdr:colOff>
      <xdr:row>6</xdr:row>
      <xdr:rowOff>18223</xdr:rowOff>
    </xdr:to>
    <xdr:sp macro="" textlink="">
      <xdr:nvSpPr>
        <xdr:cNvPr id="7" name="Retângulo de cantos arredondados 6">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a:extLst>
            <a:ext uri="{FF2B5EF4-FFF2-40B4-BE49-F238E27FC236}">
              <a16:creationId xmlns:a16="http://schemas.microsoft.com/office/drawing/2014/main" id="{00000000-0008-0000-0100-00000A000000}"/>
            </a:ext>
          </a:extLst>
        </xdr:cNvPr>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a:extLst>
            <a:ext uri="{FF2B5EF4-FFF2-40B4-BE49-F238E27FC236}">
              <a16:creationId xmlns:a16="http://schemas.microsoft.com/office/drawing/2014/main" id="{00000000-0008-0000-0100-00000B000000}"/>
            </a:ext>
          </a:extLst>
        </xdr:cNvPr>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333375</xdr:colOff>
      <xdr:row>8</xdr:row>
      <xdr:rowOff>95250</xdr:rowOff>
    </xdr:from>
    <xdr:to>
      <xdr:col>9</xdr:col>
      <xdr:colOff>333375</xdr:colOff>
      <xdr:row>18</xdr:row>
      <xdr:rowOff>85725</xdr:rowOff>
    </xdr:to>
    <xdr:pic>
      <xdr:nvPicPr>
        <xdr:cNvPr id="2099626" name="Imagem 11">
          <a:extLst>
            <a:ext uri="{FF2B5EF4-FFF2-40B4-BE49-F238E27FC236}">
              <a16:creationId xmlns:a16="http://schemas.microsoft.com/office/drawing/2014/main" id="{00000000-0008-0000-0100-0000AA092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932" t="27274" r="7153" b="12579"/>
        <a:stretch>
          <a:fillRect/>
        </a:stretch>
      </xdr:blipFill>
      <xdr:spPr bwMode="auto">
        <a:xfrm>
          <a:off x="942975" y="1619250"/>
          <a:ext cx="48577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8</xdr:row>
      <xdr:rowOff>104775</xdr:rowOff>
    </xdr:from>
    <xdr:to>
      <xdr:col>1</xdr:col>
      <xdr:colOff>95250</xdr:colOff>
      <xdr:row>10</xdr:row>
      <xdr:rowOff>0</xdr:rowOff>
    </xdr:to>
    <xdr:sp macro="" textlink="">
      <xdr:nvSpPr>
        <xdr:cNvPr id="2099627" name="Seta para a direita 12">
          <a:extLst>
            <a:ext uri="{FF2B5EF4-FFF2-40B4-BE49-F238E27FC236}">
              <a16:creationId xmlns:a16="http://schemas.microsoft.com/office/drawing/2014/main" id="{00000000-0008-0000-0100-0000AB092000}"/>
            </a:ext>
          </a:extLst>
        </xdr:cNvPr>
        <xdr:cNvSpPr>
          <a:spLocks/>
        </xdr:cNvSpPr>
      </xdr:nvSpPr>
      <xdr:spPr bwMode="auto">
        <a:xfrm>
          <a:off x="314325" y="1628775"/>
          <a:ext cx="390525" cy="276225"/>
        </a:xfrm>
        <a:prstGeom prst="rightArrow">
          <a:avLst>
            <a:gd name="adj1" fmla="val 50000"/>
            <a:gd name="adj2" fmla="val 46564"/>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a:extLst>
            <a:ext uri="{FF2B5EF4-FFF2-40B4-BE49-F238E27FC236}">
              <a16:creationId xmlns:a16="http://schemas.microsoft.com/office/drawing/2014/main" id="{00000000-0008-0000-0100-00000F000000}"/>
            </a:ext>
          </a:extLst>
        </xdr:cNvPr>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352425</xdr:colOff>
      <xdr:row>22</xdr:row>
      <xdr:rowOff>114300</xdr:rowOff>
    </xdr:from>
    <xdr:to>
      <xdr:col>9</xdr:col>
      <xdr:colOff>390525</xdr:colOff>
      <xdr:row>32</xdr:row>
      <xdr:rowOff>114300</xdr:rowOff>
    </xdr:to>
    <xdr:pic>
      <xdr:nvPicPr>
        <xdr:cNvPr id="2099630" name="Imagem 15">
          <a:extLst>
            <a:ext uri="{FF2B5EF4-FFF2-40B4-BE49-F238E27FC236}">
              <a16:creationId xmlns:a16="http://schemas.microsoft.com/office/drawing/2014/main" id="{00000000-0008-0000-0100-0000AE092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768" t="27255" r="6619" b="12447"/>
        <a:stretch>
          <a:fillRect/>
        </a:stretch>
      </xdr:blipFill>
      <xdr:spPr bwMode="auto">
        <a:xfrm>
          <a:off x="962025" y="4305300"/>
          <a:ext cx="48958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23</xdr:row>
      <xdr:rowOff>47625</xdr:rowOff>
    </xdr:from>
    <xdr:to>
      <xdr:col>1</xdr:col>
      <xdr:colOff>114300</xdr:colOff>
      <xdr:row>24</xdr:row>
      <xdr:rowOff>123825</xdr:rowOff>
    </xdr:to>
    <xdr:sp macro="" textlink="">
      <xdr:nvSpPr>
        <xdr:cNvPr id="2099631" name="Seta para a direita 5">
          <a:extLst>
            <a:ext uri="{FF2B5EF4-FFF2-40B4-BE49-F238E27FC236}">
              <a16:creationId xmlns:a16="http://schemas.microsoft.com/office/drawing/2014/main" id="{00000000-0008-0000-0100-0000AF092000}"/>
            </a:ext>
          </a:extLst>
        </xdr:cNvPr>
        <xdr:cNvSpPr>
          <a:spLocks/>
        </xdr:cNvSpPr>
      </xdr:nvSpPr>
      <xdr:spPr bwMode="auto">
        <a:xfrm>
          <a:off x="333375" y="4429125"/>
          <a:ext cx="390525" cy="266700"/>
        </a:xfrm>
        <a:prstGeom prst="rightArrow">
          <a:avLst>
            <a:gd name="adj1" fmla="val 50000"/>
            <a:gd name="adj2" fmla="val 4689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a:extLst>
            <a:ext uri="{FF2B5EF4-FFF2-40B4-BE49-F238E27FC236}">
              <a16:creationId xmlns:a16="http://schemas.microsoft.com/office/drawing/2014/main" id="{00000000-0008-0000-0100-000012000000}"/>
            </a:ext>
          </a:extLst>
        </xdr:cNvPr>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a:extLst>
            <a:ext uri="{FF2B5EF4-FFF2-40B4-BE49-F238E27FC236}">
              <a16:creationId xmlns:a16="http://schemas.microsoft.com/office/drawing/2014/main" id="{00000000-0008-0000-0100-000017000000}"/>
            </a:ext>
          </a:extLst>
        </xdr:cNvPr>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390525</xdr:colOff>
      <xdr:row>99</xdr:row>
      <xdr:rowOff>152400</xdr:rowOff>
    </xdr:from>
    <xdr:to>
      <xdr:col>1</xdr:col>
      <xdr:colOff>180975</xdr:colOff>
      <xdr:row>101</xdr:row>
      <xdr:rowOff>57150</xdr:rowOff>
    </xdr:to>
    <xdr:sp macro="" textlink="">
      <xdr:nvSpPr>
        <xdr:cNvPr id="2099634" name="Seta para a direita 21">
          <a:extLst>
            <a:ext uri="{FF2B5EF4-FFF2-40B4-BE49-F238E27FC236}">
              <a16:creationId xmlns:a16="http://schemas.microsoft.com/office/drawing/2014/main" id="{00000000-0008-0000-0100-0000B2092000}"/>
            </a:ext>
          </a:extLst>
        </xdr:cNvPr>
        <xdr:cNvSpPr>
          <a:spLocks/>
        </xdr:cNvSpPr>
      </xdr:nvSpPr>
      <xdr:spPr bwMode="auto">
        <a:xfrm>
          <a:off x="390525" y="19002375"/>
          <a:ext cx="400050" cy="285750"/>
        </a:xfrm>
        <a:prstGeom prst="rightArrow">
          <a:avLst>
            <a:gd name="adj1" fmla="val 50000"/>
            <a:gd name="adj2" fmla="val 49927"/>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447675</xdr:colOff>
      <xdr:row>99</xdr:row>
      <xdr:rowOff>38100</xdr:rowOff>
    </xdr:from>
    <xdr:to>
      <xdr:col>9</xdr:col>
      <xdr:colOff>438150</xdr:colOff>
      <xdr:row>104</xdr:row>
      <xdr:rowOff>180975</xdr:rowOff>
    </xdr:to>
    <xdr:pic>
      <xdr:nvPicPr>
        <xdr:cNvPr id="2099635" name="Imagem 18">
          <a:extLst>
            <a:ext uri="{FF2B5EF4-FFF2-40B4-BE49-F238E27FC236}">
              <a16:creationId xmlns:a16="http://schemas.microsoft.com/office/drawing/2014/main" id="{00000000-0008-0000-0100-0000B3092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34662" t="35849" r="7829" b="42233"/>
        <a:stretch>
          <a:fillRect/>
        </a:stretch>
      </xdr:blipFill>
      <xdr:spPr bwMode="auto">
        <a:xfrm>
          <a:off x="1057275" y="18888075"/>
          <a:ext cx="48482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a:extLst>
            <a:ext uri="{FF2B5EF4-FFF2-40B4-BE49-F238E27FC236}">
              <a16:creationId xmlns:a16="http://schemas.microsoft.com/office/drawing/2014/main" id="{00000000-0008-0000-0100-000002000000}"/>
            </a:ext>
          </a:extLst>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lnSpc>
              <a:spcPts val="900"/>
            </a:lnSpc>
          </a:pP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a:extLst>
            <a:ext uri="{FF2B5EF4-FFF2-40B4-BE49-F238E27FC236}">
              <a16:creationId xmlns:a16="http://schemas.microsoft.com/office/drawing/2014/main" id="{00000000-0008-0000-0100-000014000000}"/>
            </a:ext>
          </a:extLst>
        </xdr:cNvPr>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200025</xdr:colOff>
      <xdr:row>37</xdr:row>
      <xdr:rowOff>47625</xdr:rowOff>
    </xdr:from>
    <xdr:to>
      <xdr:col>14</xdr:col>
      <xdr:colOff>152400</xdr:colOff>
      <xdr:row>53</xdr:row>
      <xdr:rowOff>85725</xdr:rowOff>
    </xdr:to>
    <xdr:pic>
      <xdr:nvPicPr>
        <xdr:cNvPr id="2099638" name="Imagem 2">
          <a:extLst>
            <a:ext uri="{FF2B5EF4-FFF2-40B4-BE49-F238E27FC236}">
              <a16:creationId xmlns:a16="http://schemas.microsoft.com/office/drawing/2014/main" id="{00000000-0008-0000-0100-0000B6092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00175" y="7096125"/>
          <a:ext cx="72675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55</xdr:row>
          <xdr:rowOff>76200</xdr:rowOff>
        </xdr:from>
        <xdr:to>
          <xdr:col>15</xdr:col>
          <xdr:colOff>19050</xdr:colOff>
          <xdr:row>93</xdr:row>
          <xdr:rowOff>95250</xdr:rowOff>
        </xdr:to>
        <xdr:sp macro="" textlink="">
          <xdr:nvSpPr>
            <xdr:cNvPr id="11275" name="Object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lnSpc>
              <a:spcPts val="900"/>
            </a:lnSpc>
          </a:pP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4303" name="Gráfico 14">
          <a:extLst>
            <a:ext uri="{FF2B5EF4-FFF2-40B4-BE49-F238E27FC236}">
              <a16:creationId xmlns:a16="http://schemas.microsoft.com/office/drawing/2014/main" id="{00000000-0008-0000-0300-0000DF3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13</xdr:row>
      <xdr:rowOff>370417</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8338374" y="2718933"/>
          <a:ext cx="1932940" cy="8264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4305" name="Gráfico 1">
          <a:extLst>
            <a:ext uri="{FF2B5EF4-FFF2-40B4-BE49-F238E27FC236}">
              <a16:creationId xmlns:a16="http://schemas.microsoft.com/office/drawing/2014/main" id="{00000000-0008-0000-0300-0000E13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40</xdr:row>
      <xdr:rowOff>28575</xdr:rowOff>
    </xdr:to>
    <xdr:graphicFrame macro="">
      <xdr:nvGraphicFramePr>
        <xdr:cNvPr id="14306" name="Gráfico 13">
          <a:extLst>
            <a:ext uri="{FF2B5EF4-FFF2-40B4-BE49-F238E27FC236}">
              <a16:creationId xmlns:a16="http://schemas.microsoft.com/office/drawing/2014/main" id="{00000000-0008-0000-0300-0000E23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391583</xdr:rowOff>
    </xdr:to>
    <xdr:sp macro="" textlink="">
      <xdr:nvSpPr>
        <xdr:cNvPr id="16" name="CaixaDeTexto 15">
          <a:extLst>
            <a:ext uri="{FF2B5EF4-FFF2-40B4-BE49-F238E27FC236}">
              <a16:creationId xmlns:a16="http://schemas.microsoft.com/office/drawing/2014/main" id="{00000000-0008-0000-0300-000010000000}"/>
            </a:ext>
          </a:extLst>
        </xdr:cNvPr>
        <xdr:cNvSpPr txBox="1"/>
      </xdr:nvSpPr>
      <xdr:spPr>
        <a:xfrm>
          <a:off x="12582826" y="2712978"/>
          <a:ext cx="1932940" cy="853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a:extLst>
            <a:ext uri="{FF2B5EF4-FFF2-40B4-BE49-F238E27FC236}">
              <a16:creationId xmlns:a16="http://schemas.microsoft.com/office/drawing/2014/main" id="{00000000-0008-0000-0300-000008000000}"/>
            </a:ext>
          </a:extLst>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5326" name="Gráfico 1">
          <a:extLst>
            <a:ext uri="{FF2B5EF4-FFF2-40B4-BE49-F238E27FC236}">
              <a16:creationId xmlns:a16="http://schemas.microsoft.com/office/drawing/2014/main" id="{00000000-0008-0000-0500-0000DE3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353786</xdr:colOff>
      <xdr:row>12</xdr:row>
      <xdr:rowOff>316516</xdr:rowOff>
    </xdr:from>
    <xdr:to>
      <xdr:col>13</xdr:col>
      <xdr:colOff>270064</xdr:colOff>
      <xdr:row>13</xdr:row>
      <xdr:rowOff>361950</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8535761" y="2697766"/>
          <a:ext cx="1745078" cy="788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5328" name="Gráfico 3">
          <a:extLst>
            <a:ext uri="{FF2B5EF4-FFF2-40B4-BE49-F238E27FC236}">
              <a16:creationId xmlns:a16="http://schemas.microsoft.com/office/drawing/2014/main" id="{00000000-0008-0000-0500-0000E03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295275</xdr:colOff>
      <xdr:row>29</xdr:row>
      <xdr:rowOff>28575</xdr:rowOff>
    </xdr:from>
    <xdr:to>
      <xdr:col>18</xdr:col>
      <xdr:colOff>114300</xdr:colOff>
      <xdr:row>34</xdr:row>
      <xdr:rowOff>9525</xdr:rowOff>
    </xdr:to>
    <xdr:graphicFrame macro="">
      <xdr:nvGraphicFramePr>
        <xdr:cNvPr id="15329" name="Gráfico 4">
          <a:extLst>
            <a:ext uri="{FF2B5EF4-FFF2-40B4-BE49-F238E27FC236}">
              <a16:creationId xmlns:a16="http://schemas.microsoft.com/office/drawing/2014/main" id="{00000000-0008-0000-0500-0000E13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301405</xdr:colOff>
      <xdr:row>12</xdr:row>
      <xdr:rowOff>310561</xdr:rowOff>
    </xdr:from>
    <xdr:to>
      <xdr:col>20</xdr:col>
      <xdr:colOff>217683</xdr:colOff>
      <xdr:row>13</xdr:row>
      <xdr:rowOff>337154</xdr:rowOff>
    </xdr:to>
    <xdr:sp macro="" textlink="">
      <xdr:nvSpPr>
        <xdr:cNvPr id="6" name="CaixaDeTexto 5">
          <a:extLst>
            <a:ext uri="{FF2B5EF4-FFF2-40B4-BE49-F238E27FC236}">
              <a16:creationId xmlns:a16="http://schemas.microsoft.com/office/drawing/2014/main" id="{00000000-0008-0000-0500-000006000000}"/>
            </a:ext>
          </a:extLst>
        </xdr:cNvPr>
        <xdr:cNvSpPr txBox="1"/>
      </xdr:nvSpPr>
      <xdr:spPr>
        <a:xfrm>
          <a:off x="12750580" y="2691811"/>
          <a:ext cx="1745078" cy="769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6350" name="Gráfico 1">
          <a:extLst>
            <a:ext uri="{FF2B5EF4-FFF2-40B4-BE49-F238E27FC236}">
              <a16:creationId xmlns:a16="http://schemas.microsoft.com/office/drawing/2014/main" id="{00000000-0008-0000-0700-0000DE3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6352" name="Gráfico 3">
          <a:extLst>
            <a:ext uri="{FF2B5EF4-FFF2-40B4-BE49-F238E27FC236}">
              <a16:creationId xmlns:a16="http://schemas.microsoft.com/office/drawing/2014/main" id="{00000000-0008-0000-0700-0000E03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40</xdr:row>
      <xdr:rowOff>28575</xdr:rowOff>
    </xdr:to>
    <xdr:graphicFrame macro="">
      <xdr:nvGraphicFramePr>
        <xdr:cNvPr id="16353" name="Gráfico 4">
          <a:extLst>
            <a:ext uri="{FF2B5EF4-FFF2-40B4-BE49-F238E27FC236}">
              <a16:creationId xmlns:a16="http://schemas.microsoft.com/office/drawing/2014/main" id="{00000000-0008-0000-0700-0000E13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275168</xdr:colOff>
      <xdr:row>12</xdr:row>
      <xdr:rowOff>310562</xdr:rowOff>
    </xdr:from>
    <xdr:to>
      <xdr:col>19</xdr:col>
      <xdr:colOff>571501</xdr:colOff>
      <xdr:row>13</xdr:row>
      <xdr:rowOff>201084</xdr:rowOff>
    </xdr:to>
    <xdr:sp macro="" textlink="">
      <xdr:nvSpPr>
        <xdr:cNvPr id="6" name="CaixaDeTexto 5">
          <a:extLst>
            <a:ext uri="{FF2B5EF4-FFF2-40B4-BE49-F238E27FC236}">
              <a16:creationId xmlns:a16="http://schemas.microsoft.com/office/drawing/2014/main" id="{00000000-0008-0000-0700-000006000000}"/>
            </a:ext>
          </a:extLst>
        </xdr:cNvPr>
        <xdr:cNvSpPr txBox="1"/>
      </xdr:nvSpPr>
      <xdr:spPr>
        <a:xfrm>
          <a:off x="11546418" y="2712979"/>
          <a:ext cx="2751666" cy="64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7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zoomScale="80" zoomScaleNormal="80" workbookViewId="0"/>
  </sheetViews>
  <sheetFormatPr defaultRowHeight="15" x14ac:dyDescent="0.25"/>
  <cols>
    <col min="1" max="16384" width="9.140625" style="4"/>
  </cols>
  <sheetData>
    <row r="1" spans="1:26" s="57" customFormat="1" ht="53.25" customHeight="1" x14ac:dyDescent="0.35">
      <c r="B1" s="58"/>
      <c r="C1" s="58" t="s">
        <v>60</v>
      </c>
      <c r="D1" s="58"/>
      <c r="E1" s="58"/>
      <c r="F1" s="58"/>
      <c r="G1" s="58"/>
      <c r="H1" s="58"/>
      <c r="I1" s="58"/>
      <c r="J1" s="58"/>
      <c r="K1" s="58"/>
      <c r="L1" s="58"/>
      <c r="M1" s="58"/>
      <c r="N1" s="58"/>
      <c r="O1" s="58"/>
      <c r="P1" s="58"/>
      <c r="Q1" s="58"/>
      <c r="R1" s="58"/>
      <c r="S1" s="58"/>
      <c r="T1" s="58"/>
      <c r="U1" s="58"/>
      <c r="V1" s="58"/>
      <c r="W1" s="58"/>
      <c r="X1" s="58"/>
      <c r="Y1" s="58"/>
      <c r="Z1" s="58"/>
    </row>
    <row r="2" spans="1:26" s="61" customFormat="1" ht="6" customHeight="1" x14ac:dyDescent="0.25">
      <c r="A2" s="59"/>
      <c r="B2" s="59"/>
      <c r="C2" s="59"/>
      <c r="D2" s="59"/>
      <c r="E2" s="59"/>
      <c r="F2" s="59"/>
      <c r="G2" s="59"/>
      <c r="H2" s="60"/>
      <c r="I2" s="60"/>
      <c r="J2" s="60"/>
      <c r="K2" s="60"/>
      <c r="L2" s="60"/>
      <c r="M2" s="60"/>
      <c r="N2" s="59"/>
      <c r="O2" s="59"/>
      <c r="P2" s="59"/>
    </row>
    <row r="3" spans="1:26" s="61" customFormat="1" ht="12.75" x14ac:dyDescent="0.2"/>
    <row r="4" spans="1:26" s="61" customFormat="1" ht="22.5" customHeight="1" x14ac:dyDescent="0.2"/>
    <row r="5" spans="1:26" s="61" customFormat="1" ht="18.75" x14ac:dyDescent="0.3">
      <c r="A5" s="62" t="s">
        <v>61</v>
      </c>
      <c r="B5" s="62"/>
      <c r="C5" s="62"/>
    </row>
    <row r="6" spans="1:26" s="61" customFormat="1" ht="12.75" x14ac:dyDescent="0.2"/>
    <row r="7" spans="1:26" s="61" customFormat="1" ht="12.75" x14ac:dyDescent="0.2"/>
    <row r="8" spans="1:26" s="61" customFormat="1" ht="12.75" x14ac:dyDescent="0.2"/>
    <row r="9" spans="1:26" s="61" customFormat="1" ht="12.75" x14ac:dyDescent="0.2"/>
    <row r="10" spans="1:26" s="61" customFormat="1" ht="12.75" x14ac:dyDescent="0.2"/>
    <row r="11" spans="1:26" s="61" customFormat="1" ht="12.75" x14ac:dyDescent="0.2"/>
    <row r="12" spans="1:26" s="61" customFormat="1" ht="12.75" x14ac:dyDescent="0.2"/>
    <row r="13" spans="1:26" s="61" customFormat="1" ht="12.75" x14ac:dyDescent="0.2"/>
    <row r="14" spans="1:26" s="61" customFormat="1" ht="12.75" x14ac:dyDescent="0.2"/>
    <row r="15" spans="1:26" s="61" customFormat="1" ht="12.75" x14ac:dyDescent="0.2"/>
    <row r="16" spans="1:26" s="61" customFormat="1" ht="12.75" x14ac:dyDescent="0.2"/>
    <row r="17" spans="11:18" s="61" customFormat="1" ht="12.75" x14ac:dyDescent="0.2"/>
    <row r="18" spans="11:18" s="61" customFormat="1" ht="12.75" x14ac:dyDescent="0.2"/>
    <row r="19" spans="11:18" s="61" customFormat="1" ht="12.75" x14ac:dyDescent="0.2"/>
    <row r="20" spans="11:18" s="61" customFormat="1" ht="12.75" x14ac:dyDescent="0.2"/>
    <row r="21" spans="11:18" s="61" customFormat="1" ht="12.75" x14ac:dyDescent="0.2"/>
    <row r="22" spans="11:18" s="61" customFormat="1" ht="12.75" x14ac:dyDescent="0.2"/>
    <row r="23" spans="11:18" s="61" customFormat="1" ht="12.75" x14ac:dyDescent="0.2"/>
    <row r="24" spans="11:18" s="61" customFormat="1" ht="12.75" x14ac:dyDescent="0.2"/>
    <row r="25" spans="11:18" s="61" customFormat="1" ht="12.75" x14ac:dyDescent="0.2"/>
    <row r="26" spans="11:18" s="61" customFormat="1" ht="12.75" x14ac:dyDescent="0.2">
      <c r="K26" s="63"/>
      <c r="R26" s="63" t="s">
        <v>62</v>
      </c>
    </row>
    <row r="27" spans="11:18" s="61" customFormat="1" ht="12.75" x14ac:dyDescent="0.2"/>
    <row r="28" spans="11:18" s="61" customFormat="1" ht="12.75" x14ac:dyDescent="0.2"/>
    <row r="29" spans="11:18" s="61" customFormat="1" ht="12.75" x14ac:dyDescent="0.2"/>
    <row r="30" spans="11:18" s="61" customFormat="1" ht="12.75" x14ac:dyDescent="0.2"/>
    <row r="31" spans="11:18" s="61" customFormat="1" ht="12.75" x14ac:dyDescent="0.2"/>
    <row r="32" spans="11:18" s="61" customFormat="1" ht="12.75" x14ac:dyDescent="0.2"/>
    <row r="33" s="61" customFormat="1" ht="12.75" x14ac:dyDescent="0.2"/>
  </sheetData>
  <hyperlinks>
    <hyperlink ref="R26" r:id="rId1"/>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tabSelected="1" topLeftCell="A12" zoomScale="90" zoomScaleNormal="90" zoomScalePageLayoutView="70" workbookViewId="0">
      <selection activeCell="S23" sqref="S23"/>
    </sheetView>
  </sheetViews>
  <sheetFormatPr defaultRowHeight="15" x14ac:dyDescent="0.25"/>
  <cols>
    <col min="1" max="1" width="0.85546875" customWidth="1"/>
    <col min="2" max="2" width="36.7109375" customWidth="1"/>
    <col min="3" max="3" width="14.28515625" customWidth="1"/>
    <col min="5" max="5" width="11.5703125" customWidth="1"/>
  </cols>
  <sheetData>
    <row r="1" spans="1:16" s="2" customFormat="1" x14ac:dyDescent="0.25">
      <c r="A1" s="3" t="s">
        <v>0</v>
      </c>
      <c r="F1" s="16"/>
      <c r="G1" s="16"/>
      <c r="H1" s="16"/>
      <c r="I1" s="16"/>
      <c r="J1" s="16"/>
    </row>
    <row r="2" spans="1:16" s="4" customFormat="1" ht="4.1500000000000004" customHeight="1" x14ac:dyDescent="0.25">
      <c r="F2" s="17"/>
      <c r="G2" s="17"/>
      <c r="H2" s="17"/>
      <c r="I2" s="17"/>
      <c r="J2" s="17"/>
    </row>
    <row r="3" spans="1:16" s="5" customFormat="1" ht="15.75" thickBot="1" x14ac:dyDescent="0.3">
      <c r="A3" s="415" t="str">
        <f>'Monitoria Anual 1'!A3</f>
        <v>PLANO DE AÇÃO NACIONAL PARA A CONSERVAÇÃO DO FORMIGUEIRO-DO-LITORAL</v>
      </c>
      <c r="B3" s="415"/>
      <c r="C3" s="415"/>
      <c r="D3" s="415"/>
      <c r="E3" s="415"/>
      <c r="F3" s="415"/>
      <c r="G3" s="415"/>
      <c r="H3" s="415"/>
      <c r="I3" s="415"/>
      <c r="J3" s="415"/>
      <c r="K3" s="415"/>
      <c r="L3" s="415"/>
      <c r="M3" s="415"/>
    </row>
    <row r="4" spans="1:16" s="1" customFormat="1" ht="15.75" thickTop="1" x14ac:dyDescent="0.25">
      <c r="F4" s="18"/>
      <c r="G4" s="18"/>
      <c r="H4" s="18"/>
      <c r="I4" s="18"/>
      <c r="J4" s="18"/>
    </row>
    <row r="5" spans="1:16" s="6" customFormat="1" ht="25.9" customHeight="1" thickBot="1" x14ac:dyDescent="0.3">
      <c r="A5" s="7" t="s">
        <v>1</v>
      </c>
      <c r="B5" s="7"/>
      <c r="C5" s="12" t="str">
        <f>'Monitoria Anual 1'!D5</f>
        <v>Manter a viabilidade populacional (genética e demográfica) de Formicivora littoralis</v>
      </c>
      <c r="D5" s="12"/>
      <c r="E5" s="12"/>
      <c r="F5" s="12"/>
      <c r="G5" s="12"/>
      <c r="H5" s="12"/>
      <c r="I5" s="12"/>
      <c r="J5" s="12"/>
      <c r="K5" s="12"/>
      <c r="L5" s="12"/>
      <c r="M5" s="13"/>
    </row>
    <row r="6" spans="1:16" s="1" customFormat="1" ht="15.75" thickTop="1" x14ac:dyDescent="0.25">
      <c r="F6" s="18"/>
      <c r="G6" s="18"/>
      <c r="H6" s="18"/>
      <c r="I6" s="18"/>
      <c r="J6" s="18"/>
    </row>
    <row r="7" spans="1:16" s="1" customFormat="1" ht="15.75" thickBot="1" x14ac:dyDescent="0.3">
      <c r="A7" s="7" t="s">
        <v>2</v>
      </c>
      <c r="B7" s="7"/>
      <c r="C7" s="9" t="s">
        <v>3</v>
      </c>
      <c r="D7" s="9"/>
      <c r="E7" s="10"/>
      <c r="F7" s="18"/>
      <c r="G7" s="18"/>
      <c r="H7" s="18"/>
      <c r="I7" s="18"/>
      <c r="J7" s="18"/>
    </row>
    <row r="8" spans="1:16" ht="15.75" thickTop="1" x14ac:dyDescent="0.25"/>
    <row r="9" spans="1:16" ht="18.75" x14ac:dyDescent="0.25">
      <c r="A9" s="52" t="s">
        <v>33</v>
      </c>
      <c r="B9" s="52"/>
      <c r="C9" s="52"/>
      <c r="D9" s="52"/>
      <c r="E9" s="52"/>
      <c r="F9" s="52"/>
      <c r="G9" s="52"/>
      <c r="H9" s="52"/>
      <c r="I9" s="52"/>
      <c r="J9" s="52"/>
      <c r="K9" s="52"/>
      <c r="L9" s="52"/>
      <c r="M9" s="52"/>
      <c r="N9" s="52"/>
      <c r="O9" s="52"/>
      <c r="P9" s="52"/>
    </row>
    <row r="11" spans="1:16" x14ac:dyDescent="0.25">
      <c r="B11" s="29" t="s">
        <v>44</v>
      </c>
      <c r="C11" s="30"/>
      <c r="D11" s="30"/>
    </row>
    <row r="12" spans="1:16" x14ac:dyDescent="0.25">
      <c r="E12" s="394"/>
    </row>
    <row r="13" spans="1:16" ht="57.75" customHeight="1" thickBot="1" x14ac:dyDescent="0.3">
      <c r="B13" s="443" t="s">
        <v>35</v>
      </c>
      <c r="C13" s="444"/>
      <c r="D13" s="446"/>
      <c r="E13" s="442"/>
    </row>
    <row r="14" spans="1:16" s="79" customFormat="1" ht="31.9" customHeight="1" thickTop="1" thickBot="1" x14ac:dyDescent="0.3">
      <c r="B14" s="80" t="s">
        <v>41</v>
      </c>
      <c r="C14" s="82" t="s">
        <v>74</v>
      </c>
      <c r="D14" s="447" t="s">
        <v>42</v>
      </c>
      <c r="E14" s="442"/>
    </row>
    <row r="15" spans="1:16" ht="16.5" thickTop="1" x14ac:dyDescent="0.25">
      <c r="B15" s="53" t="s">
        <v>36</v>
      </c>
      <c r="C15" s="92"/>
      <c r="D15" s="448"/>
      <c r="E15" s="442"/>
    </row>
    <row r="16" spans="1:16" ht="15.75" x14ac:dyDescent="0.25">
      <c r="B16" s="38" t="s">
        <v>48</v>
      </c>
      <c r="C16" s="94">
        <f>COUNTA('Monitoria Anual 4'!I11:I58)</f>
        <v>0</v>
      </c>
      <c r="D16" s="449">
        <f>C16/C22</f>
        <v>0</v>
      </c>
      <c r="E16" s="442"/>
    </row>
    <row r="17" spans="2:14" ht="15.75" x14ac:dyDescent="0.25">
      <c r="B17" s="31" t="s">
        <v>37</v>
      </c>
      <c r="C17" s="96">
        <f>COUNTA('Monitoria Anual 4'!J11:J58)</f>
        <v>18</v>
      </c>
      <c r="D17" s="450">
        <f>C17/C22</f>
        <v>0.375</v>
      </c>
      <c r="E17" s="442"/>
    </row>
    <row r="18" spans="2:14" ht="15.75" x14ac:dyDescent="0.25">
      <c r="B18" s="32" t="s">
        <v>38</v>
      </c>
      <c r="C18" s="96">
        <f>COUNTA('Monitoria Anual 4'!K11:K58)</f>
        <v>0</v>
      </c>
      <c r="D18" s="450">
        <f>C18/C22</f>
        <v>0</v>
      </c>
      <c r="E18" s="442"/>
    </row>
    <row r="19" spans="2:14" ht="15.75" x14ac:dyDescent="0.25">
      <c r="B19" s="33" t="s">
        <v>39</v>
      </c>
      <c r="C19" s="96">
        <f>COUNTA('Monitoria Anual 4'!L11:L58)</f>
        <v>0</v>
      </c>
      <c r="D19" s="450">
        <f>C19/C22</f>
        <v>0</v>
      </c>
      <c r="E19" s="442"/>
    </row>
    <row r="20" spans="2:14" ht="16.5" thickBot="1" x14ac:dyDescent="0.3">
      <c r="B20" s="34" t="s">
        <v>40</v>
      </c>
      <c r="C20" s="96">
        <f>COUNTA('Monitoria Anual 4'!M11:M58)</f>
        <v>30</v>
      </c>
      <c r="D20" s="450">
        <f>C20/C22</f>
        <v>0.625</v>
      </c>
      <c r="E20" s="442"/>
    </row>
    <row r="21" spans="2:14" ht="17.25" thickTop="1" thickBot="1" x14ac:dyDescent="0.3">
      <c r="B21" s="89" t="s">
        <v>58</v>
      </c>
      <c r="C21" s="96"/>
      <c r="D21" s="450"/>
      <c r="E21" s="442"/>
    </row>
    <row r="22" spans="2:14" ht="16.5" thickTop="1" thickBot="1" x14ac:dyDescent="0.3">
      <c r="B22" s="35" t="s">
        <v>43</v>
      </c>
      <c r="C22" s="445">
        <f>C16+C17+C18+C19+C20</f>
        <v>48</v>
      </c>
      <c r="D22" s="451">
        <f>SUM(D15:D21)</f>
        <v>1</v>
      </c>
      <c r="E22" s="442"/>
    </row>
    <row r="23" spans="2:14" ht="16.5" thickTop="1" thickBot="1" x14ac:dyDescent="0.3">
      <c r="B23" s="416" t="s">
        <v>73</v>
      </c>
      <c r="C23" s="416"/>
      <c r="D23" s="441"/>
      <c r="E23" s="442"/>
    </row>
    <row r="24" spans="2:14" ht="16.5" thickTop="1" thickBot="1" x14ac:dyDescent="0.3">
      <c r="B24" s="416" t="s">
        <v>72</v>
      </c>
      <c r="C24" s="416"/>
      <c r="D24" s="441"/>
      <c r="E24" s="442"/>
    </row>
    <row r="25" spans="2:14" ht="15.75" thickTop="1" x14ac:dyDescent="0.25"/>
    <row r="26" spans="2:14" x14ac:dyDescent="0.25">
      <c r="B26" s="29" t="s">
        <v>45</v>
      </c>
      <c r="C26" s="30"/>
      <c r="D26" s="30"/>
    </row>
    <row r="27" spans="2:14" ht="3" customHeight="1" x14ac:dyDescent="0.25"/>
    <row r="28" spans="2:14" ht="36" customHeight="1" x14ac:dyDescent="0.25">
      <c r="B28" s="51" t="s">
        <v>34</v>
      </c>
      <c r="C28" s="37">
        <f>COUNTA('Monitoria Anual 4'!A11:A58)</f>
        <v>3</v>
      </c>
      <c r="L28" t="s">
        <v>70</v>
      </c>
      <c r="N28" t="s">
        <v>71</v>
      </c>
    </row>
    <row r="29" spans="2:14" ht="6.6" customHeight="1" thickBot="1" x14ac:dyDescent="0.3"/>
    <row r="30" spans="2:14" ht="16.5" thickTop="1" thickBot="1" x14ac:dyDescent="0.3">
      <c r="B30" s="35" t="s">
        <v>46</v>
      </c>
      <c r="C30" s="393" t="s">
        <v>47</v>
      </c>
      <c r="D30" s="41"/>
      <c r="E30" s="452"/>
    </row>
    <row r="31" spans="2:14" ht="15.75" thickTop="1" x14ac:dyDescent="0.25">
      <c r="B31" s="45" t="s">
        <v>49</v>
      </c>
      <c r="C31" s="47">
        <f>COUNTA('Monitoria Anual 4'!B11:B29)</f>
        <v>19</v>
      </c>
      <c r="D31" s="50">
        <f>COUNTA('Monitoria Anual 4'!J11:J29)</f>
        <v>9</v>
      </c>
      <c r="E31" s="453">
        <f>COUNTA('Monitoria Anual 4'!M11:M29)</f>
        <v>10</v>
      </c>
    </row>
    <row r="32" spans="2:14" x14ac:dyDescent="0.25">
      <c r="B32" s="46" t="s">
        <v>50</v>
      </c>
      <c r="C32" s="48">
        <f>COUNTA('Monitoria Anual 4'!B30:B53)</f>
        <v>24</v>
      </c>
      <c r="D32" s="48">
        <f>COUNTA('Monitoria Anual 4'!J30:J53)</f>
        <v>9</v>
      </c>
      <c r="E32" s="454">
        <f>COUNTA('Monitoria Anual 4'!M30:M53)</f>
        <v>15</v>
      </c>
    </row>
    <row r="33" spans="2:5" x14ac:dyDescent="0.25">
      <c r="B33" s="46" t="s">
        <v>51</v>
      </c>
      <c r="C33" s="48">
        <f>COUNTA('Monitoria Anual 4'!B54:B58)</f>
        <v>5</v>
      </c>
      <c r="D33" s="48">
        <f>COUNTA('Monitoria Anual 4'!J54:J58)</f>
        <v>0</v>
      </c>
      <c r="E33" s="454">
        <f>COUNTA('Monitoria Anual 4'!M54:M58)</f>
        <v>5</v>
      </c>
    </row>
  </sheetData>
  <mergeCells count="4">
    <mergeCell ref="A3:M3"/>
    <mergeCell ref="B13:D13"/>
    <mergeCell ref="B23:D23"/>
    <mergeCell ref="B24:D24"/>
  </mergeCells>
  <conditionalFormatting sqref="D31:E33">
    <cfRule type="cellIs" dxfId="4" priority="10" stopIfTrue="1" operator="equal">
      <formula>0</formula>
    </cfRule>
  </conditionalFormatting>
  <conditionalFormatting sqref="D31">
    <cfRule type="cellIs" dxfId="3" priority="9" operator="equal">
      <formula>0</formula>
    </cfRule>
  </conditionalFormatting>
  <conditionalFormatting sqref="E31">
    <cfRule type="cellIs" dxfId="2" priority="6" operator="equal">
      <formula>0</formula>
    </cfRule>
  </conditionalFormatting>
  <conditionalFormatting sqref="D31">
    <cfRule type="cellIs" dxfId="1" priority="4" operator="equal">
      <formula>0</formula>
    </cfRule>
  </conditionalFormatting>
  <conditionalFormatting sqref="E31">
    <cfRule type="cellIs" dxfId="0"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showGridLines="0" topLeftCell="A92" zoomScale="85" zoomScaleNormal="85" workbookViewId="0"/>
  </sheetViews>
  <sheetFormatPr defaultRowHeight="15" x14ac:dyDescent="0.25"/>
  <cols>
    <col min="2" max="2" width="8.85546875" customWidth="1"/>
  </cols>
  <sheetData>
    <row r="1" spans="1:18" s="2" customFormat="1" x14ac:dyDescent="0.25">
      <c r="A1" s="3" t="s">
        <v>59</v>
      </c>
      <c r="I1" s="16"/>
      <c r="J1" s="16"/>
      <c r="K1" s="16"/>
      <c r="L1" s="16"/>
      <c r="M1" s="16"/>
      <c r="R1" s="16"/>
    </row>
    <row r="39" spans="17:20" x14ac:dyDescent="0.25">
      <c r="Q39" s="75"/>
    </row>
    <row r="40" spans="17:20" ht="14.45" customHeight="1" x14ac:dyDescent="0.25">
      <c r="Q40" s="395"/>
      <c r="R40" s="395"/>
      <c r="S40" s="395"/>
      <c r="T40" s="395"/>
    </row>
    <row r="41" spans="17:20" x14ac:dyDescent="0.25">
      <c r="Q41" s="395"/>
      <c r="R41" s="395"/>
      <c r="S41" s="395"/>
      <c r="T41" s="395"/>
    </row>
    <row r="42" spans="17:20" x14ac:dyDescent="0.25">
      <c r="Q42" s="395"/>
      <c r="R42" s="395"/>
      <c r="S42" s="395"/>
      <c r="T42" s="395"/>
    </row>
    <row r="43" spans="17:20" x14ac:dyDescent="0.25">
      <c r="Q43" s="395"/>
      <c r="R43" s="395"/>
      <c r="S43" s="395"/>
      <c r="T43" s="395"/>
    </row>
    <row r="44" spans="17:20" x14ac:dyDescent="0.25">
      <c r="Q44" s="395"/>
      <c r="R44" s="395"/>
      <c r="S44" s="395"/>
      <c r="T44" s="395"/>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mc:AlternateContent xmlns:mc="http://schemas.openxmlformats.org/markup-compatibility/2006">
      <mc:Choice Requires="x14">
        <oleObject progId="Word.Document.12" shapeId="11275" r:id="rId4">
          <objectPr defaultSize="0" r:id="rId5">
            <anchor moveWithCells="1">
              <from>
                <xdr:col>0</xdr:col>
                <xdr:colOff>457200</xdr:colOff>
                <xdr:row>55</xdr:row>
                <xdr:rowOff>76200</xdr:rowOff>
              </from>
              <to>
                <xdr:col>15</xdr:col>
                <xdr:colOff>19050</xdr:colOff>
                <xdr:row>93</xdr:row>
                <xdr:rowOff>95250</xdr:rowOff>
              </to>
            </anchor>
          </objectPr>
        </oleObject>
      </mc:Choice>
      <mc:Fallback>
        <oleObject progId="Word.Document.12" shapeId="1127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89"/>
  <sheetViews>
    <sheetView showGridLines="0" zoomScale="70" zoomScaleNormal="70" workbookViewId="0">
      <pane xSplit="2" ySplit="10" topLeftCell="O37" activePane="bottomRight" state="frozen"/>
      <selection pane="topRight" activeCell="C1" sqref="C1"/>
      <selection pane="bottomLeft" activeCell="A11" sqref="A11"/>
      <selection pane="bottomRight" activeCell="O37" sqref="O37:S37"/>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0" width="28.85546875" style="188" customWidth="1"/>
    <col min="21"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6"/>
      <c r="J1" s="16"/>
      <c r="K1" s="16"/>
      <c r="L1" s="16"/>
      <c r="M1" s="16"/>
      <c r="N1" s="16"/>
      <c r="T1" s="196"/>
    </row>
    <row r="2" spans="1:32" s="4" customFormat="1" ht="4.1500000000000004" customHeight="1" x14ac:dyDescent="0.25">
      <c r="I2" s="17"/>
      <c r="J2" s="17"/>
      <c r="K2" s="17"/>
      <c r="L2" s="17"/>
      <c r="M2" s="17"/>
      <c r="N2" s="17"/>
      <c r="T2" s="197"/>
    </row>
    <row r="3" spans="1:32" s="5" customFormat="1" ht="15.75" thickBot="1" x14ac:dyDescent="0.3">
      <c r="A3" s="67" t="s">
        <v>78</v>
      </c>
      <c r="B3" s="67"/>
      <c r="C3" s="67"/>
      <c r="D3" s="67"/>
      <c r="E3" s="67"/>
      <c r="F3" s="67"/>
      <c r="G3" s="67"/>
      <c r="H3" s="67"/>
      <c r="I3" s="67"/>
      <c r="J3" s="67"/>
      <c r="K3" s="67"/>
      <c r="L3" s="67"/>
      <c r="M3" s="67"/>
      <c r="O3" s="67"/>
      <c r="P3" s="67"/>
      <c r="Q3" s="67"/>
      <c r="T3" s="198"/>
    </row>
    <row r="4" spans="1:32" ht="15.75" thickTop="1" x14ac:dyDescent="0.25"/>
    <row r="5" spans="1:32" s="6" customFormat="1" ht="25.9" customHeight="1" thickBot="1" x14ac:dyDescent="0.3">
      <c r="A5" s="7" t="s">
        <v>1</v>
      </c>
      <c r="B5" s="7"/>
      <c r="C5" s="8"/>
      <c r="D5" s="408" t="s">
        <v>79</v>
      </c>
      <c r="E5" s="409"/>
      <c r="F5" s="409"/>
      <c r="G5" s="409"/>
      <c r="H5" s="12"/>
      <c r="I5" s="12"/>
      <c r="J5" s="12"/>
      <c r="K5" s="12"/>
      <c r="L5" s="12"/>
      <c r="M5" s="13"/>
      <c r="T5" s="188"/>
    </row>
    <row r="6" spans="1:32" ht="15.75" thickTop="1" x14ac:dyDescent="0.25"/>
    <row r="7" spans="1:32" ht="15.75" thickBot="1" x14ac:dyDescent="0.3">
      <c r="A7" s="7" t="s">
        <v>2</v>
      </c>
      <c r="B7" s="7"/>
      <c r="C7" s="8"/>
      <c r="D7" s="10" t="s">
        <v>80</v>
      </c>
      <c r="E7" s="10"/>
      <c r="F7" s="10"/>
      <c r="G7" s="11"/>
      <c r="H7" s="18"/>
      <c r="AF7" s="1" t="s">
        <v>68</v>
      </c>
    </row>
    <row r="8" spans="1:32" ht="15.75" thickTop="1" x14ac:dyDescent="0.25">
      <c r="AF8" s="83" t="s">
        <v>69</v>
      </c>
    </row>
    <row r="9" spans="1:32" ht="16.5" thickBot="1" x14ac:dyDescent="0.3">
      <c r="A9" s="64" t="s">
        <v>12</v>
      </c>
      <c r="B9" s="65"/>
      <c r="C9" s="65"/>
      <c r="D9" s="65"/>
      <c r="E9" s="65"/>
      <c r="F9" s="65"/>
      <c r="G9" s="65"/>
      <c r="H9" s="66"/>
      <c r="I9" s="402" t="s">
        <v>63</v>
      </c>
      <c r="J9" s="403"/>
      <c r="K9" s="403"/>
      <c r="L9" s="403"/>
      <c r="M9" s="403"/>
      <c r="N9" s="403"/>
      <c r="O9" s="403"/>
      <c r="P9" s="403"/>
      <c r="Q9" s="403"/>
      <c r="R9" s="404"/>
      <c r="S9" s="78"/>
      <c r="T9" s="405" t="s">
        <v>31</v>
      </c>
      <c r="U9" s="406"/>
      <c r="V9" s="406"/>
      <c r="W9" s="406"/>
      <c r="X9" s="406"/>
      <c r="Y9" s="406"/>
      <c r="Z9" s="406"/>
      <c r="AA9" s="407"/>
    </row>
    <row r="10" spans="1:32" ht="64.5" thickTop="1" thickBot="1" x14ac:dyDescent="0.3">
      <c r="A10" s="24" t="s">
        <v>4</v>
      </c>
      <c r="B10" s="24" t="s">
        <v>5</v>
      </c>
      <c r="C10" s="24" t="s">
        <v>6</v>
      </c>
      <c r="D10" s="24" t="s">
        <v>10</v>
      </c>
      <c r="E10" s="24" t="s">
        <v>11</v>
      </c>
      <c r="F10" s="24" t="s">
        <v>7</v>
      </c>
      <c r="G10" s="24" t="s">
        <v>9</v>
      </c>
      <c r="H10" s="24" t="s">
        <v>66</v>
      </c>
      <c r="I10" s="19" t="s">
        <v>13</v>
      </c>
      <c r="J10" s="20" t="s">
        <v>14</v>
      </c>
      <c r="K10" s="21" t="s">
        <v>15</v>
      </c>
      <c r="L10" s="22" t="s">
        <v>16</v>
      </c>
      <c r="M10" s="23" t="s">
        <v>17</v>
      </c>
      <c r="N10" s="77" t="s">
        <v>18</v>
      </c>
      <c r="O10" s="25" t="s">
        <v>19</v>
      </c>
      <c r="P10" s="25" t="s">
        <v>20</v>
      </c>
      <c r="Q10" s="25" t="s">
        <v>21</v>
      </c>
      <c r="R10" s="25" t="s">
        <v>22</v>
      </c>
      <c r="S10" s="25" t="s">
        <v>64</v>
      </c>
      <c r="T10" s="26" t="s">
        <v>23</v>
      </c>
      <c r="U10" s="27" t="s">
        <v>24</v>
      </c>
      <c r="V10" s="27" t="s">
        <v>25</v>
      </c>
      <c r="W10" s="27" t="s">
        <v>26</v>
      </c>
      <c r="X10" s="27" t="s">
        <v>27</v>
      </c>
      <c r="Y10" s="27" t="s">
        <v>28</v>
      </c>
      <c r="Z10" s="27" t="s">
        <v>29</v>
      </c>
      <c r="AA10" s="27" t="s">
        <v>30</v>
      </c>
    </row>
    <row r="11" spans="1:32" ht="120.75" thickTop="1" x14ac:dyDescent="0.25">
      <c r="A11" s="410" t="s">
        <v>362</v>
      </c>
      <c r="B11" s="108" t="s">
        <v>81</v>
      </c>
      <c r="C11" s="109"/>
      <c r="D11" s="110">
        <v>40391</v>
      </c>
      <c r="E11" s="111">
        <v>41214</v>
      </c>
      <c r="F11" s="112" t="s">
        <v>119</v>
      </c>
      <c r="G11" s="113" t="s">
        <v>120</v>
      </c>
      <c r="H11" s="109"/>
      <c r="I11" s="15"/>
      <c r="J11" s="15" t="s">
        <v>65</v>
      </c>
      <c r="K11" s="15"/>
      <c r="L11" s="15"/>
      <c r="M11" s="15"/>
      <c r="N11" s="28"/>
      <c r="O11" s="124" t="s">
        <v>328</v>
      </c>
      <c r="P11" s="124" t="s">
        <v>329</v>
      </c>
      <c r="Q11" s="124" t="s">
        <v>330</v>
      </c>
      <c r="R11" s="124" t="s">
        <v>174</v>
      </c>
      <c r="S11" s="125"/>
      <c r="T11" s="189" t="s">
        <v>408</v>
      </c>
      <c r="U11" s="112" t="s">
        <v>243</v>
      </c>
      <c r="V11" s="111">
        <v>41244</v>
      </c>
      <c r="W11" s="111">
        <v>42217</v>
      </c>
      <c r="X11" s="112" t="s">
        <v>176</v>
      </c>
      <c r="Y11" s="126">
        <v>20000</v>
      </c>
      <c r="Z11" s="112" t="s">
        <v>244</v>
      </c>
      <c r="AA11" s="112" t="s">
        <v>245</v>
      </c>
      <c r="AB11" s="107"/>
    </row>
    <row r="12" spans="1:32" ht="184.5" customHeight="1" x14ac:dyDescent="0.25">
      <c r="A12" s="400"/>
      <c r="B12" s="108" t="s">
        <v>307</v>
      </c>
      <c r="C12" s="114"/>
      <c r="D12" s="110">
        <v>40391</v>
      </c>
      <c r="E12" s="111">
        <v>40483</v>
      </c>
      <c r="F12" s="112" t="s">
        <v>119</v>
      </c>
      <c r="G12" s="115" t="s">
        <v>301</v>
      </c>
      <c r="H12" s="114"/>
      <c r="I12" s="15"/>
      <c r="J12" s="15" t="s">
        <v>65</v>
      </c>
      <c r="K12" s="15"/>
      <c r="L12" s="15"/>
      <c r="M12" s="15"/>
      <c r="N12" s="28"/>
      <c r="O12" s="127"/>
      <c r="P12" s="128"/>
      <c r="Q12" s="112" t="s">
        <v>175</v>
      </c>
      <c r="R12" s="116" t="s">
        <v>176</v>
      </c>
      <c r="S12" s="129"/>
      <c r="T12" s="108" t="s">
        <v>409</v>
      </c>
      <c r="U12" s="130" t="s">
        <v>246</v>
      </c>
      <c r="V12" s="111">
        <v>41214</v>
      </c>
      <c r="W12" s="111">
        <v>42217</v>
      </c>
      <c r="X12" s="131" t="s">
        <v>331</v>
      </c>
      <c r="Y12" s="126" t="s">
        <v>247</v>
      </c>
      <c r="Z12" s="124" t="s">
        <v>248</v>
      </c>
      <c r="AA12" s="112"/>
      <c r="AB12" s="107"/>
    </row>
    <row r="13" spans="1:32" ht="167.25" customHeight="1" x14ac:dyDescent="0.25">
      <c r="A13" s="400"/>
      <c r="B13" s="108" t="s">
        <v>82</v>
      </c>
      <c r="C13" s="114"/>
      <c r="D13" s="110">
        <v>40391</v>
      </c>
      <c r="E13" s="111">
        <v>41214</v>
      </c>
      <c r="F13" s="112" t="s">
        <v>121</v>
      </c>
      <c r="G13" s="115" t="s">
        <v>122</v>
      </c>
      <c r="H13" s="114"/>
      <c r="I13" s="15"/>
      <c r="J13" s="15" t="s">
        <v>65</v>
      </c>
      <c r="K13" s="15"/>
      <c r="L13" s="15"/>
      <c r="M13" s="15"/>
      <c r="N13" s="28" t="s">
        <v>69</v>
      </c>
      <c r="O13" s="112"/>
      <c r="P13" s="112"/>
      <c r="Q13" s="112" t="s">
        <v>177</v>
      </c>
      <c r="R13" s="132"/>
      <c r="S13" s="129"/>
      <c r="T13" s="108"/>
      <c r="U13" s="112"/>
      <c r="V13" s="133"/>
      <c r="W13" s="133"/>
      <c r="X13" s="128"/>
      <c r="Y13" s="134"/>
      <c r="Z13" s="128"/>
      <c r="AA13" s="128"/>
      <c r="AB13" s="107"/>
    </row>
    <row r="14" spans="1:32" ht="125.25" customHeight="1" x14ac:dyDescent="0.25">
      <c r="A14" s="400"/>
      <c r="B14" s="108" t="s">
        <v>308</v>
      </c>
      <c r="C14" s="114"/>
      <c r="D14" s="110">
        <v>40391</v>
      </c>
      <c r="E14" s="111">
        <v>41944</v>
      </c>
      <c r="F14" s="116" t="s">
        <v>123</v>
      </c>
      <c r="G14" s="115" t="s">
        <v>124</v>
      </c>
      <c r="H14" s="114"/>
      <c r="I14" s="15"/>
      <c r="J14" s="15"/>
      <c r="K14" s="15"/>
      <c r="L14" s="15" t="s">
        <v>65</v>
      </c>
      <c r="M14" s="15"/>
      <c r="N14" s="28"/>
      <c r="O14" s="112" t="s">
        <v>178</v>
      </c>
      <c r="P14" s="112"/>
      <c r="Q14" s="112"/>
      <c r="R14" s="116" t="s">
        <v>176</v>
      </c>
      <c r="S14" s="129"/>
      <c r="T14" s="193" t="s">
        <v>369</v>
      </c>
      <c r="U14" s="112" t="s">
        <v>249</v>
      </c>
      <c r="V14" s="111">
        <v>40391</v>
      </c>
      <c r="W14" s="111"/>
      <c r="X14" s="112"/>
      <c r="Y14" s="126"/>
      <c r="Z14" s="112"/>
      <c r="AA14" s="135"/>
      <c r="AB14" s="107"/>
    </row>
    <row r="15" spans="1:32" ht="118.5" customHeight="1" x14ac:dyDescent="0.25">
      <c r="A15" s="400"/>
      <c r="B15" s="108" t="s">
        <v>83</v>
      </c>
      <c r="C15" s="114"/>
      <c r="D15" s="110">
        <v>40391</v>
      </c>
      <c r="E15" s="111">
        <v>41944</v>
      </c>
      <c r="F15" s="112" t="s">
        <v>125</v>
      </c>
      <c r="G15" s="115" t="s">
        <v>126</v>
      </c>
      <c r="H15" s="114"/>
      <c r="I15" s="15"/>
      <c r="J15" s="15" t="s">
        <v>65</v>
      </c>
      <c r="K15" s="15"/>
      <c r="L15" s="15"/>
      <c r="M15" s="15"/>
      <c r="N15" s="28" t="s">
        <v>69</v>
      </c>
      <c r="O15" s="112"/>
      <c r="P15" s="112"/>
      <c r="Q15" s="112" t="s">
        <v>179</v>
      </c>
      <c r="R15" s="112" t="s">
        <v>176</v>
      </c>
      <c r="S15" s="136" t="s">
        <v>426</v>
      </c>
      <c r="T15" s="108"/>
      <c r="U15" s="137"/>
      <c r="V15" s="138"/>
      <c r="W15" s="138"/>
      <c r="X15" s="137"/>
      <c r="Y15" s="134"/>
      <c r="Z15" s="137"/>
      <c r="AA15" s="112"/>
      <c r="AB15" s="107"/>
    </row>
    <row r="16" spans="1:32" ht="112.5" customHeight="1" x14ac:dyDescent="0.25">
      <c r="A16" s="400"/>
      <c r="B16" s="108" t="s">
        <v>84</v>
      </c>
      <c r="C16" s="114"/>
      <c r="D16" s="110">
        <v>40391</v>
      </c>
      <c r="E16" s="111">
        <v>40483</v>
      </c>
      <c r="F16" s="112" t="s">
        <v>125</v>
      </c>
      <c r="G16" s="115" t="s">
        <v>127</v>
      </c>
      <c r="H16" s="114"/>
      <c r="I16" s="15"/>
      <c r="J16" s="15" t="s">
        <v>65</v>
      </c>
      <c r="K16" s="15"/>
      <c r="L16" s="15"/>
      <c r="M16" s="15"/>
      <c r="N16" s="28" t="s">
        <v>69</v>
      </c>
      <c r="O16" s="132" t="s">
        <v>180</v>
      </c>
      <c r="P16" s="112"/>
      <c r="Q16" s="112" t="s">
        <v>332</v>
      </c>
      <c r="R16" s="112" t="s">
        <v>176</v>
      </c>
      <c r="S16" s="129"/>
      <c r="T16" s="108"/>
      <c r="U16" s="137"/>
      <c r="V16" s="138"/>
      <c r="W16" s="138"/>
      <c r="X16" s="137"/>
      <c r="Y16" s="134"/>
      <c r="Z16" s="137"/>
      <c r="AA16" s="112"/>
      <c r="AB16" s="107"/>
    </row>
    <row r="17" spans="1:28" ht="183" customHeight="1" x14ac:dyDescent="0.25">
      <c r="A17" s="400"/>
      <c r="B17" s="108" t="s">
        <v>309</v>
      </c>
      <c r="C17" s="114"/>
      <c r="D17" s="110">
        <v>40391</v>
      </c>
      <c r="E17" s="111">
        <v>40483</v>
      </c>
      <c r="F17" s="112" t="s">
        <v>119</v>
      </c>
      <c r="G17" s="115" t="s">
        <v>128</v>
      </c>
      <c r="H17" s="114"/>
      <c r="I17" s="15"/>
      <c r="J17" s="15" t="s">
        <v>65</v>
      </c>
      <c r="K17" s="15"/>
      <c r="L17" s="15"/>
      <c r="M17" s="15"/>
      <c r="N17" s="28"/>
      <c r="O17" s="139" t="s">
        <v>181</v>
      </c>
      <c r="P17" s="112"/>
      <c r="Q17" s="112"/>
      <c r="R17" s="112"/>
      <c r="S17" s="129"/>
      <c r="T17" s="108" t="s">
        <v>410</v>
      </c>
      <c r="U17" s="112" t="s">
        <v>250</v>
      </c>
      <c r="V17" s="111">
        <v>41153</v>
      </c>
      <c r="W17" s="111">
        <v>42217</v>
      </c>
      <c r="X17" s="112" t="s">
        <v>176</v>
      </c>
      <c r="Y17" s="126"/>
      <c r="Z17" s="112"/>
      <c r="AA17" s="112"/>
      <c r="AB17" s="107"/>
    </row>
    <row r="18" spans="1:28" ht="90" x14ac:dyDescent="0.25">
      <c r="A18" s="400"/>
      <c r="B18" s="108" t="s">
        <v>310</v>
      </c>
      <c r="C18" s="114"/>
      <c r="D18" s="110">
        <v>40391</v>
      </c>
      <c r="E18" s="111">
        <v>40483</v>
      </c>
      <c r="F18" s="116" t="s">
        <v>311</v>
      </c>
      <c r="G18" s="115"/>
      <c r="H18" s="114"/>
      <c r="I18" s="15"/>
      <c r="J18" s="15"/>
      <c r="K18" s="15"/>
      <c r="L18" s="15" t="s">
        <v>65</v>
      </c>
      <c r="M18" s="15"/>
      <c r="N18" s="28"/>
      <c r="O18" s="112" t="s">
        <v>182</v>
      </c>
      <c r="P18" s="140" t="s">
        <v>333</v>
      </c>
      <c r="Q18" s="112" t="s">
        <v>183</v>
      </c>
      <c r="R18" s="116" t="s">
        <v>311</v>
      </c>
      <c r="S18" s="129"/>
      <c r="T18" s="108" t="s">
        <v>411</v>
      </c>
      <c r="U18" s="112" t="s">
        <v>251</v>
      </c>
      <c r="V18" s="111">
        <v>40391</v>
      </c>
      <c r="W18" s="111">
        <v>41852</v>
      </c>
      <c r="X18" s="112" t="s">
        <v>252</v>
      </c>
      <c r="Y18" s="126">
        <v>3200</v>
      </c>
      <c r="Z18" s="112" t="s">
        <v>253</v>
      </c>
      <c r="AA18" s="141"/>
      <c r="AB18" s="107"/>
    </row>
    <row r="19" spans="1:28" ht="90" x14ac:dyDescent="0.25">
      <c r="A19" s="400"/>
      <c r="B19" s="108" t="s">
        <v>85</v>
      </c>
      <c r="C19" s="114"/>
      <c r="D19" s="110">
        <v>40391</v>
      </c>
      <c r="E19" s="111">
        <v>40483</v>
      </c>
      <c r="F19" s="116" t="s">
        <v>311</v>
      </c>
      <c r="G19" s="115" t="s">
        <v>129</v>
      </c>
      <c r="H19" s="114"/>
      <c r="I19" s="15"/>
      <c r="J19" s="15"/>
      <c r="K19" s="15"/>
      <c r="L19" s="15"/>
      <c r="M19" s="15" t="s">
        <v>65</v>
      </c>
      <c r="N19" s="28"/>
      <c r="O19" s="112" t="s">
        <v>184</v>
      </c>
      <c r="P19" s="128"/>
      <c r="Q19" s="112" t="s">
        <v>183</v>
      </c>
      <c r="R19" s="116" t="s">
        <v>311</v>
      </c>
      <c r="S19" s="129"/>
      <c r="T19" s="193" t="s">
        <v>370</v>
      </c>
      <c r="U19" s="142"/>
      <c r="V19" s="133"/>
      <c r="W19" s="133"/>
      <c r="X19" s="116" t="s">
        <v>254</v>
      </c>
      <c r="Y19" s="126"/>
      <c r="Z19" s="112" t="s">
        <v>144</v>
      </c>
      <c r="AA19" s="143"/>
      <c r="AB19" s="107"/>
    </row>
    <row r="20" spans="1:28" ht="90" x14ac:dyDescent="0.25">
      <c r="A20" s="400"/>
      <c r="B20" s="108" t="s">
        <v>86</v>
      </c>
      <c r="C20" s="114"/>
      <c r="D20" s="110">
        <v>40391</v>
      </c>
      <c r="E20" s="111">
        <v>40483</v>
      </c>
      <c r="F20" s="116" t="s">
        <v>311</v>
      </c>
      <c r="G20" s="115" t="s">
        <v>130</v>
      </c>
      <c r="H20" s="114"/>
      <c r="I20" s="15"/>
      <c r="J20" s="15" t="s">
        <v>65</v>
      </c>
      <c r="K20" s="15"/>
      <c r="L20" s="15"/>
      <c r="M20" s="15"/>
      <c r="N20" s="28" t="s">
        <v>69</v>
      </c>
      <c r="O20" s="112" t="s">
        <v>185</v>
      </c>
      <c r="P20" s="112"/>
      <c r="Q20" s="112" t="s">
        <v>183</v>
      </c>
      <c r="R20" s="116" t="s">
        <v>311</v>
      </c>
      <c r="S20" s="136" t="s">
        <v>426</v>
      </c>
      <c r="T20" s="190"/>
      <c r="U20" s="142"/>
      <c r="V20" s="144"/>
      <c r="W20" s="133"/>
      <c r="X20" s="142"/>
      <c r="Y20" s="134"/>
      <c r="Z20" s="128"/>
      <c r="AA20" s="128"/>
      <c r="AB20" s="107"/>
    </row>
    <row r="21" spans="1:28" ht="90" x14ac:dyDescent="0.25">
      <c r="A21" s="400"/>
      <c r="B21" s="108" t="s">
        <v>87</v>
      </c>
      <c r="C21" s="114"/>
      <c r="D21" s="110">
        <v>40391</v>
      </c>
      <c r="E21" s="111">
        <v>40483</v>
      </c>
      <c r="F21" s="116" t="s">
        <v>311</v>
      </c>
      <c r="G21" s="115" t="s">
        <v>131</v>
      </c>
      <c r="H21" s="114"/>
      <c r="I21" s="15"/>
      <c r="J21" s="15"/>
      <c r="K21" s="15"/>
      <c r="L21" s="15" t="s">
        <v>65</v>
      </c>
      <c r="M21" s="15"/>
      <c r="N21" s="28"/>
      <c r="O21" s="112" t="s">
        <v>186</v>
      </c>
      <c r="P21" s="112" t="s">
        <v>187</v>
      </c>
      <c r="Q21" s="112" t="s">
        <v>183</v>
      </c>
      <c r="R21" s="116" t="s">
        <v>311</v>
      </c>
      <c r="S21" s="129"/>
      <c r="T21" s="193" t="s">
        <v>371</v>
      </c>
      <c r="U21" s="112"/>
      <c r="V21" s="111">
        <v>40391</v>
      </c>
      <c r="W21" s="111">
        <v>42217</v>
      </c>
      <c r="X21" s="116" t="s">
        <v>254</v>
      </c>
      <c r="Y21" s="126"/>
      <c r="Z21" s="112" t="s">
        <v>144</v>
      </c>
      <c r="AA21" s="112" t="s">
        <v>255</v>
      </c>
      <c r="AB21" s="107"/>
    </row>
    <row r="22" spans="1:28" ht="75" x14ac:dyDescent="0.25">
      <c r="A22" s="400"/>
      <c r="B22" s="108" t="s">
        <v>88</v>
      </c>
      <c r="C22" s="114"/>
      <c r="D22" s="110">
        <v>40391</v>
      </c>
      <c r="E22" s="111">
        <v>40483</v>
      </c>
      <c r="F22" s="116" t="s">
        <v>311</v>
      </c>
      <c r="G22" s="115" t="s">
        <v>132</v>
      </c>
      <c r="H22" s="114"/>
      <c r="I22" s="15"/>
      <c r="J22" s="15"/>
      <c r="K22" s="15"/>
      <c r="L22" s="15"/>
      <c r="M22" s="15" t="s">
        <v>65</v>
      </c>
      <c r="N22" s="28" t="s">
        <v>69</v>
      </c>
      <c r="O22" s="112" t="s">
        <v>188</v>
      </c>
      <c r="P22" s="112"/>
      <c r="Q22" s="112" t="s">
        <v>183</v>
      </c>
      <c r="R22" s="116" t="s">
        <v>311</v>
      </c>
      <c r="S22" s="136" t="s">
        <v>342</v>
      </c>
      <c r="T22" s="191"/>
      <c r="U22" s="128"/>
      <c r="V22" s="138"/>
      <c r="W22" s="133"/>
      <c r="X22" s="129"/>
      <c r="Y22" s="129"/>
      <c r="Z22" s="129"/>
      <c r="AA22" s="139"/>
      <c r="AB22" s="107"/>
    </row>
    <row r="23" spans="1:28" ht="128.25" customHeight="1" x14ac:dyDescent="0.25">
      <c r="A23" s="400"/>
      <c r="B23" s="108" t="s">
        <v>89</v>
      </c>
      <c r="C23" s="114"/>
      <c r="D23" s="110">
        <v>40391</v>
      </c>
      <c r="E23" s="111">
        <v>40483</v>
      </c>
      <c r="F23" s="112" t="s">
        <v>119</v>
      </c>
      <c r="G23" s="115" t="s">
        <v>133</v>
      </c>
      <c r="H23" s="114"/>
      <c r="I23" s="15"/>
      <c r="J23" s="15"/>
      <c r="K23" s="15"/>
      <c r="L23" s="15"/>
      <c r="M23" s="15" t="s">
        <v>65</v>
      </c>
      <c r="N23" s="28"/>
      <c r="O23" s="112" t="s">
        <v>189</v>
      </c>
      <c r="P23" s="112" t="s">
        <v>190</v>
      </c>
      <c r="Q23" s="112"/>
      <c r="R23" s="132" t="s">
        <v>191</v>
      </c>
      <c r="S23" s="129"/>
      <c r="T23" s="193" t="s">
        <v>372</v>
      </c>
      <c r="U23" s="141"/>
      <c r="V23" s="145"/>
      <c r="W23" s="145"/>
      <c r="X23" s="116"/>
      <c r="Y23" s="146"/>
      <c r="Z23" s="124"/>
      <c r="AA23" s="128"/>
      <c r="AB23" s="107"/>
    </row>
    <row r="24" spans="1:28" ht="225" x14ac:dyDescent="0.25">
      <c r="A24" s="400"/>
      <c r="B24" s="108" t="s">
        <v>90</v>
      </c>
      <c r="C24" s="114"/>
      <c r="D24" s="110">
        <v>40391</v>
      </c>
      <c r="E24" s="111">
        <v>41944</v>
      </c>
      <c r="F24" s="112" t="s">
        <v>119</v>
      </c>
      <c r="G24" s="115" t="s">
        <v>134</v>
      </c>
      <c r="H24" s="114"/>
      <c r="I24" s="15" t="s">
        <v>65</v>
      </c>
      <c r="J24" s="15"/>
      <c r="K24" s="15"/>
      <c r="L24" s="15"/>
      <c r="M24" s="15"/>
      <c r="N24" s="28"/>
      <c r="O24" s="112" t="s">
        <v>192</v>
      </c>
      <c r="P24" s="112"/>
      <c r="Q24" s="112"/>
      <c r="R24" s="112" t="s">
        <v>176</v>
      </c>
      <c r="S24" s="136" t="s">
        <v>366</v>
      </c>
      <c r="T24" s="108" t="s">
        <v>412</v>
      </c>
      <c r="U24" s="112" t="s">
        <v>256</v>
      </c>
      <c r="V24" s="111">
        <v>41275</v>
      </c>
      <c r="W24" s="111">
        <v>42217</v>
      </c>
      <c r="X24" s="141"/>
      <c r="Y24" s="126" t="s">
        <v>257</v>
      </c>
      <c r="Z24" s="112" t="s">
        <v>258</v>
      </c>
      <c r="AA24" s="112" t="s">
        <v>259</v>
      </c>
      <c r="AB24" s="107"/>
    </row>
    <row r="25" spans="1:28" ht="90" x14ac:dyDescent="0.25">
      <c r="A25" s="400"/>
      <c r="B25" s="108" t="s">
        <v>91</v>
      </c>
      <c r="C25" s="109"/>
      <c r="D25" s="110">
        <v>40391</v>
      </c>
      <c r="E25" s="111">
        <v>41944</v>
      </c>
      <c r="F25" s="112" t="s">
        <v>119</v>
      </c>
      <c r="G25" s="113" t="s">
        <v>134</v>
      </c>
      <c r="H25" s="109"/>
      <c r="I25" s="15"/>
      <c r="J25" s="15"/>
      <c r="K25" s="15"/>
      <c r="L25" s="15" t="s">
        <v>65</v>
      </c>
      <c r="M25" s="15"/>
      <c r="N25" s="28" t="s">
        <v>68</v>
      </c>
      <c r="O25" s="112" t="s">
        <v>193</v>
      </c>
      <c r="P25" s="112"/>
      <c r="Q25" s="112"/>
      <c r="R25" s="112" t="s">
        <v>176</v>
      </c>
      <c r="S25" s="147" t="s">
        <v>343</v>
      </c>
      <c r="T25" s="192"/>
      <c r="U25" s="112"/>
      <c r="V25" s="111"/>
      <c r="W25" s="111"/>
      <c r="X25" s="141"/>
      <c r="Y25" s="148"/>
      <c r="Z25" s="141"/>
      <c r="AA25" s="130"/>
      <c r="AB25" s="107"/>
    </row>
    <row r="26" spans="1:28" ht="90" x14ac:dyDescent="0.25">
      <c r="A26" s="400"/>
      <c r="B26" s="108" t="s">
        <v>92</v>
      </c>
      <c r="C26" s="109"/>
      <c r="D26" s="110">
        <v>40391</v>
      </c>
      <c r="E26" s="111">
        <v>41944</v>
      </c>
      <c r="F26" s="112" t="s">
        <v>119</v>
      </c>
      <c r="G26" s="113" t="s">
        <v>134</v>
      </c>
      <c r="H26" s="109"/>
      <c r="I26" s="15" t="s">
        <v>65</v>
      </c>
      <c r="J26" s="15"/>
      <c r="K26" s="15"/>
      <c r="L26" s="15"/>
      <c r="M26" s="15"/>
      <c r="N26" s="28" t="s">
        <v>69</v>
      </c>
      <c r="O26" s="149"/>
      <c r="P26" s="112"/>
      <c r="Q26" s="112"/>
      <c r="R26" s="112"/>
      <c r="S26" s="136" t="s">
        <v>302</v>
      </c>
      <c r="T26" s="150"/>
      <c r="U26" s="124"/>
      <c r="V26" s="145"/>
      <c r="W26" s="111"/>
      <c r="X26" s="141"/>
      <c r="Y26" s="126"/>
      <c r="Z26" s="112"/>
      <c r="AA26" s="150"/>
      <c r="AB26" s="107"/>
    </row>
    <row r="27" spans="1:28" ht="105" x14ac:dyDescent="0.25">
      <c r="A27" s="400"/>
      <c r="B27" s="108" t="s">
        <v>93</v>
      </c>
      <c r="C27" s="109"/>
      <c r="D27" s="110">
        <v>40391</v>
      </c>
      <c r="E27" s="111">
        <v>40483</v>
      </c>
      <c r="F27" s="112" t="s">
        <v>119</v>
      </c>
      <c r="G27" s="113" t="s">
        <v>134</v>
      </c>
      <c r="H27" s="109"/>
      <c r="I27" s="15"/>
      <c r="J27" s="15"/>
      <c r="K27" s="15"/>
      <c r="L27" s="15" t="s">
        <v>65</v>
      </c>
      <c r="M27" s="15"/>
      <c r="N27" s="28"/>
      <c r="O27" s="124" t="s">
        <v>194</v>
      </c>
      <c r="P27" s="124"/>
      <c r="Q27" s="124"/>
      <c r="R27" s="124" t="s">
        <v>195</v>
      </c>
      <c r="S27" s="129"/>
      <c r="T27" s="108" t="s">
        <v>413</v>
      </c>
      <c r="U27" s="112" t="s">
        <v>260</v>
      </c>
      <c r="V27" s="111">
        <v>41153</v>
      </c>
      <c r="W27" s="111">
        <v>42217</v>
      </c>
      <c r="X27" s="112"/>
      <c r="Y27" s="126">
        <v>1000000</v>
      </c>
      <c r="Z27" s="112" t="s">
        <v>261</v>
      </c>
      <c r="AA27" s="135"/>
      <c r="AB27" s="107"/>
    </row>
    <row r="28" spans="1:28" ht="152.25" customHeight="1" x14ac:dyDescent="0.25">
      <c r="A28" s="400"/>
      <c r="B28" s="108" t="s">
        <v>312</v>
      </c>
      <c r="C28" s="109"/>
      <c r="D28" s="110">
        <v>40391</v>
      </c>
      <c r="E28" s="111">
        <v>40483</v>
      </c>
      <c r="F28" s="112" t="s">
        <v>119</v>
      </c>
      <c r="G28" s="113" t="s">
        <v>135</v>
      </c>
      <c r="H28" s="109"/>
      <c r="I28" s="15"/>
      <c r="J28" s="15"/>
      <c r="K28" s="15"/>
      <c r="L28" s="15" t="s">
        <v>65</v>
      </c>
      <c r="M28" s="15"/>
      <c r="N28" s="28"/>
      <c r="O28" s="112" t="s">
        <v>334</v>
      </c>
      <c r="P28" s="112"/>
      <c r="Q28" s="112"/>
      <c r="R28" s="112" t="s">
        <v>176</v>
      </c>
      <c r="S28" s="129"/>
      <c r="T28" s="108" t="s">
        <v>414</v>
      </c>
      <c r="U28" s="112" t="s">
        <v>262</v>
      </c>
      <c r="V28" s="111">
        <v>41275</v>
      </c>
      <c r="W28" s="111">
        <v>42217</v>
      </c>
      <c r="X28" s="112" t="s">
        <v>263</v>
      </c>
      <c r="Y28" s="148"/>
      <c r="Z28" s="112" t="s">
        <v>264</v>
      </c>
      <c r="AA28" s="141"/>
      <c r="AB28" s="107"/>
    </row>
    <row r="29" spans="1:28" ht="210" x14ac:dyDescent="0.25">
      <c r="A29" s="400"/>
      <c r="B29" s="108" t="s">
        <v>313</v>
      </c>
      <c r="C29" s="109"/>
      <c r="D29" s="110">
        <v>40391</v>
      </c>
      <c r="E29" s="111">
        <v>40483</v>
      </c>
      <c r="F29" s="112" t="s">
        <v>119</v>
      </c>
      <c r="G29" s="113" t="s">
        <v>136</v>
      </c>
      <c r="H29" s="109"/>
      <c r="I29" s="15"/>
      <c r="J29" s="15" t="s">
        <v>65</v>
      </c>
      <c r="K29" s="15"/>
      <c r="L29" s="15"/>
      <c r="M29" s="15"/>
      <c r="N29" s="28"/>
      <c r="O29" s="112" t="s">
        <v>335</v>
      </c>
      <c r="P29" s="112" t="s">
        <v>196</v>
      </c>
      <c r="Q29" s="112" t="s">
        <v>197</v>
      </c>
      <c r="R29" s="112" t="s">
        <v>198</v>
      </c>
      <c r="S29" s="129"/>
      <c r="T29" s="108" t="s">
        <v>415</v>
      </c>
      <c r="U29" s="112" t="s">
        <v>262</v>
      </c>
      <c r="V29" s="111">
        <v>41275</v>
      </c>
      <c r="W29" s="111">
        <v>42217</v>
      </c>
      <c r="X29" s="112" t="s">
        <v>265</v>
      </c>
      <c r="Y29" s="126" t="s">
        <v>257</v>
      </c>
      <c r="Z29" s="112" t="s">
        <v>336</v>
      </c>
      <c r="AA29" s="112" t="s">
        <v>266</v>
      </c>
      <c r="AB29" s="107"/>
    </row>
    <row r="30" spans="1:28" ht="409.5" x14ac:dyDescent="0.25">
      <c r="A30" s="400"/>
      <c r="B30" s="108" t="s">
        <v>314</v>
      </c>
      <c r="C30" s="109"/>
      <c r="D30" s="110">
        <v>40391</v>
      </c>
      <c r="E30" s="111">
        <v>43770</v>
      </c>
      <c r="F30" s="112" t="s">
        <v>137</v>
      </c>
      <c r="G30" s="113" t="s">
        <v>138</v>
      </c>
      <c r="H30" s="109"/>
      <c r="I30" s="15"/>
      <c r="J30" s="15"/>
      <c r="K30" s="15"/>
      <c r="L30" s="15" t="s">
        <v>65</v>
      </c>
      <c r="M30" s="15"/>
      <c r="N30" s="28"/>
      <c r="O30" s="112" t="s">
        <v>199</v>
      </c>
      <c r="P30" s="112"/>
      <c r="Q30" s="112"/>
      <c r="R30" s="112" t="s">
        <v>200</v>
      </c>
      <c r="S30" s="129"/>
      <c r="T30" s="108" t="s">
        <v>416</v>
      </c>
      <c r="U30" s="112" t="s">
        <v>267</v>
      </c>
      <c r="V30" s="111">
        <v>40391</v>
      </c>
      <c r="W30" s="111">
        <v>42217</v>
      </c>
      <c r="X30" s="151" t="s">
        <v>137</v>
      </c>
      <c r="Y30" s="126" t="s">
        <v>257</v>
      </c>
      <c r="Z30" s="112" t="s">
        <v>337</v>
      </c>
      <c r="AA30" s="135"/>
      <c r="AB30" s="107"/>
    </row>
    <row r="31" spans="1:28" ht="135" x14ac:dyDescent="0.25">
      <c r="A31" s="400"/>
      <c r="B31" s="108" t="s">
        <v>94</v>
      </c>
      <c r="C31" s="117"/>
      <c r="D31" s="110">
        <v>40391</v>
      </c>
      <c r="E31" s="111">
        <v>41944</v>
      </c>
      <c r="F31" s="112" t="s">
        <v>139</v>
      </c>
      <c r="G31" s="118" t="s">
        <v>140</v>
      </c>
      <c r="H31" s="117"/>
      <c r="I31" s="15" t="s">
        <v>65</v>
      </c>
      <c r="J31" s="15"/>
      <c r="K31" s="15"/>
      <c r="L31" s="15"/>
      <c r="M31" s="15"/>
      <c r="N31" s="28"/>
      <c r="O31" s="112" t="s">
        <v>201</v>
      </c>
      <c r="P31" s="112"/>
      <c r="Q31" s="112"/>
      <c r="R31" s="112"/>
      <c r="S31" s="129"/>
      <c r="T31" s="108" t="s">
        <v>417</v>
      </c>
      <c r="U31" s="112" t="s">
        <v>268</v>
      </c>
      <c r="V31" s="111">
        <v>41153</v>
      </c>
      <c r="W31" s="111">
        <v>42217</v>
      </c>
      <c r="X31" s="112" t="s">
        <v>269</v>
      </c>
      <c r="Y31" s="126"/>
      <c r="Z31" s="124" t="s">
        <v>270</v>
      </c>
      <c r="AA31" s="135"/>
      <c r="AB31" s="107"/>
    </row>
    <row r="32" spans="1:28" ht="134.25" customHeight="1" x14ac:dyDescent="0.25">
      <c r="A32" s="400"/>
      <c r="B32" s="108" t="s">
        <v>95</v>
      </c>
      <c r="C32" s="109"/>
      <c r="D32" s="110">
        <v>40391</v>
      </c>
      <c r="E32" s="111">
        <v>40483</v>
      </c>
      <c r="F32" s="119" t="s">
        <v>141</v>
      </c>
      <c r="G32" s="113" t="s">
        <v>142</v>
      </c>
      <c r="H32" s="109"/>
      <c r="I32" s="15"/>
      <c r="J32" s="15"/>
      <c r="K32" s="15"/>
      <c r="L32" s="15"/>
      <c r="M32" s="15" t="s">
        <v>65</v>
      </c>
      <c r="N32" s="28"/>
      <c r="O32" s="124" t="s">
        <v>202</v>
      </c>
      <c r="P32" s="124"/>
      <c r="Q32" s="124"/>
      <c r="R32" s="124" t="s">
        <v>191</v>
      </c>
      <c r="S32" s="112" t="s">
        <v>271</v>
      </c>
      <c r="T32" s="199" t="s">
        <v>373</v>
      </c>
      <c r="U32" s="141"/>
      <c r="V32" s="111"/>
      <c r="W32" s="111"/>
      <c r="X32" s="112"/>
      <c r="Y32" s="148"/>
      <c r="Z32" s="141"/>
      <c r="AA32" s="135"/>
      <c r="AB32" s="107"/>
    </row>
    <row r="33" spans="1:28" ht="117" customHeight="1" x14ac:dyDescent="0.25">
      <c r="A33" s="400"/>
      <c r="B33" s="108" t="s">
        <v>96</v>
      </c>
      <c r="C33" s="114"/>
      <c r="D33" s="110">
        <v>40391</v>
      </c>
      <c r="E33" s="111">
        <v>40483</v>
      </c>
      <c r="F33" s="120" t="s">
        <v>141</v>
      </c>
      <c r="G33" s="115" t="s">
        <v>142</v>
      </c>
      <c r="H33" s="114"/>
      <c r="I33" s="15"/>
      <c r="J33" s="15"/>
      <c r="K33" s="15"/>
      <c r="L33" s="15"/>
      <c r="M33" s="15" t="s">
        <v>65</v>
      </c>
      <c r="N33" s="28"/>
      <c r="O33" s="124" t="s">
        <v>202</v>
      </c>
      <c r="P33" s="124"/>
      <c r="Q33" s="124"/>
      <c r="R33" s="124" t="s">
        <v>191</v>
      </c>
      <c r="S33" s="112" t="s">
        <v>271</v>
      </c>
      <c r="T33" s="199" t="s">
        <v>374</v>
      </c>
      <c r="U33" s="141"/>
      <c r="V33" s="145"/>
      <c r="W33" s="145"/>
      <c r="X33" s="141"/>
      <c r="Y33" s="148"/>
      <c r="Z33" s="112"/>
      <c r="AA33" s="112"/>
      <c r="AB33" s="107"/>
    </row>
    <row r="34" spans="1:28" ht="99.75" customHeight="1" x14ac:dyDescent="0.25">
      <c r="A34" s="400"/>
      <c r="B34" s="108" t="s">
        <v>315</v>
      </c>
      <c r="C34" s="114"/>
      <c r="D34" s="110">
        <v>40391</v>
      </c>
      <c r="E34" s="111">
        <v>41944</v>
      </c>
      <c r="F34" s="112" t="s">
        <v>119</v>
      </c>
      <c r="G34" s="115" t="s">
        <v>143</v>
      </c>
      <c r="H34" s="114"/>
      <c r="I34" s="15"/>
      <c r="J34" s="15"/>
      <c r="K34" s="15"/>
      <c r="L34" s="15" t="s">
        <v>65</v>
      </c>
      <c r="M34" s="15"/>
      <c r="N34" s="28" t="s">
        <v>69</v>
      </c>
      <c r="O34" s="112"/>
      <c r="P34" s="112"/>
      <c r="Q34" s="112"/>
      <c r="R34" s="112"/>
      <c r="S34" s="136" t="s">
        <v>344</v>
      </c>
      <c r="T34" s="108"/>
      <c r="U34" s="112"/>
      <c r="V34" s="111"/>
      <c r="W34" s="111"/>
      <c r="X34" s="141"/>
      <c r="Y34" s="148"/>
      <c r="Z34" s="141"/>
      <c r="AA34" s="141"/>
      <c r="AB34" s="107"/>
    </row>
    <row r="35" spans="1:28" ht="93.75" customHeight="1" x14ac:dyDescent="0.25">
      <c r="A35" s="400"/>
      <c r="B35" s="108" t="s">
        <v>97</v>
      </c>
      <c r="C35" s="114"/>
      <c r="D35" s="110">
        <v>40391</v>
      </c>
      <c r="E35" s="111">
        <v>41214</v>
      </c>
      <c r="F35" s="112" t="s">
        <v>141</v>
      </c>
      <c r="G35" s="115" t="s">
        <v>142</v>
      </c>
      <c r="H35" s="114"/>
      <c r="I35" s="15" t="s">
        <v>65</v>
      </c>
      <c r="J35" s="15"/>
      <c r="K35" s="15"/>
      <c r="L35" s="15"/>
      <c r="M35" s="15"/>
      <c r="N35" s="28"/>
      <c r="O35" s="124" t="s">
        <v>203</v>
      </c>
      <c r="P35" s="124"/>
      <c r="Q35" s="124"/>
      <c r="R35" s="124" t="s">
        <v>191</v>
      </c>
      <c r="S35" s="129"/>
      <c r="T35" s="108" t="s">
        <v>418</v>
      </c>
      <c r="U35" s="112" t="s">
        <v>272</v>
      </c>
      <c r="V35" s="111">
        <v>41153</v>
      </c>
      <c r="W35" s="111">
        <v>42217</v>
      </c>
      <c r="X35" s="112" t="s">
        <v>191</v>
      </c>
      <c r="Y35" s="148"/>
      <c r="Z35" s="112" t="s">
        <v>273</v>
      </c>
      <c r="AA35" s="135"/>
      <c r="AB35" s="107"/>
    </row>
    <row r="36" spans="1:28" ht="136.5" customHeight="1" x14ac:dyDescent="0.25">
      <c r="A36" s="401"/>
      <c r="B36" s="108" t="s">
        <v>316</v>
      </c>
      <c r="C36" s="109"/>
      <c r="D36" s="110">
        <v>40391</v>
      </c>
      <c r="E36" s="111">
        <v>41214</v>
      </c>
      <c r="F36" s="112" t="s">
        <v>137</v>
      </c>
      <c r="G36" s="113" t="s">
        <v>144</v>
      </c>
      <c r="H36" s="109"/>
      <c r="I36" s="15"/>
      <c r="J36" s="15"/>
      <c r="K36" s="15"/>
      <c r="L36" s="15"/>
      <c r="M36" s="15" t="s">
        <v>65</v>
      </c>
      <c r="N36" s="28"/>
      <c r="O36" s="112" t="s">
        <v>204</v>
      </c>
      <c r="P36" s="112"/>
      <c r="Q36" s="112"/>
      <c r="R36" s="112" t="s">
        <v>205</v>
      </c>
      <c r="S36" s="112" t="s">
        <v>274</v>
      </c>
      <c r="T36" s="200" t="s">
        <v>375</v>
      </c>
      <c r="U36" s="152"/>
      <c r="V36" s="111"/>
      <c r="W36" s="111"/>
      <c r="X36" s="152"/>
      <c r="Y36" s="153"/>
      <c r="Z36" s="152"/>
      <c r="AA36" s="135"/>
      <c r="AB36" s="107"/>
    </row>
    <row r="37" spans="1:28" ht="135" customHeight="1" x14ac:dyDescent="0.25">
      <c r="A37" s="399" t="s">
        <v>363</v>
      </c>
      <c r="B37" s="108" t="s">
        <v>317</v>
      </c>
      <c r="C37" s="109"/>
      <c r="D37" s="110">
        <v>40391</v>
      </c>
      <c r="E37" s="111">
        <v>40483</v>
      </c>
      <c r="F37" s="116" t="s">
        <v>119</v>
      </c>
      <c r="G37" s="113" t="s">
        <v>145</v>
      </c>
      <c r="H37" s="109"/>
      <c r="I37" s="15"/>
      <c r="J37" s="15"/>
      <c r="K37" s="15"/>
      <c r="L37" s="15"/>
      <c r="M37" s="15" t="s">
        <v>65</v>
      </c>
      <c r="N37" s="28"/>
      <c r="O37" s="112" t="s">
        <v>206</v>
      </c>
      <c r="P37" s="112"/>
      <c r="Q37" s="112"/>
      <c r="R37" s="112"/>
      <c r="S37" s="129"/>
      <c r="T37" s="193" t="s">
        <v>376</v>
      </c>
      <c r="U37" s="112"/>
      <c r="V37" s="111"/>
      <c r="W37" s="111"/>
      <c r="X37" s="112"/>
      <c r="Y37" s="126"/>
      <c r="Z37" s="112"/>
      <c r="AA37" s="135"/>
      <c r="AB37" s="107"/>
    </row>
    <row r="38" spans="1:28" ht="162" customHeight="1" x14ac:dyDescent="0.25">
      <c r="A38" s="400"/>
      <c r="B38" s="108" t="s">
        <v>318</v>
      </c>
      <c r="C38" s="109"/>
      <c r="D38" s="110">
        <v>40391</v>
      </c>
      <c r="E38" s="111">
        <v>40483</v>
      </c>
      <c r="F38" s="116" t="s">
        <v>141</v>
      </c>
      <c r="G38" s="113" t="s">
        <v>146</v>
      </c>
      <c r="H38" s="109"/>
      <c r="I38" s="15"/>
      <c r="J38" s="15" t="s">
        <v>65</v>
      </c>
      <c r="K38" s="15"/>
      <c r="L38" s="15"/>
      <c r="M38" s="15"/>
      <c r="N38" s="28" t="s">
        <v>69</v>
      </c>
      <c r="O38" s="124"/>
      <c r="P38" s="124"/>
      <c r="Q38" s="124"/>
      <c r="R38" s="124"/>
      <c r="S38" s="136" t="s">
        <v>303</v>
      </c>
      <c r="T38" s="108"/>
      <c r="U38" s="112"/>
      <c r="V38" s="145"/>
      <c r="W38" s="145"/>
      <c r="X38" s="141"/>
      <c r="Y38" s="148"/>
      <c r="Z38" s="112"/>
      <c r="AA38" s="112"/>
      <c r="AB38" s="107"/>
    </row>
    <row r="39" spans="1:28" ht="181.5" customHeight="1" x14ac:dyDescent="0.25">
      <c r="A39" s="400"/>
      <c r="B39" s="108" t="s">
        <v>98</v>
      </c>
      <c r="C39" s="109"/>
      <c r="D39" s="110">
        <v>40391</v>
      </c>
      <c r="E39" s="111">
        <v>41214</v>
      </c>
      <c r="F39" s="116" t="s">
        <v>119</v>
      </c>
      <c r="G39" s="113" t="s">
        <v>145</v>
      </c>
      <c r="H39" s="109"/>
      <c r="I39" s="15"/>
      <c r="J39" s="15"/>
      <c r="K39" s="15" t="s">
        <v>65</v>
      </c>
      <c r="L39" s="15"/>
      <c r="M39" s="15"/>
      <c r="N39" s="28" t="s">
        <v>69</v>
      </c>
      <c r="O39" s="112"/>
      <c r="P39" s="112"/>
      <c r="Q39" s="112"/>
      <c r="R39" s="154"/>
      <c r="S39" s="155" t="s">
        <v>304</v>
      </c>
      <c r="T39" s="150"/>
      <c r="U39" s="141"/>
      <c r="V39" s="145"/>
      <c r="W39" s="111"/>
      <c r="X39" s="141"/>
      <c r="Y39" s="148"/>
      <c r="Z39" s="141"/>
      <c r="AA39" s="141"/>
      <c r="AB39" s="107"/>
    </row>
    <row r="40" spans="1:28" ht="138" customHeight="1" x14ac:dyDescent="0.25">
      <c r="A40" s="401"/>
      <c r="B40" s="108" t="s">
        <v>319</v>
      </c>
      <c r="C40" s="109"/>
      <c r="D40" s="110">
        <v>40391</v>
      </c>
      <c r="E40" s="111">
        <v>40483</v>
      </c>
      <c r="F40" s="116" t="s">
        <v>147</v>
      </c>
      <c r="G40" s="113" t="s">
        <v>148</v>
      </c>
      <c r="H40" s="109"/>
      <c r="I40" s="15"/>
      <c r="J40" s="15"/>
      <c r="K40" s="15"/>
      <c r="L40" s="15" t="s">
        <v>65</v>
      </c>
      <c r="M40" s="15"/>
      <c r="N40" s="28"/>
      <c r="O40" s="124" t="s">
        <v>207</v>
      </c>
      <c r="P40" s="124"/>
      <c r="Q40" s="124"/>
      <c r="R40" s="156" t="s">
        <v>208</v>
      </c>
      <c r="S40" s="125"/>
      <c r="T40" s="193" t="s">
        <v>377</v>
      </c>
      <c r="U40" s="112" t="s">
        <v>275</v>
      </c>
      <c r="V40" s="145"/>
      <c r="W40" s="111">
        <v>42217</v>
      </c>
      <c r="X40" s="141"/>
      <c r="Y40" s="126"/>
      <c r="Z40" s="112"/>
      <c r="AA40" s="135"/>
      <c r="AB40" s="107"/>
    </row>
    <row r="41" spans="1:28" ht="75" x14ac:dyDescent="0.25">
      <c r="A41" s="399" t="s">
        <v>364</v>
      </c>
      <c r="B41" s="108" t="s">
        <v>99</v>
      </c>
      <c r="C41" s="109"/>
      <c r="D41" s="110">
        <v>40391</v>
      </c>
      <c r="E41" s="111">
        <v>41214</v>
      </c>
      <c r="F41" s="121" t="s">
        <v>149</v>
      </c>
      <c r="G41" s="113" t="s">
        <v>150</v>
      </c>
      <c r="H41" s="109"/>
      <c r="I41" s="15"/>
      <c r="J41" s="15"/>
      <c r="K41" s="15"/>
      <c r="L41" s="15" t="s">
        <v>65</v>
      </c>
      <c r="M41" s="15"/>
      <c r="N41" s="28"/>
      <c r="O41" s="124" t="s">
        <v>209</v>
      </c>
      <c r="P41" s="124"/>
      <c r="Q41" s="124"/>
      <c r="R41" s="157" t="s">
        <v>210</v>
      </c>
      <c r="S41" s="129"/>
      <c r="T41" s="193" t="s">
        <v>378</v>
      </c>
      <c r="U41" s="120" t="s">
        <v>276</v>
      </c>
      <c r="V41" s="111">
        <v>40391</v>
      </c>
      <c r="W41" s="111">
        <v>41671</v>
      </c>
      <c r="X41" s="112"/>
      <c r="Y41" s="126">
        <v>30000</v>
      </c>
      <c r="Z41" s="112" t="s">
        <v>277</v>
      </c>
      <c r="AA41" s="135"/>
      <c r="AB41" s="107"/>
    </row>
    <row r="42" spans="1:28" ht="285" x14ac:dyDescent="0.25">
      <c r="A42" s="400"/>
      <c r="B42" s="108" t="s">
        <v>100</v>
      </c>
      <c r="C42" s="109"/>
      <c r="D42" s="110">
        <v>40391</v>
      </c>
      <c r="E42" s="111">
        <v>40848</v>
      </c>
      <c r="F42" s="116" t="s">
        <v>149</v>
      </c>
      <c r="G42" s="113" t="s">
        <v>151</v>
      </c>
      <c r="H42" s="109"/>
      <c r="I42" s="15"/>
      <c r="J42" s="15"/>
      <c r="K42" s="15"/>
      <c r="L42" s="15" t="s">
        <v>65</v>
      </c>
      <c r="M42" s="15"/>
      <c r="N42" s="28"/>
      <c r="O42" s="124" t="s">
        <v>211</v>
      </c>
      <c r="P42" s="124" t="s">
        <v>212</v>
      </c>
      <c r="Q42" s="124"/>
      <c r="R42" s="124" t="s">
        <v>195</v>
      </c>
      <c r="S42" s="129"/>
      <c r="T42" s="193" t="s">
        <v>379</v>
      </c>
      <c r="U42" s="112" t="s">
        <v>278</v>
      </c>
      <c r="V42" s="111">
        <v>40391</v>
      </c>
      <c r="W42" s="111">
        <v>42217</v>
      </c>
      <c r="X42" s="112"/>
      <c r="Y42" s="126"/>
      <c r="Z42" s="124"/>
      <c r="AA42" s="135"/>
      <c r="AB42" s="107"/>
    </row>
    <row r="43" spans="1:28" ht="105" x14ac:dyDescent="0.25">
      <c r="A43" s="400"/>
      <c r="B43" s="108" t="s">
        <v>101</v>
      </c>
      <c r="C43" s="114"/>
      <c r="D43" s="110">
        <v>40391</v>
      </c>
      <c r="E43" s="111">
        <v>41214</v>
      </c>
      <c r="F43" s="116" t="s">
        <v>149</v>
      </c>
      <c r="G43" s="115" t="s">
        <v>152</v>
      </c>
      <c r="H43" s="114"/>
      <c r="I43" s="15"/>
      <c r="J43" s="15"/>
      <c r="K43" s="15"/>
      <c r="L43" s="15" t="s">
        <v>65</v>
      </c>
      <c r="M43" s="15"/>
      <c r="N43" s="28"/>
      <c r="O43" s="124" t="s">
        <v>213</v>
      </c>
      <c r="P43" s="124"/>
      <c r="Q43" s="124"/>
      <c r="R43" s="156" t="s">
        <v>195</v>
      </c>
      <c r="S43" s="129"/>
      <c r="T43" s="194" t="s">
        <v>380</v>
      </c>
      <c r="U43" s="112" t="s">
        <v>279</v>
      </c>
      <c r="V43" s="111">
        <v>40452</v>
      </c>
      <c r="W43" s="111">
        <v>41671</v>
      </c>
      <c r="X43" s="112"/>
      <c r="Y43" s="126">
        <v>300000</v>
      </c>
      <c r="Z43" s="112" t="s">
        <v>280</v>
      </c>
      <c r="AA43" s="124" t="s">
        <v>281</v>
      </c>
      <c r="AB43" s="107"/>
    </row>
    <row r="44" spans="1:28" ht="75" x14ac:dyDescent="0.25">
      <c r="A44" s="400"/>
      <c r="B44" s="108" t="s">
        <v>102</v>
      </c>
      <c r="C44" s="114"/>
      <c r="D44" s="110">
        <v>40391</v>
      </c>
      <c r="E44" s="111">
        <v>41944</v>
      </c>
      <c r="F44" s="116" t="s">
        <v>149</v>
      </c>
      <c r="G44" s="115" t="s">
        <v>153</v>
      </c>
      <c r="H44" s="114"/>
      <c r="I44" s="15"/>
      <c r="J44" s="15"/>
      <c r="K44" s="15"/>
      <c r="L44" s="15" t="s">
        <v>65</v>
      </c>
      <c r="M44" s="15"/>
      <c r="N44" s="28"/>
      <c r="O44" s="124" t="s">
        <v>214</v>
      </c>
      <c r="P44" s="158"/>
      <c r="Q44" s="124"/>
      <c r="R44" s="124" t="s">
        <v>195</v>
      </c>
      <c r="S44" s="125"/>
      <c r="T44" s="193" t="s">
        <v>382</v>
      </c>
      <c r="U44" s="112" t="s">
        <v>282</v>
      </c>
      <c r="V44" s="111">
        <v>40909</v>
      </c>
      <c r="W44" s="111">
        <v>41671</v>
      </c>
      <c r="X44" s="159"/>
      <c r="Y44" s="126">
        <v>100000</v>
      </c>
      <c r="Z44" s="112" t="s">
        <v>283</v>
      </c>
      <c r="AA44" s="135"/>
      <c r="AB44" s="107"/>
    </row>
    <row r="45" spans="1:28" ht="120" x14ac:dyDescent="0.25">
      <c r="A45" s="400"/>
      <c r="B45" s="108" t="s">
        <v>103</v>
      </c>
      <c r="C45" s="114"/>
      <c r="D45" s="110">
        <v>40391</v>
      </c>
      <c r="E45" s="111">
        <v>41944</v>
      </c>
      <c r="F45" s="116" t="s">
        <v>149</v>
      </c>
      <c r="G45" s="115" t="s">
        <v>154</v>
      </c>
      <c r="H45" s="114"/>
      <c r="I45" s="15"/>
      <c r="J45" s="15"/>
      <c r="K45" s="15"/>
      <c r="L45" s="15" t="s">
        <v>65</v>
      </c>
      <c r="M45" s="15"/>
      <c r="N45" s="28"/>
      <c r="O45" s="124" t="s">
        <v>215</v>
      </c>
      <c r="P45" s="124"/>
      <c r="Q45" s="124"/>
      <c r="R45" s="124" t="s">
        <v>195</v>
      </c>
      <c r="S45" s="125"/>
      <c r="T45" s="194" t="s">
        <v>381</v>
      </c>
      <c r="U45" s="112" t="s">
        <v>284</v>
      </c>
      <c r="V45" s="111">
        <v>40391</v>
      </c>
      <c r="W45" s="111">
        <v>41671</v>
      </c>
      <c r="X45" s="112"/>
      <c r="Y45" s="126"/>
      <c r="Z45" s="112" t="s">
        <v>285</v>
      </c>
      <c r="AA45" s="124" t="s">
        <v>286</v>
      </c>
      <c r="AB45" s="107"/>
    </row>
    <row r="46" spans="1:28" ht="105" x14ac:dyDescent="0.25">
      <c r="A46" s="400"/>
      <c r="B46" s="108" t="s">
        <v>104</v>
      </c>
      <c r="C46" s="109"/>
      <c r="D46" s="110">
        <v>40391</v>
      </c>
      <c r="E46" s="111">
        <v>41944</v>
      </c>
      <c r="F46" s="116" t="s">
        <v>149</v>
      </c>
      <c r="G46" s="113" t="s">
        <v>154</v>
      </c>
      <c r="H46" s="109"/>
      <c r="I46" s="15"/>
      <c r="J46" s="15"/>
      <c r="K46" s="15"/>
      <c r="L46" s="15" t="s">
        <v>65</v>
      </c>
      <c r="M46" s="15"/>
      <c r="N46" s="28"/>
      <c r="O46" s="124" t="s">
        <v>216</v>
      </c>
      <c r="P46" s="124"/>
      <c r="Q46" s="124"/>
      <c r="R46" s="124" t="s">
        <v>210</v>
      </c>
      <c r="S46" s="125"/>
      <c r="T46" s="193" t="s">
        <v>383</v>
      </c>
      <c r="U46" s="112" t="s">
        <v>287</v>
      </c>
      <c r="V46" s="111">
        <v>40452</v>
      </c>
      <c r="W46" s="111">
        <v>41671</v>
      </c>
      <c r="X46" s="112"/>
      <c r="Y46" s="126"/>
      <c r="Z46" s="112" t="s">
        <v>288</v>
      </c>
      <c r="AA46" s="124" t="s">
        <v>286</v>
      </c>
      <c r="AB46" s="107"/>
    </row>
    <row r="47" spans="1:28" ht="75" x14ac:dyDescent="0.25">
      <c r="A47" s="400"/>
      <c r="B47" s="108" t="s">
        <v>105</v>
      </c>
      <c r="C47" s="109"/>
      <c r="D47" s="110">
        <v>40391</v>
      </c>
      <c r="E47" s="111">
        <v>40483</v>
      </c>
      <c r="F47" s="116" t="s">
        <v>149</v>
      </c>
      <c r="G47" s="113" t="s">
        <v>154</v>
      </c>
      <c r="H47" s="109"/>
      <c r="I47" s="15"/>
      <c r="J47" s="15"/>
      <c r="K47" s="15"/>
      <c r="L47" s="15"/>
      <c r="M47" s="15" t="s">
        <v>65</v>
      </c>
      <c r="N47" s="28"/>
      <c r="O47" s="124"/>
      <c r="P47" s="124" t="s">
        <v>217</v>
      </c>
      <c r="Q47" s="124"/>
      <c r="R47" s="124" t="s">
        <v>210</v>
      </c>
      <c r="S47" s="125"/>
      <c r="T47" s="193" t="s">
        <v>384</v>
      </c>
      <c r="U47" s="112"/>
      <c r="V47" s="160"/>
      <c r="W47" s="160"/>
      <c r="X47" s="159"/>
      <c r="Y47" s="161"/>
      <c r="Z47" s="159"/>
      <c r="AA47" s="162"/>
      <c r="AB47" s="107"/>
    </row>
    <row r="48" spans="1:28" ht="75" x14ac:dyDescent="0.25">
      <c r="A48" s="400"/>
      <c r="B48" s="108" t="s">
        <v>106</v>
      </c>
      <c r="C48" s="109"/>
      <c r="D48" s="110">
        <v>40391</v>
      </c>
      <c r="E48" s="122">
        <v>41214</v>
      </c>
      <c r="F48" s="116" t="s">
        <v>149</v>
      </c>
      <c r="G48" s="113" t="s">
        <v>154</v>
      </c>
      <c r="H48" s="109"/>
      <c r="I48" s="15"/>
      <c r="J48" s="15"/>
      <c r="K48" s="15"/>
      <c r="L48" s="15"/>
      <c r="M48" s="15" t="s">
        <v>65</v>
      </c>
      <c r="N48" s="28"/>
      <c r="O48" s="124"/>
      <c r="P48" s="124" t="s">
        <v>217</v>
      </c>
      <c r="Q48" s="124"/>
      <c r="R48" s="124" t="s">
        <v>210</v>
      </c>
      <c r="S48" s="125"/>
      <c r="T48" s="193" t="s">
        <v>385</v>
      </c>
      <c r="U48" s="112"/>
      <c r="V48" s="111"/>
      <c r="W48" s="111"/>
      <c r="X48" s="112"/>
      <c r="Y48" s="126"/>
      <c r="Z48" s="112"/>
      <c r="AA48" s="124"/>
      <c r="AB48" s="107"/>
    </row>
    <row r="49" spans="1:28" ht="75" x14ac:dyDescent="0.25">
      <c r="A49" s="400"/>
      <c r="B49" s="108" t="s">
        <v>107</v>
      </c>
      <c r="C49" s="109"/>
      <c r="D49" s="110">
        <v>40391</v>
      </c>
      <c r="E49" s="122">
        <v>41214</v>
      </c>
      <c r="F49" s="116" t="s">
        <v>149</v>
      </c>
      <c r="G49" s="113" t="s">
        <v>154</v>
      </c>
      <c r="H49" s="109"/>
      <c r="I49" s="15"/>
      <c r="J49" s="15"/>
      <c r="K49" s="15"/>
      <c r="L49" s="15"/>
      <c r="M49" s="15" t="s">
        <v>65</v>
      </c>
      <c r="N49" s="28"/>
      <c r="O49" s="124"/>
      <c r="P49" s="124" t="s">
        <v>217</v>
      </c>
      <c r="Q49" s="124"/>
      <c r="R49" s="124" t="s">
        <v>195</v>
      </c>
      <c r="S49" s="125"/>
      <c r="T49" s="193" t="s">
        <v>386</v>
      </c>
      <c r="U49" s="163"/>
      <c r="V49" s="145"/>
      <c r="W49" s="145"/>
      <c r="X49" s="141"/>
      <c r="Y49" s="148"/>
      <c r="Z49" s="141"/>
      <c r="AA49" s="124"/>
      <c r="AB49" s="107"/>
    </row>
    <row r="50" spans="1:28" ht="105" x14ac:dyDescent="0.25">
      <c r="A50" s="400"/>
      <c r="B50" s="108" t="s">
        <v>108</v>
      </c>
      <c r="C50" s="109"/>
      <c r="D50" s="110">
        <v>40391</v>
      </c>
      <c r="E50" s="122">
        <v>41944</v>
      </c>
      <c r="F50" s="116" t="s">
        <v>149</v>
      </c>
      <c r="G50" s="113" t="s">
        <v>155</v>
      </c>
      <c r="H50" s="109"/>
      <c r="I50" s="15"/>
      <c r="J50" s="15"/>
      <c r="K50" s="15"/>
      <c r="L50" s="15"/>
      <c r="M50" s="15" t="s">
        <v>65</v>
      </c>
      <c r="N50" s="28"/>
      <c r="O50" s="124"/>
      <c r="P50" s="124" t="s">
        <v>218</v>
      </c>
      <c r="Q50" s="124"/>
      <c r="R50" s="124" t="s">
        <v>195</v>
      </c>
      <c r="S50" s="125"/>
      <c r="T50" s="193" t="s">
        <v>387</v>
      </c>
      <c r="U50" s="159"/>
      <c r="V50" s="160"/>
      <c r="W50" s="160"/>
      <c r="X50" s="159"/>
      <c r="Y50" s="161"/>
      <c r="Z50" s="112"/>
      <c r="AA50" s="124"/>
      <c r="AB50" s="107"/>
    </row>
    <row r="51" spans="1:28" ht="75" x14ac:dyDescent="0.25">
      <c r="A51" s="400"/>
      <c r="B51" s="108" t="s">
        <v>109</v>
      </c>
      <c r="C51" s="109"/>
      <c r="D51" s="110">
        <v>40391</v>
      </c>
      <c r="E51" s="122">
        <v>41944</v>
      </c>
      <c r="F51" s="116" t="s">
        <v>149</v>
      </c>
      <c r="G51" s="113" t="s">
        <v>154</v>
      </c>
      <c r="H51" s="109"/>
      <c r="I51" s="15"/>
      <c r="J51" s="15"/>
      <c r="K51" s="15"/>
      <c r="L51" s="15"/>
      <c r="M51" s="15" t="s">
        <v>65</v>
      </c>
      <c r="N51" s="28"/>
      <c r="O51" s="124"/>
      <c r="P51" s="124" t="s">
        <v>219</v>
      </c>
      <c r="Q51" s="124"/>
      <c r="R51" s="164" t="s">
        <v>210</v>
      </c>
      <c r="S51" s="125"/>
      <c r="T51" s="193" t="s">
        <v>388</v>
      </c>
      <c r="U51" s="112"/>
      <c r="V51" s="111"/>
      <c r="W51" s="111"/>
      <c r="X51" s="112"/>
      <c r="Y51" s="126"/>
      <c r="Z51" s="112"/>
      <c r="AA51" s="112"/>
      <c r="AB51" s="107"/>
    </row>
    <row r="52" spans="1:28" ht="135" x14ac:dyDescent="0.25">
      <c r="A52" s="400"/>
      <c r="B52" s="108" t="s">
        <v>110</v>
      </c>
      <c r="C52" s="109"/>
      <c r="D52" s="110">
        <v>40391</v>
      </c>
      <c r="E52" s="122">
        <v>41214</v>
      </c>
      <c r="F52" s="116" t="s">
        <v>149</v>
      </c>
      <c r="G52" s="113" t="s">
        <v>156</v>
      </c>
      <c r="H52" s="109"/>
      <c r="I52" s="15"/>
      <c r="J52" s="15"/>
      <c r="K52" s="15"/>
      <c r="L52" s="15" t="s">
        <v>65</v>
      </c>
      <c r="M52" s="15"/>
      <c r="N52" s="28"/>
      <c r="O52" s="124" t="s">
        <v>209</v>
      </c>
      <c r="P52" s="124" t="s">
        <v>220</v>
      </c>
      <c r="Q52" s="124"/>
      <c r="R52" s="124" t="s">
        <v>210</v>
      </c>
      <c r="S52" s="125"/>
      <c r="T52" s="195" t="s">
        <v>389</v>
      </c>
      <c r="U52" s="112" t="s">
        <v>289</v>
      </c>
      <c r="V52" s="111">
        <v>40452</v>
      </c>
      <c r="W52" s="111">
        <v>42217</v>
      </c>
      <c r="X52" s="112"/>
      <c r="Y52" s="126"/>
      <c r="Z52" s="112" t="s">
        <v>290</v>
      </c>
      <c r="AA52" s="135"/>
      <c r="AB52" s="107"/>
    </row>
    <row r="53" spans="1:28" ht="105" x14ac:dyDescent="0.25">
      <c r="A53" s="400"/>
      <c r="B53" s="108" t="s">
        <v>111</v>
      </c>
      <c r="C53" s="114"/>
      <c r="D53" s="110">
        <v>40391</v>
      </c>
      <c r="E53" s="111">
        <v>41944</v>
      </c>
      <c r="F53" s="116" t="s">
        <v>149</v>
      </c>
      <c r="G53" s="115" t="s">
        <v>154</v>
      </c>
      <c r="H53" s="114"/>
      <c r="I53" s="15"/>
      <c r="J53" s="15"/>
      <c r="K53" s="15"/>
      <c r="L53" s="15" t="s">
        <v>65</v>
      </c>
      <c r="M53" s="15"/>
      <c r="N53" s="28"/>
      <c r="O53" s="124" t="s">
        <v>209</v>
      </c>
      <c r="P53" s="124"/>
      <c r="Q53" s="124"/>
      <c r="R53" s="156" t="s">
        <v>195</v>
      </c>
      <c r="S53" s="125"/>
      <c r="T53" s="193" t="s">
        <v>390</v>
      </c>
      <c r="U53" s="120" t="s">
        <v>291</v>
      </c>
      <c r="V53" s="111">
        <v>40452</v>
      </c>
      <c r="W53" s="111">
        <v>41671</v>
      </c>
      <c r="X53" s="112"/>
      <c r="Y53" s="148"/>
      <c r="Z53" s="116" t="s">
        <v>292</v>
      </c>
      <c r="AA53" s="124" t="s">
        <v>286</v>
      </c>
      <c r="AB53" s="107"/>
    </row>
    <row r="54" spans="1:28" ht="75" x14ac:dyDescent="0.25">
      <c r="A54" s="400"/>
      <c r="B54" s="108" t="s">
        <v>112</v>
      </c>
      <c r="C54" s="114"/>
      <c r="D54" s="110">
        <v>40391</v>
      </c>
      <c r="E54" s="111">
        <v>41944</v>
      </c>
      <c r="F54" s="116" t="s">
        <v>149</v>
      </c>
      <c r="G54" s="115" t="s">
        <v>154</v>
      </c>
      <c r="H54" s="114"/>
      <c r="I54" s="15"/>
      <c r="J54" s="15"/>
      <c r="K54" s="15"/>
      <c r="L54" s="15" t="s">
        <v>65</v>
      </c>
      <c r="M54" s="15"/>
      <c r="N54" s="28"/>
      <c r="O54" s="112" t="s">
        <v>221</v>
      </c>
      <c r="P54" s="112"/>
      <c r="Q54" s="112"/>
      <c r="R54" s="112" t="s">
        <v>222</v>
      </c>
      <c r="S54" s="125"/>
      <c r="T54" s="193" t="s">
        <v>391</v>
      </c>
      <c r="U54" s="112" t="s">
        <v>293</v>
      </c>
      <c r="V54" s="111">
        <v>40909</v>
      </c>
      <c r="W54" s="111">
        <v>41671</v>
      </c>
      <c r="X54" s="112" t="s">
        <v>294</v>
      </c>
      <c r="Y54" s="126">
        <v>60000</v>
      </c>
      <c r="Z54" s="112" t="s">
        <v>295</v>
      </c>
      <c r="AA54" s="135"/>
      <c r="AB54" s="107"/>
    </row>
    <row r="55" spans="1:28" ht="165" x14ac:dyDescent="0.25">
      <c r="A55" s="400"/>
      <c r="B55" s="108" t="s">
        <v>113</v>
      </c>
      <c r="C55" s="114"/>
      <c r="D55" s="110">
        <v>40391</v>
      </c>
      <c r="E55" s="111">
        <v>41944</v>
      </c>
      <c r="F55" s="116" t="s">
        <v>149</v>
      </c>
      <c r="G55" s="115" t="s">
        <v>154</v>
      </c>
      <c r="H55" s="114"/>
      <c r="I55" s="15"/>
      <c r="J55" s="15"/>
      <c r="K55" s="15"/>
      <c r="L55" s="15" t="s">
        <v>65</v>
      </c>
      <c r="M55" s="15"/>
      <c r="N55" s="28"/>
      <c r="O55" s="149" t="s">
        <v>223</v>
      </c>
      <c r="P55" s="124" t="s">
        <v>338</v>
      </c>
      <c r="Q55" s="124"/>
      <c r="R55" s="124" t="s">
        <v>195</v>
      </c>
      <c r="S55" s="125"/>
      <c r="T55" s="193" t="s">
        <v>392</v>
      </c>
      <c r="U55" s="112" t="s">
        <v>296</v>
      </c>
      <c r="V55" s="111">
        <v>40452</v>
      </c>
      <c r="W55" s="111">
        <v>41306</v>
      </c>
      <c r="X55" s="112"/>
      <c r="Y55" s="126">
        <v>400000</v>
      </c>
      <c r="Z55" s="112" t="s">
        <v>297</v>
      </c>
      <c r="AA55" s="135"/>
      <c r="AB55" s="107"/>
    </row>
    <row r="56" spans="1:28" ht="90" x14ac:dyDescent="0.25">
      <c r="A56" s="400"/>
      <c r="B56" s="108" t="s">
        <v>114</v>
      </c>
      <c r="C56" s="114"/>
      <c r="D56" s="110">
        <v>40391</v>
      </c>
      <c r="E56" s="111">
        <v>41214</v>
      </c>
      <c r="F56" s="116" t="s">
        <v>157</v>
      </c>
      <c r="G56" s="115" t="s">
        <v>158</v>
      </c>
      <c r="H56" s="114"/>
      <c r="I56" s="15"/>
      <c r="J56" s="15"/>
      <c r="K56" s="15"/>
      <c r="L56" s="15"/>
      <c r="M56" s="15" t="s">
        <v>65</v>
      </c>
      <c r="N56" s="28"/>
      <c r="O56" s="124"/>
      <c r="P56" s="124" t="s">
        <v>224</v>
      </c>
      <c r="Q56" s="124"/>
      <c r="R56" s="124" t="s">
        <v>195</v>
      </c>
      <c r="S56" s="125"/>
      <c r="T56" s="193" t="s">
        <v>419</v>
      </c>
      <c r="U56" s="141"/>
      <c r="V56" s="145"/>
      <c r="W56" s="111"/>
      <c r="X56" s="141"/>
      <c r="Y56" s="148"/>
      <c r="Z56" s="141"/>
      <c r="AA56" s="135"/>
      <c r="AB56" s="107"/>
    </row>
    <row r="57" spans="1:28" ht="116.25" customHeight="1" x14ac:dyDescent="0.25">
      <c r="A57" s="401"/>
      <c r="B57" s="108" t="s">
        <v>320</v>
      </c>
      <c r="C57" s="114"/>
      <c r="D57" s="110">
        <v>40391</v>
      </c>
      <c r="E57" s="111">
        <v>43770</v>
      </c>
      <c r="F57" s="116" t="s">
        <v>157</v>
      </c>
      <c r="G57" s="115" t="s">
        <v>159</v>
      </c>
      <c r="H57" s="114"/>
      <c r="I57" s="15" t="s">
        <v>65</v>
      </c>
      <c r="J57" s="15"/>
      <c r="K57" s="15"/>
      <c r="L57" s="15"/>
      <c r="M57" s="15"/>
      <c r="N57" s="28" t="s">
        <v>69</v>
      </c>
      <c r="O57" s="124"/>
      <c r="P57" s="124"/>
      <c r="Q57" s="124"/>
      <c r="R57" s="156" t="s">
        <v>195</v>
      </c>
      <c r="S57" s="125"/>
      <c r="T57" s="108"/>
      <c r="U57" s="141"/>
      <c r="V57" s="111"/>
      <c r="W57" s="111"/>
      <c r="X57" s="112"/>
      <c r="Y57" s="126"/>
      <c r="Z57" s="112"/>
      <c r="AA57" s="124"/>
      <c r="AB57" s="107"/>
    </row>
    <row r="58" spans="1:28" ht="99" customHeight="1" x14ac:dyDescent="0.25">
      <c r="A58" s="399" t="s">
        <v>365</v>
      </c>
      <c r="B58" s="108" t="s">
        <v>115</v>
      </c>
      <c r="C58" s="114"/>
      <c r="D58" s="110">
        <v>40391</v>
      </c>
      <c r="E58" s="111">
        <v>41214</v>
      </c>
      <c r="F58" s="116" t="s">
        <v>160</v>
      </c>
      <c r="G58" s="115" t="s">
        <v>161</v>
      </c>
      <c r="H58" s="114"/>
      <c r="I58" s="15"/>
      <c r="J58" s="15"/>
      <c r="K58" s="15" t="s">
        <v>65</v>
      </c>
      <c r="L58" s="15"/>
      <c r="M58" s="15"/>
      <c r="N58" s="28" t="s">
        <v>69</v>
      </c>
      <c r="O58" s="124" t="s">
        <v>225</v>
      </c>
      <c r="P58" s="124"/>
      <c r="Q58" s="124"/>
      <c r="R58" s="124" t="s">
        <v>226</v>
      </c>
      <c r="S58" s="129"/>
      <c r="T58" s="108"/>
      <c r="U58" s="112"/>
      <c r="V58" s="111"/>
      <c r="W58" s="111"/>
      <c r="X58" s="112"/>
      <c r="Y58" s="148"/>
      <c r="Z58" s="141"/>
      <c r="AA58" s="141"/>
      <c r="AB58" s="107"/>
    </row>
    <row r="59" spans="1:28" ht="81" customHeight="1" x14ac:dyDescent="0.25">
      <c r="A59" s="400"/>
      <c r="B59" s="108" t="s">
        <v>116</v>
      </c>
      <c r="C59" s="114"/>
      <c r="D59" s="110">
        <v>40391</v>
      </c>
      <c r="E59" s="111">
        <v>41214</v>
      </c>
      <c r="F59" s="116" t="s">
        <v>160</v>
      </c>
      <c r="G59" s="115" t="s">
        <v>162</v>
      </c>
      <c r="H59" s="114"/>
      <c r="I59" s="15"/>
      <c r="J59" s="15"/>
      <c r="K59" s="15"/>
      <c r="L59" s="15" t="s">
        <v>65</v>
      </c>
      <c r="M59" s="15"/>
      <c r="N59" s="28" t="s">
        <v>68</v>
      </c>
      <c r="O59" s="124" t="s">
        <v>227</v>
      </c>
      <c r="P59" s="124"/>
      <c r="Q59" s="124"/>
      <c r="R59" s="124" t="s">
        <v>191</v>
      </c>
      <c r="S59" s="112" t="s">
        <v>305</v>
      </c>
      <c r="T59" s="201"/>
      <c r="U59" s="112"/>
      <c r="V59" s="111"/>
      <c r="W59" s="111"/>
      <c r="X59" s="112"/>
      <c r="Y59" s="126"/>
      <c r="Z59" s="112"/>
      <c r="AA59" s="135"/>
      <c r="AB59" s="107"/>
    </row>
    <row r="60" spans="1:28" ht="63" customHeight="1" x14ac:dyDescent="0.25">
      <c r="A60" s="400"/>
      <c r="B60" s="108" t="s">
        <v>321</v>
      </c>
      <c r="C60" s="114"/>
      <c r="D60" s="110">
        <v>40391</v>
      </c>
      <c r="E60" s="111">
        <v>43770</v>
      </c>
      <c r="F60" s="112" t="s">
        <v>163</v>
      </c>
      <c r="G60" s="115" t="s">
        <v>164</v>
      </c>
      <c r="H60" s="114"/>
      <c r="I60" s="15"/>
      <c r="J60" s="15"/>
      <c r="K60" s="15" t="s">
        <v>65</v>
      </c>
      <c r="L60" s="15"/>
      <c r="M60" s="15"/>
      <c r="N60" s="28" t="s">
        <v>69</v>
      </c>
      <c r="O60" s="124" t="s">
        <v>228</v>
      </c>
      <c r="P60" s="124"/>
      <c r="Q60" s="124"/>
      <c r="R60" s="124" t="s">
        <v>191</v>
      </c>
      <c r="S60" s="129"/>
      <c r="T60" s="108"/>
      <c r="U60" s="112"/>
      <c r="V60" s="111"/>
      <c r="W60" s="111"/>
      <c r="X60" s="112"/>
      <c r="Y60" s="126"/>
      <c r="Z60" s="112"/>
      <c r="AA60" s="112"/>
      <c r="AB60" s="107"/>
    </row>
    <row r="61" spans="1:28" ht="409.5" x14ac:dyDescent="0.25">
      <c r="A61" s="400"/>
      <c r="B61" s="108" t="s">
        <v>322</v>
      </c>
      <c r="C61" s="114"/>
      <c r="D61" s="110">
        <v>40391</v>
      </c>
      <c r="E61" s="111">
        <v>40483</v>
      </c>
      <c r="F61" s="112" t="s">
        <v>163</v>
      </c>
      <c r="G61" s="115" t="s">
        <v>165</v>
      </c>
      <c r="H61" s="114"/>
      <c r="I61" s="15"/>
      <c r="J61" s="15" t="s">
        <v>65</v>
      </c>
      <c r="K61" s="15"/>
      <c r="L61" s="15"/>
      <c r="M61" s="15"/>
      <c r="N61" s="28"/>
      <c r="O61" s="112" t="s">
        <v>339</v>
      </c>
      <c r="P61" s="124" t="s">
        <v>229</v>
      </c>
      <c r="Q61" s="112" t="s">
        <v>230</v>
      </c>
      <c r="R61" s="112" t="s">
        <v>231</v>
      </c>
      <c r="S61" s="136" t="s">
        <v>367</v>
      </c>
      <c r="T61" s="108" t="s">
        <v>420</v>
      </c>
      <c r="U61" s="112" t="s">
        <v>298</v>
      </c>
      <c r="V61" s="111">
        <v>40391</v>
      </c>
      <c r="W61" s="111">
        <v>42217</v>
      </c>
      <c r="X61" s="112"/>
      <c r="Y61" s="126">
        <v>100000</v>
      </c>
      <c r="Z61" s="112" t="s">
        <v>340</v>
      </c>
      <c r="AA61" s="135"/>
      <c r="AB61" s="107"/>
    </row>
    <row r="62" spans="1:28" ht="135" x14ac:dyDescent="0.25">
      <c r="A62" s="400"/>
      <c r="B62" s="108" t="s">
        <v>323</v>
      </c>
      <c r="C62" s="123"/>
      <c r="D62" s="110">
        <v>40391</v>
      </c>
      <c r="E62" s="111">
        <v>41214</v>
      </c>
      <c r="F62" s="119" t="s">
        <v>166</v>
      </c>
      <c r="G62" s="108" t="s">
        <v>167</v>
      </c>
      <c r="H62" s="123"/>
      <c r="I62" s="15"/>
      <c r="J62" s="15"/>
      <c r="K62" s="15"/>
      <c r="L62" s="15" t="s">
        <v>65</v>
      </c>
      <c r="M62" s="15"/>
      <c r="N62" s="28" t="s">
        <v>69</v>
      </c>
      <c r="O62" s="124" t="s">
        <v>232</v>
      </c>
      <c r="P62" s="124" t="s">
        <v>233</v>
      </c>
      <c r="Q62" s="124"/>
      <c r="R62" s="165" t="s">
        <v>234</v>
      </c>
      <c r="S62" s="129"/>
      <c r="T62" s="108"/>
      <c r="U62" s="112"/>
      <c r="V62" s="111"/>
      <c r="W62" s="111"/>
      <c r="X62" s="112"/>
      <c r="Y62" s="126"/>
      <c r="Z62" s="112"/>
      <c r="AA62" s="112"/>
      <c r="AB62" s="107"/>
    </row>
    <row r="63" spans="1:28" ht="409.5" x14ac:dyDescent="0.25">
      <c r="A63" s="400"/>
      <c r="B63" s="108" t="s">
        <v>324</v>
      </c>
      <c r="C63" s="114"/>
      <c r="D63" s="110">
        <v>40391</v>
      </c>
      <c r="E63" s="111">
        <v>41944</v>
      </c>
      <c r="F63" s="112" t="s">
        <v>163</v>
      </c>
      <c r="G63" s="115" t="s">
        <v>168</v>
      </c>
      <c r="H63" s="114"/>
      <c r="I63" s="15" t="s">
        <v>65</v>
      </c>
      <c r="J63" s="15"/>
      <c r="K63" s="15"/>
      <c r="L63" s="15"/>
      <c r="M63" s="15"/>
      <c r="N63" s="28"/>
      <c r="O63" s="124"/>
      <c r="P63" s="124"/>
      <c r="Q63" s="124"/>
      <c r="R63" s="166" t="s">
        <v>191</v>
      </c>
      <c r="S63" s="129"/>
      <c r="T63" s="108" t="s">
        <v>421</v>
      </c>
      <c r="U63" s="112" t="s">
        <v>299</v>
      </c>
      <c r="V63" s="111">
        <v>41153</v>
      </c>
      <c r="W63" s="111">
        <v>42217</v>
      </c>
      <c r="X63" s="112"/>
      <c r="Y63" s="126">
        <v>20000</v>
      </c>
      <c r="Z63" s="112" t="s">
        <v>340</v>
      </c>
      <c r="AA63" s="135"/>
      <c r="AB63" s="107"/>
    </row>
    <row r="64" spans="1:28" ht="409.5" x14ac:dyDescent="0.25">
      <c r="A64" s="400"/>
      <c r="B64" s="108" t="s">
        <v>325</v>
      </c>
      <c r="C64" s="114"/>
      <c r="D64" s="110">
        <v>40391</v>
      </c>
      <c r="E64" s="111">
        <v>41944</v>
      </c>
      <c r="F64" s="116" t="s">
        <v>163</v>
      </c>
      <c r="G64" s="115" t="s">
        <v>169</v>
      </c>
      <c r="H64" s="114"/>
      <c r="I64" s="15"/>
      <c r="J64" s="15"/>
      <c r="K64" s="15"/>
      <c r="L64" s="15" t="s">
        <v>65</v>
      </c>
      <c r="M64" s="15"/>
      <c r="N64" s="28"/>
      <c r="O64" s="124" t="s">
        <v>235</v>
      </c>
      <c r="P64" s="124" t="s">
        <v>236</v>
      </c>
      <c r="Q64" s="124"/>
      <c r="R64" s="124" t="s">
        <v>191</v>
      </c>
      <c r="S64" s="136" t="s">
        <v>368</v>
      </c>
      <c r="T64" s="108" t="s">
        <v>422</v>
      </c>
      <c r="U64" s="112" t="s">
        <v>300</v>
      </c>
      <c r="V64" s="111">
        <v>40391</v>
      </c>
      <c r="W64" s="111">
        <v>42217</v>
      </c>
      <c r="X64" s="112"/>
      <c r="Y64" s="126">
        <v>500000</v>
      </c>
      <c r="Z64" s="112" t="s">
        <v>340</v>
      </c>
      <c r="AA64" s="135"/>
      <c r="AB64" s="107"/>
    </row>
    <row r="65" spans="1:28" ht="90" x14ac:dyDescent="0.25">
      <c r="A65" s="400"/>
      <c r="B65" s="108" t="s">
        <v>117</v>
      </c>
      <c r="C65" s="114"/>
      <c r="D65" s="110">
        <v>40391</v>
      </c>
      <c r="E65" s="111">
        <v>40483</v>
      </c>
      <c r="F65" s="116" t="s">
        <v>163</v>
      </c>
      <c r="G65" s="115" t="s">
        <v>169</v>
      </c>
      <c r="H65" s="114"/>
      <c r="I65" s="15"/>
      <c r="J65" s="15"/>
      <c r="K65" s="15"/>
      <c r="L65" s="15" t="s">
        <v>65</v>
      </c>
      <c r="M65" s="15"/>
      <c r="N65" s="28" t="s">
        <v>68</v>
      </c>
      <c r="O65" s="124" t="s">
        <v>237</v>
      </c>
      <c r="P65" s="124" t="s">
        <v>238</v>
      </c>
      <c r="Q65" s="124"/>
      <c r="R65" s="124" t="s">
        <v>195</v>
      </c>
      <c r="S65" s="147" t="s">
        <v>306</v>
      </c>
      <c r="T65" s="108"/>
      <c r="U65" s="112"/>
      <c r="V65" s="111"/>
      <c r="W65" s="111"/>
      <c r="X65" s="112"/>
      <c r="Y65" s="126"/>
      <c r="Z65" s="112"/>
      <c r="AA65" s="135"/>
      <c r="AB65" s="107"/>
    </row>
    <row r="66" spans="1:28" ht="90" x14ac:dyDescent="0.25">
      <c r="A66" s="400"/>
      <c r="B66" s="108" t="s">
        <v>118</v>
      </c>
      <c r="C66" s="114"/>
      <c r="D66" s="110">
        <v>40391</v>
      </c>
      <c r="E66" s="111">
        <v>43770</v>
      </c>
      <c r="F66" s="116" t="s">
        <v>170</v>
      </c>
      <c r="G66" s="115" t="s">
        <v>171</v>
      </c>
      <c r="H66" s="114"/>
      <c r="I66" s="15"/>
      <c r="J66" s="15"/>
      <c r="K66" s="15"/>
      <c r="L66" s="15" t="s">
        <v>65</v>
      </c>
      <c r="M66" s="15"/>
      <c r="N66" s="28" t="s">
        <v>68</v>
      </c>
      <c r="O66" s="124" t="s">
        <v>341</v>
      </c>
      <c r="P66" s="124"/>
      <c r="Q66" s="124"/>
      <c r="R66" s="124" t="s">
        <v>234</v>
      </c>
      <c r="S66" s="147" t="s">
        <v>306</v>
      </c>
      <c r="T66" s="108"/>
      <c r="U66" s="141"/>
      <c r="V66" s="111"/>
      <c r="W66" s="111"/>
      <c r="X66" s="112"/>
      <c r="Y66" s="126"/>
      <c r="Z66" s="141"/>
      <c r="AA66" s="135"/>
      <c r="AB66" s="107"/>
    </row>
    <row r="67" spans="1:28" ht="90" x14ac:dyDescent="0.25">
      <c r="A67" s="400"/>
      <c r="B67" s="108" t="s">
        <v>326</v>
      </c>
      <c r="C67" s="114"/>
      <c r="D67" s="110">
        <v>40391</v>
      </c>
      <c r="E67" s="111">
        <v>40483</v>
      </c>
      <c r="F67" s="116" t="s">
        <v>137</v>
      </c>
      <c r="G67" s="115" t="s">
        <v>172</v>
      </c>
      <c r="H67" s="114"/>
      <c r="I67" s="15"/>
      <c r="J67" s="15"/>
      <c r="K67" s="15"/>
      <c r="L67" s="15"/>
      <c r="M67" s="15" t="s">
        <v>65</v>
      </c>
      <c r="N67" s="28"/>
      <c r="O67" s="124" t="s">
        <v>239</v>
      </c>
      <c r="P67" s="124"/>
      <c r="Q67" s="124" t="s">
        <v>240</v>
      </c>
      <c r="R67" s="156"/>
      <c r="S67" s="125"/>
      <c r="T67" s="193" t="s">
        <v>393</v>
      </c>
      <c r="U67" s="141"/>
      <c r="V67" s="111"/>
      <c r="W67" s="111"/>
      <c r="X67" s="141"/>
      <c r="Y67" s="148"/>
      <c r="Z67" s="141"/>
      <c r="AA67" s="112"/>
      <c r="AB67" s="107"/>
    </row>
    <row r="68" spans="1:28" ht="150" x14ac:dyDescent="0.25">
      <c r="A68" s="401"/>
      <c r="B68" s="108" t="s">
        <v>327</v>
      </c>
      <c r="C68" s="114"/>
      <c r="D68" s="110">
        <v>40391</v>
      </c>
      <c r="E68" s="111">
        <v>41944</v>
      </c>
      <c r="F68" s="116" t="s">
        <v>149</v>
      </c>
      <c r="G68" s="115" t="s">
        <v>173</v>
      </c>
      <c r="H68" s="114"/>
      <c r="I68" s="15"/>
      <c r="J68" s="15"/>
      <c r="K68" s="15"/>
      <c r="L68" s="15" t="s">
        <v>65</v>
      </c>
      <c r="M68" s="15"/>
      <c r="N68" s="28"/>
      <c r="O68" s="124" t="s">
        <v>241</v>
      </c>
      <c r="P68" s="124" t="s">
        <v>242</v>
      </c>
      <c r="Q68" s="124"/>
      <c r="R68" s="156" t="s">
        <v>195</v>
      </c>
      <c r="S68" s="129"/>
      <c r="T68" s="193" t="s">
        <v>394</v>
      </c>
      <c r="U68" s="112"/>
      <c r="V68" s="111"/>
      <c r="W68" s="111"/>
      <c r="X68" s="141"/>
      <c r="Y68" s="148"/>
      <c r="Z68" s="141"/>
      <c r="AA68" s="112"/>
      <c r="AB68" s="107"/>
    </row>
    <row r="73" spans="1:28" ht="15.75" thickBot="1" x14ac:dyDescent="0.3"/>
    <row r="74" spans="1:28" ht="43.5" customHeight="1" thickTop="1" thickBot="1" x14ac:dyDescent="0.3">
      <c r="A74" s="90" t="s">
        <v>53</v>
      </c>
      <c r="B74" s="56">
        <f>COUNTA(B79:B80,B83:B86,B89:B89)</f>
        <v>7</v>
      </c>
    </row>
    <row r="75" spans="1:28" ht="15.75" thickTop="1" x14ac:dyDescent="0.25"/>
    <row r="77" spans="1:28" ht="15.75" thickBot="1" x14ac:dyDescent="0.3"/>
    <row r="78" spans="1:28" ht="17.25" thickTop="1" thickBot="1" x14ac:dyDescent="0.3">
      <c r="A78" s="90" t="s">
        <v>57</v>
      </c>
      <c r="B78" s="90" t="s">
        <v>56</v>
      </c>
      <c r="C78" s="91" t="s">
        <v>6</v>
      </c>
      <c r="D78" s="91" t="s">
        <v>10</v>
      </c>
      <c r="E78" s="91" t="s">
        <v>11</v>
      </c>
      <c r="F78" s="91" t="s">
        <v>8</v>
      </c>
      <c r="G78" s="91" t="s">
        <v>7</v>
      </c>
      <c r="H78" s="91" t="s">
        <v>9</v>
      </c>
      <c r="I78" s="91" t="s">
        <v>75</v>
      </c>
    </row>
    <row r="79" spans="1:28" ht="75.75" thickTop="1" x14ac:dyDescent="0.25">
      <c r="A79" s="411" t="s">
        <v>423</v>
      </c>
      <c r="B79" s="167" t="s">
        <v>401</v>
      </c>
      <c r="C79" s="168" t="s">
        <v>345</v>
      </c>
      <c r="D79" s="169">
        <v>41214</v>
      </c>
      <c r="E79" s="170">
        <v>41579</v>
      </c>
      <c r="F79" s="171" t="s">
        <v>257</v>
      </c>
      <c r="G79" s="172" t="s">
        <v>346</v>
      </c>
      <c r="H79" s="168" t="s">
        <v>347</v>
      </c>
      <c r="I79" s="187" t="s">
        <v>396</v>
      </c>
    </row>
    <row r="80" spans="1:28" ht="255" x14ac:dyDescent="0.25">
      <c r="A80" s="412"/>
      <c r="B80" s="167" t="s">
        <v>402</v>
      </c>
      <c r="C80" s="168" t="s">
        <v>348</v>
      </c>
      <c r="D80" s="170">
        <v>41153</v>
      </c>
      <c r="E80" s="170">
        <v>42217</v>
      </c>
      <c r="F80" s="173" t="s">
        <v>257</v>
      </c>
      <c r="G80" s="168" t="s">
        <v>176</v>
      </c>
      <c r="H80" s="168" t="s">
        <v>340</v>
      </c>
      <c r="I80" s="187" t="s">
        <v>395</v>
      </c>
    </row>
    <row r="81" spans="1:9" ht="15.75" thickBot="1" x14ac:dyDescent="0.3"/>
    <row r="82" spans="1:9" ht="17.25" thickTop="1" thickBot="1" x14ac:dyDescent="0.3">
      <c r="A82" s="90" t="s">
        <v>57</v>
      </c>
      <c r="B82" s="90" t="s">
        <v>56</v>
      </c>
      <c r="C82" s="90" t="s">
        <v>6</v>
      </c>
      <c r="D82" s="90" t="s">
        <v>10</v>
      </c>
      <c r="E82" s="90" t="s">
        <v>11</v>
      </c>
      <c r="F82" s="90" t="s">
        <v>8</v>
      </c>
      <c r="G82" s="90" t="s">
        <v>7</v>
      </c>
      <c r="H82" s="90" t="s">
        <v>9</v>
      </c>
      <c r="I82" s="91" t="s">
        <v>75</v>
      </c>
    </row>
    <row r="83" spans="1:9" ht="85.5" customHeight="1" thickTop="1" x14ac:dyDescent="0.25">
      <c r="A83" s="396" t="s">
        <v>424</v>
      </c>
      <c r="B83" s="174" t="s">
        <v>403</v>
      </c>
      <c r="C83" s="175" t="s">
        <v>349</v>
      </c>
      <c r="D83" s="176">
        <v>41153</v>
      </c>
      <c r="E83" s="177">
        <v>42217</v>
      </c>
      <c r="F83" s="178">
        <v>2000000</v>
      </c>
      <c r="G83" s="179" t="s">
        <v>350</v>
      </c>
      <c r="H83" s="180" t="s">
        <v>361</v>
      </c>
      <c r="I83" s="187" t="s">
        <v>397</v>
      </c>
    </row>
    <row r="84" spans="1:9" ht="60" x14ac:dyDescent="0.25">
      <c r="A84" s="397"/>
      <c r="B84" s="181" t="s">
        <v>404</v>
      </c>
      <c r="C84" s="168" t="s">
        <v>351</v>
      </c>
      <c r="D84" s="182">
        <v>41153</v>
      </c>
      <c r="E84" s="177">
        <v>42217</v>
      </c>
      <c r="F84" s="183">
        <v>35000</v>
      </c>
      <c r="G84" s="184" t="s">
        <v>350</v>
      </c>
      <c r="H84" s="184" t="s">
        <v>352</v>
      </c>
      <c r="I84" s="187" t="s">
        <v>398</v>
      </c>
    </row>
    <row r="85" spans="1:9" ht="60" x14ac:dyDescent="0.25">
      <c r="A85" s="397"/>
      <c r="B85" s="167" t="s">
        <v>405</v>
      </c>
      <c r="C85" s="168" t="s">
        <v>353</v>
      </c>
      <c r="D85" s="170">
        <v>41883</v>
      </c>
      <c r="E85" s="170">
        <v>42005</v>
      </c>
      <c r="F85" s="185">
        <v>10000</v>
      </c>
      <c r="G85" s="168" t="s">
        <v>149</v>
      </c>
      <c r="H85" s="168" t="s">
        <v>354</v>
      </c>
      <c r="I85" s="187" t="s">
        <v>399</v>
      </c>
    </row>
    <row r="86" spans="1:9" ht="90" x14ac:dyDescent="0.25">
      <c r="A86" s="398"/>
      <c r="B86" s="167" t="s">
        <v>406</v>
      </c>
      <c r="C86" s="168" t="s">
        <v>355</v>
      </c>
      <c r="D86" s="170">
        <v>41183</v>
      </c>
      <c r="E86" s="177">
        <v>42217</v>
      </c>
      <c r="F86" s="185">
        <v>500000</v>
      </c>
      <c r="G86" s="168" t="s">
        <v>356</v>
      </c>
      <c r="H86" s="168" t="s">
        <v>357</v>
      </c>
      <c r="I86" s="187" t="s">
        <v>398</v>
      </c>
    </row>
    <row r="87" spans="1:9" ht="15.75" thickBot="1" x14ac:dyDescent="0.3"/>
    <row r="88" spans="1:9" ht="17.25" thickTop="1" thickBot="1" x14ac:dyDescent="0.3">
      <c r="A88" s="90" t="s">
        <v>57</v>
      </c>
      <c r="B88" s="90" t="s">
        <v>56</v>
      </c>
      <c r="C88" s="90" t="s">
        <v>6</v>
      </c>
      <c r="D88" s="90" t="s">
        <v>10</v>
      </c>
      <c r="E88" s="90" t="s">
        <v>11</v>
      </c>
      <c r="F88" s="90" t="s">
        <v>8</v>
      </c>
      <c r="G88" s="90" t="s">
        <v>7</v>
      </c>
      <c r="H88" s="90" t="s">
        <v>9</v>
      </c>
      <c r="I88" s="91" t="s">
        <v>75</v>
      </c>
    </row>
    <row r="89" spans="1:9" ht="90.75" thickTop="1" x14ac:dyDescent="0.25">
      <c r="A89" s="202" t="s">
        <v>425</v>
      </c>
      <c r="B89" s="167" t="s">
        <v>407</v>
      </c>
      <c r="C89" s="168" t="s">
        <v>358</v>
      </c>
      <c r="D89" s="170">
        <v>41214</v>
      </c>
      <c r="E89" s="170">
        <v>41609</v>
      </c>
      <c r="F89" s="186">
        <v>1000</v>
      </c>
      <c r="G89" s="168" t="s">
        <v>359</v>
      </c>
      <c r="H89" s="168" t="s">
        <v>360</v>
      </c>
      <c r="I89" s="187" t="s">
        <v>400</v>
      </c>
    </row>
  </sheetData>
  <mergeCells count="9">
    <mergeCell ref="A83:A86"/>
    <mergeCell ref="A58:A68"/>
    <mergeCell ref="I9:R9"/>
    <mergeCell ref="T9:AA9"/>
    <mergeCell ref="D5:G5"/>
    <mergeCell ref="A11:A36"/>
    <mergeCell ref="A37:A40"/>
    <mergeCell ref="A41:A57"/>
    <mergeCell ref="A79:A80"/>
  </mergeCells>
  <conditionalFormatting sqref="AF7:AF8">
    <cfRule type="cellIs" dxfId="146" priority="314" stopIfTrue="1" operator="equal">
      <formula>$AF$7</formula>
    </cfRule>
  </conditionalFormatting>
  <conditionalFormatting sqref="I11:I48 I66:I67">
    <cfRule type="cellIs" dxfId="145" priority="313" stopIfTrue="1" operator="equal">
      <formula>"x"</formula>
    </cfRule>
  </conditionalFormatting>
  <conditionalFormatting sqref="J11:J48 J66:J67">
    <cfRule type="cellIs" dxfId="144" priority="312" operator="equal">
      <formula>"x"</formula>
    </cfRule>
  </conditionalFormatting>
  <conditionalFormatting sqref="K11:K48 K66:K67">
    <cfRule type="cellIs" dxfId="143" priority="311" operator="equal">
      <formula>"x"</formula>
    </cfRule>
  </conditionalFormatting>
  <conditionalFormatting sqref="L11:L48 L66:L67">
    <cfRule type="cellIs" dxfId="142" priority="310" stopIfTrue="1" operator="equal">
      <formula>"x"</formula>
    </cfRule>
  </conditionalFormatting>
  <conditionalFormatting sqref="M11:M48 M66:M67">
    <cfRule type="cellIs" dxfId="141" priority="309" operator="equal">
      <formula>"x"</formula>
    </cfRule>
  </conditionalFormatting>
  <conditionalFormatting sqref="I49:I65">
    <cfRule type="cellIs" dxfId="140" priority="301" stopIfTrue="1" operator="equal">
      <formula>"x"</formula>
    </cfRule>
  </conditionalFormatting>
  <conditionalFormatting sqref="J49:J65">
    <cfRule type="cellIs" dxfId="139" priority="300" operator="equal">
      <formula>"x"</formula>
    </cfRule>
  </conditionalFormatting>
  <conditionalFormatting sqref="K49:K65">
    <cfRule type="cellIs" dxfId="138" priority="299" operator="equal">
      <formula>"x"</formula>
    </cfRule>
  </conditionalFormatting>
  <conditionalFormatting sqref="L49:L65">
    <cfRule type="cellIs" dxfId="137" priority="298" stopIfTrue="1" operator="equal">
      <formula>"x"</formula>
    </cfRule>
  </conditionalFormatting>
  <conditionalFormatting sqref="M49:M65">
    <cfRule type="cellIs" dxfId="136" priority="297" operator="equal">
      <formula>"x"</formula>
    </cfRule>
  </conditionalFormatting>
  <conditionalFormatting sqref="I68">
    <cfRule type="cellIs" dxfId="135" priority="10" stopIfTrue="1" operator="equal">
      <formula>"x"</formula>
    </cfRule>
  </conditionalFormatting>
  <conditionalFormatting sqref="J68">
    <cfRule type="cellIs" dxfId="134" priority="9" operator="equal">
      <formula>"x"</formula>
    </cfRule>
  </conditionalFormatting>
  <conditionalFormatting sqref="K68">
    <cfRule type="cellIs" dxfId="133" priority="8" operator="equal">
      <formula>"x"</formula>
    </cfRule>
  </conditionalFormatting>
  <conditionalFormatting sqref="L68">
    <cfRule type="cellIs" dxfId="132" priority="7" stopIfTrue="1" operator="equal">
      <formula>"x"</formula>
    </cfRule>
  </conditionalFormatting>
  <conditionalFormatting sqref="M68">
    <cfRule type="cellIs" dxfId="131" priority="6" operator="equal">
      <formula>"x"</formula>
    </cfRule>
  </conditionalFormatting>
  <conditionalFormatting sqref="N68">
    <cfRule type="cellIs" dxfId="130" priority="5" stopIfTrue="1" operator="equal">
      <formula>"x"</formula>
    </cfRule>
  </conditionalFormatting>
  <conditionalFormatting sqref="N11:N67">
    <cfRule type="cellIs" dxfId="129" priority="1" stopIfTrue="1" operator="equal">
      <formula>$AF$8</formula>
    </cfRule>
    <cfRule type="cellIs" dxfId="128" priority="4" stopIfTrue="1" operator="equal">
      <formula>$AF$7</formula>
    </cfRule>
  </conditionalFormatting>
  <dataValidations count="1">
    <dataValidation type="list" allowBlank="1" showInputMessage="1" showErrorMessage="1" sqref="N11:N67">
      <formula1>$AF$7:$AF$8</formula1>
    </dataValidation>
  </dataValidations>
  <pageMargins left="0.511811024" right="0.511811024" top="0.78740157499999996" bottom="0.78740157499999996" header="0.31496062000000002" footer="0.31496062000000002"/>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1"/>
  <sheetViews>
    <sheetView showGridLines="0" topLeftCell="A5" zoomScale="70" zoomScaleNormal="70" zoomScalePageLayoutView="70" workbookViewId="0">
      <selection activeCell="B13" sqref="B13:D13"/>
    </sheetView>
  </sheetViews>
  <sheetFormatPr defaultRowHeight="15" x14ac:dyDescent="0.25"/>
  <cols>
    <col min="1" max="1" width="0.85546875" customWidth="1"/>
    <col min="2" max="2" width="36.7109375" customWidth="1"/>
    <col min="3" max="3" width="14.28515625" customWidth="1"/>
    <col min="5" max="5" width="13.28515625" customWidth="1"/>
    <col min="6" max="6" width="11.2851562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415" t="str">
        <f>'Monitoria Anual 1'!A3</f>
        <v>PLANO DE AÇÃO NACIONAL PARA A CONSERVAÇÃO DO FORMIGUEIRO-DO-LITORAL</v>
      </c>
      <c r="B3" s="415"/>
      <c r="C3" s="415"/>
      <c r="D3" s="415"/>
      <c r="E3" s="415"/>
      <c r="F3" s="415"/>
      <c r="G3" s="415"/>
      <c r="H3" s="415"/>
      <c r="I3" s="415"/>
      <c r="J3" s="415"/>
      <c r="K3" s="415"/>
      <c r="L3" s="415"/>
      <c r="M3" s="415"/>
      <c r="N3" s="415"/>
      <c r="O3" s="415"/>
      <c r="P3" s="415"/>
    </row>
    <row r="4" spans="1:19" s="1" customFormat="1" ht="15.75" thickTop="1" x14ac:dyDescent="0.25">
      <c r="H4" s="18"/>
      <c r="I4" s="18"/>
      <c r="J4" s="18"/>
      <c r="K4" s="18"/>
      <c r="L4" s="18"/>
      <c r="M4" s="18"/>
    </row>
    <row r="5" spans="1:19" s="6" customFormat="1" ht="25.9" customHeight="1" thickBot="1" x14ac:dyDescent="0.3">
      <c r="A5" s="7" t="s">
        <v>1</v>
      </c>
      <c r="B5" s="7"/>
      <c r="C5" s="421" t="str">
        <f>'Monitoria Anual 1'!D5</f>
        <v>Manter a viabilidade populacional (genética e demográfica) de Formicivora littoralis</v>
      </c>
      <c r="D5" s="421"/>
      <c r="E5" s="421"/>
      <c r="F5" s="421"/>
      <c r="G5" s="421"/>
      <c r="H5" s="421"/>
      <c r="I5" s="421"/>
      <c r="J5" s="421"/>
      <c r="K5" s="421"/>
      <c r="L5" s="421"/>
      <c r="M5" s="421"/>
      <c r="N5" s="421"/>
      <c r="O5" s="421"/>
      <c r="P5" s="422"/>
    </row>
    <row r="6" spans="1:19" s="1" customFormat="1" ht="15.75" thickTop="1" x14ac:dyDescent="0.25">
      <c r="H6" s="18"/>
      <c r="I6" s="18"/>
      <c r="J6" s="18"/>
      <c r="K6" s="18"/>
      <c r="L6" s="18"/>
      <c r="M6" s="18"/>
    </row>
    <row r="7" spans="1:19" s="1" customFormat="1" ht="15.75" thickBot="1" x14ac:dyDescent="0.3">
      <c r="A7" s="7" t="s">
        <v>2</v>
      </c>
      <c r="B7" s="7"/>
      <c r="C7" s="9" t="s">
        <v>80</v>
      </c>
      <c r="D7" s="9"/>
      <c r="E7" s="10"/>
      <c r="F7" s="10"/>
      <c r="G7" s="11"/>
      <c r="H7" s="18"/>
      <c r="I7" s="18"/>
      <c r="J7" s="18"/>
      <c r="K7" s="18"/>
      <c r="L7" s="18"/>
      <c r="M7" s="18"/>
    </row>
    <row r="8" spans="1:19" ht="15.75" thickTop="1" x14ac:dyDescent="0.25"/>
    <row r="9" spans="1:19" ht="18.75" x14ac:dyDescent="0.25">
      <c r="A9" s="52" t="s">
        <v>33</v>
      </c>
      <c r="B9" s="52"/>
      <c r="C9" s="52"/>
      <c r="D9" s="52"/>
      <c r="E9" s="52"/>
      <c r="F9" s="52"/>
      <c r="G9" s="52"/>
      <c r="H9" s="52"/>
      <c r="I9" s="52"/>
      <c r="J9" s="52"/>
      <c r="K9" s="52"/>
      <c r="L9" s="52"/>
      <c r="M9" s="52"/>
      <c r="N9" s="52"/>
      <c r="O9" s="52"/>
      <c r="P9" s="52"/>
      <c r="Q9" s="52"/>
      <c r="R9" s="52"/>
      <c r="S9" s="52"/>
    </row>
    <row r="11" spans="1:19" x14ac:dyDescent="0.25">
      <c r="B11" s="29" t="s">
        <v>44</v>
      </c>
      <c r="C11" s="30"/>
      <c r="D11" s="30"/>
    </row>
    <row r="12" spans="1:19" ht="15.75" thickBot="1" x14ac:dyDescent="0.3">
      <c r="E12" s="419"/>
      <c r="F12" s="420"/>
    </row>
    <row r="13" spans="1:19" ht="60.75" customHeight="1" thickTop="1" thickBot="1" x14ac:dyDescent="0.3">
      <c r="B13" s="413" t="s">
        <v>35</v>
      </c>
      <c r="C13" s="414"/>
      <c r="D13" s="414"/>
      <c r="E13" s="417"/>
      <c r="F13" s="418"/>
    </row>
    <row r="14" spans="1:19" s="79" customFormat="1" ht="49.5" customHeight="1" thickTop="1" thickBot="1" x14ac:dyDescent="0.3">
      <c r="B14" s="80" t="s">
        <v>41</v>
      </c>
      <c r="C14" s="82" t="s">
        <v>74</v>
      </c>
      <c r="D14" s="81" t="s">
        <v>42</v>
      </c>
      <c r="E14" s="105" t="s">
        <v>67</v>
      </c>
      <c r="F14" s="106" t="s">
        <v>42</v>
      </c>
    </row>
    <row r="15" spans="1:19" ht="16.5" thickTop="1" x14ac:dyDescent="0.25">
      <c r="B15" s="53" t="s">
        <v>36</v>
      </c>
      <c r="C15" s="92"/>
      <c r="D15" s="93"/>
      <c r="E15" s="92">
        <f>COUNTA('Monitoria Anual 1'!N11:N68)</f>
        <v>17</v>
      </c>
      <c r="F15" s="93"/>
    </row>
    <row r="16" spans="1:19" ht="15.75" x14ac:dyDescent="0.25">
      <c r="B16" s="38" t="s">
        <v>48</v>
      </c>
      <c r="C16" s="94">
        <f>COUNTA('Monitoria Anual 1'!I11:I68)</f>
        <v>6</v>
      </c>
      <c r="D16" s="95">
        <f>C16/C22</f>
        <v>0.10344827586206896</v>
      </c>
      <c r="E16" s="94">
        <f>C16-2</f>
        <v>4</v>
      </c>
      <c r="F16" s="95">
        <f t="shared" ref="F16:F21" si="0">E16/$E$22</f>
        <v>8.3333333333333329E-2</v>
      </c>
    </row>
    <row r="17" spans="2:17" ht="15.75" x14ac:dyDescent="0.25">
      <c r="B17" s="31" t="s">
        <v>37</v>
      </c>
      <c r="C17" s="96">
        <f>COUNTA('Monitoria Anual 1'!J11:J68)</f>
        <v>10</v>
      </c>
      <c r="D17" s="97">
        <f>C17/C22</f>
        <v>0.17241379310344829</v>
      </c>
      <c r="E17" s="96">
        <f>C17-5</f>
        <v>5</v>
      </c>
      <c r="F17" s="95">
        <f t="shared" si="0"/>
        <v>0.10416666666666667</v>
      </c>
    </row>
    <row r="18" spans="2:17" ht="15.75" x14ac:dyDescent="0.25">
      <c r="B18" s="32" t="s">
        <v>38</v>
      </c>
      <c r="C18" s="96">
        <f>COUNTA('Monitoria Anual 1'!K11:K68)</f>
        <v>3</v>
      </c>
      <c r="D18" s="97">
        <f>C18/C22</f>
        <v>5.1724137931034482E-2</v>
      </c>
      <c r="E18" s="96">
        <f>C18-3</f>
        <v>0</v>
      </c>
      <c r="F18" s="95">
        <f t="shared" si="0"/>
        <v>0</v>
      </c>
    </row>
    <row r="19" spans="2:17" ht="15.75" x14ac:dyDescent="0.25">
      <c r="B19" s="33" t="s">
        <v>39</v>
      </c>
      <c r="C19" s="96">
        <f>COUNTA('Monitoria Anual 1'!L11:L68)</f>
        <v>25</v>
      </c>
      <c r="D19" s="97">
        <f>C19/C22</f>
        <v>0.43103448275862066</v>
      </c>
      <c r="E19" s="96">
        <f>C19-6</f>
        <v>19</v>
      </c>
      <c r="F19" s="95">
        <f t="shared" si="0"/>
        <v>0.39583333333333331</v>
      </c>
    </row>
    <row r="20" spans="2:17" ht="16.5" thickBot="1" x14ac:dyDescent="0.3">
      <c r="B20" s="34" t="s">
        <v>40</v>
      </c>
      <c r="C20" s="96">
        <f>COUNTA('Monitoria Anual 1'!M11:M68)</f>
        <v>14</v>
      </c>
      <c r="D20" s="97">
        <f>C20/C22</f>
        <v>0.2413793103448276</v>
      </c>
      <c r="E20" s="96">
        <f>C20-1</f>
        <v>13</v>
      </c>
      <c r="F20" s="95">
        <f t="shared" si="0"/>
        <v>0.27083333333333331</v>
      </c>
    </row>
    <row r="21" spans="2:17" ht="17.25" thickTop="1" thickBot="1" x14ac:dyDescent="0.3">
      <c r="B21" s="89" t="s">
        <v>58</v>
      </c>
      <c r="C21" s="96"/>
      <c r="D21" s="97"/>
      <c r="E21" s="96">
        <f>'Monitoria Anual 1'!B74</f>
        <v>7</v>
      </c>
      <c r="F21" s="95">
        <f t="shared" si="0"/>
        <v>0.14583333333333334</v>
      </c>
    </row>
    <row r="22" spans="2:17" ht="16.5" thickTop="1" thickBot="1" x14ac:dyDescent="0.3">
      <c r="B22" s="99" t="s">
        <v>43</v>
      </c>
      <c r="C22" s="100">
        <f>C16+C17+C18+C19+C20</f>
        <v>58</v>
      </c>
      <c r="D22" s="101">
        <f>SUM(D15:D21)</f>
        <v>1</v>
      </c>
      <c r="E22" s="203">
        <f>SUM(E16:E21)</f>
        <v>48</v>
      </c>
      <c r="F22" s="98">
        <f>SUM(F16:F21)</f>
        <v>0.99999999999999989</v>
      </c>
    </row>
    <row r="23" spans="2:17" ht="16.5" thickTop="1" thickBot="1" x14ac:dyDescent="0.3">
      <c r="B23" s="416" t="s">
        <v>73</v>
      </c>
      <c r="C23" s="416"/>
      <c r="D23" s="416"/>
      <c r="E23" s="104">
        <f>COUNTIF('Monitoria Anual 1'!N11:N67,'Monitoria Anual 1'!AF7)</f>
        <v>4</v>
      </c>
      <c r="F23" s="102"/>
    </row>
    <row r="24" spans="2:17" ht="16.5" thickTop="1" thickBot="1" x14ac:dyDescent="0.3">
      <c r="B24" s="416" t="s">
        <v>72</v>
      </c>
      <c r="C24" s="416"/>
      <c r="D24" s="416"/>
      <c r="E24" s="104">
        <f>COUNTIF('Monitoria Anual 1'!N11:N67,'Monitoria Anual 1'!AF8)</f>
        <v>13</v>
      </c>
      <c r="F24" s="103"/>
    </row>
    <row r="25" spans="2:17" ht="15.75" thickTop="1" x14ac:dyDescent="0.25"/>
    <row r="26" spans="2:17" x14ac:dyDescent="0.25">
      <c r="B26" s="29" t="s">
        <v>45</v>
      </c>
      <c r="C26" s="30"/>
      <c r="D26" s="30"/>
    </row>
    <row r="27" spans="2:17" ht="3" customHeight="1" x14ac:dyDescent="0.25"/>
    <row r="28" spans="2:17" ht="36" customHeight="1" x14ac:dyDescent="0.25">
      <c r="B28" s="51" t="s">
        <v>34</v>
      </c>
      <c r="C28" s="37">
        <f>COUNTA('Monitoria Anual 1'!A11:A68)</f>
        <v>4</v>
      </c>
      <c r="O28" t="s">
        <v>70</v>
      </c>
      <c r="Q28" t="s">
        <v>71</v>
      </c>
    </row>
    <row r="29" spans="2:17" ht="6.6" customHeight="1" thickBot="1" x14ac:dyDescent="0.3"/>
    <row r="30" spans="2:17" ht="16.5" thickTop="1" thickBot="1" x14ac:dyDescent="0.3">
      <c r="B30" s="35" t="s">
        <v>46</v>
      </c>
      <c r="C30" s="36" t="s">
        <v>47</v>
      </c>
      <c r="D30" s="39"/>
      <c r="E30" s="40"/>
      <c r="F30" s="41"/>
      <c r="G30" s="42"/>
      <c r="H30" s="43"/>
      <c r="I30" s="44"/>
    </row>
    <row r="31" spans="2:17" ht="15.75" thickTop="1" x14ac:dyDescent="0.25">
      <c r="B31" s="45" t="s">
        <v>49</v>
      </c>
      <c r="C31" s="47">
        <f>COUNTA('Monitoria Anual 1'!B11:B36)</f>
        <v>26</v>
      </c>
      <c r="D31" s="50">
        <f>COUNTA('Monitoria Anual 1'!N11:N36)</f>
        <v>8</v>
      </c>
      <c r="E31" s="50">
        <f>COUNTA('Monitoria Anual 1'!I11:I36)</f>
        <v>4</v>
      </c>
      <c r="F31" s="50">
        <f>COUNTA('Monitoria Anual 1'!J11:J36)</f>
        <v>8</v>
      </c>
      <c r="G31" s="50">
        <f>COUNTA('Monitoria Anual 1'!K11:K36)</f>
        <v>0</v>
      </c>
      <c r="H31" s="50">
        <f>COUNTA('Monitoria Anual 1'!L11:L36)</f>
        <v>8</v>
      </c>
      <c r="I31" s="50">
        <f>COUNTA('Monitoria Anual 1'!M11:M36)</f>
        <v>6</v>
      </c>
    </row>
    <row r="32" spans="2:17" x14ac:dyDescent="0.25">
      <c r="B32" s="46" t="s">
        <v>50</v>
      </c>
      <c r="C32" s="48">
        <f>COUNTA('Monitoria Anual 1'!B37:B40)</f>
        <v>4</v>
      </c>
      <c r="D32" s="48">
        <f>COUNTA('Monitoria Anual 1'!N37:N40)</f>
        <v>2</v>
      </c>
      <c r="E32" s="48">
        <f>COUNTA('Monitoria Anual 1'!I37:I40)</f>
        <v>0</v>
      </c>
      <c r="F32" s="48">
        <f>COUNTA('Monitoria Anual 1'!J37:J40)</f>
        <v>1</v>
      </c>
      <c r="G32" s="48">
        <f>COUNTA('Monitoria Anual 1'!K37:K40)</f>
        <v>1</v>
      </c>
      <c r="H32" s="48">
        <f>COUNTA('Monitoria Anual 1'!L37:L40)</f>
        <v>1</v>
      </c>
      <c r="I32" s="48">
        <f>COUNTA('Monitoria Anual 1'!M37:M40)</f>
        <v>1</v>
      </c>
    </row>
    <row r="33" spans="2:9" x14ac:dyDescent="0.25">
      <c r="B33" s="46" t="s">
        <v>51</v>
      </c>
      <c r="C33" s="48">
        <f>COUNTA('Monitoria Anual 1'!B41:B57)</f>
        <v>17</v>
      </c>
      <c r="D33" s="48">
        <f>COUNTA('Monitoria Anual 1'!N41:N57)</f>
        <v>1</v>
      </c>
      <c r="E33" s="48">
        <f>COUNTA('Monitoria Anual 1'!I41:I57)</f>
        <v>1</v>
      </c>
      <c r="F33" s="48">
        <f>COUNTA('Monitoria Anual 1'!J41:J57)</f>
        <v>0</v>
      </c>
      <c r="G33" s="48">
        <f>COUNTA('Monitoria Anual 1'!K41:K57)</f>
        <v>0</v>
      </c>
      <c r="H33" s="48">
        <f>COUNTA('Monitoria Anual 1'!L41:L57)</f>
        <v>10</v>
      </c>
      <c r="I33" s="48">
        <f>COUNTA('Monitoria Anual 1'!M41:M57)</f>
        <v>6</v>
      </c>
    </row>
    <row r="34" spans="2:9" x14ac:dyDescent="0.25">
      <c r="B34" s="46" t="s">
        <v>52</v>
      </c>
      <c r="C34" s="48">
        <f>COUNTA('Monitoria Anual 1'!B58:B68)</f>
        <v>11</v>
      </c>
      <c r="D34" s="48">
        <f>COUNTA('Monitoria Anual 1'!N58:N68)</f>
        <v>6</v>
      </c>
      <c r="E34" s="48">
        <f>COUNTA('Monitoria Anual 1'!I58:I68)</f>
        <v>1</v>
      </c>
      <c r="F34" s="48">
        <f>COUNTA('Monitoria Anual 1'!J58:J68)</f>
        <v>1</v>
      </c>
      <c r="G34" s="48">
        <f>COUNTA('Monitoria Anual 1'!K58:K68)</f>
        <v>2</v>
      </c>
      <c r="H34" s="48">
        <f>COUNTA('Monitoria Anual 1'!L58:L68)</f>
        <v>6</v>
      </c>
      <c r="I34" s="48">
        <f>COUNTA('Monitoria Anual 1'!M58:M68)</f>
        <v>1</v>
      </c>
    </row>
    <row r="35" spans="2:9" x14ac:dyDescent="0.25">
      <c r="B35" s="46"/>
      <c r="C35" s="48"/>
      <c r="D35" s="48"/>
      <c r="E35" s="48"/>
      <c r="F35" s="48"/>
      <c r="G35" s="48"/>
      <c r="H35" s="48"/>
      <c r="I35" s="48"/>
    </row>
    <row r="36" spans="2:9" x14ac:dyDescent="0.25">
      <c r="B36" s="46"/>
      <c r="C36" s="48"/>
      <c r="D36" s="48"/>
      <c r="E36" s="48"/>
      <c r="F36" s="48"/>
      <c r="G36" s="48"/>
      <c r="H36" s="48"/>
      <c r="I36" s="48"/>
    </row>
    <row r="37" spans="2:9" x14ac:dyDescent="0.25">
      <c r="B37" s="46"/>
      <c r="C37" s="48"/>
      <c r="D37" s="48"/>
      <c r="E37" s="48"/>
      <c r="F37" s="48"/>
      <c r="G37" s="48"/>
      <c r="H37" s="48"/>
      <c r="I37" s="48"/>
    </row>
    <row r="38" spans="2:9" x14ac:dyDescent="0.25">
      <c r="B38" s="46"/>
      <c r="C38" s="48"/>
      <c r="D38" s="48"/>
      <c r="E38" s="48"/>
      <c r="F38" s="48"/>
      <c r="G38" s="48"/>
      <c r="H38" s="48"/>
      <c r="I38" s="48"/>
    </row>
    <row r="39" spans="2:9" x14ac:dyDescent="0.25">
      <c r="B39" s="46"/>
      <c r="C39" s="48"/>
      <c r="D39" s="48"/>
      <c r="E39" s="48"/>
      <c r="F39" s="48"/>
      <c r="G39" s="48"/>
      <c r="H39" s="48"/>
      <c r="I39" s="48"/>
    </row>
    <row r="40" spans="2:9" ht="15.75" thickBot="1" x14ac:dyDescent="0.3">
      <c r="B40" s="54"/>
      <c r="C40" s="49"/>
      <c r="D40" s="49"/>
      <c r="E40" s="49"/>
      <c r="F40" s="49"/>
      <c r="G40" s="49"/>
      <c r="H40" s="49"/>
      <c r="I40" s="49"/>
    </row>
    <row r="41" spans="2:9" ht="15.75" thickTop="1" x14ac:dyDescent="0.25"/>
  </sheetData>
  <mergeCells count="7">
    <mergeCell ref="B13:D13"/>
    <mergeCell ref="A3:P3"/>
    <mergeCell ref="B23:D23"/>
    <mergeCell ref="B24:D24"/>
    <mergeCell ref="E13:F13"/>
    <mergeCell ref="E12:F12"/>
    <mergeCell ref="C5:P5"/>
  </mergeCells>
  <conditionalFormatting sqref="D31:E31 E31:I40">
    <cfRule type="cellIs" dxfId="127" priority="5" stopIfTrue="1" operator="equal">
      <formula>0</formula>
    </cfRule>
  </conditionalFormatting>
  <conditionalFormatting sqref="F31">
    <cfRule type="cellIs" dxfId="126" priority="4" operator="equal">
      <formula>0</formula>
    </cfRule>
  </conditionalFormatting>
  <conditionalFormatting sqref="G31">
    <cfRule type="cellIs" dxfId="125" priority="3" operator="equal">
      <formula>0</formula>
    </cfRule>
  </conditionalFormatting>
  <conditionalFormatting sqref="H31">
    <cfRule type="cellIs" dxfId="124" priority="2" operator="equal">
      <formula>0</formula>
    </cfRule>
  </conditionalFormatting>
  <conditionalFormatting sqref="I31">
    <cfRule type="cellIs" dxfId="123"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showGridLines="0" zoomScale="60" zoomScaleNormal="60" workbookViewId="0">
      <pane xSplit="3" ySplit="10" topLeftCell="N20" activePane="bottomRight" state="frozen"/>
      <selection pane="topRight" activeCell="D1" sqref="D1"/>
      <selection pane="bottomLeft" activeCell="A11" sqref="A11"/>
      <selection pane="bottomRight" activeCell="S20" sqref="S20"/>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8" width="26.7109375" style="219" customWidth="1"/>
    <col min="19" max="19" width="26.7109375" style="243" customWidth="1"/>
    <col min="20" max="21" width="28.85546875" style="1" customWidth="1"/>
    <col min="22" max="23" width="18.7109375" style="1" customWidth="1"/>
    <col min="24" max="24" width="18.7109375" style="219" customWidth="1"/>
    <col min="25"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261" t="s">
        <v>0</v>
      </c>
      <c r="I1" s="16"/>
      <c r="J1" s="16"/>
      <c r="K1" s="16"/>
      <c r="L1" s="16"/>
      <c r="M1" s="16"/>
      <c r="N1" s="16"/>
      <c r="R1" s="216"/>
      <c r="S1" s="240"/>
      <c r="X1" s="216"/>
    </row>
    <row r="2" spans="1:32" s="4" customFormat="1" ht="4.1500000000000004" customHeight="1" x14ac:dyDescent="0.25">
      <c r="I2" s="17"/>
      <c r="J2" s="17"/>
      <c r="K2" s="17"/>
      <c r="L2" s="17"/>
      <c r="M2" s="17"/>
      <c r="N2" s="17"/>
      <c r="R2" s="217"/>
      <c r="S2" s="241"/>
      <c r="X2" s="217"/>
    </row>
    <row r="3" spans="1:32" s="5" customFormat="1" ht="15.75" thickBot="1" x14ac:dyDescent="0.3">
      <c r="A3" s="85" t="s">
        <v>78</v>
      </c>
      <c r="B3" s="85"/>
      <c r="C3" s="85"/>
      <c r="D3" s="85"/>
      <c r="E3" s="85"/>
      <c r="F3" s="85"/>
      <c r="G3" s="85"/>
      <c r="H3" s="85"/>
      <c r="I3" s="85"/>
      <c r="J3" s="85"/>
      <c r="K3" s="85"/>
      <c r="L3" s="85"/>
      <c r="M3" s="85"/>
      <c r="O3" s="85"/>
      <c r="P3" s="85"/>
      <c r="Q3" s="85"/>
      <c r="R3" s="218"/>
      <c r="S3" s="242"/>
      <c r="X3" s="218"/>
    </row>
    <row r="4" spans="1:32" ht="15.75" thickTop="1" x14ac:dyDescent="0.25"/>
    <row r="5" spans="1:32" s="6" customFormat="1" ht="25.9" customHeight="1" thickBot="1" x14ac:dyDescent="0.3">
      <c r="A5" s="7" t="s">
        <v>1</v>
      </c>
      <c r="B5" s="7"/>
      <c r="C5" s="8"/>
      <c r="D5" s="423" t="s">
        <v>427</v>
      </c>
      <c r="E5" s="424"/>
      <c r="F5" s="424"/>
      <c r="G5" s="424"/>
      <c r="H5" s="424"/>
      <c r="I5" s="424"/>
      <c r="J5" s="424"/>
      <c r="K5" s="424"/>
      <c r="L5" s="424"/>
      <c r="M5" s="425"/>
      <c r="R5" s="220"/>
      <c r="S5" s="188"/>
      <c r="X5" s="220"/>
    </row>
    <row r="6" spans="1:32" ht="15.75" thickTop="1" x14ac:dyDescent="0.25"/>
    <row r="7" spans="1:32" ht="15.75" thickBot="1" x14ac:dyDescent="0.3">
      <c r="A7" s="7" t="s">
        <v>2</v>
      </c>
      <c r="B7" s="7"/>
      <c r="C7" s="8"/>
      <c r="D7" s="10" t="s">
        <v>428</v>
      </c>
      <c r="E7" s="10"/>
      <c r="F7" s="10"/>
      <c r="G7" s="11"/>
      <c r="H7" s="18"/>
      <c r="AF7" s="1" t="s">
        <v>68</v>
      </c>
    </row>
    <row r="8" spans="1:32" ht="15.75" thickTop="1" x14ac:dyDescent="0.25">
      <c r="AF8" s="83" t="s">
        <v>69</v>
      </c>
    </row>
    <row r="9" spans="1:32" ht="16.5" thickBot="1" x14ac:dyDescent="0.3">
      <c r="A9" s="70" t="s">
        <v>12</v>
      </c>
      <c r="B9" s="71"/>
      <c r="C9" s="71"/>
      <c r="D9" s="71"/>
      <c r="E9" s="71"/>
      <c r="F9" s="71"/>
      <c r="G9" s="71"/>
      <c r="H9" s="72"/>
      <c r="I9" s="402" t="s">
        <v>63</v>
      </c>
      <c r="J9" s="403"/>
      <c r="K9" s="403"/>
      <c r="L9" s="403"/>
      <c r="M9" s="403"/>
      <c r="N9" s="403"/>
      <c r="O9" s="403"/>
      <c r="P9" s="403"/>
      <c r="Q9" s="403"/>
      <c r="R9" s="404"/>
      <c r="S9" s="244"/>
      <c r="T9" s="405" t="s">
        <v>31</v>
      </c>
      <c r="U9" s="406"/>
      <c r="V9" s="406"/>
      <c r="W9" s="406"/>
      <c r="X9" s="406"/>
      <c r="Y9" s="406"/>
      <c r="Z9" s="406"/>
      <c r="AA9" s="407"/>
    </row>
    <row r="10" spans="1:32" ht="64.5" thickTop="1" thickBot="1" x14ac:dyDescent="0.3">
      <c r="A10" s="24" t="s">
        <v>4</v>
      </c>
      <c r="B10" s="24" t="s">
        <v>5</v>
      </c>
      <c r="C10" s="24" t="s">
        <v>6</v>
      </c>
      <c r="D10" s="24" t="s">
        <v>10</v>
      </c>
      <c r="E10" s="24" t="s">
        <v>11</v>
      </c>
      <c r="F10" s="24" t="s">
        <v>7</v>
      </c>
      <c r="G10" s="24" t="s">
        <v>9</v>
      </c>
      <c r="H10" s="24" t="s">
        <v>66</v>
      </c>
      <c r="I10" s="19" t="s">
        <v>13</v>
      </c>
      <c r="J10" s="20" t="s">
        <v>14</v>
      </c>
      <c r="K10" s="21" t="s">
        <v>15</v>
      </c>
      <c r="L10" s="22" t="s">
        <v>16</v>
      </c>
      <c r="M10" s="23" t="s">
        <v>17</v>
      </c>
      <c r="N10" s="77" t="s">
        <v>18</v>
      </c>
      <c r="O10" s="25" t="s">
        <v>19</v>
      </c>
      <c r="P10" s="25" t="s">
        <v>20</v>
      </c>
      <c r="Q10" s="25" t="s">
        <v>21</v>
      </c>
      <c r="R10" s="25" t="s">
        <v>22</v>
      </c>
      <c r="S10" s="25" t="s">
        <v>64</v>
      </c>
      <c r="T10" s="26" t="s">
        <v>23</v>
      </c>
      <c r="U10" s="27" t="s">
        <v>24</v>
      </c>
      <c r="V10" s="27" t="s">
        <v>25</v>
      </c>
      <c r="W10" s="27" t="s">
        <v>26</v>
      </c>
      <c r="X10" s="27" t="s">
        <v>27</v>
      </c>
      <c r="Y10" s="27" t="s">
        <v>28</v>
      </c>
      <c r="Z10" s="27" t="s">
        <v>29</v>
      </c>
      <c r="AA10" s="27" t="s">
        <v>30</v>
      </c>
    </row>
    <row r="11" spans="1:32" s="214" customFormat="1" ht="281.25" customHeight="1" thickTop="1" x14ac:dyDescent="0.25">
      <c r="A11" s="429" t="s">
        <v>668</v>
      </c>
      <c r="B11" s="231" t="s">
        <v>479</v>
      </c>
      <c r="C11" s="112" t="s">
        <v>243</v>
      </c>
      <c r="D11" s="111">
        <v>41244</v>
      </c>
      <c r="E11" s="111">
        <v>42217</v>
      </c>
      <c r="F11" s="112" t="s">
        <v>176</v>
      </c>
      <c r="G11" s="108" t="s">
        <v>435</v>
      </c>
      <c r="H11" s="126">
        <v>20000</v>
      </c>
      <c r="I11" s="212"/>
      <c r="J11" s="212"/>
      <c r="K11" s="212"/>
      <c r="L11" s="212" t="s">
        <v>65</v>
      </c>
      <c r="M11" s="212"/>
      <c r="N11" s="270"/>
      <c r="O11" s="212" t="s">
        <v>535</v>
      </c>
      <c r="P11" s="212"/>
      <c r="Q11" s="212" t="s">
        <v>536</v>
      </c>
      <c r="R11" s="222" t="s">
        <v>577</v>
      </c>
      <c r="S11" s="108" t="s">
        <v>603</v>
      </c>
      <c r="T11" s="262" t="s">
        <v>622</v>
      </c>
      <c r="U11" s="212"/>
      <c r="V11" s="249"/>
      <c r="W11" s="249"/>
      <c r="X11" s="222" t="s">
        <v>252</v>
      </c>
      <c r="Y11" s="212"/>
      <c r="Z11" s="212"/>
      <c r="AA11" s="212"/>
    </row>
    <row r="12" spans="1:32" s="214" customFormat="1" ht="281.25" customHeight="1" x14ac:dyDescent="0.25">
      <c r="A12" s="427"/>
      <c r="B12" s="204" t="s">
        <v>480</v>
      </c>
      <c r="C12" s="112" t="s">
        <v>345</v>
      </c>
      <c r="D12" s="111">
        <v>41214</v>
      </c>
      <c r="E12" s="111">
        <v>41579</v>
      </c>
      <c r="F12" s="116" t="s">
        <v>346</v>
      </c>
      <c r="G12" s="108"/>
      <c r="H12" s="126" t="s">
        <v>452</v>
      </c>
      <c r="I12" s="212"/>
      <c r="J12" s="212"/>
      <c r="K12" s="212"/>
      <c r="L12" s="212" t="s">
        <v>65</v>
      </c>
      <c r="M12" s="212"/>
      <c r="N12" s="271"/>
      <c r="O12" s="215" t="s">
        <v>537</v>
      </c>
      <c r="P12" s="215"/>
      <c r="Q12" s="215"/>
      <c r="R12" s="221" t="s">
        <v>577</v>
      </c>
      <c r="S12" s="245"/>
      <c r="T12" s="263" t="s">
        <v>623</v>
      </c>
      <c r="U12" s="215"/>
      <c r="V12" s="250"/>
      <c r="W12" s="111">
        <v>42217</v>
      </c>
      <c r="X12" s="221" t="s">
        <v>252</v>
      </c>
      <c r="Y12" s="215"/>
      <c r="Z12" s="215" t="s">
        <v>604</v>
      </c>
      <c r="AA12" s="215"/>
    </row>
    <row r="13" spans="1:32" s="214" customFormat="1" ht="281.25" customHeight="1" x14ac:dyDescent="0.25">
      <c r="A13" s="427"/>
      <c r="B13" s="204" t="s">
        <v>481</v>
      </c>
      <c r="C13" s="130" t="s">
        <v>246</v>
      </c>
      <c r="D13" s="111">
        <v>41214</v>
      </c>
      <c r="E13" s="111">
        <v>42217</v>
      </c>
      <c r="F13" s="131" t="s">
        <v>252</v>
      </c>
      <c r="G13" s="150" t="s">
        <v>436</v>
      </c>
      <c r="H13" s="126" t="s">
        <v>452</v>
      </c>
      <c r="I13" s="212"/>
      <c r="J13" s="212"/>
      <c r="K13" s="212" t="s">
        <v>65</v>
      </c>
      <c r="L13" s="212"/>
      <c r="M13" s="212"/>
      <c r="N13" s="213"/>
      <c r="O13" s="215" t="s">
        <v>615</v>
      </c>
      <c r="P13" s="215"/>
      <c r="Q13" s="215"/>
      <c r="R13" s="221" t="s">
        <v>577</v>
      </c>
      <c r="S13" s="108" t="s">
        <v>538</v>
      </c>
      <c r="T13" s="263" t="s">
        <v>624</v>
      </c>
      <c r="U13" s="215"/>
      <c r="V13" s="250"/>
      <c r="W13" s="250"/>
      <c r="X13" s="221"/>
      <c r="Y13" s="215"/>
      <c r="Z13" s="215"/>
      <c r="AA13" s="215"/>
    </row>
    <row r="14" spans="1:32" s="214" customFormat="1" ht="281.25" customHeight="1" x14ac:dyDescent="0.25">
      <c r="A14" s="427"/>
      <c r="B14" s="204" t="s">
        <v>482</v>
      </c>
      <c r="C14" s="112" t="s">
        <v>249</v>
      </c>
      <c r="D14" s="111">
        <v>40391</v>
      </c>
      <c r="E14" s="111">
        <v>41944</v>
      </c>
      <c r="F14" s="112" t="s">
        <v>176</v>
      </c>
      <c r="G14" s="108" t="s">
        <v>437</v>
      </c>
      <c r="H14" s="126" t="s">
        <v>452</v>
      </c>
      <c r="I14" s="212"/>
      <c r="J14" s="212"/>
      <c r="K14" s="212" t="s">
        <v>65</v>
      </c>
      <c r="L14" s="212"/>
      <c r="M14" s="212"/>
      <c r="N14" s="213"/>
      <c r="O14" s="215" t="s">
        <v>539</v>
      </c>
      <c r="P14" s="215"/>
      <c r="Q14" s="215"/>
      <c r="R14" s="221" t="s">
        <v>577</v>
      </c>
      <c r="S14" s="108"/>
      <c r="T14" s="263" t="s">
        <v>625</v>
      </c>
      <c r="U14" s="215"/>
      <c r="V14" s="250"/>
      <c r="W14" s="250"/>
      <c r="X14" s="221" t="s">
        <v>252</v>
      </c>
      <c r="Y14" s="215"/>
      <c r="Z14" s="215"/>
      <c r="AA14" s="215"/>
    </row>
    <row r="15" spans="1:32" s="214" customFormat="1" ht="281.25" customHeight="1" x14ac:dyDescent="0.25">
      <c r="A15" s="427"/>
      <c r="B15" s="204" t="s">
        <v>540</v>
      </c>
      <c r="C15" s="112" t="s">
        <v>250</v>
      </c>
      <c r="D15" s="111">
        <v>41153</v>
      </c>
      <c r="E15" s="111">
        <v>42217</v>
      </c>
      <c r="F15" s="112" t="s">
        <v>176</v>
      </c>
      <c r="G15" s="108" t="s">
        <v>128</v>
      </c>
      <c r="H15" s="205" t="s">
        <v>452</v>
      </c>
      <c r="I15" s="212"/>
      <c r="J15" s="212"/>
      <c r="K15" s="212"/>
      <c r="L15" s="212" t="s">
        <v>65</v>
      </c>
      <c r="M15" s="212"/>
      <c r="N15" s="213"/>
      <c r="O15" s="215" t="s">
        <v>584</v>
      </c>
      <c r="P15" s="215"/>
      <c r="Q15" s="215"/>
      <c r="R15" s="221" t="s">
        <v>577</v>
      </c>
      <c r="S15" s="108" t="s">
        <v>616</v>
      </c>
      <c r="T15" s="263" t="s">
        <v>626</v>
      </c>
      <c r="U15" s="215"/>
      <c r="V15" s="250"/>
      <c r="W15" s="250"/>
      <c r="X15" s="221" t="s">
        <v>252</v>
      </c>
      <c r="Y15" s="215"/>
      <c r="Z15" s="215"/>
      <c r="AA15" s="215"/>
    </row>
    <row r="16" spans="1:32" s="214" customFormat="1" ht="281.25" customHeight="1" x14ac:dyDescent="0.25">
      <c r="A16" s="427"/>
      <c r="B16" s="204" t="s">
        <v>483</v>
      </c>
      <c r="C16" s="112" t="s">
        <v>251</v>
      </c>
      <c r="D16" s="111">
        <v>40391</v>
      </c>
      <c r="E16" s="111">
        <v>41852</v>
      </c>
      <c r="F16" s="112" t="s">
        <v>252</v>
      </c>
      <c r="G16" s="108" t="s">
        <v>253</v>
      </c>
      <c r="H16" s="126" t="s">
        <v>452</v>
      </c>
      <c r="I16" s="212"/>
      <c r="J16" s="212"/>
      <c r="K16" s="212"/>
      <c r="L16" s="212" t="s">
        <v>65</v>
      </c>
      <c r="M16" s="212"/>
      <c r="N16" s="213"/>
      <c r="O16" s="215" t="s">
        <v>617</v>
      </c>
      <c r="P16" s="215"/>
      <c r="Q16" s="215"/>
      <c r="R16" s="221" t="s">
        <v>577</v>
      </c>
      <c r="S16" s="108" t="s">
        <v>605</v>
      </c>
      <c r="T16" s="263" t="s">
        <v>627</v>
      </c>
      <c r="U16" s="215"/>
      <c r="V16" s="250"/>
      <c r="W16" s="250"/>
      <c r="X16" s="221"/>
      <c r="Y16" s="215"/>
      <c r="Z16" s="215"/>
      <c r="AA16" s="215" t="s">
        <v>606</v>
      </c>
    </row>
    <row r="17" spans="1:27" s="214" customFormat="1" ht="281.25" customHeight="1" x14ac:dyDescent="0.25">
      <c r="A17" s="427"/>
      <c r="B17" s="204" t="s">
        <v>484</v>
      </c>
      <c r="C17" s="206" t="s">
        <v>429</v>
      </c>
      <c r="D17" s="111">
        <v>40391</v>
      </c>
      <c r="E17" s="111">
        <v>40483</v>
      </c>
      <c r="F17" s="120" t="s">
        <v>430</v>
      </c>
      <c r="G17" s="108" t="s">
        <v>438</v>
      </c>
      <c r="H17" s="126" t="s">
        <v>452</v>
      </c>
      <c r="I17" s="212"/>
      <c r="J17" s="212"/>
      <c r="K17" s="212"/>
      <c r="L17" s="212"/>
      <c r="M17" s="212" t="s">
        <v>65</v>
      </c>
      <c r="N17" s="213"/>
      <c r="O17" s="215"/>
      <c r="P17" s="215"/>
      <c r="Q17" s="215"/>
      <c r="R17" s="221"/>
      <c r="S17" s="108" t="s">
        <v>521</v>
      </c>
      <c r="T17" s="263" t="s">
        <v>628</v>
      </c>
      <c r="U17" s="215"/>
      <c r="V17" s="250"/>
      <c r="W17" s="250"/>
      <c r="X17" s="221"/>
      <c r="Y17" s="215"/>
      <c r="Z17" s="215"/>
      <c r="AA17" s="215"/>
    </row>
    <row r="18" spans="1:27" s="214" customFormat="1" ht="281.25" customHeight="1" x14ac:dyDescent="0.25">
      <c r="A18" s="427"/>
      <c r="B18" s="204" t="s">
        <v>485</v>
      </c>
      <c r="C18" s="112" t="s">
        <v>431</v>
      </c>
      <c r="D18" s="111">
        <v>40391</v>
      </c>
      <c r="E18" s="111">
        <v>42217</v>
      </c>
      <c r="F18" s="112" t="s">
        <v>430</v>
      </c>
      <c r="G18" s="108" t="s">
        <v>439</v>
      </c>
      <c r="H18" s="126">
        <v>3200</v>
      </c>
      <c r="I18" s="212"/>
      <c r="J18" s="212"/>
      <c r="K18" s="212" t="s">
        <v>65</v>
      </c>
      <c r="L18" s="212"/>
      <c r="M18" s="212"/>
      <c r="N18" s="213"/>
      <c r="O18" s="215" t="s">
        <v>618</v>
      </c>
      <c r="P18" s="215"/>
      <c r="Q18" s="215"/>
      <c r="R18" s="221" t="s">
        <v>577</v>
      </c>
      <c r="S18" s="245"/>
      <c r="T18" s="263" t="s">
        <v>629</v>
      </c>
      <c r="U18" s="215"/>
      <c r="V18" s="250"/>
      <c r="W18" s="250"/>
      <c r="X18" s="221"/>
      <c r="Y18" s="215"/>
      <c r="Z18" s="215"/>
      <c r="AA18" s="215"/>
    </row>
    <row r="19" spans="1:27" s="214" customFormat="1" ht="281.25" customHeight="1" x14ac:dyDescent="0.25">
      <c r="A19" s="427"/>
      <c r="B19" s="204" t="s">
        <v>486</v>
      </c>
      <c r="C19" s="112" t="s">
        <v>190</v>
      </c>
      <c r="D19" s="111">
        <v>40391</v>
      </c>
      <c r="E19" s="111">
        <v>40483</v>
      </c>
      <c r="F19" s="112" t="s">
        <v>176</v>
      </c>
      <c r="G19" s="108" t="s">
        <v>440</v>
      </c>
      <c r="H19" s="126" t="s">
        <v>452</v>
      </c>
      <c r="I19" s="212"/>
      <c r="J19" s="212"/>
      <c r="K19" s="212"/>
      <c r="L19" s="212"/>
      <c r="M19" s="212" t="s">
        <v>65</v>
      </c>
      <c r="N19" s="213"/>
      <c r="O19" s="215"/>
      <c r="P19" s="215"/>
      <c r="Q19" s="215"/>
      <c r="R19" s="221"/>
      <c r="S19" s="108" t="s">
        <v>521</v>
      </c>
      <c r="T19" s="263" t="s">
        <v>630</v>
      </c>
      <c r="U19" s="215"/>
      <c r="V19" s="250"/>
      <c r="W19" s="250"/>
      <c r="X19" s="221"/>
      <c r="Y19" s="215"/>
      <c r="Z19" s="215"/>
      <c r="AA19" s="215"/>
    </row>
    <row r="20" spans="1:27" s="214" customFormat="1" ht="281.25" customHeight="1" x14ac:dyDescent="0.25">
      <c r="A20" s="427"/>
      <c r="B20" s="204" t="s">
        <v>487</v>
      </c>
      <c r="C20" s="112" t="s">
        <v>256</v>
      </c>
      <c r="D20" s="111">
        <v>41275</v>
      </c>
      <c r="E20" s="111">
        <v>42217</v>
      </c>
      <c r="F20" s="112" t="s">
        <v>176</v>
      </c>
      <c r="G20" s="108" t="s">
        <v>441</v>
      </c>
      <c r="H20" s="126" t="s">
        <v>452</v>
      </c>
      <c r="I20" s="212"/>
      <c r="J20" s="212"/>
      <c r="K20" s="212"/>
      <c r="L20" s="212" t="s">
        <v>65</v>
      </c>
      <c r="M20" s="212"/>
      <c r="N20" s="213" t="s">
        <v>68</v>
      </c>
      <c r="O20" s="215" t="s">
        <v>541</v>
      </c>
      <c r="P20" s="215"/>
      <c r="Q20" s="215"/>
      <c r="R20" s="221" t="s">
        <v>577</v>
      </c>
      <c r="S20" s="108" t="s">
        <v>585</v>
      </c>
      <c r="T20" s="215"/>
      <c r="U20" s="215"/>
      <c r="V20" s="250"/>
      <c r="W20" s="250"/>
      <c r="X20" s="221"/>
      <c r="Y20" s="215"/>
      <c r="Z20" s="215"/>
      <c r="AA20" s="215"/>
    </row>
    <row r="21" spans="1:27" s="214" customFormat="1" ht="281.25" customHeight="1" x14ac:dyDescent="0.25">
      <c r="A21" s="427"/>
      <c r="B21" s="204" t="s">
        <v>488</v>
      </c>
      <c r="C21" s="112" t="s">
        <v>260</v>
      </c>
      <c r="D21" s="111">
        <v>41153</v>
      </c>
      <c r="E21" s="111">
        <v>42217</v>
      </c>
      <c r="F21" s="112" t="s">
        <v>176</v>
      </c>
      <c r="G21" s="108" t="s">
        <v>442</v>
      </c>
      <c r="H21" s="126">
        <v>1000000</v>
      </c>
      <c r="I21" s="212"/>
      <c r="J21" s="212"/>
      <c r="K21" s="212"/>
      <c r="L21" s="212" t="s">
        <v>65</v>
      </c>
      <c r="M21" s="212"/>
      <c r="N21" s="213"/>
      <c r="O21" s="215" t="s">
        <v>619</v>
      </c>
      <c r="P21" s="215"/>
      <c r="Q21" s="215" t="s">
        <v>542</v>
      </c>
      <c r="R21" s="221" t="s">
        <v>577</v>
      </c>
      <c r="S21" s="108"/>
      <c r="T21" s="263" t="s">
        <v>631</v>
      </c>
      <c r="U21" s="215"/>
      <c r="V21" s="250"/>
      <c r="W21" s="250"/>
      <c r="X21" s="221" t="s">
        <v>252</v>
      </c>
      <c r="Y21" s="215"/>
      <c r="Z21" s="215"/>
      <c r="AA21" s="215"/>
    </row>
    <row r="22" spans="1:27" s="214" customFormat="1" ht="281.25" customHeight="1" x14ac:dyDescent="0.25">
      <c r="A22" s="427"/>
      <c r="B22" s="204" t="s">
        <v>489</v>
      </c>
      <c r="C22" s="112" t="s">
        <v>262</v>
      </c>
      <c r="D22" s="111">
        <v>41275</v>
      </c>
      <c r="E22" s="111">
        <v>42217</v>
      </c>
      <c r="F22" s="112" t="s">
        <v>432</v>
      </c>
      <c r="G22" s="108" t="s">
        <v>443</v>
      </c>
      <c r="H22" s="126" t="s">
        <v>452</v>
      </c>
      <c r="I22" s="212"/>
      <c r="J22" s="212"/>
      <c r="K22" s="212"/>
      <c r="L22" s="212" t="s">
        <v>65</v>
      </c>
      <c r="M22" s="212"/>
      <c r="N22" s="213"/>
      <c r="O22" s="215" t="s">
        <v>543</v>
      </c>
      <c r="P22" s="215"/>
      <c r="Q22" s="215"/>
      <c r="R22" s="221" t="s">
        <v>578</v>
      </c>
      <c r="S22" s="108" t="s">
        <v>544</v>
      </c>
      <c r="T22" s="215" t="s">
        <v>663</v>
      </c>
      <c r="U22" s="215"/>
      <c r="V22" s="250"/>
      <c r="W22" s="250"/>
      <c r="X22" s="221" t="s">
        <v>252</v>
      </c>
      <c r="Y22" s="233"/>
      <c r="Z22" s="215"/>
      <c r="AA22" s="215"/>
    </row>
    <row r="23" spans="1:27" s="214" customFormat="1" ht="281.25" customHeight="1" x14ac:dyDescent="0.25">
      <c r="A23" s="427"/>
      <c r="B23" s="204" t="s">
        <v>490</v>
      </c>
      <c r="C23" s="112" t="s">
        <v>262</v>
      </c>
      <c r="D23" s="111">
        <v>41275</v>
      </c>
      <c r="E23" s="111">
        <v>42217</v>
      </c>
      <c r="F23" s="112" t="s">
        <v>265</v>
      </c>
      <c r="G23" s="108" t="s">
        <v>444</v>
      </c>
      <c r="H23" s="126" t="s">
        <v>452</v>
      </c>
      <c r="I23" s="212"/>
      <c r="J23" s="212" t="s">
        <v>65</v>
      </c>
      <c r="K23" s="212"/>
      <c r="L23" s="212"/>
      <c r="M23" s="212"/>
      <c r="N23" s="213" t="s">
        <v>68</v>
      </c>
      <c r="O23" s="215" t="s">
        <v>543</v>
      </c>
      <c r="P23" s="215"/>
      <c r="Q23" s="215"/>
      <c r="R23" s="112" t="s">
        <v>577</v>
      </c>
      <c r="S23" s="108" t="s">
        <v>585</v>
      </c>
      <c r="T23" s="215"/>
      <c r="U23" s="215"/>
      <c r="V23" s="250"/>
      <c r="W23" s="250"/>
      <c r="X23" s="221"/>
      <c r="Y23" s="215"/>
      <c r="Z23" s="215"/>
      <c r="AA23" s="215"/>
    </row>
    <row r="24" spans="1:27" s="214" customFormat="1" ht="281.25" customHeight="1" x14ac:dyDescent="0.25">
      <c r="A24" s="427"/>
      <c r="B24" s="204" t="s">
        <v>491</v>
      </c>
      <c r="C24" s="112" t="s">
        <v>267</v>
      </c>
      <c r="D24" s="111">
        <v>40391</v>
      </c>
      <c r="E24" s="111">
        <v>42217</v>
      </c>
      <c r="F24" s="112" t="s">
        <v>137</v>
      </c>
      <c r="G24" s="108" t="s">
        <v>445</v>
      </c>
      <c r="H24" s="126" t="s">
        <v>452</v>
      </c>
      <c r="I24" s="212"/>
      <c r="J24" s="212" t="s">
        <v>65</v>
      </c>
      <c r="K24" s="212"/>
      <c r="L24" s="212"/>
      <c r="M24" s="212"/>
      <c r="N24" s="213"/>
      <c r="O24" s="215" t="s">
        <v>180</v>
      </c>
      <c r="P24" s="215"/>
      <c r="Q24" s="215"/>
      <c r="R24" s="221" t="s">
        <v>532</v>
      </c>
      <c r="S24" s="108" t="s">
        <v>586</v>
      </c>
      <c r="T24" s="215" t="s">
        <v>664</v>
      </c>
      <c r="U24" s="215"/>
      <c r="V24" s="250"/>
      <c r="W24" s="250"/>
      <c r="X24" s="221" t="s">
        <v>252</v>
      </c>
      <c r="Y24" s="215"/>
      <c r="Z24" s="215"/>
      <c r="AA24" s="204" t="s">
        <v>595</v>
      </c>
    </row>
    <row r="25" spans="1:27" s="214" customFormat="1" ht="281.25" customHeight="1" x14ac:dyDescent="0.25">
      <c r="A25" s="427"/>
      <c r="B25" s="204" t="s">
        <v>492</v>
      </c>
      <c r="C25" s="112" t="s">
        <v>268</v>
      </c>
      <c r="D25" s="111">
        <v>41153</v>
      </c>
      <c r="E25" s="111">
        <v>42217</v>
      </c>
      <c r="F25" s="112" t="s">
        <v>269</v>
      </c>
      <c r="G25" s="108" t="s">
        <v>446</v>
      </c>
      <c r="H25" s="126" t="s">
        <v>452</v>
      </c>
      <c r="I25" s="212"/>
      <c r="J25" s="212"/>
      <c r="K25" s="212" t="s">
        <v>65</v>
      </c>
      <c r="L25" s="212"/>
      <c r="M25" s="212"/>
      <c r="N25" s="213"/>
      <c r="O25" s="215" t="s">
        <v>573</v>
      </c>
      <c r="P25" s="215"/>
      <c r="Q25" s="215"/>
      <c r="R25" s="221" t="s">
        <v>598</v>
      </c>
      <c r="S25" s="108"/>
      <c r="T25" s="215" t="s">
        <v>665</v>
      </c>
      <c r="U25" s="215" t="s">
        <v>545</v>
      </c>
      <c r="V25" s="250"/>
      <c r="W25" s="250"/>
      <c r="X25" s="221"/>
      <c r="Y25" s="215"/>
      <c r="Z25" s="215"/>
      <c r="AA25" s="215" t="s">
        <v>574</v>
      </c>
    </row>
    <row r="26" spans="1:27" s="214" customFormat="1" ht="281.25" customHeight="1" x14ac:dyDescent="0.25">
      <c r="A26" s="427"/>
      <c r="B26" s="204" t="s">
        <v>493</v>
      </c>
      <c r="C26" s="112" t="s">
        <v>433</v>
      </c>
      <c r="D26" s="111">
        <v>40391</v>
      </c>
      <c r="E26" s="111">
        <v>40483</v>
      </c>
      <c r="F26" s="119" t="s">
        <v>141</v>
      </c>
      <c r="G26" s="108" t="s">
        <v>447</v>
      </c>
      <c r="H26" s="126" t="s">
        <v>452</v>
      </c>
      <c r="I26" s="212"/>
      <c r="J26" s="212"/>
      <c r="K26" s="212"/>
      <c r="L26" s="212"/>
      <c r="M26" s="212" t="s">
        <v>65</v>
      </c>
      <c r="N26" s="213"/>
      <c r="O26" s="215"/>
      <c r="P26" s="215"/>
      <c r="Q26" s="215"/>
      <c r="R26" s="221"/>
      <c r="S26" s="108" t="s">
        <v>521</v>
      </c>
      <c r="T26" s="263" t="s">
        <v>632</v>
      </c>
      <c r="U26" s="215"/>
      <c r="V26" s="250"/>
      <c r="W26" s="250"/>
      <c r="X26" s="221"/>
      <c r="Y26" s="215"/>
      <c r="Z26" s="215"/>
      <c r="AA26" s="215"/>
    </row>
    <row r="27" spans="1:27" s="214" customFormat="1" ht="281.25" customHeight="1" x14ac:dyDescent="0.25">
      <c r="A27" s="427"/>
      <c r="B27" s="204" t="s">
        <v>494</v>
      </c>
      <c r="C27" s="112" t="s">
        <v>433</v>
      </c>
      <c r="D27" s="111">
        <v>40391</v>
      </c>
      <c r="E27" s="111">
        <v>40483</v>
      </c>
      <c r="F27" s="120" t="s">
        <v>522</v>
      </c>
      <c r="G27" s="108" t="s">
        <v>447</v>
      </c>
      <c r="H27" s="126" t="s">
        <v>452</v>
      </c>
      <c r="I27" s="212"/>
      <c r="J27" s="212"/>
      <c r="K27" s="212"/>
      <c r="L27" s="212"/>
      <c r="M27" s="212" t="s">
        <v>65</v>
      </c>
      <c r="N27" s="213"/>
      <c r="O27" s="215"/>
      <c r="P27" s="215"/>
      <c r="Q27" s="215"/>
      <c r="R27" s="221"/>
      <c r="S27" s="108" t="s">
        <v>521</v>
      </c>
      <c r="T27" s="263" t="s">
        <v>633</v>
      </c>
      <c r="U27" s="215"/>
      <c r="V27" s="250"/>
      <c r="W27" s="250"/>
      <c r="X27" s="221"/>
      <c r="Y27" s="215"/>
      <c r="Z27" s="215"/>
      <c r="AA27" s="215"/>
    </row>
    <row r="28" spans="1:27" s="214" customFormat="1" ht="281.25" customHeight="1" x14ac:dyDescent="0.25">
      <c r="A28" s="427"/>
      <c r="B28" s="204" t="s">
        <v>495</v>
      </c>
      <c r="C28" s="112" t="s">
        <v>272</v>
      </c>
      <c r="D28" s="111">
        <v>41153</v>
      </c>
      <c r="E28" s="111">
        <v>42217</v>
      </c>
      <c r="F28" s="112" t="s">
        <v>191</v>
      </c>
      <c r="G28" s="108" t="s">
        <v>448</v>
      </c>
      <c r="H28" s="126">
        <v>200000</v>
      </c>
      <c r="I28" s="212"/>
      <c r="J28" s="212" t="s">
        <v>65</v>
      </c>
      <c r="K28" s="212"/>
      <c r="L28" s="212"/>
      <c r="M28" s="212"/>
      <c r="N28" s="213"/>
      <c r="O28" s="215" t="s">
        <v>587</v>
      </c>
      <c r="P28" s="215"/>
      <c r="Q28" s="215"/>
      <c r="R28" s="221" t="s">
        <v>579</v>
      </c>
      <c r="S28" s="108" t="s">
        <v>621</v>
      </c>
      <c r="T28" s="263" t="s">
        <v>634</v>
      </c>
      <c r="U28" s="215"/>
      <c r="V28" s="250"/>
      <c r="W28" s="250"/>
      <c r="X28" s="221"/>
      <c r="Y28" s="215"/>
      <c r="Z28" s="215"/>
      <c r="AA28" s="215"/>
    </row>
    <row r="29" spans="1:27" s="214" customFormat="1" ht="281.25" customHeight="1" x14ac:dyDescent="0.25">
      <c r="A29" s="427"/>
      <c r="B29" s="204" t="s">
        <v>496</v>
      </c>
      <c r="C29" s="112" t="s">
        <v>204</v>
      </c>
      <c r="D29" s="111">
        <v>40391</v>
      </c>
      <c r="E29" s="111">
        <v>41214</v>
      </c>
      <c r="F29" s="112" t="s">
        <v>137</v>
      </c>
      <c r="G29" s="108"/>
      <c r="H29" s="126" t="s">
        <v>452</v>
      </c>
      <c r="I29" s="212"/>
      <c r="J29" s="212"/>
      <c r="K29" s="212"/>
      <c r="L29" s="212"/>
      <c r="M29" s="212" t="s">
        <v>65</v>
      </c>
      <c r="N29" s="213"/>
      <c r="O29" s="215"/>
      <c r="P29" s="215"/>
      <c r="Q29" s="215"/>
      <c r="R29" s="221"/>
      <c r="S29" s="108" t="s">
        <v>521</v>
      </c>
      <c r="T29" s="263" t="s">
        <v>635</v>
      </c>
      <c r="U29" s="215"/>
      <c r="V29" s="250"/>
      <c r="W29" s="250"/>
      <c r="X29" s="221"/>
      <c r="Y29" s="215"/>
      <c r="Z29" s="215"/>
      <c r="AA29" s="215"/>
    </row>
    <row r="30" spans="1:27" s="214" customFormat="1" ht="281.25" customHeight="1" x14ac:dyDescent="0.25">
      <c r="A30" s="427"/>
      <c r="B30" s="204" t="s">
        <v>497</v>
      </c>
      <c r="C30" s="112" t="s">
        <v>434</v>
      </c>
      <c r="D30" s="111">
        <v>40391</v>
      </c>
      <c r="E30" s="111">
        <v>40483</v>
      </c>
      <c r="F30" s="112" t="s">
        <v>176</v>
      </c>
      <c r="G30" s="108" t="s">
        <v>449</v>
      </c>
      <c r="H30" s="126" t="s">
        <v>452</v>
      </c>
      <c r="I30" s="212"/>
      <c r="J30" s="212"/>
      <c r="K30" s="212"/>
      <c r="L30" s="212"/>
      <c r="M30" s="212" t="s">
        <v>65</v>
      </c>
      <c r="N30" s="213"/>
      <c r="O30" s="215"/>
      <c r="P30" s="215"/>
      <c r="Q30" s="215"/>
      <c r="R30" s="221"/>
      <c r="S30" s="108" t="s">
        <v>521</v>
      </c>
      <c r="T30" s="263" t="s">
        <v>636</v>
      </c>
      <c r="U30" s="215"/>
      <c r="V30" s="250"/>
      <c r="W30" s="250"/>
      <c r="X30" s="221"/>
      <c r="Y30" s="215"/>
      <c r="Z30" s="215"/>
      <c r="AA30" s="215"/>
    </row>
    <row r="31" spans="1:27" s="214" customFormat="1" ht="281.25" customHeight="1" x14ac:dyDescent="0.25">
      <c r="A31" s="427"/>
      <c r="B31" s="204" t="s">
        <v>498</v>
      </c>
      <c r="C31" s="112" t="s">
        <v>348</v>
      </c>
      <c r="D31" s="111">
        <v>41153</v>
      </c>
      <c r="E31" s="111">
        <v>42217</v>
      </c>
      <c r="F31" s="112" t="s">
        <v>176</v>
      </c>
      <c r="G31" s="108" t="s">
        <v>450</v>
      </c>
      <c r="H31" s="126" t="s">
        <v>452</v>
      </c>
      <c r="I31" s="212"/>
      <c r="J31" s="212"/>
      <c r="K31" s="212"/>
      <c r="L31" s="212" t="s">
        <v>65</v>
      </c>
      <c r="M31" s="212"/>
      <c r="N31" s="213"/>
      <c r="O31" s="215" t="s">
        <v>588</v>
      </c>
      <c r="P31" s="215"/>
      <c r="Q31" s="215"/>
      <c r="R31" s="221" t="s">
        <v>580</v>
      </c>
      <c r="S31" s="108" t="s">
        <v>620</v>
      </c>
      <c r="T31" s="263" t="s">
        <v>637</v>
      </c>
      <c r="U31" s="215"/>
      <c r="V31" s="250"/>
      <c r="W31" s="250"/>
      <c r="X31" s="221" t="s">
        <v>252</v>
      </c>
      <c r="Y31" s="215"/>
      <c r="Z31" s="215"/>
      <c r="AA31" s="215"/>
    </row>
    <row r="32" spans="1:27" s="214" customFormat="1" ht="281.25" customHeight="1" x14ac:dyDescent="0.25">
      <c r="A32" s="428"/>
      <c r="B32" s="225" t="s">
        <v>499</v>
      </c>
      <c r="C32" s="124" t="s">
        <v>275</v>
      </c>
      <c r="D32" s="226">
        <v>40391</v>
      </c>
      <c r="E32" s="226">
        <v>42217</v>
      </c>
      <c r="F32" s="156" t="s">
        <v>147</v>
      </c>
      <c r="G32" s="150" t="s">
        <v>451</v>
      </c>
      <c r="H32" s="227" t="s">
        <v>452</v>
      </c>
      <c r="I32" s="212"/>
      <c r="J32" s="212"/>
      <c r="K32" s="212"/>
      <c r="L32" s="212" t="s">
        <v>65</v>
      </c>
      <c r="M32" s="212"/>
      <c r="N32" s="228"/>
      <c r="O32" s="215" t="s">
        <v>594</v>
      </c>
      <c r="P32" s="215"/>
      <c r="Q32" s="215"/>
      <c r="R32" s="221" t="s">
        <v>583</v>
      </c>
      <c r="S32" s="150"/>
      <c r="T32" s="263" t="s">
        <v>638</v>
      </c>
      <c r="U32" s="215"/>
      <c r="V32" s="250"/>
      <c r="W32" s="250"/>
      <c r="X32" s="221"/>
      <c r="Y32" s="215"/>
      <c r="Z32" s="215"/>
      <c r="AA32" s="215"/>
    </row>
    <row r="33" spans="1:27" s="214" customFormat="1" ht="281.25" customHeight="1" x14ac:dyDescent="0.25">
      <c r="A33" s="426" t="s">
        <v>667</v>
      </c>
      <c r="B33" s="108" t="s">
        <v>500</v>
      </c>
      <c r="C33" s="120" t="s">
        <v>276</v>
      </c>
      <c r="D33" s="111">
        <v>40391</v>
      </c>
      <c r="E33" s="111">
        <v>41671</v>
      </c>
      <c r="F33" s="121" t="s">
        <v>149</v>
      </c>
      <c r="G33" s="108" t="s">
        <v>463</v>
      </c>
      <c r="H33" s="126">
        <v>30000</v>
      </c>
      <c r="I33" s="212"/>
      <c r="J33" s="212"/>
      <c r="K33" s="212"/>
      <c r="L33" s="212" t="s">
        <v>65</v>
      </c>
      <c r="M33" s="212"/>
      <c r="N33" s="213"/>
      <c r="O33" s="215" t="s">
        <v>589</v>
      </c>
      <c r="P33" s="215"/>
      <c r="Q33" s="215"/>
      <c r="R33" s="221" t="s">
        <v>581</v>
      </c>
      <c r="S33" s="246"/>
      <c r="T33" s="263" t="s">
        <v>639</v>
      </c>
      <c r="U33" s="215"/>
      <c r="V33" s="250"/>
      <c r="W33" s="250"/>
      <c r="X33" s="221"/>
      <c r="Y33" s="215"/>
      <c r="Z33" s="215"/>
      <c r="AA33" s="215" t="s">
        <v>607</v>
      </c>
    </row>
    <row r="34" spans="1:27" s="214" customFormat="1" ht="281.25" customHeight="1" x14ac:dyDescent="0.25">
      <c r="A34" s="427"/>
      <c r="B34" s="108" t="s">
        <v>501</v>
      </c>
      <c r="C34" s="112" t="s">
        <v>453</v>
      </c>
      <c r="D34" s="111">
        <v>40391</v>
      </c>
      <c r="E34" s="111">
        <v>42217</v>
      </c>
      <c r="F34" s="121" t="s">
        <v>149</v>
      </c>
      <c r="G34" s="207" t="s">
        <v>151</v>
      </c>
      <c r="H34" s="112" t="s">
        <v>452</v>
      </c>
      <c r="I34" s="212"/>
      <c r="J34" s="212"/>
      <c r="K34" s="212"/>
      <c r="L34" s="212" t="s">
        <v>65</v>
      </c>
      <c r="M34" s="212"/>
      <c r="N34" s="213"/>
      <c r="O34" s="215" t="s">
        <v>555</v>
      </c>
      <c r="P34" s="215"/>
      <c r="Q34" s="215"/>
      <c r="R34" s="221" t="s">
        <v>581</v>
      </c>
      <c r="S34" s="108" t="s">
        <v>556</v>
      </c>
      <c r="T34" s="263" t="s">
        <v>640</v>
      </c>
      <c r="U34" s="215"/>
      <c r="V34" s="250"/>
      <c r="W34" s="250"/>
      <c r="X34" s="221"/>
      <c r="Y34" s="215"/>
      <c r="Z34" s="215"/>
      <c r="AA34" s="215"/>
    </row>
    <row r="35" spans="1:27" s="214" customFormat="1" ht="281.25" customHeight="1" x14ac:dyDescent="0.25">
      <c r="A35" s="427"/>
      <c r="B35" s="150" t="s">
        <v>502</v>
      </c>
      <c r="C35" s="124" t="s">
        <v>454</v>
      </c>
      <c r="D35" s="226">
        <v>40452</v>
      </c>
      <c r="E35" s="226">
        <v>41671</v>
      </c>
      <c r="F35" s="156" t="s">
        <v>149</v>
      </c>
      <c r="G35" s="150" t="s">
        <v>464</v>
      </c>
      <c r="H35" s="227">
        <v>300000</v>
      </c>
      <c r="I35" s="212"/>
      <c r="J35" s="212"/>
      <c r="K35" s="212"/>
      <c r="L35" s="212" t="s">
        <v>65</v>
      </c>
      <c r="M35" s="212"/>
      <c r="N35" s="228"/>
      <c r="O35" s="212" t="s">
        <v>557</v>
      </c>
      <c r="P35" s="212"/>
      <c r="Q35" s="212" t="s">
        <v>524</v>
      </c>
      <c r="R35" s="221" t="s">
        <v>583</v>
      </c>
      <c r="S35" s="247"/>
      <c r="T35" s="262" t="s">
        <v>641</v>
      </c>
      <c r="U35" s="212"/>
      <c r="V35" s="249"/>
      <c r="W35" s="249"/>
      <c r="X35" s="222"/>
      <c r="Y35" s="212"/>
      <c r="Z35" s="212"/>
      <c r="AA35" s="212"/>
    </row>
    <row r="36" spans="1:27" s="214" customFormat="1" ht="281.25" customHeight="1" x14ac:dyDescent="0.25">
      <c r="A36" s="427"/>
      <c r="B36" s="150" t="s">
        <v>503</v>
      </c>
      <c r="C36" s="124" t="s">
        <v>282</v>
      </c>
      <c r="D36" s="226">
        <v>40909</v>
      </c>
      <c r="E36" s="226">
        <v>41671</v>
      </c>
      <c r="F36" s="156" t="s">
        <v>149</v>
      </c>
      <c r="G36" s="150" t="s">
        <v>465</v>
      </c>
      <c r="H36" s="227">
        <v>100000</v>
      </c>
      <c r="I36" s="212"/>
      <c r="J36" s="212"/>
      <c r="K36" s="212"/>
      <c r="L36" s="212" t="s">
        <v>65</v>
      </c>
      <c r="M36" s="212"/>
      <c r="N36" s="228"/>
      <c r="O36" s="212" t="s">
        <v>558</v>
      </c>
      <c r="P36" s="212"/>
      <c r="Q36" s="212" t="s">
        <v>525</v>
      </c>
      <c r="R36" s="221" t="s">
        <v>583</v>
      </c>
      <c r="S36" s="247"/>
      <c r="T36" s="262" t="s">
        <v>642</v>
      </c>
      <c r="U36" s="212"/>
      <c r="V36" s="249"/>
      <c r="W36" s="249"/>
      <c r="X36" s="222"/>
      <c r="Y36" s="212"/>
      <c r="Z36" s="212"/>
      <c r="AA36" s="212"/>
    </row>
    <row r="37" spans="1:27" s="214" customFormat="1" ht="281.25" customHeight="1" x14ac:dyDescent="0.25">
      <c r="A37" s="427"/>
      <c r="B37" s="150" t="s">
        <v>504</v>
      </c>
      <c r="C37" s="124" t="s">
        <v>284</v>
      </c>
      <c r="D37" s="226">
        <v>40391</v>
      </c>
      <c r="E37" s="226">
        <v>41671</v>
      </c>
      <c r="F37" s="156" t="s">
        <v>149</v>
      </c>
      <c r="G37" s="150" t="s">
        <v>466</v>
      </c>
      <c r="H37" s="227" t="s">
        <v>472</v>
      </c>
      <c r="I37" s="212"/>
      <c r="J37" s="212"/>
      <c r="K37" s="212"/>
      <c r="L37" s="212" t="s">
        <v>65</v>
      </c>
      <c r="M37" s="212"/>
      <c r="N37" s="228"/>
      <c r="O37" s="212" t="s">
        <v>559</v>
      </c>
      <c r="P37" s="212"/>
      <c r="Q37" s="222" t="s">
        <v>526</v>
      </c>
      <c r="R37" s="221" t="s">
        <v>583</v>
      </c>
      <c r="S37" s="246"/>
      <c r="T37" s="262" t="s">
        <v>643</v>
      </c>
      <c r="U37" s="212"/>
      <c r="V37" s="249"/>
      <c r="W37" s="249"/>
      <c r="X37" s="222"/>
      <c r="Y37" s="212"/>
      <c r="Z37" s="212"/>
      <c r="AA37" s="212"/>
    </row>
    <row r="38" spans="1:27" s="214" customFormat="1" ht="281.25" customHeight="1" x14ac:dyDescent="0.25">
      <c r="A38" s="427"/>
      <c r="B38" s="150" t="s">
        <v>505</v>
      </c>
      <c r="C38" s="124" t="s">
        <v>455</v>
      </c>
      <c r="D38" s="226">
        <v>40452</v>
      </c>
      <c r="E38" s="226">
        <v>41671</v>
      </c>
      <c r="F38" s="156" t="s">
        <v>149</v>
      </c>
      <c r="G38" s="150" t="s">
        <v>467</v>
      </c>
      <c r="H38" s="227" t="s">
        <v>472</v>
      </c>
      <c r="I38" s="212"/>
      <c r="J38" s="212"/>
      <c r="K38" s="212"/>
      <c r="L38" s="212" t="s">
        <v>65</v>
      </c>
      <c r="M38" s="212"/>
      <c r="N38" s="228"/>
      <c r="O38" s="212" t="s">
        <v>560</v>
      </c>
      <c r="P38" s="212"/>
      <c r="Q38" s="212"/>
      <c r="R38" s="221" t="s">
        <v>583</v>
      </c>
      <c r="S38" s="247"/>
      <c r="T38" s="262" t="s">
        <v>644</v>
      </c>
      <c r="U38" s="212"/>
      <c r="V38" s="249"/>
      <c r="W38" s="249"/>
      <c r="X38" s="222"/>
      <c r="Y38" s="212"/>
      <c r="Z38" s="212"/>
      <c r="AA38" s="212"/>
    </row>
    <row r="39" spans="1:27" s="214" customFormat="1" ht="281.25" customHeight="1" x14ac:dyDescent="0.25">
      <c r="A39" s="427"/>
      <c r="B39" s="108" t="s">
        <v>506</v>
      </c>
      <c r="C39" s="112" t="s">
        <v>456</v>
      </c>
      <c r="D39" s="111">
        <v>40391</v>
      </c>
      <c r="E39" s="111">
        <v>40483</v>
      </c>
      <c r="F39" s="116" t="s">
        <v>149</v>
      </c>
      <c r="G39" s="108" t="s">
        <v>154</v>
      </c>
      <c r="H39" s="126" t="s">
        <v>452</v>
      </c>
      <c r="I39" s="212"/>
      <c r="J39" s="212"/>
      <c r="K39" s="212"/>
      <c r="L39" s="212"/>
      <c r="M39" s="212" t="s">
        <v>65</v>
      </c>
      <c r="N39" s="213"/>
      <c r="O39" s="212"/>
      <c r="P39" s="212" t="s">
        <v>561</v>
      </c>
      <c r="Q39" s="212"/>
      <c r="R39" s="222" t="s">
        <v>581</v>
      </c>
      <c r="S39" s="247" t="s">
        <v>521</v>
      </c>
      <c r="T39" s="262" t="s">
        <v>645</v>
      </c>
      <c r="U39" s="212"/>
      <c r="V39" s="249"/>
      <c r="W39" s="249"/>
      <c r="X39" s="222"/>
      <c r="Y39" s="212"/>
      <c r="Z39" s="212"/>
      <c r="AA39" s="212"/>
    </row>
    <row r="40" spans="1:27" s="214" customFormat="1" ht="281.25" customHeight="1" x14ac:dyDescent="0.25">
      <c r="A40" s="427"/>
      <c r="B40" s="108" t="s">
        <v>507</v>
      </c>
      <c r="C40" s="112" t="s">
        <v>456</v>
      </c>
      <c r="D40" s="111">
        <v>40392</v>
      </c>
      <c r="E40" s="122">
        <v>41214</v>
      </c>
      <c r="F40" s="116" t="s">
        <v>149</v>
      </c>
      <c r="G40" s="108" t="s">
        <v>154</v>
      </c>
      <c r="H40" s="126" t="s">
        <v>452</v>
      </c>
      <c r="I40" s="212"/>
      <c r="J40" s="212"/>
      <c r="K40" s="212"/>
      <c r="L40" s="212"/>
      <c r="M40" s="212" t="s">
        <v>65</v>
      </c>
      <c r="N40" s="213"/>
      <c r="O40" s="212"/>
      <c r="P40" s="212" t="s">
        <v>563</v>
      </c>
      <c r="Q40" s="212"/>
      <c r="R40" s="222"/>
      <c r="S40" s="247" t="s">
        <v>562</v>
      </c>
      <c r="T40" s="262" t="s">
        <v>646</v>
      </c>
      <c r="U40" s="212"/>
      <c r="V40" s="249"/>
      <c r="W40" s="249"/>
      <c r="X40" s="222"/>
      <c r="Y40" s="212"/>
      <c r="Z40" s="212"/>
      <c r="AA40" s="212"/>
    </row>
    <row r="41" spans="1:27" s="214" customFormat="1" ht="281.25" customHeight="1" x14ac:dyDescent="0.25">
      <c r="A41" s="427"/>
      <c r="B41" s="108" t="s">
        <v>508</v>
      </c>
      <c r="C41" s="112" t="s">
        <v>456</v>
      </c>
      <c r="D41" s="111">
        <v>40393</v>
      </c>
      <c r="E41" s="122">
        <v>41214</v>
      </c>
      <c r="F41" s="116" t="s">
        <v>149</v>
      </c>
      <c r="G41" s="108" t="s">
        <v>154</v>
      </c>
      <c r="H41" s="126" t="s">
        <v>452</v>
      </c>
      <c r="I41" s="212"/>
      <c r="J41" s="212"/>
      <c r="K41" s="212"/>
      <c r="L41" s="212"/>
      <c r="M41" s="212" t="s">
        <v>65</v>
      </c>
      <c r="N41" s="213"/>
      <c r="O41" s="212"/>
      <c r="P41" s="212" t="s">
        <v>563</v>
      </c>
      <c r="Q41" s="212"/>
      <c r="R41" s="222"/>
      <c r="S41" s="247" t="s">
        <v>521</v>
      </c>
      <c r="T41" s="262" t="s">
        <v>647</v>
      </c>
      <c r="U41" s="212"/>
      <c r="V41" s="249"/>
      <c r="W41" s="249"/>
      <c r="X41" s="222"/>
      <c r="Y41" s="212"/>
      <c r="Z41" s="212"/>
      <c r="AA41" s="212"/>
    </row>
    <row r="42" spans="1:27" s="214" customFormat="1" ht="281.25" customHeight="1" x14ac:dyDescent="0.25">
      <c r="A42" s="427"/>
      <c r="B42" s="108" t="s">
        <v>509</v>
      </c>
      <c r="C42" s="112" t="s">
        <v>218</v>
      </c>
      <c r="D42" s="111">
        <v>40394</v>
      </c>
      <c r="E42" s="122">
        <v>41944</v>
      </c>
      <c r="F42" s="116" t="s">
        <v>149</v>
      </c>
      <c r="G42" s="108" t="s">
        <v>155</v>
      </c>
      <c r="H42" s="126" t="s">
        <v>452</v>
      </c>
      <c r="I42" s="212"/>
      <c r="J42" s="212"/>
      <c r="K42" s="212"/>
      <c r="L42" s="212"/>
      <c r="M42" s="212" t="s">
        <v>65</v>
      </c>
      <c r="N42" s="213"/>
      <c r="O42" s="212"/>
      <c r="P42" s="212" t="s">
        <v>563</v>
      </c>
      <c r="Q42" s="212"/>
      <c r="R42" s="222"/>
      <c r="S42" s="247" t="s">
        <v>521</v>
      </c>
      <c r="T42" s="262" t="s">
        <v>648</v>
      </c>
      <c r="U42" s="212"/>
      <c r="V42" s="249"/>
      <c r="W42" s="249"/>
      <c r="X42" s="222"/>
      <c r="Y42" s="212"/>
      <c r="Z42" s="212"/>
      <c r="AA42" s="212"/>
    </row>
    <row r="43" spans="1:27" s="214" customFormat="1" ht="281.25" customHeight="1" x14ac:dyDescent="0.25">
      <c r="A43" s="427"/>
      <c r="B43" s="108" t="s">
        <v>510</v>
      </c>
      <c r="C43" s="112" t="s">
        <v>457</v>
      </c>
      <c r="D43" s="111">
        <v>40391</v>
      </c>
      <c r="E43" s="122">
        <v>41944</v>
      </c>
      <c r="F43" s="116" t="s">
        <v>149</v>
      </c>
      <c r="G43" s="108" t="s">
        <v>154</v>
      </c>
      <c r="H43" s="126" t="s">
        <v>452</v>
      </c>
      <c r="I43" s="212"/>
      <c r="J43" s="212"/>
      <c r="K43" s="212"/>
      <c r="L43" s="212"/>
      <c r="M43" s="212" t="s">
        <v>65</v>
      </c>
      <c r="N43" s="213"/>
      <c r="O43" s="212"/>
      <c r="P43" s="212" t="s">
        <v>563</v>
      </c>
      <c r="Q43" s="212"/>
      <c r="R43" s="222"/>
      <c r="S43" s="247" t="s">
        <v>521</v>
      </c>
      <c r="T43" s="262" t="s">
        <v>649</v>
      </c>
      <c r="U43" s="212"/>
      <c r="V43" s="249"/>
      <c r="W43" s="249"/>
      <c r="X43" s="222"/>
      <c r="Y43" s="212"/>
      <c r="Z43" s="212"/>
      <c r="AA43" s="212"/>
    </row>
    <row r="44" spans="1:27" s="214" customFormat="1" ht="281.25" customHeight="1" x14ac:dyDescent="0.25">
      <c r="A44" s="427"/>
      <c r="B44" s="150" t="s">
        <v>511</v>
      </c>
      <c r="C44" s="124" t="s">
        <v>289</v>
      </c>
      <c r="D44" s="226">
        <v>40452</v>
      </c>
      <c r="E44" s="226">
        <v>42217</v>
      </c>
      <c r="F44" s="156" t="s">
        <v>149</v>
      </c>
      <c r="G44" s="150" t="s">
        <v>468</v>
      </c>
      <c r="H44" s="227" t="s">
        <v>472</v>
      </c>
      <c r="I44" s="212"/>
      <c r="J44" s="212"/>
      <c r="K44" s="212"/>
      <c r="L44" s="212" t="s">
        <v>65</v>
      </c>
      <c r="M44" s="212"/>
      <c r="N44" s="228"/>
      <c r="O44" s="212" t="s">
        <v>564</v>
      </c>
      <c r="P44" s="212" t="s">
        <v>527</v>
      </c>
      <c r="Q44" s="212"/>
      <c r="R44" s="221" t="s">
        <v>583</v>
      </c>
      <c r="S44" s="247"/>
      <c r="T44" s="262" t="s">
        <v>650</v>
      </c>
      <c r="U44" s="212"/>
      <c r="V44" s="249"/>
      <c r="W44" s="249"/>
      <c r="X44" s="222"/>
      <c r="Y44" s="212"/>
      <c r="Z44" s="212"/>
      <c r="AA44" s="212"/>
    </row>
    <row r="45" spans="1:27" s="214" customFormat="1" ht="281.25" customHeight="1" x14ac:dyDescent="0.25">
      <c r="A45" s="427"/>
      <c r="B45" s="150" t="s">
        <v>512</v>
      </c>
      <c r="C45" s="164" t="s">
        <v>291</v>
      </c>
      <c r="D45" s="226">
        <v>40452</v>
      </c>
      <c r="E45" s="226">
        <v>41671</v>
      </c>
      <c r="F45" s="156" t="s">
        <v>149</v>
      </c>
      <c r="G45" s="229" t="s">
        <v>469</v>
      </c>
      <c r="H45" s="227" t="s">
        <v>472</v>
      </c>
      <c r="I45" s="212"/>
      <c r="J45" s="212"/>
      <c r="K45" s="212"/>
      <c r="L45" s="212" t="s">
        <v>65</v>
      </c>
      <c r="M45" s="212"/>
      <c r="N45" s="228"/>
      <c r="O45" s="212" t="s">
        <v>565</v>
      </c>
      <c r="P45" s="212"/>
      <c r="Q45" s="212"/>
      <c r="R45" s="221" t="s">
        <v>583</v>
      </c>
      <c r="S45" s="247"/>
      <c r="T45" s="262" t="s">
        <v>651</v>
      </c>
      <c r="U45" s="212"/>
      <c r="V45" s="249"/>
      <c r="W45" s="249"/>
      <c r="X45" s="222"/>
      <c r="Y45" s="212"/>
      <c r="Z45" s="212"/>
      <c r="AA45" s="212"/>
    </row>
    <row r="46" spans="1:27" s="214" customFormat="1" ht="281.25" customHeight="1" x14ac:dyDescent="0.25">
      <c r="A46" s="427"/>
      <c r="B46" s="108" t="s">
        <v>513</v>
      </c>
      <c r="C46" s="112" t="s">
        <v>458</v>
      </c>
      <c r="D46" s="111">
        <v>40909</v>
      </c>
      <c r="E46" s="111">
        <v>41671</v>
      </c>
      <c r="F46" s="112" t="s">
        <v>294</v>
      </c>
      <c r="G46" s="108" t="s">
        <v>470</v>
      </c>
      <c r="H46" s="126">
        <v>60000</v>
      </c>
      <c r="I46" s="212"/>
      <c r="J46" s="212"/>
      <c r="K46" s="212"/>
      <c r="L46" s="212" t="s">
        <v>65</v>
      </c>
      <c r="M46" s="212"/>
      <c r="N46" s="213"/>
      <c r="O46" s="212" t="s">
        <v>566</v>
      </c>
      <c r="P46" s="212" t="s">
        <v>523</v>
      </c>
      <c r="Q46" s="212"/>
      <c r="R46" s="112" t="s">
        <v>294</v>
      </c>
      <c r="S46" s="247"/>
      <c r="T46" s="262" t="s">
        <v>652</v>
      </c>
      <c r="U46" s="212"/>
      <c r="V46" s="249"/>
      <c r="W46" s="249"/>
      <c r="X46" s="222"/>
      <c r="Y46" s="212"/>
      <c r="Z46" s="212"/>
      <c r="AA46" s="212"/>
    </row>
    <row r="47" spans="1:27" s="214" customFormat="1" ht="281.25" customHeight="1" x14ac:dyDescent="0.25">
      <c r="A47" s="427"/>
      <c r="B47" s="150" t="s">
        <v>514</v>
      </c>
      <c r="C47" s="124" t="s">
        <v>459</v>
      </c>
      <c r="D47" s="226">
        <v>40452</v>
      </c>
      <c r="E47" s="226">
        <v>41306</v>
      </c>
      <c r="F47" s="156" t="s">
        <v>149</v>
      </c>
      <c r="G47" s="150" t="s">
        <v>471</v>
      </c>
      <c r="H47" s="227">
        <v>400000</v>
      </c>
      <c r="I47" s="212"/>
      <c r="J47" s="212"/>
      <c r="K47" s="212"/>
      <c r="L47" s="212" t="s">
        <v>65</v>
      </c>
      <c r="M47" s="212"/>
      <c r="N47" s="228"/>
      <c r="O47" s="212" t="s">
        <v>600</v>
      </c>
      <c r="P47" s="212" t="s">
        <v>567</v>
      </c>
      <c r="Q47" s="212"/>
      <c r="R47" s="221" t="s">
        <v>583</v>
      </c>
      <c r="S47" s="247" t="s">
        <v>590</v>
      </c>
      <c r="T47" s="262" t="s">
        <v>653</v>
      </c>
      <c r="U47" s="212" t="s">
        <v>568</v>
      </c>
      <c r="V47" s="249"/>
      <c r="W47" s="249">
        <v>42217</v>
      </c>
      <c r="X47" s="222"/>
      <c r="Y47" s="212"/>
      <c r="Z47" s="212" t="s">
        <v>534</v>
      </c>
      <c r="AA47" s="212"/>
    </row>
    <row r="48" spans="1:27" s="214" customFormat="1" ht="281.25" customHeight="1" x14ac:dyDescent="0.25">
      <c r="A48" s="427"/>
      <c r="B48" s="108" t="s">
        <v>515</v>
      </c>
      <c r="C48" s="112" t="s">
        <v>460</v>
      </c>
      <c r="D48" s="111">
        <v>41122</v>
      </c>
      <c r="E48" s="111">
        <v>41214</v>
      </c>
      <c r="F48" s="116" t="s">
        <v>350</v>
      </c>
      <c r="G48" s="108" t="s">
        <v>158</v>
      </c>
      <c r="H48" s="126" t="s">
        <v>452</v>
      </c>
      <c r="I48" s="212"/>
      <c r="J48" s="212"/>
      <c r="K48" s="212"/>
      <c r="L48" s="212"/>
      <c r="M48" s="212" t="s">
        <v>65</v>
      </c>
      <c r="N48" s="213"/>
      <c r="O48" s="212"/>
      <c r="P48" s="212" t="s">
        <v>570</v>
      </c>
      <c r="Q48" s="212"/>
      <c r="R48" s="222" t="s">
        <v>350</v>
      </c>
      <c r="S48" s="247" t="s">
        <v>569</v>
      </c>
      <c r="T48" s="262" t="s">
        <v>654</v>
      </c>
      <c r="U48" s="212"/>
      <c r="V48" s="249"/>
      <c r="W48" s="249"/>
      <c r="X48" s="222"/>
      <c r="Y48" s="212"/>
      <c r="Z48" s="212"/>
      <c r="AA48" s="212"/>
    </row>
    <row r="49" spans="1:27" s="214" customFormat="1" ht="281.25" customHeight="1" x14ac:dyDescent="0.25">
      <c r="A49" s="427"/>
      <c r="B49" s="232" t="s">
        <v>613</v>
      </c>
      <c r="C49" s="208" t="s">
        <v>461</v>
      </c>
      <c r="D49" s="111">
        <v>41153</v>
      </c>
      <c r="E49" s="111">
        <v>42217</v>
      </c>
      <c r="F49" s="208" t="s">
        <v>350</v>
      </c>
      <c r="G49" s="108" t="s">
        <v>361</v>
      </c>
      <c r="H49" s="126">
        <v>2000000</v>
      </c>
      <c r="I49" s="212"/>
      <c r="J49" s="212"/>
      <c r="K49" s="212" t="s">
        <v>65</v>
      </c>
      <c r="L49" s="212"/>
      <c r="M49" s="212"/>
      <c r="N49" s="213"/>
      <c r="O49" s="260" t="s">
        <v>611</v>
      </c>
      <c r="P49" s="248"/>
      <c r="Q49" s="212" t="s">
        <v>612</v>
      </c>
      <c r="R49" s="222" t="s">
        <v>608</v>
      </c>
      <c r="S49" s="247"/>
      <c r="T49" s="262" t="s">
        <v>655</v>
      </c>
      <c r="U49" s="212"/>
      <c r="V49" s="249"/>
      <c r="W49" s="249"/>
      <c r="X49" s="222"/>
      <c r="Y49" s="212"/>
      <c r="Z49" s="212" t="s">
        <v>609</v>
      </c>
      <c r="AA49" s="212"/>
    </row>
    <row r="50" spans="1:27" s="214" customFormat="1" ht="281.25" customHeight="1" x14ac:dyDescent="0.25">
      <c r="A50" s="427"/>
      <c r="B50" s="118" t="s">
        <v>614</v>
      </c>
      <c r="C50" s="112" t="s">
        <v>462</v>
      </c>
      <c r="D50" s="209">
        <v>41153</v>
      </c>
      <c r="E50" s="111">
        <v>42217</v>
      </c>
      <c r="F50" s="210" t="s">
        <v>350</v>
      </c>
      <c r="G50" s="118" t="s">
        <v>352</v>
      </c>
      <c r="H50" s="211">
        <v>35000</v>
      </c>
      <c r="I50" s="212"/>
      <c r="J50" s="212"/>
      <c r="K50" s="212"/>
      <c r="L50" s="212" t="s">
        <v>65</v>
      </c>
      <c r="M50" s="212"/>
      <c r="N50" s="213"/>
      <c r="O50" s="212"/>
      <c r="P50" s="212" t="s">
        <v>571</v>
      </c>
      <c r="Q50" s="212"/>
      <c r="R50" s="222" t="s">
        <v>582</v>
      </c>
      <c r="S50" s="247"/>
      <c r="T50" s="212" t="s">
        <v>666</v>
      </c>
      <c r="U50" s="212"/>
      <c r="V50" s="249"/>
      <c r="W50" s="249"/>
      <c r="X50" s="222"/>
      <c r="Y50" s="212"/>
      <c r="Z50" s="212"/>
      <c r="AA50" s="212" t="s">
        <v>546</v>
      </c>
    </row>
    <row r="51" spans="1:27" s="214" customFormat="1" ht="281.25" customHeight="1" x14ac:dyDescent="0.25">
      <c r="A51" s="427"/>
      <c r="B51" s="150" t="s">
        <v>602</v>
      </c>
      <c r="C51" s="124" t="s">
        <v>353</v>
      </c>
      <c r="D51" s="226">
        <v>41883</v>
      </c>
      <c r="E51" s="226">
        <v>42005</v>
      </c>
      <c r="F51" s="124" t="s">
        <v>149</v>
      </c>
      <c r="G51" s="150" t="s">
        <v>354</v>
      </c>
      <c r="H51" s="227">
        <v>10000</v>
      </c>
      <c r="I51" s="212" t="s">
        <v>65</v>
      </c>
      <c r="J51" s="212"/>
      <c r="K51" s="212"/>
      <c r="L51" s="212"/>
      <c r="M51" s="212"/>
      <c r="N51" s="228"/>
      <c r="O51" s="212" t="s">
        <v>528</v>
      </c>
      <c r="P51" s="212"/>
      <c r="Q51" s="212"/>
      <c r="R51" s="221" t="s">
        <v>583</v>
      </c>
      <c r="S51" s="247"/>
      <c r="T51" s="262" t="s">
        <v>656</v>
      </c>
      <c r="U51" s="212"/>
      <c r="V51" s="249">
        <v>42036</v>
      </c>
      <c r="W51" s="249">
        <v>42217</v>
      </c>
      <c r="X51" s="222"/>
      <c r="Y51" s="212"/>
      <c r="Z51" s="212"/>
      <c r="AA51" s="212"/>
    </row>
    <row r="52" spans="1:27" s="214" customFormat="1" ht="281.25" customHeight="1" x14ac:dyDescent="0.25">
      <c r="A52" s="428"/>
      <c r="B52" s="108" t="s">
        <v>516</v>
      </c>
      <c r="C52" s="112" t="s">
        <v>355</v>
      </c>
      <c r="D52" s="111">
        <v>41183</v>
      </c>
      <c r="E52" s="111">
        <v>42217</v>
      </c>
      <c r="F52" s="112" t="s">
        <v>356</v>
      </c>
      <c r="G52" s="108" t="s">
        <v>357</v>
      </c>
      <c r="H52" s="126">
        <v>500000</v>
      </c>
      <c r="I52" s="212"/>
      <c r="J52" s="212"/>
      <c r="K52" s="212"/>
      <c r="L52" s="212" t="s">
        <v>65</v>
      </c>
      <c r="M52" s="212"/>
      <c r="N52" s="213"/>
      <c r="O52" s="212" t="s">
        <v>533</v>
      </c>
      <c r="P52" s="212"/>
      <c r="Q52" s="212"/>
      <c r="R52" s="222" t="s">
        <v>534</v>
      </c>
      <c r="S52" s="118" t="s">
        <v>591</v>
      </c>
      <c r="T52" s="262" t="s">
        <v>657</v>
      </c>
      <c r="U52" s="212"/>
      <c r="V52" s="249"/>
      <c r="W52" s="249"/>
      <c r="X52" s="222"/>
      <c r="Y52" s="212"/>
      <c r="Z52" s="212"/>
      <c r="AA52" s="212"/>
    </row>
    <row r="53" spans="1:27" s="214" customFormat="1" ht="281.25" customHeight="1" x14ac:dyDescent="0.25">
      <c r="A53" s="426" t="s">
        <v>669</v>
      </c>
      <c r="B53" s="230" t="s">
        <v>576</v>
      </c>
      <c r="C53" s="124" t="s">
        <v>473</v>
      </c>
      <c r="D53" s="226">
        <v>40391</v>
      </c>
      <c r="E53" s="226">
        <v>42217</v>
      </c>
      <c r="F53" s="124" t="s">
        <v>191</v>
      </c>
      <c r="G53" s="150" t="s">
        <v>476</v>
      </c>
      <c r="H53" s="126">
        <v>100000</v>
      </c>
      <c r="I53" s="212"/>
      <c r="J53" s="212"/>
      <c r="K53" s="212" t="s">
        <v>65</v>
      </c>
      <c r="L53" s="212"/>
      <c r="M53" s="212"/>
      <c r="N53" s="228" t="s">
        <v>69</v>
      </c>
      <c r="O53" s="215" t="s">
        <v>547</v>
      </c>
      <c r="P53" s="215"/>
      <c r="Q53" s="215" t="s">
        <v>529</v>
      </c>
      <c r="R53" s="221" t="s">
        <v>583</v>
      </c>
      <c r="S53" s="108" t="s">
        <v>575</v>
      </c>
      <c r="T53" s="215"/>
      <c r="U53" s="215"/>
      <c r="V53" s="250"/>
      <c r="W53" s="250"/>
      <c r="X53" s="221"/>
      <c r="Y53" s="215"/>
      <c r="Z53" s="215"/>
      <c r="AA53" s="215"/>
    </row>
    <row r="54" spans="1:27" s="214" customFormat="1" ht="281.25" customHeight="1" x14ac:dyDescent="0.25">
      <c r="A54" s="427"/>
      <c r="B54" s="150" t="s">
        <v>517</v>
      </c>
      <c r="C54" s="124" t="s">
        <v>474</v>
      </c>
      <c r="D54" s="226">
        <v>41153</v>
      </c>
      <c r="E54" s="226">
        <v>42217</v>
      </c>
      <c r="F54" s="124" t="s">
        <v>191</v>
      </c>
      <c r="G54" s="150" t="s">
        <v>340</v>
      </c>
      <c r="H54" s="126">
        <v>20000</v>
      </c>
      <c r="I54" s="212"/>
      <c r="J54" s="212" t="s">
        <v>65</v>
      </c>
      <c r="K54" s="212"/>
      <c r="L54" s="212"/>
      <c r="M54" s="212"/>
      <c r="N54" s="228"/>
      <c r="O54" s="215"/>
      <c r="P54" s="215"/>
      <c r="Q54" s="215" t="s">
        <v>548</v>
      </c>
      <c r="R54" s="221" t="s">
        <v>583</v>
      </c>
      <c r="S54" s="246"/>
      <c r="T54" s="263" t="s">
        <v>658</v>
      </c>
      <c r="U54" s="215"/>
      <c r="V54" s="250"/>
      <c r="W54" s="250"/>
      <c r="X54" s="221"/>
      <c r="Y54" s="215"/>
      <c r="Z54" s="215"/>
      <c r="AA54" s="215" t="s">
        <v>549</v>
      </c>
    </row>
    <row r="55" spans="1:27" s="214" customFormat="1" ht="281.25" customHeight="1" x14ac:dyDescent="0.25">
      <c r="A55" s="427"/>
      <c r="B55" s="150" t="s">
        <v>550</v>
      </c>
      <c r="C55" s="124" t="s">
        <v>300</v>
      </c>
      <c r="D55" s="226">
        <v>40391</v>
      </c>
      <c r="E55" s="226">
        <v>42217</v>
      </c>
      <c r="F55" s="165" t="s">
        <v>191</v>
      </c>
      <c r="G55" s="150" t="s">
        <v>477</v>
      </c>
      <c r="H55" s="126">
        <v>500000</v>
      </c>
      <c r="I55" s="212"/>
      <c r="J55" s="212"/>
      <c r="K55" s="212"/>
      <c r="L55" s="212" t="s">
        <v>65</v>
      </c>
      <c r="M55" s="212"/>
      <c r="N55" s="228"/>
      <c r="O55" s="215" t="s">
        <v>601</v>
      </c>
      <c r="P55" s="215"/>
      <c r="Q55" s="215" t="s">
        <v>551</v>
      </c>
      <c r="R55" s="221" t="s">
        <v>583</v>
      </c>
      <c r="S55" s="246"/>
      <c r="T55" s="264" t="s">
        <v>659</v>
      </c>
      <c r="U55" s="215"/>
      <c r="V55" s="250"/>
      <c r="W55" s="250"/>
      <c r="X55" s="221"/>
      <c r="Y55" s="215"/>
      <c r="Z55" s="215"/>
      <c r="AA55" s="215"/>
    </row>
    <row r="56" spans="1:27" s="214" customFormat="1" ht="281.25" customHeight="1" x14ac:dyDescent="0.25">
      <c r="A56" s="427"/>
      <c r="B56" s="108" t="s">
        <v>518</v>
      </c>
      <c r="C56" s="120" t="s">
        <v>552</v>
      </c>
      <c r="D56" s="111">
        <v>40391</v>
      </c>
      <c r="E56" s="111">
        <v>40483</v>
      </c>
      <c r="F56" s="116" t="s">
        <v>137</v>
      </c>
      <c r="G56" s="108" t="s">
        <v>478</v>
      </c>
      <c r="H56" s="205" t="s">
        <v>452</v>
      </c>
      <c r="I56" s="212"/>
      <c r="J56" s="212"/>
      <c r="K56" s="212"/>
      <c r="L56" s="212"/>
      <c r="M56" s="212" t="s">
        <v>65</v>
      </c>
      <c r="N56" s="213"/>
      <c r="O56" s="212"/>
      <c r="P56" s="212"/>
      <c r="Q56" s="212"/>
      <c r="R56" s="222"/>
      <c r="S56" s="247" t="s">
        <v>521</v>
      </c>
      <c r="T56" s="262" t="s">
        <v>660</v>
      </c>
      <c r="U56" s="212"/>
      <c r="V56" s="249"/>
      <c r="W56" s="249"/>
      <c r="X56" s="222"/>
      <c r="Y56" s="212"/>
      <c r="Z56" s="212"/>
      <c r="AA56" s="260" t="s">
        <v>553</v>
      </c>
    </row>
    <row r="57" spans="1:27" s="214" customFormat="1" ht="281.25" customHeight="1" x14ac:dyDescent="0.25">
      <c r="A57" s="427"/>
      <c r="B57" s="150" t="s">
        <v>519</v>
      </c>
      <c r="C57" s="124" t="s">
        <v>475</v>
      </c>
      <c r="D57" s="226">
        <v>40391</v>
      </c>
      <c r="E57" s="226">
        <v>41944</v>
      </c>
      <c r="F57" s="156" t="s">
        <v>149</v>
      </c>
      <c r="G57" s="150" t="s">
        <v>173</v>
      </c>
      <c r="H57" s="126" t="s">
        <v>452</v>
      </c>
      <c r="I57" s="212"/>
      <c r="J57" s="212"/>
      <c r="K57" s="212"/>
      <c r="L57" s="212" t="s">
        <v>65</v>
      </c>
      <c r="M57" s="212"/>
      <c r="N57" s="228"/>
      <c r="O57" s="212" t="s">
        <v>530</v>
      </c>
      <c r="P57" s="212" t="s">
        <v>531</v>
      </c>
      <c r="Q57" s="212"/>
      <c r="R57" s="222" t="s">
        <v>581</v>
      </c>
      <c r="S57" s="247"/>
      <c r="T57" s="262" t="s">
        <v>661</v>
      </c>
      <c r="U57" s="212"/>
      <c r="V57" s="249"/>
      <c r="W57" s="249"/>
      <c r="X57" s="222"/>
      <c r="Y57" s="212"/>
      <c r="Z57" s="212"/>
      <c r="AA57" s="212"/>
    </row>
    <row r="58" spans="1:27" s="214" customFormat="1" ht="281.25" customHeight="1" x14ac:dyDescent="0.25">
      <c r="A58" s="428"/>
      <c r="B58" s="108" t="s">
        <v>520</v>
      </c>
      <c r="C58" s="112" t="s">
        <v>358</v>
      </c>
      <c r="D58" s="111">
        <v>41214</v>
      </c>
      <c r="E58" s="111">
        <v>41609</v>
      </c>
      <c r="F58" s="112" t="s">
        <v>359</v>
      </c>
      <c r="G58" s="108" t="s">
        <v>360</v>
      </c>
      <c r="H58" s="265">
        <v>1000</v>
      </c>
      <c r="I58" s="212"/>
      <c r="J58" s="212"/>
      <c r="K58" s="212"/>
      <c r="L58" s="212"/>
      <c r="M58" s="212" t="s">
        <v>65</v>
      </c>
      <c r="N58" s="213"/>
      <c r="O58" s="215"/>
      <c r="P58" s="215" t="s">
        <v>593</v>
      </c>
      <c r="Q58" s="215"/>
      <c r="R58" s="112" t="s">
        <v>359</v>
      </c>
      <c r="S58" s="246" t="s">
        <v>592</v>
      </c>
      <c r="T58" s="263" t="s">
        <v>662</v>
      </c>
      <c r="U58" s="215"/>
      <c r="V58" s="250"/>
      <c r="W58" s="250"/>
      <c r="X58" s="221"/>
      <c r="Y58" s="215"/>
      <c r="Z58" s="215"/>
      <c r="AA58" s="215" t="s">
        <v>554</v>
      </c>
    </row>
    <row r="63" spans="1:27" ht="15.75" thickBot="1" x14ac:dyDescent="0.3"/>
    <row r="64" spans="1:27" ht="43.5" customHeight="1" thickTop="1" thickBot="1" x14ac:dyDescent="0.3">
      <c r="A64" s="90" t="s">
        <v>53</v>
      </c>
      <c r="B64" s="56">
        <f>COUNTA(B69:B71)</f>
        <v>3</v>
      </c>
    </row>
    <row r="65" spans="1:24" ht="15.75" thickTop="1" x14ac:dyDescent="0.25"/>
    <row r="67" spans="1:24" ht="15.75" thickBot="1" x14ac:dyDescent="0.3"/>
    <row r="68" spans="1:24" ht="17.25" thickTop="1" thickBot="1" x14ac:dyDescent="0.3">
      <c r="A68" s="90" t="s">
        <v>57</v>
      </c>
      <c r="B68" s="90" t="s">
        <v>56</v>
      </c>
      <c r="C68" s="91" t="s">
        <v>6</v>
      </c>
      <c r="D68" s="91" t="s">
        <v>10</v>
      </c>
      <c r="E68" s="236" t="s">
        <v>11</v>
      </c>
      <c r="F68" s="91" t="s">
        <v>8</v>
      </c>
      <c r="G68" s="91" t="s">
        <v>7</v>
      </c>
      <c r="H68" s="91" t="s">
        <v>9</v>
      </c>
    </row>
    <row r="69" spans="1:24" s="190" customFormat="1" ht="99.75" customHeight="1" thickTop="1" x14ac:dyDescent="0.25">
      <c r="A69" s="237" t="s">
        <v>667</v>
      </c>
      <c r="B69" s="238" t="s">
        <v>670</v>
      </c>
      <c r="C69" s="238" t="s">
        <v>572</v>
      </c>
      <c r="D69" s="255">
        <v>41640</v>
      </c>
      <c r="E69" s="256">
        <v>42217</v>
      </c>
      <c r="F69" s="253">
        <v>70000</v>
      </c>
      <c r="G69" s="238" t="s">
        <v>534</v>
      </c>
      <c r="H69" s="238" t="s">
        <v>596</v>
      </c>
      <c r="X69" s="251"/>
    </row>
    <row r="70" spans="1:24" s="190" customFormat="1" ht="66.75" customHeight="1" x14ac:dyDescent="0.25">
      <c r="A70" s="239"/>
      <c r="B70" s="238" t="s">
        <v>671</v>
      </c>
      <c r="C70" s="238" t="s">
        <v>572</v>
      </c>
      <c r="D70" s="255">
        <v>41640</v>
      </c>
      <c r="E70" s="257">
        <v>41974</v>
      </c>
      <c r="F70" s="253">
        <v>10000</v>
      </c>
      <c r="G70" s="238" t="s">
        <v>610</v>
      </c>
      <c r="H70" s="238" t="s">
        <v>597</v>
      </c>
      <c r="X70" s="251"/>
    </row>
    <row r="71" spans="1:24" s="235" customFormat="1" ht="90" x14ac:dyDescent="0.25">
      <c r="A71" s="259"/>
      <c r="B71" s="234" t="s">
        <v>672</v>
      </c>
      <c r="C71" s="238" t="s">
        <v>572</v>
      </c>
      <c r="D71" s="258">
        <v>41699</v>
      </c>
      <c r="E71" s="258">
        <v>42217</v>
      </c>
      <c r="F71" s="254">
        <v>30000</v>
      </c>
      <c r="G71" s="238" t="s">
        <v>610</v>
      </c>
      <c r="H71" s="234" t="s">
        <v>599</v>
      </c>
      <c r="X71" s="252"/>
    </row>
  </sheetData>
  <mergeCells count="6">
    <mergeCell ref="I9:R9"/>
    <mergeCell ref="T9:AA9"/>
    <mergeCell ref="D5:M5"/>
    <mergeCell ref="A53:A58"/>
    <mergeCell ref="A33:A52"/>
    <mergeCell ref="A11:A32"/>
  </mergeCells>
  <conditionalFormatting sqref="AF7:AF8">
    <cfRule type="cellIs" dxfId="122" priority="314" stopIfTrue="1" operator="equal">
      <formula>$AF$7</formula>
    </cfRule>
  </conditionalFormatting>
  <conditionalFormatting sqref="I11:I31 I33:I34 I39:I43 I46 I48:I50 I52 I56">
    <cfRule type="cellIs" dxfId="121" priority="313" stopIfTrue="1" operator="equal">
      <formula>"x"</formula>
    </cfRule>
  </conditionalFormatting>
  <conditionalFormatting sqref="J11:J31 J33:J34 J39:J43 J46 J48:J50 J52 J56">
    <cfRule type="cellIs" dxfId="120" priority="312" operator="equal">
      <formula>"x"</formula>
    </cfRule>
  </conditionalFormatting>
  <conditionalFormatting sqref="K11:K31 K33:K34 K39:K43 K46 K48:K50 K52 K56">
    <cfRule type="cellIs" dxfId="119" priority="311" operator="equal">
      <formula>"x"</formula>
    </cfRule>
  </conditionalFormatting>
  <conditionalFormatting sqref="L11:L31 L33:L34 L39:L43 L46 L48:L50 L52 L56">
    <cfRule type="cellIs" dxfId="118" priority="310" stopIfTrue="1" operator="equal">
      <formula>"x"</formula>
    </cfRule>
  </conditionalFormatting>
  <conditionalFormatting sqref="M11:M31 M33:M34 M39:M43 M46 M48:M50 M52 M56">
    <cfRule type="cellIs" dxfId="117" priority="309" operator="equal">
      <formula>"x"</formula>
    </cfRule>
  </conditionalFormatting>
  <conditionalFormatting sqref="I58">
    <cfRule type="cellIs" dxfId="116" priority="57" stopIfTrue="1" operator="equal">
      <formula>"x"</formula>
    </cfRule>
  </conditionalFormatting>
  <conditionalFormatting sqref="J58">
    <cfRule type="cellIs" dxfId="115" priority="56" operator="equal">
      <formula>"x"</formula>
    </cfRule>
  </conditionalFormatting>
  <conditionalFormatting sqref="K58">
    <cfRule type="cellIs" dxfId="114" priority="55" operator="equal">
      <formula>"x"</formula>
    </cfRule>
  </conditionalFormatting>
  <conditionalFormatting sqref="L58">
    <cfRule type="cellIs" dxfId="113" priority="54" stopIfTrue="1" operator="equal">
      <formula>"x"</formula>
    </cfRule>
  </conditionalFormatting>
  <conditionalFormatting sqref="M58">
    <cfRule type="cellIs" dxfId="112" priority="53" operator="equal">
      <formula>"x"</formula>
    </cfRule>
  </conditionalFormatting>
  <conditionalFormatting sqref="N58">
    <cfRule type="cellIs" dxfId="111" priority="52" stopIfTrue="1" operator="equal">
      <formula>"x"</formula>
    </cfRule>
  </conditionalFormatting>
  <conditionalFormatting sqref="N11:N31 N33:N34 N39:N43 N46 N48:N50 N52 N56">
    <cfRule type="cellIs" dxfId="110" priority="50" stopIfTrue="1" operator="equal">
      <formula>$AF$8</formula>
    </cfRule>
    <cfRule type="cellIs" dxfId="109" priority="51" stopIfTrue="1" operator="equal">
      <formula>$AF$7</formula>
    </cfRule>
  </conditionalFormatting>
  <conditionalFormatting sqref="I32">
    <cfRule type="cellIs" dxfId="108" priority="49" stopIfTrue="1" operator="equal">
      <formula>"x"</formula>
    </cfRule>
  </conditionalFormatting>
  <conditionalFormatting sqref="J32">
    <cfRule type="cellIs" dxfId="107" priority="48" operator="equal">
      <formula>"x"</formula>
    </cfRule>
  </conditionalFormatting>
  <conditionalFormatting sqref="K32">
    <cfRule type="cellIs" dxfId="106" priority="47" operator="equal">
      <formula>"x"</formula>
    </cfRule>
  </conditionalFormatting>
  <conditionalFormatting sqref="L32">
    <cfRule type="cellIs" dxfId="105" priority="46" stopIfTrue="1" operator="equal">
      <formula>"x"</formula>
    </cfRule>
  </conditionalFormatting>
  <conditionalFormatting sqref="M32">
    <cfRule type="cellIs" dxfId="104" priority="45" operator="equal">
      <formula>"x"</formula>
    </cfRule>
  </conditionalFormatting>
  <conditionalFormatting sqref="N32">
    <cfRule type="cellIs" dxfId="103" priority="43" stopIfTrue="1" operator="equal">
      <formula>$AF$8</formula>
    </cfRule>
    <cfRule type="cellIs" dxfId="102" priority="44" stopIfTrue="1" operator="equal">
      <formula>$AF$7</formula>
    </cfRule>
  </conditionalFormatting>
  <conditionalFormatting sqref="I35:I38">
    <cfRule type="cellIs" dxfId="101" priority="42" stopIfTrue="1" operator="equal">
      <formula>"x"</formula>
    </cfRule>
  </conditionalFormatting>
  <conditionalFormatting sqref="J35:J38">
    <cfRule type="cellIs" dxfId="100" priority="41" operator="equal">
      <formula>"x"</formula>
    </cfRule>
  </conditionalFormatting>
  <conditionalFormatting sqref="K35:K38">
    <cfRule type="cellIs" dxfId="99" priority="40" operator="equal">
      <formula>"x"</formula>
    </cfRule>
  </conditionalFormatting>
  <conditionalFormatting sqref="L35:L38">
    <cfRule type="cellIs" dxfId="98" priority="39" stopIfTrue="1" operator="equal">
      <formula>"x"</formula>
    </cfRule>
  </conditionalFormatting>
  <conditionalFormatting sqref="M35:M38">
    <cfRule type="cellIs" dxfId="97" priority="38" operator="equal">
      <formula>"x"</formula>
    </cfRule>
  </conditionalFormatting>
  <conditionalFormatting sqref="N35:N38">
    <cfRule type="cellIs" dxfId="96" priority="36" stopIfTrue="1" operator="equal">
      <formula>$AF$8</formula>
    </cfRule>
    <cfRule type="cellIs" dxfId="95" priority="37" stopIfTrue="1" operator="equal">
      <formula>$AF$7</formula>
    </cfRule>
  </conditionalFormatting>
  <conditionalFormatting sqref="I44:I45">
    <cfRule type="cellIs" dxfId="94" priority="35" stopIfTrue="1" operator="equal">
      <formula>"x"</formula>
    </cfRule>
  </conditionalFormatting>
  <conditionalFormatting sqref="J44:J45">
    <cfRule type="cellIs" dxfId="93" priority="34" operator="equal">
      <formula>"x"</formula>
    </cfRule>
  </conditionalFormatting>
  <conditionalFormatting sqref="K44:K45">
    <cfRule type="cellIs" dxfId="92" priority="33" operator="equal">
      <formula>"x"</formula>
    </cfRule>
  </conditionalFormatting>
  <conditionalFormatting sqref="L44:L45">
    <cfRule type="cellIs" dxfId="91" priority="32" stopIfTrue="1" operator="equal">
      <formula>"x"</formula>
    </cfRule>
  </conditionalFormatting>
  <conditionalFormatting sqref="M44:M45">
    <cfRule type="cellIs" dxfId="90" priority="31" operator="equal">
      <formula>"x"</formula>
    </cfRule>
  </conditionalFormatting>
  <conditionalFormatting sqref="N44:N45">
    <cfRule type="cellIs" dxfId="89" priority="29" stopIfTrue="1" operator="equal">
      <formula>$AF$8</formula>
    </cfRule>
    <cfRule type="cellIs" dxfId="88" priority="30" stopIfTrue="1" operator="equal">
      <formula>$AF$7</formula>
    </cfRule>
  </conditionalFormatting>
  <conditionalFormatting sqref="I47">
    <cfRule type="cellIs" dxfId="87" priority="28" stopIfTrue="1" operator="equal">
      <formula>"x"</formula>
    </cfRule>
  </conditionalFormatting>
  <conditionalFormatting sqref="J47">
    <cfRule type="cellIs" dxfId="86" priority="27" operator="equal">
      <formula>"x"</formula>
    </cfRule>
  </conditionalFormatting>
  <conditionalFormatting sqref="K47">
    <cfRule type="cellIs" dxfId="85" priority="26" operator="equal">
      <formula>"x"</formula>
    </cfRule>
  </conditionalFormatting>
  <conditionalFormatting sqref="L47">
    <cfRule type="cellIs" dxfId="84" priority="25" stopIfTrue="1" operator="equal">
      <formula>"x"</formula>
    </cfRule>
  </conditionalFormatting>
  <conditionalFormatting sqref="M47">
    <cfRule type="cellIs" dxfId="83" priority="24" operator="equal">
      <formula>"x"</formula>
    </cfRule>
  </conditionalFormatting>
  <conditionalFormatting sqref="N47">
    <cfRule type="cellIs" dxfId="82" priority="22" stopIfTrue="1" operator="equal">
      <formula>$AF$8</formula>
    </cfRule>
    <cfRule type="cellIs" dxfId="81" priority="23" stopIfTrue="1" operator="equal">
      <formula>$AF$7</formula>
    </cfRule>
  </conditionalFormatting>
  <conditionalFormatting sqref="I51">
    <cfRule type="cellIs" dxfId="80" priority="21" stopIfTrue="1" operator="equal">
      <formula>"x"</formula>
    </cfRule>
  </conditionalFormatting>
  <conditionalFormatting sqref="J51">
    <cfRule type="cellIs" dxfId="79" priority="20" operator="equal">
      <formula>"x"</formula>
    </cfRule>
  </conditionalFormatting>
  <conditionalFormatting sqref="K51">
    <cfRule type="cellIs" dxfId="78" priority="19" operator="equal">
      <formula>"x"</formula>
    </cfRule>
  </conditionalFormatting>
  <conditionalFormatting sqref="L51">
    <cfRule type="cellIs" dxfId="77" priority="18" stopIfTrue="1" operator="equal">
      <formula>"x"</formula>
    </cfRule>
  </conditionalFormatting>
  <conditionalFormatting sqref="M51">
    <cfRule type="cellIs" dxfId="76" priority="17" operator="equal">
      <formula>"x"</formula>
    </cfRule>
  </conditionalFormatting>
  <conditionalFormatting sqref="N51">
    <cfRule type="cellIs" dxfId="75" priority="15" stopIfTrue="1" operator="equal">
      <formula>$AF$8</formula>
    </cfRule>
    <cfRule type="cellIs" dxfId="74" priority="16" stopIfTrue="1" operator="equal">
      <formula>$AF$7</formula>
    </cfRule>
  </conditionalFormatting>
  <conditionalFormatting sqref="I53:I55">
    <cfRule type="cellIs" dxfId="73" priority="14" stopIfTrue="1" operator="equal">
      <formula>"x"</formula>
    </cfRule>
  </conditionalFormatting>
  <conditionalFormatting sqref="J53:J55">
    <cfRule type="cellIs" dxfId="72" priority="13" operator="equal">
      <formula>"x"</formula>
    </cfRule>
  </conditionalFormatting>
  <conditionalFormatting sqref="K53:K55">
    <cfRule type="cellIs" dxfId="71" priority="12" operator="equal">
      <formula>"x"</formula>
    </cfRule>
  </conditionalFormatting>
  <conditionalFormatting sqref="L53:L55">
    <cfRule type="cellIs" dxfId="70" priority="11" stopIfTrue="1" operator="equal">
      <formula>"x"</formula>
    </cfRule>
  </conditionalFormatting>
  <conditionalFormatting sqref="M53:M55">
    <cfRule type="cellIs" dxfId="69" priority="10" operator="equal">
      <formula>"x"</formula>
    </cfRule>
  </conditionalFormatting>
  <conditionalFormatting sqref="N53:N55">
    <cfRule type="cellIs" dxfId="68" priority="8" stopIfTrue="1" operator="equal">
      <formula>$AF$8</formula>
    </cfRule>
    <cfRule type="cellIs" dxfId="67" priority="9" stopIfTrue="1" operator="equal">
      <formula>$AF$7</formula>
    </cfRule>
  </conditionalFormatting>
  <conditionalFormatting sqref="I57">
    <cfRule type="cellIs" dxfId="66" priority="7" stopIfTrue="1" operator="equal">
      <formula>"x"</formula>
    </cfRule>
  </conditionalFormatting>
  <conditionalFormatting sqref="J57">
    <cfRule type="cellIs" dxfId="65" priority="6" operator="equal">
      <formula>"x"</formula>
    </cfRule>
  </conditionalFormatting>
  <conditionalFormatting sqref="K57">
    <cfRule type="cellIs" dxfId="64" priority="5" operator="equal">
      <formula>"x"</formula>
    </cfRule>
  </conditionalFormatting>
  <conditionalFormatting sqref="L57">
    <cfRule type="cellIs" dxfId="63" priority="4" stopIfTrue="1" operator="equal">
      <formula>"x"</formula>
    </cfRule>
  </conditionalFormatting>
  <conditionalFormatting sqref="M57">
    <cfRule type="cellIs" dxfId="62" priority="3" operator="equal">
      <formula>"x"</formula>
    </cfRule>
  </conditionalFormatting>
  <conditionalFormatting sqref="N57">
    <cfRule type="cellIs" dxfId="61" priority="1" stopIfTrue="1" operator="equal">
      <formula>$AF$8</formula>
    </cfRule>
    <cfRule type="cellIs" dxfId="60" priority="2" stopIfTrue="1" operator="equal">
      <formula>$AF$7</formula>
    </cfRule>
  </conditionalFormatting>
  <dataValidations count="1">
    <dataValidation type="list" allowBlank="1" showInputMessage="1" showErrorMessage="1" sqref="N11:N57">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4"/>
  <sheetViews>
    <sheetView showGridLines="0" topLeftCell="A15" zoomScale="90" zoomScaleNormal="90" zoomScalePageLayoutView="70" workbookViewId="0">
      <selection activeCell="A3" sqref="A3:P3"/>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415" t="str">
        <f>'Monitoria Anual 1'!A3</f>
        <v>PLANO DE AÇÃO NACIONAL PARA A CONSERVAÇÃO DO FORMIGUEIRO-DO-LITORAL</v>
      </c>
      <c r="B3" s="415"/>
      <c r="C3" s="415"/>
      <c r="D3" s="415"/>
      <c r="E3" s="415"/>
      <c r="F3" s="415"/>
      <c r="G3" s="415"/>
      <c r="H3" s="415"/>
      <c r="I3" s="415"/>
      <c r="J3" s="415"/>
      <c r="K3" s="415"/>
      <c r="L3" s="415"/>
      <c r="M3" s="415"/>
      <c r="N3" s="415"/>
      <c r="O3" s="415"/>
      <c r="P3" s="415"/>
    </row>
    <row r="4" spans="1:19" s="1" customFormat="1" ht="15.75" thickTop="1" x14ac:dyDescent="0.25">
      <c r="H4" s="18"/>
      <c r="I4" s="18"/>
      <c r="J4" s="18"/>
      <c r="K4" s="18"/>
      <c r="L4" s="18"/>
      <c r="M4" s="18"/>
    </row>
    <row r="5" spans="1:19" s="6" customFormat="1" ht="25.9" customHeight="1" thickBot="1" x14ac:dyDescent="0.3">
      <c r="A5" s="7" t="s">
        <v>1</v>
      </c>
      <c r="B5" s="7"/>
      <c r="C5" s="421" t="str">
        <f>'Monitoria Anual 1'!D5</f>
        <v>Manter a viabilidade populacional (genética e demográfica) de Formicivora littoralis</v>
      </c>
      <c r="D5" s="421"/>
      <c r="E5" s="421"/>
      <c r="F5" s="421"/>
      <c r="G5" s="421"/>
      <c r="H5" s="421"/>
      <c r="I5" s="421"/>
      <c r="J5" s="421"/>
      <c r="K5" s="421"/>
      <c r="L5" s="421"/>
      <c r="M5" s="421"/>
      <c r="N5" s="421"/>
      <c r="O5" s="421"/>
      <c r="P5" s="422"/>
    </row>
    <row r="6" spans="1:19" s="1" customFormat="1" ht="15.75" thickTop="1" x14ac:dyDescent="0.25">
      <c r="H6" s="18"/>
      <c r="I6" s="18"/>
      <c r="J6" s="18"/>
      <c r="K6" s="18"/>
      <c r="L6" s="18"/>
      <c r="M6" s="18"/>
    </row>
    <row r="7" spans="1:19" s="1" customFormat="1" ht="15.75" thickBot="1" x14ac:dyDescent="0.3">
      <c r="A7" s="7" t="s">
        <v>2</v>
      </c>
      <c r="B7" s="7"/>
      <c r="C7" s="9" t="s">
        <v>428</v>
      </c>
      <c r="D7" s="9"/>
      <c r="E7" s="10"/>
      <c r="F7" s="10"/>
      <c r="G7" s="11"/>
      <c r="H7" s="18"/>
      <c r="I7" s="18"/>
      <c r="J7" s="18"/>
      <c r="K7" s="18"/>
      <c r="L7" s="18"/>
      <c r="M7" s="18"/>
    </row>
    <row r="8" spans="1:19" ht="15.75" thickTop="1" x14ac:dyDescent="0.25"/>
    <row r="9" spans="1:19" ht="18.75" x14ac:dyDescent="0.25">
      <c r="A9" s="52" t="s">
        <v>33</v>
      </c>
      <c r="B9" s="52"/>
      <c r="C9" s="52"/>
      <c r="D9" s="52"/>
      <c r="E9" s="52"/>
      <c r="F9" s="52"/>
      <c r="G9" s="52"/>
      <c r="H9" s="52"/>
      <c r="I9" s="52"/>
      <c r="J9" s="52"/>
      <c r="K9" s="52"/>
      <c r="L9" s="52"/>
      <c r="M9" s="52"/>
      <c r="N9" s="52"/>
      <c r="O9" s="52"/>
      <c r="P9" s="52"/>
      <c r="Q9" s="52"/>
      <c r="R9" s="52"/>
      <c r="S9" s="52"/>
    </row>
    <row r="11" spans="1:19" x14ac:dyDescent="0.25">
      <c r="B11" s="29" t="s">
        <v>44</v>
      </c>
      <c r="C11" s="30"/>
      <c r="D11" s="30"/>
    </row>
    <row r="12" spans="1:19" ht="15.75" thickBot="1" x14ac:dyDescent="0.3">
      <c r="E12" s="419" t="s">
        <v>77</v>
      </c>
      <c r="F12" s="420"/>
    </row>
    <row r="13" spans="1:19" ht="58.5" customHeight="1" thickTop="1" thickBot="1" x14ac:dyDescent="0.3">
      <c r="B13" s="413" t="s">
        <v>35</v>
      </c>
      <c r="C13" s="414"/>
      <c r="D13" s="430"/>
      <c r="E13" s="417" t="s">
        <v>76</v>
      </c>
      <c r="F13" s="418"/>
    </row>
    <row r="14" spans="1:19" s="79" customFormat="1" ht="31.9" customHeight="1" thickTop="1" thickBot="1" x14ac:dyDescent="0.3">
      <c r="B14" s="80" t="s">
        <v>41</v>
      </c>
      <c r="C14" s="82" t="s">
        <v>74</v>
      </c>
      <c r="D14" s="81" t="s">
        <v>42</v>
      </c>
      <c r="E14" s="82" t="s">
        <v>67</v>
      </c>
      <c r="F14" s="81" t="s">
        <v>42</v>
      </c>
    </row>
    <row r="15" spans="1:19" ht="16.5" thickTop="1" x14ac:dyDescent="0.25">
      <c r="B15" s="53" t="s">
        <v>36</v>
      </c>
      <c r="C15" s="92"/>
      <c r="D15" s="93"/>
      <c r="E15" s="92">
        <f>COUNTA('Monitoria Anual 2'!N11:N58)</f>
        <v>3</v>
      </c>
      <c r="F15" s="93"/>
    </row>
    <row r="16" spans="1:19" ht="15.75" x14ac:dyDescent="0.25">
      <c r="B16" s="38" t="s">
        <v>48</v>
      </c>
      <c r="C16" s="94">
        <f>COUNTA('Monitoria Anual 2'!I11:I58)</f>
        <v>1</v>
      </c>
      <c r="D16" s="95">
        <f>C16/C22</f>
        <v>2.0833333333333332E-2</v>
      </c>
      <c r="E16" s="94">
        <f>C16-0</f>
        <v>1</v>
      </c>
      <c r="F16" s="95">
        <f t="shared" ref="F16:F21" si="0">E16/$E$22</f>
        <v>2.0833333333333332E-2</v>
      </c>
    </row>
    <row r="17" spans="2:17" ht="15.75" x14ac:dyDescent="0.25">
      <c r="B17" s="31" t="s">
        <v>37</v>
      </c>
      <c r="C17" s="96">
        <f>COUNTA('Monitoria Anual 2'!J11:J58)</f>
        <v>4</v>
      </c>
      <c r="D17" s="97">
        <f>C17/C22</f>
        <v>8.3333333333333329E-2</v>
      </c>
      <c r="E17" s="96">
        <f>C17-1</f>
        <v>3</v>
      </c>
      <c r="F17" s="95">
        <f t="shared" si="0"/>
        <v>6.25E-2</v>
      </c>
    </row>
    <row r="18" spans="2:17" ht="15.75" x14ac:dyDescent="0.25">
      <c r="B18" s="32" t="s">
        <v>38</v>
      </c>
      <c r="C18" s="96">
        <f>COUNTA('Monitoria Anual 2'!K11:K58)</f>
        <v>6</v>
      </c>
      <c r="D18" s="97">
        <f>C18/C22</f>
        <v>0.125</v>
      </c>
      <c r="E18" s="96">
        <f>C18-1</f>
        <v>5</v>
      </c>
      <c r="F18" s="95">
        <f t="shared" si="0"/>
        <v>0.10416666666666667</v>
      </c>
    </row>
    <row r="19" spans="2:17" ht="15.75" x14ac:dyDescent="0.25">
      <c r="B19" s="33" t="s">
        <v>39</v>
      </c>
      <c r="C19" s="96">
        <f>COUNTA('Monitoria Anual 2'!L11:L58)</f>
        <v>23</v>
      </c>
      <c r="D19" s="97">
        <f>C19/C22</f>
        <v>0.47916666666666669</v>
      </c>
      <c r="E19" s="96">
        <f>C19-1</f>
        <v>22</v>
      </c>
      <c r="F19" s="95">
        <f t="shared" si="0"/>
        <v>0.45833333333333331</v>
      </c>
    </row>
    <row r="20" spans="2:17" ht="16.5" thickBot="1" x14ac:dyDescent="0.3">
      <c r="B20" s="34" t="s">
        <v>40</v>
      </c>
      <c r="C20" s="96">
        <f>COUNTA('Monitoria Anual 2'!M11:M58)</f>
        <v>14</v>
      </c>
      <c r="D20" s="97">
        <f>C20/C22</f>
        <v>0.29166666666666669</v>
      </c>
      <c r="E20" s="96">
        <f>C20-0</f>
        <v>14</v>
      </c>
      <c r="F20" s="95">
        <f t="shared" si="0"/>
        <v>0.29166666666666669</v>
      </c>
    </row>
    <row r="21" spans="2:17" ht="17.25" thickTop="1" thickBot="1" x14ac:dyDescent="0.3">
      <c r="B21" s="89" t="s">
        <v>58</v>
      </c>
      <c r="C21" s="96"/>
      <c r="D21" s="97"/>
      <c r="E21" s="96">
        <f>'Monitoria Anual 2'!B64</f>
        <v>3</v>
      </c>
      <c r="F21" s="95">
        <f t="shared" si="0"/>
        <v>6.25E-2</v>
      </c>
    </row>
    <row r="22" spans="2:17" ht="16.5" thickTop="1" thickBot="1" x14ac:dyDescent="0.3">
      <c r="B22" s="99" t="s">
        <v>43</v>
      </c>
      <c r="C22" s="100">
        <f>C16+C17+C18+C19+C20</f>
        <v>48</v>
      </c>
      <c r="D22" s="101">
        <f>SUM(D15:D21)</f>
        <v>1</v>
      </c>
      <c r="E22" s="100">
        <f>SUM(E16:E21)</f>
        <v>48</v>
      </c>
      <c r="F22" s="98">
        <f>SUM(F16:F21)</f>
        <v>1</v>
      </c>
    </row>
    <row r="23" spans="2:17" ht="16.5" thickTop="1" thickBot="1" x14ac:dyDescent="0.3">
      <c r="B23" s="416" t="s">
        <v>73</v>
      </c>
      <c r="C23" s="416"/>
      <c r="D23" s="416"/>
      <c r="E23" s="104">
        <f>COUNTIF('Monitoria Anual 2'!N11:N57,'Monitoria Anual 2'!AF7)</f>
        <v>2</v>
      </c>
      <c r="F23" s="102"/>
    </row>
    <row r="24" spans="2:17" ht="16.5" thickTop="1" thickBot="1" x14ac:dyDescent="0.3">
      <c r="B24" s="416" t="s">
        <v>72</v>
      </c>
      <c r="C24" s="416"/>
      <c r="D24" s="416"/>
      <c r="E24" s="104">
        <f>COUNTIF('Monitoria Anual 2'!N11:N57,'Monitoria Anual 2'!AF8)</f>
        <v>1</v>
      </c>
      <c r="F24" s="103"/>
    </row>
    <row r="25" spans="2:17" ht="15.75" thickTop="1" x14ac:dyDescent="0.25"/>
    <row r="26" spans="2:17" x14ac:dyDescent="0.25">
      <c r="B26" s="29" t="s">
        <v>45</v>
      </c>
      <c r="C26" s="30"/>
      <c r="D26" s="30"/>
    </row>
    <row r="27" spans="2:17" ht="3" customHeight="1" x14ac:dyDescent="0.25"/>
    <row r="28" spans="2:17" ht="36" customHeight="1" x14ac:dyDescent="0.25">
      <c r="B28" s="51" t="s">
        <v>34</v>
      </c>
      <c r="C28" s="37">
        <f>COUNTA('Monitoria Anual 2'!A11:A58)</f>
        <v>3</v>
      </c>
      <c r="O28" t="s">
        <v>70</v>
      </c>
      <c r="Q28" t="s">
        <v>71</v>
      </c>
    </row>
    <row r="29" spans="2:17" ht="6.6" customHeight="1" thickBot="1" x14ac:dyDescent="0.3"/>
    <row r="30" spans="2:17" ht="16.5" thickTop="1" thickBot="1" x14ac:dyDescent="0.3">
      <c r="B30" s="35" t="s">
        <v>46</v>
      </c>
      <c r="C30" s="84" t="s">
        <v>47</v>
      </c>
      <c r="D30" s="39"/>
      <c r="E30" s="40"/>
      <c r="F30" s="41"/>
      <c r="G30" s="42"/>
      <c r="H30" s="43"/>
      <c r="I30" s="44"/>
    </row>
    <row r="31" spans="2:17" ht="15.75" thickTop="1" x14ac:dyDescent="0.25">
      <c r="B31" s="45" t="s">
        <v>49</v>
      </c>
      <c r="C31" s="47">
        <f>COUNTA('Monitoria Anual 2'!B11:B32)</f>
        <v>22</v>
      </c>
      <c r="D31" s="50">
        <f>COUNTA('Monitoria Anual 2'!N11:N32)</f>
        <v>2</v>
      </c>
      <c r="E31" s="50">
        <f>COUNTA('Monitoria Anual 2'!I11:I32)</f>
        <v>0</v>
      </c>
      <c r="F31" s="50">
        <f>COUNTA('Monitoria Anual 2'!J11:J32)</f>
        <v>3</v>
      </c>
      <c r="G31" s="50">
        <f>COUNTA('Monitoria Anual 2'!K11:K32)</f>
        <v>4</v>
      </c>
      <c r="H31" s="50">
        <f>COUNTA('Monitoria Anual 2'!L11:L32)</f>
        <v>9</v>
      </c>
      <c r="I31" s="224">
        <f>COUNTA('Monitoria Anual 2'!M11:M32)</f>
        <v>6</v>
      </c>
    </row>
    <row r="32" spans="2:17" x14ac:dyDescent="0.25">
      <c r="B32" s="46" t="s">
        <v>50</v>
      </c>
      <c r="C32" s="48">
        <f>COUNTA('Monitoria Anual 2'!B33:B52)</f>
        <v>20</v>
      </c>
      <c r="D32" s="48">
        <f>COUNTA('Monitoria Anual 2'!N33:N52)</f>
        <v>0</v>
      </c>
      <c r="E32" s="48">
        <f>COUNTA('Monitoria Anual 2'!I33:I52)</f>
        <v>1</v>
      </c>
      <c r="F32" s="48">
        <f>COUNTA('Monitoria Anual 2'!J33:J52)</f>
        <v>0</v>
      </c>
      <c r="G32" s="48">
        <f>COUNTA('Monitoria Anual 2'!K33:K52)</f>
        <v>1</v>
      </c>
      <c r="H32" s="48">
        <f>COUNTA('Monitoria Anual 2'!L33:L52)</f>
        <v>12</v>
      </c>
      <c r="I32" s="48">
        <f>COUNTA('Monitoria Anual 2'!M33:M52)</f>
        <v>6</v>
      </c>
    </row>
    <row r="33" spans="2:9" ht="15.75" thickBot="1" x14ac:dyDescent="0.3">
      <c r="B33" s="223" t="s">
        <v>51</v>
      </c>
      <c r="C33" s="49">
        <f>COUNTA('Monitoria Anual 2'!B53:B58)</f>
        <v>6</v>
      </c>
      <c r="D33" s="49">
        <f>COUNTA('Monitoria Anual 2'!N53:N58)</f>
        <v>1</v>
      </c>
      <c r="E33" s="49">
        <f>COUNTA('Monitoria Anual 2'!I53:I58)</f>
        <v>0</v>
      </c>
      <c r="F33" s="49">
        <f>COUNTA('Monitoria Anual 2'!J53:J58)</f>
        <v>1</v>
      </c>
      <c r="G33" s="49">
        <f>COUNTA('Monitoria Anual 2'!K53:K58)</f>
        <v>1</v>
      </c>
      <c r="H33" s="49">
        <f>COUNTA('Monitoria Anual 2'!L53:L58)</f>
        <v>2</v>
      </c>
      <c r="I33" s="49">
        <f>COUNTA('Monitoria Anual 2'!M53:M58)</f>
        <v>2</v>
      </c>
    </row>
    <row r="34" spans="2:9" ht="15.75" thickTop="1" x14ac:dyDescent="0.25"/>
  </sheetData>
  <mergeCells count="7">
    <mergeCell ref="A3:P3"/>
    <mergeCell ref="B13:D13"/>
    <mergeCell ref="B23:D23"/>
    <mergeCell ref="B24:D24"/>
    <mergeCell ref="E12:F12"/>
    <mergeCell ref="E13:F13"/>
    <mergeCell ref="C5:P5"/>
  </mergeCells>
  <conditionalFormatting sqref="D31:I33">
    <cfRule type="cellIs" dxfId="59" priority="10" stopIfTrue="1" operator="equal">
      <formula>0</formula>
    </cfRule>
  </conditionalFormatting>
  <conditionalFormatting sqref="F31">
    <cfRule type="cellIs" dxfId="58" priority="9" operator="equal">
      <formula>0</formula>
    </cfRule>
  </conditionalFormatting>
  <conditionalFormatting sqref="G31">
    <cfRule type="cellIs" dxfId="57" priority="8" operator="equal">
      <formula>0</formula>
    </cfRule>
  </conditionalFormatting>
  <conditionalFormatting sqref="H31">
    <cfRule type="cellIs" dxfId="56" priority="7" operator="equal">
      <formula>0</formula>
    </cfRule>
  </conditionalFormatting>
  <conditionalFormatting sqref="I31">
    <cfRule type="cellIs" dxfId="55" priority="6" operator="equal">
      <formula>0</formula>
    </cfRule>
  </conditionalFormatting>
  <conditionalFormatting sqref="D31:E31 E32:E33 F31:I33">
    <cfRule type="cellIs" dxfId="54" priority="5" stopIfTrue="1" operator="equal">
      <formula>0</formula>
    </cfRule>
  </conditionalFormatting>
  <conditionalFormatting sqref="F31">
    <cfRule type="cellIs" dxfId="53" priority="4" operator="equal">
      <formula>0</formula>
    </cfRule>
  </conditionalFormatting>
  <conditionalFormatting sqref="G31">
    <cfRule type="cellIs" dxfId="52" priority="3" operator="equal">
      <formula>0</formula>
    </cfRule>
  </conditionalFormatting>
  <conditionalFormatting sqref="H31">
    <cfRule type="cellIs" dxfId="51" priority="2" operator="equal">
      <formula>0</formula>
    </cfRule>
  </conditionalFormatting>
  <conditionalFormatting sqref="I31">
    <cfRule type="cellIs" dxfId="50"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4"/>
  <sheetViews>
    <sheetView showGridLines="0" topLeftCell="A10" zoomScale="70" zoomScaleNormal="70" workbookViewId="0">
      <pane xSplit="2" ySplit="1" topLeftCell="L44" activePane="bottomRight" state="frozen"/>
      <selection activeCell="A10" sqref="A10"/>
      <selection pane="topRight" activeCell="C10" sqref="C10"/>
      <selection pane="bottomLeft" activeCell="A11" sqref="A11"/>
      <selection pane="bottomRight" activeCell="R46" sqref="R46"/>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2" width="26.7109375" style="18" customWidth="1"/>
    <col min="13" max="13" width="9.7109375" style="18" customWidth="1"/>
    <col min="14" max="14" width="11"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hidden="1" x14ac:dyDescent="0.25">
      <c r="A1" s="3" t="s">
        <v>0</v>
      </c>
      <c r="I1" s="16"/>
      <c r="J1" s="16"/>
      <c r="K1" s="16"/>
      <c r="L1" s="16"/>
      <c r="M1" s="16"/>
      <c r="N1" s="16"/>
    </row>
    <row r="2" spans="1:32" s="4" customFormat="1" ht="4.1500000000000004" hidden="1" customHeight="1" x14ac:dyDescent="0.25">
      <c r="I2" s="17"/>
      <c r="J2" s="17"/>
      <c r="K2" s="17"/>
      <c r="L2" s="17"/>
      <c r="M2" s="17"/>
      <c r="N2" s="17"/>
    </row>
    <row r="3" spans="1:32" s="5" customFormat="1" ht="15.75" hidden="1" thickBot="1" x14ac:dyDescent="0.3">
      <c r="A3" s="88" t="s">
        <v>674</v>
      </c>
      <c r="B3" s="88"/>
      <c r="C3" s="88"/>
      <c r="D3" s="88"/>
      <c r="E3" s="88"/>
      <c r="F3" s="88"/>
      <c r="G3" s="88"/>
      <c r="H3" s="88"/>
      <c r="I3" s="88"/>
      <c r="J3" s="88"/>
      <c r="K3" s="88"/>
      <c r="L3" s="88"/>
      <c r="M3" s="88"/>
      <c r="O3" s="88"/>
      <c r="P3" s="88"/>
      <c r="Q3" s="88"/>
    </row>
    <row r="4" spans="1:32" ht="15.75" hidden="1" thickTop="1" x14ac:dyDescent="0.25"/>
    <row r="5" spans="1:32" s="6" customFormat="1" ht="25.9" hidden="1" customHeight="1" thickBot="1" x14ac:dyDescent="0.3">
      <c r="A5" s="7" t="s">
        <v>1</v>
      </c>
      <c r="B5" s="7"/>
      <c r="C5" s="8"/>
      <c r="D5" s="267" t="s">
        <v>675</v>
      </c>
      <c r="E5" s="12"/>
      <c r="F5" s="12"/>
      <c r="G5" s="12"/>
      <c r="H5" s="12"/>
      <c r="I5" s="12"/>
      <c r="J5" s="12"/>
      <c r="K5" s="12"/>
      <c r="L5" s="12"/>
      <c r="M5" s="13"/>
    </row>
    <row r="6" spans="1:32" ht="15.75" hidden="1" thickTop="1" x14ac:dyDescent="0.25">
      <c r="P6" s="1" t="s">
        <v>705</v>
      </c>
    </row>
    <row r="7" spans="1:32" ht="15.75" hidden="1" thickBot="1" x14ac:dyDescent="0.3">
      <c r="A7" s="7" t="s">
        <v>2</v>
      </c>
      <c r="B7" s="7"/>
      <c r="C7" s="8"/>
      <c r="D7" s="10" t="s">
        <v>676</v>
      </c>
      <c r="E7" s="10"/>
      <c r="F7" s="10"/>
      <c r="G7" s="11"/>
      <c r="H7" s="18"/>
      <c r="AF7" s="1" t="s">
        <v>68</v>
      </c>
    </row>
    <row r="8" spans="1:32" ht="15.75" hidden="1" thickTop="1" x14ac:dyDescent="0.25">
      <c r="AF8" s="83" t="s">
        <v>69</v>
      </c>
    </row>
    <row r="9" spans="1:32" ht="16.5" hidden="1" thickBot="1" x14ac:dyDescent="0.3">
      <c r="A9" s="70" t="s">
        <v>12</v>
      </c>
      <c r="B9" s="71"/>
      <c r="C9" s="71"/>
      <c r="D9" s="71"/>
      <c r="E9" s="71"/>
      <c r="F9" s="71"/>
      <c r="G9" s="71"/>
      <c r="H9" s="72"/>
      <c r="I9" s="402" t="s">
        <v>63</v>
      </c>
      <c r="J9" s="403"/>
      <c r="K9" s="403"/>
      <c r="L9" s="403"/>
      <c r="M9" s="403"/>
      <c r="N9" s="403"/>
      <c r="O9" s="403"/>
      <c r="P9" s="403"/>
      <c r="Q9" s="403"/>
      <c r="R9" s="404"/>
      <c r="S9" s="86"/>
      <c r="T9" s="405" t="s">
        <v>31</v>
      </c>
      <c r="U9" s="406"/>
      <c r="V9" s="406"/>
      <c r="W9" s="406"/>
      <c r="X9" s="406"/>
      <c r="Y9" s="406"/>
      <c r="Z9" s="406"/>
      <c r="AA9" s="407"/>
    </row>
    <row r="10" spans="1:32" ht="64.5" thickTop="1" thickBot="1" x14ac:dyDescent="0.3">
      <c r="A10" s="24" t="s">
        <v>4</v>
      </c>
      <c r="B10" s="24" t="s">
        <v>5</v>
      </c>
      <c r="C10" s="24" t="s">
        <v>6</v>
      </c>
      <c r="D10" s="24" t="s">
        <v>10</v>
      </c>
      <c r="E10" s="24" t="s">
        <v>11</v>
      </c>
      <c r="F10" s="24" t="s">
        <v>7</v>
      </c>
      <c r="G10" s="24" t="s">
        <v>9</v>
      </c>
      <c r="H10" s="24" t="s">
        <v>66</v>
      </c>
      <c r="I10" s="19" t="s">
        <v>13</v>
      </c>
      <c r="J10" s="20" t="s">
        <v>14</v>
      </c>
      <c r="K10" s="21" t="s">
        <v>15</v>
      </c>
      <c r="L10" s="22" t="s">
        <v>16</v>
      </c>
      <c r="M10" s="23" t="s">
        <v>17</v>
      </c>
      <c r="N10" s="77" t="s">
        <v>18</v>
      </c>
      <c r="O10" s="25" t="s">
        <v>19</v>
      </c>
      <c r="P10" s="25" t="s">
        <v>20</v>
      </c>
      <c r="Q10" s="25" t="s">
        <v>21</v>
      </c>
      <c r="R10" s="25" t="s">
        <v>22</v>
      </c>
      <c r="S10" s="25" t="s">
        <v>64</v>
      </c>
      <c r="T10" s="26" t="s">
        <v>23</v>
      </c>
      <c r="U10" s="27" t="s">
        <v>24</v>
      </c>
      <c r="V10" s="27" t="s">
        <v>25</v>
      </c>
      <c r="W10" s="27" t="s">
        <v>26</v>
      </c>
      <c r="X10" s="27" t="s">
        <v>27</v>
      </c>
      <c r="Y10" s="27" t="s">
        <v>28</v>
      </c>
      <c r="Z10" s="27" t="s">
        <v>29</v>
      </c>
      <c r="AA10" s="27" t="s">
        <v>30</v>
      </c>
    </row>
    <row r="11" spans="1:32" ht="201.75" customHeight="1" thickTop="1" x14ac:dyDescent="0.25">
      <c r="A11" s="266" t="s">
        <v>673</v>
      </c>
      <c r="B11" s="231" t="s">
        <v>823</v>
      </c>
      <c r="C11" s="112" t="s">
        <v>243</v>
      </c>
      <c r="D11" s="111">
        <v>41244</v>
      </c>
      <c r="E11" s="111">
        <v>42217</v>
      </c>
      <c r="F11" s="112" t="s">
        <v>176</v>
      </c>
      <c r="G11" s="108" t="s">
        <v>435</v>
      </c>
      <c r="H11" s="126">
        <v>20000</v>
      </c>
      <c r="I11" s="212"/>
      <c r="J11" s="212" t="s">
        <v>65</v>
      </c>
      <c r="K11" s="212"/>
      <c r="L11" s="212"/>
      <c r="M11" s="212" t="s">
        <v>720</v>
      </c>
      <c r="N11" s="213" t="s">
        <v>69</v>
      </c>
      <c r="O11" s="212" t="s">
        <v>727</v>
      </c>
      <c r="P11" s="212"/>
      <c r="Q11" s="298" t="s">
        <v>728</v>
      </c>
      <c r="R11" s="112" t="s">
        <v>252</v>
      </c>
      <c r="S11" s="108"/>
      <c r="T11" s="262" t="s">
        <v>622</v>
      </c>
      <c r="U11" s="212"/>
      <c r="V11" s="249"/>
      <c r="W11" s="249"/>
      <c r="X11" s="222" t="s">
        <v>252</v>
      </c>
      <c r="Y11" s="212"/>
      <c r="Z11" s="212"/>
      <c r="AA11" s="212"/>
    </row>
    <row r="12" spans="1:32" ht="150" x14ac:dyDescent="0.25">
      <c r="A12" s="68"/>
      <c r="B12" s="212" t="s">
        <v>782</v>
      </c>
      <c r="C12" s="112" t="s">
        <v>345</v>
      </c>
      <c r="D12" s="111">
        <v>41244</v>
      </c>
      <c r="E12" s="111">
        <v>42217</v>
      </c>
      <c r="F12" s="112" t="s">
        <v>252</v>
      </c>
      <c r="G12" s="108" t="s">
        <v>681</v>
      </c>
      <c r="H12" s="126">
        <v>20000</v>
      </c>
      <c r="I12" s="15"/>
      <c r="J12" s="15"/>
      <c r="K12" s="15" t="s">
        <v>65</v>
      </c>
      <c r="L12" s="15"/>
      <c r="M12" s="15"/>
      <c r="N12" s="272"/>
      <c r="O12" s="117" t="s">
        <v>712</v>
      </c>
      <c r="P12" s="15"/>
      <c r="Q12" s="298" t="s">
        <v>714</v>
      </c>
      <c r="R12" s="112" t="s">
        <v>252</v>
      </c>
      <c r="S12" s="212" t="s">
        <v>713</v>
      </c>
      <c r="T12" s="212" t="s">
        <v>783</v>
      </c>
      <c r="U12" s="15"/>
      <c r="V12" s="15"/>
      <c r="W12" s="15"/>
      <c r="X12" s="15"/>
      <c r="Y12" s="15"/>
      <c r="Z12" s="15"/>
      <c r="AA12" s="268"/>
    </row>
    <row r="13" spans="1:32" ht="173.25" customHeight="1" x14ac:dyDescent="0.25">
      <c r="A13" s="68"/>
      <c r="B13" s="215" t="s">
        <v>789</v>
      </c>
      <c r="C13" s="130" t="s">
        <v>246</v>
      </c>
      <c r="D13" s="111">
        <v>41214</v>
      </c>
      <c r="E13" s="111">
        <v>42217</v>
      </c>
      <c r="F13" s="131" t="s">
        <v>252</v>
      </c>
      <c r="G13" s="150" t="s">
        <v>436</v>
      </c>
      <c r="H13" s="126" t="s">
        <v>452</v>
      </c>
      <c r="I13" s="15"/>
      <c r="J13" s="15"/>
      <c r="K13" s="15" t="s">
        <v>65</v>
      </c>
      <c r="L13" s="15"/>
      <c r="M13" s="15"/>
      <c r="N13" s="28" t="s">
        <v>69</v>
      </c>
      <c r="O13" s="14" t="s">
        <v>718</v>
      </c>
      <c r="P13" s="14"/>
      <c r="Q13" s="297" t="s">
        <v>719</v>
      </c>
      <c r="R13" s="297" t="s">
        <v>252</v>
      </c>
      <c r="S13" s="123" t="s">
        <v>784</v>
      </c>
      <c r="T13" s="14"/>
      <c r="U13" s="14"/>
      <c r="V13" s="14"/>
      <c r="W13" s="14"/>
      <c r="X13" s="14"/>
      <c r="Y13" s="14"/>
      <c r="Z13" s="14"/>
      <c r="AA13" s="14"/>
    </row>
    <row r="14" spans="1:32" ht="135.75" customHeight="1" x14ac:dyDescent="0.25">
      <c r="A14" s="68"/>
      <c r="B14" s="215" t="s">
        <v>798</v>
      </c>
      <c r="C14" s="112" t="s">
        <v>249</v>
      </c>
      <c r="D14" s="111">
        <v>40391</v>
      </c>
      <c r="E14" s="111">
        <v>41944</v>
      </c>
      <c r="F14" s="112" t="s">
        <v>252</v>
      </c>
      <c r="G14" s="108" t="s">
        <v>437</v>
      </c>
      <c r="H14" s="126" t="s">
        <v>452</v>
      </c>
      <c r="I14" s="15"/>
      <c r="J14" s="15"/>
      <c r="K14" s="15" t="s">
        <v>65</v>
      </c>
      <c r="L14" s="15"/>
      <c r="M14" s="15"/>
      <c r="N14" s="28"/>
      <c r="O14" s="297" t="s">
        <v>729</v>
      </c>
      <c r="P14" s="14"/>
      <c r="Q14" s="297" t="s">
        <v>730</v>
      </c>
      <c r="R14" s="297" t="s">
        <v>252</v>
      </c>
      <c r="S14" s="297" t="s">
        <v>731</v>
      </c>
      <c r="T14" s="14"/>
      <c r="U14" s="14"/>
      <c r="V14" s="14"/>
      <c r="W14" s="301">
        <v>42217</v>
      </c>
      <c r="X14" s="14"/>
      <c r="Y14" s="14"/>
      <c r="Z14" s="14"/>
      <c r="AA14" s="14"/>
    </row>
    <row r="15" spans="1:32" ht="121.5" customHeight="1" x14ac:dyDescent="0.25">
      <c r="A15" s="68"/>
      <c r="B15" s="215" t="s">
        <v>721</v>
      </c>
      <c r="C15" s="112" t="s">
        <v>250</v>
      </c>
      <c r="D15" s="111">
        <v>41153</v>
      </c>
      <c r="E15" s="111">
        <v>42217</v>
      </c>
      <c r="F15" s="112" t="s">
        <v>252</v>
      </c>
      <c r="G15" s="108" t="s">
        <v>128</v>
      </c>
      <c r="H15" s="205" t="s">
        <v>452</v>
      </c>
      <c r="I15" s="15"/>
      <c r="J15" s="15"/>
      <c r="K15" s="15" t="s">
        <v>32</v>
      </c>
      <c r="L15" s="15"/>
      <c r="M15" s="15"/>
      <c r="N15" s="28"/>
      <c r="O15" s="123" t="s">
        <v>734</v>
      </c>
      <c r="P15" s="14"/>
      <c r="Q15" s="123" t="s">
        <v>732</v>
      </c>
      <c r="R15" s="14" t="s">
        <v>733</v>
      </c>
      <c r="S15" s="297" t="s">
        <v>735</v>
      </c>
      <c r="T15" s="14"/>
      <c r="U15" s="14"/>
      <c r="V15" s="14"/>
      <c r="W15" s="14"/>
      <c r="X15" s="14"/>
      <c r="Y15" s="14"/>
      <c r="Z15" s="14"/>
      <c r="AA15" s="14"/>
    </row>
    <row r="16" spans="1:32" ht="75" x14ac:dyDescent="0.25">
      <c r="A16" s="68"/>
      <c r="B16" s="215" t="s">
        <v>799</v>
      </c>
      <c r="C16" s="112" t="s">
        <v>251</v>
      </c>
      <c r="D16" s="111">
        <v>40391</v>
      </c>
      <c r="E16" s="111">
        <v>41852</v>
      </c>
      <c r="F16" s="112" t="s">
        <v>252</v>
      </c>
      <c r="G16" s="108" t="s">
        <v>253</v>
      </c>
      <c r="H16" s="126" t="s">
        <v>452</v>
      </c>
      <c r="I16" s="15"/>
      <c r="J16" s="15"/>
      <c r="K16" s="15"/>
      <c r="L16" s="15" t="s">
        <v>32</v>
      </c>
      <c r="M16" s="15"/>
      <c r="N16" s="28"/>
      <c r="O16" s="297" t="s">
        <v>740</v>
      </c>
      <c r="P16" s="297" t="s">
        <v>777</v>
      </c>
      <c r="Q16" s="14"/>
      <c r="R16" s="297" t="s">
        <v>252</v>
      </c>
      <c r="S16" s="297" t="s">
        <v>736</v>
      </c>
      <c r="T16" s="14"/>
      <c r="U16" s="14"/>
      <c r="V16" s="14"/>
      <c r="W16" s="14"/>
      <c r="X16" s="14"/>
      <c r="Y16" s="14"/>
      <c r="Z16" s="14"/>
      <c r="AA16" s="14"/>
    </row>
    <row r="17" spans="1:27" ht="135" x14ac:dyDescent="0.25">
      <c r="A17" s="68"/>
      <c r="B17" s="319" t="s">
        <v>722</v>
      </c>
      <c r="C17" s="206" t="s">
        <v>429</v>
      </c>
      <c r="D17" s="111">
        <v>40391</v>
      </c>
      <c r="E17" s="111">
        <v>40483</v>
      </c>
      <c r="F17" s="120" t="s">
        <v>430</v>
      </c>
      <c r="G17" s="108" t="s">
        <v>438</v>
      </c>
      <c r="H17" s="126" t="s">
        <v>452</v>
      </c>
      <c r="I17" s="15"/>
      <c r="J17" s="15"/>
      <c r="K17" s="15"/>
      <c r="L17" s="15"/>
      <c r="M17" s="273"/>
      <c r="N17" s="28"/>
      <c r="O17" s="14"/>
      <c r="P17" s="14"/>
      <c r="Q17" s="14"/>
      <c r="R17" s="14"/>
      <c r="S17" s="14"/>
      <c r="T17" s="14"/>
      <c r="U17" s="14"/>
      <c r="V17" s="14"/>
      <c r="W17" s="14"/>
      <c r="X17" s="14"/>
      <c r="Y17" s="14"/>
      <c r="Z17" s="14"/>
      <c r="AA17" s="14"/>
    </row>
    <row r="18" spans="1:27" ht="120" customHeight="1" x14ac:dyDescent="0.25">
      <c r="A18" s="68"/>
      <c r="B18" s="215" t="s">
        <v>485</v>
      </c>
      <c r="C18" s="112" t="s">
        <v>431</v>
      </c>
      <c r="D18" s="111">
        <v>40391</v>
      </c>
      <c r="E18" s="111">
        <v>42217</v>
      </c>
      <c r="F18" s="112" t="s">
        <v>430</v>
      </c>
      <c r="G18" s="108" t="s">
        <v>439</v>
      </c>
      <c r="H18" s="126">
        <v>3200</v>
      </c>
      <c r="I18" s="15"/>
      <c r="J18" s="15"/>
      <c r="K18" s="15"/>
      <c r="L18" s="15" t="s">
        <v>65</v>
      </c>
      <c r="M18" s="15"/>
      <c r="N18" s="28"/>
      <c r="O18" s="18" t="s">
        <v>738</v>
      </c>
      <c r="P18" s="215" t="s">
        <v>739</v>
      </c>
      <c r="Q18" s="14"/>
      <c r="R18" s="297" t="s">
        <v>252</v>
      </c>
      <c r="S18" s="14"/>
      <c r="T18" s="215" t="s">
        <v>737</v>
      </c>
      <c r="U18" s="14"/>
      <c r="V18" s="14"/>
      <c r="W18" s="14"/>
      <c r="X18" s="14"/>
      <c r="Y18" s="14"/>
      <c r="Z18" s="14"/>
      <c r="AA18" s="14"/>
    </row>
    <row r="19" spans="1:27" ht="58.5" customHeight="1" x14ac:dyDescent="0.25">
      <c r="A19" s="68"/>
      <c r="B19" s="204" t="s">
        <v>486</v>
      </c>
      <c r="C19" s="112" t="s">
        <v>190</v>
      </c>
      <c r="D19" s="111">
        <v>40391</v>
      </c>
      <c r="E19" s="111">
        <v>40483</v>
      </c>
      <c r="F19" s="112" t="s">
        <v>176</v>
      </c>
      <c r="G19" s="108" t="s">
        <v>440</v>
      </c>
      <c r="H19" s="126" t="s">
        <v>452</v>
      </c>
      <c r="I19" s="15"/>
      <c r="J19" s="15"/>
      <c r="K19" s="15"/>
      <c r="L19" s="15"/>
      <c r="M19" s="273"/>
      <c r="N19" s="28"/>
      <c r="O19" s="14"/>
      <c r="P19" s="14"/>
      <c r="Q19" s="14"/>
      <c r="R19" s="14"/>
      <c r="S19" s="14"/>
      <c r="T19" s="14"/>
      <c r="U19" s="14"/>
      <c r="V19" s="14"/>
      <c r="W19" s="14"/>
      <c r="X19" s="14"/>
      <c r="Y19" s="14"/>
      <c r="Z19" s="14"/>
      <c r="AA19" s="14"/>
    </row>
    <row r="20" spans="1:27" ht="211.5" customHeight="1" x14ac:dyDescent="0.25">
      <c r="A20" s="68"/>
      <c r="B20" s="204" t="s">
        <v>723</v>
      </c>
      <c r="C20" s="112" t="s">
        <v>260</v>
      </c>
      <c r="D20" s="111">
        <v>41153</v>
      </c>
      <c r="E20" s="111">
        <v>42217</v>
      </c>
      <c r="F20" s="112" t="s">
        <v>252</v>
      </c>
      <c r="G20" s="108" t="s">
        <v>442</v>
      </c>
      <c r="H20" s="126">
        <v>1000000</v>
      </c>
      <c r="I20" s="15"/>
      <c r="J20" s="15"/>
      <c r="K20" s="15"/>
      <c r="L20" s="15" t="s">
        <v>65</v>
      </c>
      <c r="M20" s="15"/>
      <c r="N20" s="28"/>
      <c r="O20" s="221" t="s">
        <v>742</v>
      </c>
      <c r="P20" s="221" t="s">
        <v>741</v>
      </c>
      <c r="Q20" s="14"/>
      <c r="R20" s="297" t="s">
        <v>252</v>
      </c>
      <c r="S20" s="14"/>
      <c r="T20" s="14"/>
      <c r="U20" s="14"/>
      <c r="V20" s="14"/>
      <c r="W20" s="14"/>
      <c r="X20" s="14"/>
      <c r="Y20" s="14"/>
      <c r="Z20" s="14"/>
      <c r="AA20" s="14"/>
    </row>
    <row r="21" spans="1:27" ht="409.6" customHeight="1" x14ac:dyDescent="0.25">
      <c r="A21" s="68"/>
      <c r="B21" s="204" t="s">
        <v>744</v>
      </c>
      <c r="C21" s="112" t="s">
        <v>262</v>
      </c>
      <c r="D21" s="111">
        <v>41275</v>
      </c>
      <c r="E21" s="111">
        <v>42217</v>
      </c>
      <c r="F21" s="112" t="s">
        <v>781</v>
      </c>
      <c r="G21" s="108" t="s">
        <v>443</v>
      </c>
      <c r="H21" s="126" t="s">
        <v>452</v>
      </c>
      <c r="I21" s="15"/>
      <c r="J21" s="15"/>
      <c r="K21" s="15"/>
      <c r="L21" s="15" t="s">
        <v>32</v>
      </c>
      <c r="M21" s="15"/>
      <c r="N21" s="28"/>
      <c r="O21" s="215" t="s">
        <v>778</v>
      </c>
      <c r="P21" s="14"/>
      <c r="Q21" s="14"/>
      <c r="R21" s="14"/>
      <c r="S21" s="233"/>
      <c r="T21" s="14"/>
      <c r="U21" s="14"/>
      <c r="V21" s="14"/>
      <c r="W21" s="14"/>
      <c r="X21" s="14"/>
      <c r="Y21" s="14"/>
      <c r="Z21" s="14"/>
      <c r="AA21" s="14"/>
    </row>
    <row r="22" spans="1:27" ht="165" customHeight="1" x14ac:dyDescent="0.25">
      <c r="A22" s="68"/>
      <c r="B22" s="204" t="s">
        <v>824</v>
      </c>
      <c r="C22" s="112" t="s">
        <v>267</v>
      </c>
      <c r="D22" s="111">
        <v>40391</v>
      </c>
      <c r="E22" s="111">
        <v>42217</v>
      </c>
      <c r="F22" s="112" t="s">
        <v>252</v>
      </c>
      <c r="G22" s="108" t="s">
        <v>445</v>
      </c>
      <c r="H22" s="126" t="s">
        <v>452</v>
      </c>
      <c r="I22" s="15"/>
      <c r="J22" s="15"/>
      <c r="K22" s="15"/>
      <c r="L22" s="15" t="s">
        <v>65</v>
      </c>
      <c r="M22" s="15"/>
      <c r="N22" s="28"/>
      <c r="O22" s="215" t="s">
        <v>745</v>
      </c>
      <c r="P22" s="14"/>
      <c r="Q22" s="221" t="s">
        <v>747</v>
      </c>
      <c r="R22" s="304" t="s">
        <v>746</v>
      </c>
      <c r="S22" s="274"/>
      <c r="T22" s="204" t="s">
        <v>786</v>
      </c>
      <c r="U22" s="215" t="s">
        <v>743</v>
      </c>
      <c r="V22" s="14"/>
      <c r="W22" s="14"/>
      <c r="X22" s="14"/>
      <c r="Y22" s="14"/>
      <c r="Z22" s="14"/>
      <c r="AA22" s="14"/>
    </row>
    <row r="23" spans="1:27" ht="144" customHeight="1" x14ac:dyDescent="0.25">
      <c r="A23" s="68"/>
      <c r="B23" s="333" t="s">
        <v>788</v>
      </c>
      <c r="C23" s="112" t="s">
        <v>545</v>
      </c>
      <c r="D23" s="111">
        <v>41153</v>
      </c>
      <c r="E23" s="111">
        <v>42217</v>
      </c>
      <c r="F23" s="112" t="s">
        <v>269</v>
      </c>
      <c r="G23" s="108" t="s">
        <v>446</v>
      </c>
      <c r="H23" s="126" t="s">
        <v>452</v>
      </c>
      <c r="I23" s="15"/>
      <c r="J23" s="15"/>
      <c r="K23" s="15" t="s">
        <v>65</v>
      </c>
      <c r="L23" s="15"/>
      <c r="M23" s="15"/>
      <c r="N23" s="28"/>
      <c r="O23" s="221" t="s">
        <v>770</v>
      </c>
      <c r="P23" s="14"/>
      <c r="Q23" s="215" t="s">
        <v>785</v>
      </c>
      <c r="R23" s="14"/>
      <c r="S23" s="215"/>
      <c r="T23" s="215" t="s">
        <v>790</v>
      </c>
      <c r="U23" s="304" t="s">
        <v>771</v>
      </c>
      <c r="V23" s="305">
        <v>41974</v>
      </c>
      <c r="W23" s="305">
        <v>42217</v>
      </c>
      <c r="X23" s="14"/>
      <c r="Y23" s="14"/>
      <c r="Z23" s="14"/>
      <c r="AA23" s="14"/>
    </row>
    <row r="24" spans="1:27" ht="117.75" customHeight="1" x14ac:dyDescent="0.25">
      <c r="A24" s="68"/>
      <c r="B24" s="204" t="s">
        <v>724</v>
      </c>
      <c r="C24" s="112" t="s">
        <v>433</v>
      </c>
      <c r="D24" s="111">
        <v>40391</v>
      </c>
      <c r="E24" s="111">
        <v>40483</v>
      </c>
      <c r="F24" s="119" t="s">
        <v>141</v>
      </c>
      <c r="G24" s="108" t="s">
        <v>447</v>
      </c>
      <c r="H24" s="126" t="s">
        <v>452</v>
      </c>
      <c r="I24" s="15"/>
      <c r="J24" s="15"/>
      <c r="K24" s="15"/>
      <c r="L24" s="15"/>
      <c r="M24" s="273"/>
      <c r="N24" s="28"/>
      <c r="O24" s="14"/>
      <c r="P24" s="14"/>
      <c r="Q24" s="14"/>
      <c r="R24" s="14"/>
      <c r="S24" s="14"/>
      <c r="T24" s="14"/>
      <c r="U24" s="14"/>
      <c r="V24" s="14"/>
      <c r="W24" s="14"/>
      <c r="X24" s="14"/>
      <c r="Y24" s="14"/>
      <c r="Z24" s="14"/>
      <c r="AA24" s="14"/>
    </row>
    <row r="25" spans="1:27" ht="105" x14ac:dyDescent="0.25">
      <c r="A25" s="68"/>
      <c r="B25" s="204" t="s">
        <v>725</v>
      </c>
      <c r="C25" s="112" t="s">
        <v>433</v>
      </c>
      <c r="D25" s="111">
        <v>40391</v>
      </c>
      <c r="E25" s="111">
        <v>40483</v>
      </c>
      <c r="F25" s="120" t="s">
        <v>522</v>
      </c>
      <c r="G25" s="108" t="s">
        <v>447</v>
      </c>
      <c r="H25" s="126" t="s">
        <v>452</v>
      </c>
      <c r="I25" s="15"/>
      <c r="J25" s="15"/>
      <c r="K25" s="15"/>
      <c r="L25" s="15"/>
      <c r="M25" s="273"/>
      <c r="N25" s="28"/>
      <c r="O25" s="14"/>
      <c r="P25" s="14"/>
      <c r="Q25" s="14"/>
      <c r="R25" s="14"/>
      <c r="S25" s="14"/>
      <c r="T25" s="14"/>
      <c r="U25" s="14"/>
      <c r="V25" s="14"/>
      <c r="W25" s="14"/>
      <c r="X25" s="14"/>
      <c r="Y25" s="14"/>
      <c r="Z25" s="14"/>
      <c r="AA25" s="14"/>
    </row>
    <row r="26" spans="1:27" ht="242.25" customHeight="1" x14ac:dyDescent="0.25">
      <c r="A26" s="68"/>
      <c r="B26" s="204" t="s">
        <v>726</v>
      </c>
      <c r="C26" s="112" t="s">
        <v>780</v>
      </c>
      <c r="D26" s="111">
        <v>41153</v>
      </c>
      <c r="E26" s="111">
        <v>42217</v>
      </c>
      <c r="F26" s="112" t="s">
        <v>191</v>
      </c>
      <c r="G26" s="108" t="s">
        <v>448</v>
      </c>
      <c r="H26" s="126">
        <v>200000</v>
      </c>
      <c r="I26" s="15"/>
      <c r="J26" s="15"/>
      <c r="K26" s="15"/>
      <c r="L26" s="15"/>
      <c r="M26" s="15" t="s">
        <v>65</v>
      </c>
      <c r="N26" s="28"/>
      <c r="O26" s="14"/>
      <c r="P26" s="14" t="s">
        <v>748</v>
      </c>
      <c r="Q26" s="297"/>
      <c r="R26" s="221" t="s">
        <v>252</v>
      </c>
      <c r="S26" s="204" t="s">
        <v>749</v>
      </c>
      <c r="T26" s="297"/>
      <c r="U26" s="14"/>
      <c r="V26" s="14"/>
      <c r="W26" s="14"/>
      <c r="X26" s="14"/>
      <c r="Y26" s="14"/>
      <c r="Z26" s="14"/>
      <c r="AA26" s="14"/>
    </row>
    <row r="27" spans="1:27" ht="127.5" customHeight="1" x14ac:dyDescent="0.25">
      <c r="A27" s="68"/>
      <c r="B27" s="204" t="s">
        <v>791</v>
      </c>
      <c r="C27" s="112" t="s">
        <v>204</v>
      </c>
      <c r="D27" s="111">
        <v>40391</v>
      </c>
      <c r="E27" s="111">
        <v>41214</v>
      </c>
      <c r="F27" s="112" t="s">
        <v>137</v>
      </c>
      <c r="G27" s="108"/>
      <c r="H27" s="126" t="s">
        <v>452</v>
      </c>
      <c r="I27" s="15"/>
      <c r="J27" s="15"/>
      <c r="K27" s="15"/>
      <c r="L27" s="15"/>
      <c r="M27" s="273"/>
      <c r="N27" s="28"/>
      <c r="O27" s="14"/>
      <c r="P27" s="14"/>
      <c r="Q27" s="14"/>
      <c r="R27" s="14"/>
      <c r="S27" s="14"/>
      <c r="T27" s="14"/>
      <c r="U27" s="14"/>
      <c r="V27" s="14"/>
      <c r="W27" s="14"/>
      <c r="X27" s="14"/>
      <c r="Y27" s="14"/>
      <c r="Z27" s="14"/>
      <c r="AA27" s="14"/>
    </row>
    <row r="28" spans="1:27" ht="88.5" customHeight="1" x14ac:dyDescent="0.25">
      <c r="A28" s="68"/>
      <c r="B28" s="204" t="s">
        <v>792</v>
      </c>
      <c r="C28" s="112" t="s">
        <v>434</v>
      </c>
      <c r="D28" s="111">
        <v>40391</v>
      </c>
      <c r="E28" s="111">
        <v>40483</v>
      </c>
      <c r="F28" s="112" t="s">
        <v>176</v>
      </c>
      <c r="G28" s="108" t="s">
        <v>449</v>
      </c>
      <c r="H28" s="126" t="s">
        <v>452</v>
      </c>
      <c r="I28" s="15"/>
      <c r="J28" s="15"/>
      <c r="K28" s="15"/>
      <c r="L28" s="15"/>
      <c r="M28" s="273"/>
      <c r="N28" s="28"/>
      <c r="O28" s="14"/>
      <c r="P28" s="14"/>
      <c r="Q28" s="14"/>
      <c r="R28" s="14"/>
      <c r="S28" s="14"/>
      <c r="T28" s="14"/>
      <c r="U28" s="14"/>
      <c r="V28" s="14"/>
      <c r="W28" s="14"/>
      <c r="X28" s="14"/>
      <c r="Y28" s="14"/>
      <c r="Z28" s="14"/>
      <c r="AA28" s="14"/>
    </row>
    <row r="29" spans="1:27" s="285" customFormat="1" ht="150" customHeight="1" x14ac:dyDescent="0.25">
      <c r="A29" s="431"/>
      <c r="B29" s="204" t="s">
        <v>793</v>
      </c>
      <c r="C29" s="112" t="s">
        <v>348</v>
      </c>
      <c r="D29" s="111">
        <v>41153</v>
      </c>
      <c r="E29" s="111">
        <v>42217</v>
      </c>
      <c r="F29" s="112" t="s">
        <v>252</v>
      </c>
      <c r="G29" s="108" t="s">
        <v>450</v>
      </c>
      <c r="H29" s="126" t="s">
        <v>452</v>
      </c>
      <c r="I29" s="15"/>
      <c r="J29" s="15"/>
      <c r="K29" s="15"/>
      <c r="L29" s="15" t="s">
        <v>65</v>
      </c>
      <c r="M29" s="15"/>
      <c r="N29" s="28"/>
      <c r="O29" s="215" t="s">
        <v>750</v>
      </c>
      <c r="P29" s="221" t="s">
        <v>751</v>
      </c>
      <c r="Q29" s="14"/>
      <c r="R29" s="221" t="s">
        <v>252</v>
      </c>
      <c r="S29" s="204" t="s">
        <v>752</v>
      </c>
      <c r="T29" s="14"/>
      <c r="U29" s="14"/>
      <c r="V29" s="14"/>
      <c r="W29" s="14"/>
      <c r="X29" s="14"/>
      <c r="Y29" s="14"/>
      <c r="Z29" s="14"/>
      <c r="AA29" s="14"/>
    </row>
    <row r="30" spans="1:27" s="285" customFormat="1" ht="139.5" customHeight="1" x14ac:dyDescent="0.25">
      <c r="A30" s="432"/>
      <c r="B30" s="276" t="s">
        <v>794</v>
      </c>
      <c r="C30" s="277" t="s">
        <v>275</v>
      </c>
      <c r="D30" s="278">
        <v>40391</v>
      </c>
      <c r="E30" s="278">
        <v>42217</v>
      </c>
      <c r="F30" s="279" t="s">
        <v>147</v>
      </c>
      <c r="G30" s="280" t="s">
        <v>451</v>
      </c>
      <c r="H30" s="281" t="s">
        <v>452</v>
      </c>
      <c r="I30" s="282"/>
      <c r="J30" s="282"/>
      <c r="K30" s="282"/>
      <c r="L30" s="282" t="s">
        <v>65</v>
      </c>
      <c r="M30" s="282"/>
      <c r="N30" s="283"/>
      <c r="O30" s="306" t="s">
        <v>682</v>
      </c>
      <c r="P30" s="302" t="s">
        <v>683</v>
      </c>
      <c r="Q30" s="284"/>
      <c r="R30" s="303" t="s">
        <v>684</v>
      </c>
      <c r="S30" s="284"/>
      <c r="T30" s="284"/>
      <c r="U30" s="284"/>
      <c r="V30" s="284"/>
      <c r="W30" s="284"/>
      <c r="X30" s="284"/>
      <c r="Y30" s="284"/>
      <c r="Z30" s="284"/>
      <c r="AA30" s="284"/>
    </row>
    <row r="31" spans="1:27" s="285" customFormat="1" ht="366.75" customHeight="1" x14ac:dyDescent="0.25">
      <c r="A31" s="312" t="s">
        <v>825</v>
      </c>
      <c r="B31" s="286" t="s">
        <v>795</v>
      </c>
      <c r="C31" s="287" t="s">
        <v>276</v>
      </c>
      <c r="D31" s="288">
        <v>40391</v>
      </c>
      <c r="E31" s="288">
        <v>41671</v>
      </c>
      <c r="F31" s="289" t="s">
        <v>149</v>
      </c>
      <c r="G31" s="286" t="s">
        <v>463</v>
      </c>
      <c r="H31" s="290">
        <v>30000</v>
      </c>
      <c r="I31" s="282"/>
      <c r="J31" s="282"/>
      <c r="K31" s="282"/>
      <c r="L31" s="282" t="s">
        <v>65</v>
      </c>
      <c r="M31" s="282"/>
      <c r="N31" s="283"/>
      <c r="O31" s="302" t="s">
        <v>685</v>
      </c>
      <c r="P31" s="302" t="s">
        <v>702</v>
      </c>
      <c r="Q31" s="302" t="s">
        <v>686</v>
      </c>
      <c r="R31" s="303" t="s">
        <v>684</v>
      </c>
      <c r="S31" s="303"/>
      <c r="T31" s="284"/>
      <c r="U31" s="284"/>
      <c r="V31" s="284"/>
      <c r="W31" s="284" t="s">
        <v>687</v>
      </c>
      <c r="X31" s="284"/>
      <c r="Y31" s="284"/>
      <c r="Z31" s="284" t="s">
        <v>688</v>
      </c>
      <c r="AA31" s="284"/>
    </row>
    <row r="32" spans="1:27" s="285" customFormat="1" ht="190.5" customHeight="1" x14ac:dyDescent="0.25">
      <c r="A32" s="310"/>
      <c r="B32" s="286" t="s">
        <v>797</v>
      </c>
      <c r="C32" s="151" t="s">
        <v>453</v>
      </c>
      <c r="D32" s="288">
        <v>40391</v>
      </c>
      <c r="E32" s="288">
        <v>42217</v>
      </c>
      <c r="F32" s="289" t="s">
        <v>149</v>
      </c>
      <c r="G32" s="291" t="s">
        <v>151</v>
      </c>
      <c r="H32" s="151" t="s">
        <v>452</v>
      </c>
      <c r="I32" s="282"/>
      <c r="J32" s="282"/>
      <c r="K32" s="282" t="s">
        <v>65</v>
      </c>
      <c r="L32" s="282"/>
      <c r="M32" s="282"/>
      <c r="N32" s="283"/>
      <c r="O32" s="307" t="s">
        <v>689</v>
      </c>
      <c r="P32" s="307" t="s">
        <v>690</v>
      </c>
      <c r="Q32" s="307" t="s">
        <v>753</v>
      </c>
      <c r="R32" s="307" t="s">
        <v>684</v>
      </c>
      <c r="S32" s="307" t="s">
        <v>779</v>
      </c>
      <c r="T32" s="284"/>
      <c r="U32" s="284"/>
      <c r="V32" s="284"/>
      <c r="W32" s="284"/>
      <c r="X32" s="284"/>
      <c r="Y32" s="284"/>
      <c r="Z32" s="284"/>
      <c r="AA32" s="284"/>
    </row>
    <row r="33" spans="1:27" s="285" customFormat="1" ht="219.75" customHeight="1" x14ac:dyDescent="0.25">
      <c r="A33" s="310"/>
      <c r="B33" s="295" t="s">
        <v>502</v>
      </c>
      <c r="C33" s="277" t="s">
        <v>454</v>
      </c>
      <c r="D33" s="278">
        <v>40452</v>
      </c>
      <c r="E33" s="278">
        <v>41671</v>
      </c>
      <c r="F33" s="279" t="s">
        <v>149</v>
      </c>
      <c r="G33" s="280" t="s">
        <v>464</v>
      </c>
      <c r="H33" s="281">
        <v>300000</v>
      </c>
      <c r="I33" s="282"/>
      <c r="J33" s="282"/>
      <c r="K33" s="282"/>
      <c r="L33" s="282"/>
      <c r="M33" s="282" t="s">
        <v>65</v>
      </c>
      <c r="N33" s="283"/>
      <c r="O33" s="292" t="s">
        <v>691</v>
      </c>
      <c r="P33" s="292" t="s">
        <v>703</v>
      </c>
      <c r="Q33" s="282"/>
      <c r="R33" s="282" t="s">
        <v>684</v>
      </c>
      <c r="S33" s="282"/>
      <c r="T33" s="282"/>
      <c r="U33" s="282"/>
      <c r="V33" s="282"/>
      <c r="W33" s="282"/>
      <c r="X33" s="282"/>
      <c r="Y33" s="282"/>
      <c r="Z33" s="282"/>
      <c r="AA33" s="282"/>
    </row>
    <row r="34" spans="1:27" s="285" customFormat="1" ht="243.75" customHeight="1" x14ac:dyDescent="0.25">
      <c r="A34" s="310"/>
      <c r="B34" s="295" t="s">
        <v>796</v>
      </c>
      <c r="C34" s="277" t="s">
        <v>282</v>
      </c>
      <c r="D34" s="278">
        <v>40909</v>
      </c>
      <c r="E34" s="278">
        <v>41671</v>
      </c>
      <c r="F34" s="279" t="s">
        <v>149</v>
      </c>
      <c r="G34" s="280" t="s">
        <v>465</v>
      </c>
      <c r="H34" s="281">
        <v>100000</v>
      </c>
      <c r="I34" s="282"/>
      <c r="J34" s="282"/>
      <c r="K34" s="282"/>
      <c r="L34" s="282" t="s">
        <v>65</v>
      </c>
      <c r="M34" s="282"/>
      <c r="N34" s="283"/>
      <c r="O34" s="292" t="s">
        <v>692</v>
      </c>
      <c r="P34" s="292" t="s">
        <v>704</v>
      </c>
      <c r="Q34" s="292" t="s">
        <v>693</v>
      </c>
      <c r="R34" s="282" t="s">
        <v>684</v>
      </c>
      <c r="S34" s="282"/>
      <c r="T34" s="282"/>
      <c r="U34" s="282"/>
      <c r="V34" s="282"/>
      <c r="W34" s="282"/>
      <c r="X34" s="282"/>
      <c r="Y34" s="282"/>
      <c r="Z34" s="282"/>
      <c r="AA34" s="282"/>
    </row>
    <row r="35" spans="1:27" s="285" customFormat="1" ht="214.5" customHeight="1" x14ac:dyDescent="0.25">
      <c r="A35" s="310"/>
      <c r="B35" s="295" t="s">
        <v>800</v>
      </c>
      <c r="C35" s="277" t="s">
        <v>284</v>
      </c>
      <c r="D35" s="278">
        <v>40391</v>
      </c>
      <c r="E35" s="278">
        <v>41671</v>
      </c>
      <c r="F35" s="279" t="s">
        <v>149</v>
      </c>
      <c r="G35" s="280" t="s">
        <v>466</v>
      </c>
      <c r="H35" s="281" t="s">
        <v>472</v>
      </c>
      <c r="I35" s="282"/>
      <c r="J35" s="282"/>
      <c r="K35" s="282"/>
      <c r="L35" s="282"/>
      <c r="M35" s="282" t="s">
        <v>65</v>
      </c>
      <c r="N35" s="283"/>
      <c r="O35" s="292" t="s">
        <v>694</v>
      </c>
      <c r="P35" s="292" t="s">
        <v>703</v>
      </c>
      <c r="Q35" s="282"/>
      <c r="R35" s="282" t="s">
        <v>684</v>
      </c>
      <c r="S35" s="282"/>
      <c r="T35" s="282"/>
      <c r="U35" s="282"/>
      <c r="V35" s="282"/>
      <c r="W35" s="282"/>
      <c r="X35" s="282"/>
      <c r="Y35" s="282"/>
      <c r="Z35" s="282"/>
      <c r="AA35" s="282"/>
    </row>
    <row r="36" spans="1:27" ht="195" x14ac:dyDescent="0.25">
      <c r="A36" s="310"/>
      <c r="B36" s="295" t="s">
        <v>801</v>
      </c>
      <c r="C36" s="277" t="s">
        <v>455</v>
      </c>
      <c r="D36" s="278">
        <v>40452</v>
      </c>
      <c r="E36" s="278">
        <v>41671</v>
      </c>
      <c r="F36" s="279" t="s">
        <v>149</v>
      </c>
      <c r="G36" s="280" t="s">
        <v>467</v>
      </c>
      <c r="H36" s="281" t="s">
        <v>472</v>
      </c>
      <c r="I36" s="282"/>
      <c r="J36" s="282"/>
      <c r="K36" s="282"/>
      <c r="L36" s="282"/>
      <c r="M36" s="282" t="s">
        <v>65</v>
      </c>
      <c r="N36" s="283"/>
      <c r="O36" s="292" t="s">
        <v>695</v>
      </c>
      <c r="P36" s="292" t="s">
        <v>703</v>
      </c>
      <c r="Q36" s="282"/>
      <c r="R36" s="282" t="s">
        <v>684</v>
      </c>
      <c r="S36" s="282"/>
      <c r="T36" s="282"/>
      <c r="U36" s="282"/>
      <c r="V36" s="282"/>
      <c r="W36" s="282"/>
      <c r="X36" s="282"/>
      <c r="Y36" s="282"/>
      <c r="Z36" s="282"/>
      <c r="AA36" s="282"/>
    </row>
    <row r="37" spans="1:27" ht="62.25" customHeight="1" x14ac:dyDescent="0.25">
      <c r="A37" s="310"/>
      <c r="B37" s="108" t="s">
        <v>802</v>
      </c>
      <c r="C37" s="112" t="s">
        <v>456</v>
      </c>
      <c r="D37" s="111">
        <v>40391</v>
      </c>
      <c r="E37" s="111">
        <v>40483</v>
      </c>
      <c r="F37" s="116" t="s">
        <v>149</v>
      </c>
      <c r="G37" s="108" t="s">
        <v>154</v>
      </c>
      <c r="H37" s="126" t="s">
        <v>452</v>
      </c>
      <c r="I37" s="15"/>
      <c r="J37" s="15"/>
      <c r="K37" s="15"/>
      <c r="L37" s="15"/>
      <c r="M37" s="273"/>
      <c r="N37" s="28"/>
      <c r="O37" s="15"/>
      <c r="P37" s="15"/>
      <c r="Q37" s="15"/>
      <c r="R37" s="15"/>
      <c r="S37" s="15"/>
      <c r="T37" s="15"/>
      <c r="U37" s="15"/>
      <c r="V37" s="15"/>
      <c r="W37" s="15"/>
      <c r="X37" s="15"/>
      <c r="Y37" s="15"/>
      <c r="Z37" s="15"/>
      <c r="AA37" s="15"/>
    </row>
    <row r="38" spans="1:27" ht="80.25" customHeight="1" x14ac:dyDescent="0.25">
      <c r="A38" s="310"/>
      <c r="B38" s="108" t="s">
        <v>803</v>
      </c>
      <c r="C38" s="112" t="s">
        <v>456</v>
      </c>
      <c r="D38" s="111">
        <v>40392</v>
      </c>
      <c r="E38" s="122">
        <v>41214</v>
      </c>
      <c r="F38" s="116" t="s">
        <v>149</v>
      </c>
      <c r="G38" s="108" t="s">
        <v>154</v>
      </c>
      <c r="H38" s="126" t="s">
        <v>452</v>
      </c>
      <c r="I38" s="15"/>
      <c r="J38" s="15"/>
      <c r="K38" s="15"/>
      <c r="L38" s="15"/>
      <c r="M38" s="273"/>
      <c r="N38" s="28"/>
      <c r="O38" s="15"/>
      <c r="P38" s="15"/>
      <c r="Q38" s="15"/>
      <c r="R38" s="15"/>
      <c r="S38" s="15"/>
      <c r="T38" s="15"/>
      <c r="U38" s="15"/>
      <c r="V38" s="15"/>
      <c r="W38" s="15"/>
      <c r="X38" s="15"/>
      <c r="Y38" s="15"/>
      <c r="Z38" s="15"/>
      <c r="AA38" s="15"/>
    </row>
    <row r="39" spans="1:27" ht="234" customHeight="1" x14ac:dyDescent="0.25">
      <c r="A39" s="310"/>
      <c r="B39" s="108" t="s">
        <v>804</v>
      </c>
      <c r="C39" s="112" t="s">
        <v>456</v>
      </c>
      <c r="D39" s="111">
        <v>40393</v>
      </c>
      <c r="E39" s="122">
        <v>41214</v>
      </c>
      <c r="F39" s="116" t="s">
        <v>149</v>
      </c>
      <c r="G39" s="108" t="s">
        <v>154</v>
      </c>
      <c r="H39" s="126" t="s">
        <v>452</v>
      </c>
      <c r="I39" s="15"/>
      <c r="J39" s="15"/>
      <c r="K39" s="15"/>
      <c r="L39" s="15"/>
      <c r="M39" s="273"/>
      <c r="N39" s="28"/>
      <c r="O39" s="15"/>
      <c r="P39" s="15"/>
      <c r="Q39" s="15"/>
      <c r="R39" s="15"/>
      <c r="S39" s="15"/>
      <c r="T39" s="15"/>
      <c r="U39" s="15"/>
      <c r="V39" s="15"/>
      <c r="W39" s="15"/>
      <c r="X39" s="15"/>
      <c r="Y39" s="15"/>
      <c r="Z39" s="15"/>
      <c r="AA39" s="15"/>
    </row>
    <row r="40" spans="1:27" ht="114.75" customHeight="1" x14ac:dyDescent="0.25">
      <c r="A40" s="310"/>
      <c r="B40" s="108" t="s">
        <v>805</v>
      </c>
      <c r="C40" s="112" t="s">
        <v>218</v>
      </c>
      <c r="D40" s="111">
        <v>40394</v>
      </c>
      <c r="E40" s="122">
        <v>41944</v>
      </c>
      <c r="F40" s="116" t="s">
        <v>149</v>
      </c>
      <c r="G40" s="108" t="s">
        <v>155</v>
      </c>
      <c r="H40" s="126" t="s">
        <v>452</v>
      </c>
      <c r="I40" s="15"/>
      <c r="J40" s="15"/>
      <c r="K40" s="15"/>
      <c r="L40" s="15"/>
      <c r="M40" s="273"/>
      <c r="N40" s="28"/>
      <c r="O40" s="15"/>
      <c r="P40" s="15"/>
      <c r="Q40" s="15"/>
      <c r="R40" s="15"/>
      <c r="S40" s="15"/>
      <c r="T40" s="15"/>
      <c r="U40" s="15"/>
      <c r="V40" s="15"/>
      <c r="W40" s="15"/>
      <c r="X40" s="15"/>
      <c r="Y40" s="15"/>
      <c r="Z40" s="15"/>
      <c r="AA40" s="15"/>
    </row>
    <row r="41" spans="1:27" s="285" customFormat="1" ht="118.5" customHeight="1" x14ac:dyDescent="0.25">
      <c r="A41" s="310"/>
      <c r="B41" s="108" t="s">
        <v>806</v>
      </c>
      <c r="C41" s="112" t="s">
        <v>457</v>
      </c>
      <c r="D41" s="111">
        <v>40391</v>
      </c>
      <c r="E41" s="122">
        <v>41944</v>
      </c>
      <c r="F41" s="116" t="s">
        <v>149</v>
      </c>
      <c r="G41" s="108" t="s">
        <v>154</v>
      </c>
      <c r="H41" s="126" t="s">
        <v>452</v>
      </c>
      <c r="I41" s="15"/>
      <c r="J41" s="15"/>
      <c r="K41" s="15"/>
      <c r="L41" s="15"/>
      <c r="M41" s="273"/>
      <c r="N41" s="28"/>
      <c r="O41" s="15"/>
      <c r="P41" s="15"/>
      <c r="Q41" s="15"/>
      <c r="R41" s="15"/>
      <c r="S41" s="15"/>
      <c r="T41" s="15"/>
      <c r="U41" s="15"/>
      <c r="V41" s="15"/>
      <c r="W41" s="15"/>
      <c r="X41" s="15"/>
      <c r="Y41" s="15"/>
      <c r="Z41" s="15"/>
      <c r="AA41" s="15"/>
    </row>
    <row r="42" spans="1:27" s="285" customFormat="1" ht="170.25" customHeight="1" x14ac:dyDescent="0.25">
      <c r="A42" s="310"/>
      <c r="B42" s="295" t="s">
        <v>511</v>
      </c>
      <c r="C42" s="294" t="s">
        <v>289</v>
      </c>
      <c r="D42" s="320">
        <v>40452</v>
      </c>
      <c r="E42" s="320">
        <v>42217</v>
      </c>
      <c r="F42" s="321" t="s">
        <v>149</v>
      </c>
      <c r="G42" s="295" t="s">
        <v>468</v>
      </c>
      <c r="H42" s="322" t="s">
        <v>472</v>
      </c>
      <c r="I42" s="282"/>
      <c r="J42" s="282"/>
      <c r="K42" s="282"/>
      <c r="L42" s="282"/>
      <c r="M42" s="282" t="s">
        <v>65</v>
      </c>
      <c r="N42" s="283"/>
      <c r="O42" s="292" t="s">
        <v>697</v>
      </c>
      <c r="P42" s="292" t="s">
        <v>703</v>
      </c>
      <c r="Q42" s="293"/>
      <c r="R42" s="282" t="s">
        <v>684</v>
      </c>
      <c r="S42" s="292" t="s">
        <v>696</v>
      </c>
      <c r="T42" s="282"/>
      <c r="U42" s="282"/>
      <c r="V42" s="282"/>
      <c r="W42" s="282"/>
      <c r="X42" s="282"/>
      <c r="Y42" s="282"/>
      <c r="Z42" s="282"/>
      <c r="AA42" s="282"/>
    </row>
    <row r="43" spans="1:27" ht="77.25" customHeight="1" x14ac:dyDescent="0.25">
      <c r="A43" s="310"/>
      <c r="B43" s="295" t="s">
        <v>512</v>
      </c>
      <c r="C43" s="323" t="s">
        <v>291</v>
      </c>
      <c r="D43" s="320">
        <v>40452</v>
      </c>
      <c r="E43" s="320">
        <v>42217</v>
      </c>
      <c r="F43" s="321" t="s">
        <v>149</v>
      </c>
      <c r="G43" s="324" t="s">
        <v>469</v>
      </c>
      <c r="H43" s="322" t="s">
        <v>472</v>
      </c>
      <c r="I43" s="282"/>
      <c r="J43" s="282"/>
      <c r="K43" s="282"/>
      <c r="L43" s="282"/>
      <c r="M43" s="282" t="s">
        <v>65</v>
      </c>
      <c r="N43" s="283"/>
      <c r="O43" s="292" t="s">
        <v>698</v>
      </c>
      <c r="P43" s="292" t="s">
        <v>703</v>
      </c>
      <c r="Q43" s="282"/>
      <c r="R43" s="282" t="s">
        <v>684</v>
      </c>
      <c r="S43" s="282"/>
      <c r="T43" s="282"/>
      <c r="U43" s="282"/>
      <c r="V43" s="282"/>
      <c r="W43" s="282"/>
      <c r="X43" s="282"/>
      <c r="Y43" s="282"/>
      <c r="Z43" s="282"/>
      <c r="AA43" s="282"/>
    </row>
    <row r="44" spans="1:27" s="285" customFormat="1" ht="154.5" customHeight="1" x14ac:dyDescent="0.25">
      <c r="A44" s="310"/>
      <c r="B44" s="108" t="s">
        <v>807</v>
      </c>
      <c r="C44" s="112" t="s">
        <v>458</v>
      </c>
      <c r="D44" s="111">
        <v>40909</v>
      </c>
      <c r="E44" s="111">
        <v>41671</v>
      </c>
      <c r="F44" s="112" t="s">
        <v>294</v>
      </c>
      <c r="G44" s="108" t="s">
        <v>470</v>
      </c>
      <c r="H44" s="126">
        <v>60000</v>
      </c>
      <c r="I44" s="15"/>
      <c r="J44" s="15"/>
      <c r="K44" s="15"/>
      <c r="L44" s="15"/>
      <c r="M44" s="15" t="s">
        <v>65</v>
      </c>
      <c r="N44" s="28"/>
      <c r="O44" s="15" t="s">
        <v>754</v>
      </c>
      <c r="P44" s="298" t="s">
        <v>711</v>
      </c>
      <c r="Q44" s="15"/>
      <c r="R44" s="15" t="s">
        <v>710</v>
      </c>
      <c r="S44" s="15"/>
      <c r="T44" s="15"/>
      <c r="U44" s="15"/>
      <c r="V44" s="15"/>
      <c r="W44" s="15"/>
      <c r="X44" s="15"/>
      <c r="Y44" s="15"/>
      <c r="Z44" s="15"/>
      <c r="AA44" s="15"/>
    </row>
    <row r="45" spans="1:27" ht="132.75" customHeight="1" x14ac:dyDescent="0.25">
      <c r="A45" s="310"/>
      <c r="B45" s="295" t="s">
        <v>514</v>
      </c>
      <c r="C45" s="294" t="s">
        <v>568</v>
      </c>
      <c r="D45" s="320">
        <v>40452</v>
      </c>
      <c r="E45" s="320">
        <v>42217</v>
      </c>
      <c r="F45" s="321" t="s">
        <v>149</v>
      </c>
      <c r="G45" s="295" t="s">
        <v>679</v>
      </c>
      <c r="H45" s="322">
        <v>400000</v>
      </c>
      <c r="I45" s="282"/>
      <c r="J45" s="282"/>
      <c r="K45" s="282"/>
      <c r="L45" s="282" t="s">
        <v>65</v>
      </c>
      <c r="M45" s="282"/>
      <c r="N45" s="283"/>
      <c r="O45" s="371" t="s">
        <v>699</v>
      </c>
      <c r="P45" s="370" t="s">
        <v>757</v>
      </c>
      <c r="Q45" s="308" t="s">
        <v>755</v>
      </c>
      <c r="R45" s="282" t="s">
        <v>756</v>
      </c>
      <c r="S45" s="282"/>
      <c r="T45" s="282"/>
      <c r="U45" s="282"/>
      <c r="V45" s="282"/>
      <c r="W45" s="282"/>
      <c r="X45" s="282"/>
      <c r="Y45" s="282"/>
      <c r="Z45" s="282"/>
      <c r="AA45" s="282"/>
    </row>
    <row r="46" spans="1:27" ht="65.25" customHeight="1" x14ac:dyDescent="0.25">
      <c r="A46" s="310"/>
      <c r="B46" s="108" t="s">
        <v>808</v>
      </c>
      <c r="C46" s="112" t="s">
        <v>460</v>
      </c>
      <c r="D46" s="111">
        <v>41122</v>
      </c>
      <c r="E46" s="111">
        <v>41214</v>
      </c>
      <c r="F46" s="116" t="s">
        <v>350</v>
      </c>
      <c r="G46" s="108" t="s">
        <v>158</v>
      </c>
      <c r="H46" s="126" t="s">
        <v>452</v>
      </c>
      <c r="I46" s="15"/>
      <c r="J46" s="15"/>
      <c r="K46" s="15"/>
      <c r="L46" s="15"/>
      <c r="M46" s="273"/>
      <c r="N46" s="28"/>
      <c r="O46" s="15"/>
      <c r="P46" s="15"/>
      <c r="Q46" s="15"/>
      <c r="R46" s="15"/>
      <c r="S46" s="15"/>
      <c r="T46" s="15"/>
      <c r="U46" s="15"/>
      <c r="V46" s="15"/>
      <c r="W46" s="15"/>
      <c r="X46" s="15"/>
      <c r="Y46" s="15"/>
      <c r="Z46" s="15"/>
      <c r="AA46" s="15"/>
    </row>
    <row r="47" spans="1:27" ht="101.25" customHeight="1" x14ac:dyDescent="0.25">
      <c r="A47" s="310"/>
      <c r="B47" s="232" t="s">
        <v>809</v>
      </c>
      <c r="C47" s="208" t="s">
        <v>461</v>
      </c>
      <c r="D47" s="111">
        <v>41153</v>
      </c>
      <c r="E47" s="111">
        <v>42217</v>
      </c>
      <c r="F47" s="208" t="s">
        <v>350</v>
      </c>
      <c r="G47" s="108" t="s">
        <v>680</v>
      </c>
      <c r="H47" s="126">
        <v>2000000</v>
      </c>
      <c r="I47" s="15"/>
      <c r="J47" s="15" t="s">
        <v>65</v>
      </c>
      <c r="K47" s="15"/>
      <c r="L47" s="15"/>
      <c r="M47" s="15"/>
      <c r="N47" s="28"/>
      <c r="O47" s="15" t="s">
        <v>758</v>
      </c>
      <c r="P47" s="15"/>
      <c r="Q47" s="15" t="s">
        <v>759</v>
      </c>
      <c r="R47" s="15" t="s">
        <v>684</v>
      </c>
      <c r="S47" s="222" t="s">
        <v>760</v>
      </c>
      <c r="T47" s="15"/>
      <c r="U47" s="15"/>
      <c r="V47" s="15"/>
      <c r="W47" s="15"/>
      <c r="X47" s="15"/>
      <c r="Y47" s="15"/>
      <c r="Z47" s="15"/>
      <c r="AA47" s="15"/>
    </row>
    <row r="48" spans="1:27" s="285" customFormat="1" ht="102" customHeight="1" x14ac:dyDescent="0.25">
      <c r="A48" s="310"/>
      <c r="B48" s="118" t="s">
        <v>810</v>
      </c>
      <c r="C48" s="112" t="s">
        <v>462</v>
      </c>
      <c r="D48" s="209">
        <v>41153</v>
      </c>
      <c r="E48" s="111">
        <v>42217</v>
      </c>
      <c r="F48" s="210" t="s">
        <v>350</v>
      </c>
      <c r="G48" s="118" t="s">
        <v>352</v>
      </c>
      <c r="H48" s="211">
        <v>35000</v>
      </c>
      <c r="I48" s="15"/>
      <c r="J48" s="15" t="s">
        <v>65</v>
      </c>
      <c r="K48" s="15"/>
      <c r="L48" s="15"/>
      <c r="M48" s="15"/>
      <c r="N48" s="28"/>
      <c r="O48" s="15" t="s">
        <v>758</v>
      </c>
      <c r="P48" s="15"/>
      <c r="Q48" s="15" t="s">
        <v>759</v>
      </c>
      <c r="R48" s="15" t="s">
        <v>684</v>
      </c>
      <c r="S48" s="222" t="s">
        <v>760</v>
      </c>
      <c r="T48" s="15"/>
      <c r="U48" s="15"/>
      <c r="V48" s="15"/>
      <c r="W48" s="15"/>
      <c r="X48" s="15"/>
      <c r="Y48" s="15"/>
      <c r="Z48" s="15"/>
      <c r="AA48" s="15"/>
    </row>
    <row r="49" spans="1:27" ht="69" customHeight="1" x14ac:dyDescent="0.25">
      <c r="A49" s="310"/>
      <c r="B49" s="295" t="s">
        <v>602</v>
      </c>
      <c r="C49" s="294" t="s">
        <v>353</v>
      </c>
      <c r="D49" s="320">
        <v>42036</v>
      </c>
      <c r="E49" s="320">
        <v>42217</v>
      </c>
      <c r="F49" s="294" t="s">
        <v>149</v>
      </c>
      <c r="G49" s="295" t="s">
        <v>354</v>
      </c>
      <c r="H49" s="322">
        <v>10000</v>
      </c>
      <c r="I49" s="296" t="s">
        <v>65</v>
      </c>
      <c r="J49" s="282"/>
      <c r="K49" s="282"/>
      <c r="L49" s="282"/>
      <c r="M49" s="282"/>
      <c r="N49" s="283"/>
      <c r="O49" s="282"/>
      <c r="P49" s="282"/>
      <c r="Q49" s="282"/>
      <c r="R49" s="282" t="s">
        <v>684</v>
      </c>
      <c r="S49" s="282"/>
      <c r="T49" s="282"/>
      <c r="U49" s="282"/>
      <c r="V49" s="282"/>
      <c r="W49" s="282"/>
      <c r="X49" s="282"/>
      <c r="Y49" s="282"/>
      <c r="Z49" s="282"/>
      <c r="AA49" s="282"/>
    </row>
    <row r="50" spans="1:27" ht="89.25" customHeight="1" x14ac:dyDescent="0.25">
      <c r="A50" s="310"/>
      <c r="B50" s="108" t="s">
        <v>811</v>
      </c>
      <c r="C50" s="112" t="s">
        <v>355</v>
      </c>
      <c r="D50" s="111">
        <v>41183</v>
      </c>
      <c r="E50" s="111">
        <v>42217</v>
      </c>
      <c r="F50" s="112" t="s">
        <v>356</v>
      </c>
      <c r="G50" s="108" t="s">
        <v>357</v>
      </c>
      <c r="H50" s="126">
        <v>500000</v>
      </c>
      <c r="I50" s="15"/>
      <c r="J50" s="15"/>
      <c r="K50" s="15"/>
      <c r="L50" s="15" t="s">
        <v>65</v>
      </c>
      <c r="M50" s="15"/>
      <c r="N50" s="28"/>
      <c r="O50" s="222" t="s">
        <v>761</v>
      </c>
      <c r="P50" s="15"/>
      <c r="Q50" s="222" t="s">
        <v>762</v>
      </c>
      <c r="R50" s="15" t="s">
        <v>716</v>
      </c>
      <c r="S50" s="15"/>
      <c r="T50" s="15"/>
      <c r="U50" s="15"/>
      <c r="V50" s="15"/>
      <c r="W50" s="15"/>
      <c r="X50" s="15"/>
      <c r="Y50" s="15"/>
      <c r="Z50" s="15"/>
      <c r="AA50" s="15"/>
    </row>
    <row r="51" spans="1:27" s="285" customFormat="1" ht="166.5" customHeight="1" x14ac:dyDescent="0.25">
      <c r="A51" s="310"/>
      <c r="B51" s="325" t="s">
        <v>812</v>
      </c>
      <c r="C51" s="325" t="s">
        <v>572</v>
      </c>
      <c r="D51" s="326">
        <v>41640</v>
      </c>
      <c r="E51" s="327">
        <v>42217</v>
      </c>
      <c r="F51" s="325" t="s">
        <v>534</v>
      </c>
      <c r="G51" s="325" t="s">
        <v>596</v>
      </c>
      <c r="H51" s="328">
        <v>70000</v>
      </c>
      <c r="I51" s="15"/>
      <c r="J51" s="15"/>
      <c r="K51" s="15"/>
      <c r="L51" s="15" t="s">
        <v>65</v>
      </c>
      <c r="M51" s="15"/>
      <c r="N51" s="28"/>
      <c r="O51" s="222" t="s">
        <v>763</v>
      </c>
      <c r="P51" s="298" t="s">
        <v>764</v>
      </c>
      <c r="Q51" s="313" t="s">
        <v>765</v>
      </c>
      <c r="R51" s="222" t="s">
        <v>766</v>
      </c>
      <c r="S51" s="15"/>
      <c r="T51" s="15"/>
      <c r="U51" s="15"/>
      <c r="V51" s="15"/>
      <c r="W51" s="15"/>
      <c r="X51" s="15"/>
      <c r="Y51" s="15"/>
      <c r="Z51" s="15"/>
      <c r="AA51" s="15"/>
    </row>
    <row r="52" spans="1:27" s="285" customFormat="1" ht="107.25" customHeight="1" x14ac:dyDescent="0.25">
      <c r="A52" s="310"/>
      <c r="B52" s="286" t="s">
        <v>813</v>
      </c>
      <c r="C52" s="286" t="s">
        <v>572</v>
      </c>
      <c r="D52" s="288">
        <v>41640</v>
      </c>
      <c r="E52" s="329">
        <v>41974</v>
      </c>
      <c r="F52" s="286" t="s">
        <v>610</v>
      </c>
      <c r="G52" s="286" t="s">
        <v>597</v>
      </c>
      <c r="H52" s="290">
        <v>10000</v>
      </c>
      <c r="I52" s="282"/>
      <c r="J52" s="282"/>
      <c r="K52" s="282" t="s">
        <v>65</v>
      </c>
      <c r="L52" s="282"/>
      <c r="M52" s="282"/>
      <c r="N52" s="283"/>
      <c r="O52" s="314" t="s">
        <v>767</v>
      </c>
      <c r="P52" s="314" t="s">
        <v>768</v>
      </c>
      <c r="Q52" s="292" t="s">
        <v>700</v>
      </c>
      <c r="R52" s="282" t="s">
        <v>684</v>
      </c>
      <c r="S52" s="282"/>
      <c r="T52" s="282"/>
      <c r="U52" s="282"/>
      <c r="V52" s="282"/>
      <c r="W52" s="315">
        <v>42217</v>
      </c>
      <c r="X52" s="282"/>
      <c r="Y52" s="282"/>
      <c r="Z52" s="282"/>
      <c r="AA52" s="282"/>
    </row>
    <row r="53" spans="1:27" ht="90" x14ac:dyDescent="0.25">
      <c r="A53" s="311"/>
      <c r="B53" s="286" t="s">
        <v>814</v>
      </c>
      <c r="C53" s="286" t="s">
        <v>572</v>
      </c>
      <c r="D53" s="288">
        <v>41699</v>
      </c>
      <c r="E53" s="288">
        <v>42217</v>
      </c>
      <c r="F53" s="286" t="s">
        <v>610</v>
      </c>
      <c r="G53" s="286" t="s">
        <v>599</v>
      </c>
      <c r="H53" s="290">
        <v>30000</v>
      </c>
      <c r="I53" s="282"/>
      <c r="J53" s="282" t="s">
        <v>65</v>
      </c>
      <c r="K53" s="282"/>
      <c r="L53" s="282"/>
      <c r="M53" s="282"/>
      <c r="N53" s="283"/>
      <c r="O53" s="282"/>
      <c r="P53" s="282"/>
      <c r="Q53" s="292" t="s">
        <v>701</v>
      </c>
      <c r="R53" s="282" t="s">
        <v>684</v>
      </c>
      <c r="S53" s="282"/>
      <c r="T53" s="282"/>
      <c r="U53" s="282"/>
      <c r="V53" s="282"/>
      <c r="W53" s="282"/>
      <c r="X53" s="282"/>
      <c r="Y53" s="282"/>
      <c r="Z53" s="282"/>
      <c r="AA53" s="282"/>
    </row>
    <row r="54" spans="1:27" ht="300" customHeight="1" x14ac:dyDescent="0.25">
      <c r="A54" s="309" t="s">
        <v>815</v>
      </c>
      <c r="B54" s="269" t="s">
        <v>677</v>
      </c>
      <c r="C54" s="330" t="s">
        <v>474</v>
      </c>
      <c r="D54" s="331">
        <v>41153</v>
      </c>
      <c r="E54" s="331">
        <v>42217</v>
      </c>
      <c r="F54" s="330" t="s">
        <v>191</v>
      </c>
      <c r="G54" s="269" t="s">
        <v>477</v>
      </c>
      <c r="H54" s="126">
        <v>20000</v>
      </c>
      <c r="I54" s="15"/>
      <c r="J54" s="15" t="s">
        <v>65</v>
      </c>
      <c r="K54" s="15"/>
      <c r="L54" s="15"/>
      <c r="M54" s="15"/>
      <c r="N54" s="28"/>
      <c r="O54" s="215" t="s">
        <v>772</v>
      </c>
      <c r="P54" s="14"/>
      <c r="Q54" s="221" t="s">
        <v>706</v>
      </c>
      <c r="R54" s="14" t="s">
        <v>707</v>
      </c>
      <c r="S54" s="14"/>
      <c r="T54" s="221" t="s">
        <v>773</v>
      </c>
      <c r="U54" s="14" t="s">
        <v>774</v>
      </c>
      <c r="V54" s="301">
        <v>41852</v>
      </c>
      <c r="W54" s="301">
        <v>42217</v>
      </c>
      <c r="X54" s="14" t="s">
        <v>775</v>
      </c>
      <c r="Y54" s="14"/>
      <c r="Z54" s="14"/>
      <c r="AA54" s="14"/>
    </row>
    <row r="55" spans="1:27" ht="300" customHeight="1" x14ac:dyDescent="0.25">
      <c r="A55" s="68"/>
      <c r="B55" s="269" t="s">
        <v>816</v>
      </c>
      <c r="C55" s="330" t="s">
        <v>300</v>
      </c>
      <c r="D55" s="331">
        <v>40391</v>
      </c>
      <c r="E55" s="331">
        <v>42217</v>
      </c>
      <c r="F55" s="332" t="s">
        <v>191</v>
      </c>
      <c r="G55" s="269" t="s">
        <v>477</v>
      </c>
      <c r="H55" s="126">
        <v>500000</v>
      </c>
      <c r="I55" s="15"/>
      <c r="J55" s="15"/>
      <c r="K55" s="15"/>
      <c r="L55" s="15" t="s">
        <v>65</v>
      </c>
      <c r="M55" s="15"/>
      <c r="N55" s="28"/>
      <c r="O55" s="297" t="s">
        <v>708</v>
      </c>
      <c r="P55" s="297" t="s">
        <v>709</v>
      </c>
      <c r="Q55" s="14"/>
      <c r="R55" s="14" t="s">
        <v>707</v>
      </c>
      <c r="S55" s="221" t="s">
        <v>776</v>
      </c>
      <c r="T55" s="14"/>
      <c r="U55" s="14"/>
      <c r="V55" s="14"/>
      <c r="W55" s="14"/>
      <c r="X55" s="14"/>
      <c r="Y55" s="14"/>
      <c r="Z55" s="14"/>
      <c r="AA55" s="14"/>
    </row>
    <row r="56" spans="1:27" s="285" customFormat="1" ht="92.25" customHeight="1" x14ac:dyDescent="0.25">
      <c r="A56" s="275"/>
      <c r="B56" s="108" t="s">
        <v>817</v>
      </c>
      <c r="C56" s="120" t="s">
        <v>552</v>
      </c>
      <c r="D56" s="111">
        <v>40391</v>
      </c>
      <c r="E56" s="111">
        <v>40483</v>
      </c>
      <c r="F56" s="116" t="s">
        <v>137</v>
      </c>
      <c r="G56" s="108" t="s">
        <v>478</v>
      </c>
      <c r="H56" s="205" t="s">
        <v>452</v>
      </c>
      <c r="I56" s="15"/>
      <c r="J56" s="15"/>
      <c r="K56" s="15"/>
      <c r="L56" s="15"/>
      <c r="M56" s="273"/>
      <c r="N56" s="28"/>
      <c r="O56" s="14"/>
      <c r="P56" s="14"/>
      <c r="Q56" s="14"/>
      <c r="R56" s="14"/>
      <c r="S56" s="14"/>
      <c r="T56" s="14"/>
      <c r="U56" s="14"/>
      <c r="V56" s="14"/>
      <c r="W56" s="14"/>
      <c r="X56" s="14"/>
      <c r="Y56" s="14"/>
      <c r="Z56" s="14"/>
      <c r="AA56" s="14"/>
    </row>
    <row r="57" spans="1:27" ht="408.75" customHeight="1" x14ac:dyDescent="0.25">
      <c r="A57" s="68"/>
      <c r="B57" s="295" t="s">
        <v>678</v>
      </c>
      <c r="C57" s="294" t="s">
        <v>475</v>
      </c>
      <c r="D57" s="320">
        <v>40391</v>
      </c>
      <c r="E57" s="320">
        <v>41944</v>
      </c>
      <c r="F57" s="321" t="s">
        <v>149</v>
      </c>
      <c r="G57" s="295" t="s">
        <v>173</v>
      </c>
      <c r="H57" s="290" t="s">
        <v>452</v>
      </c>
      <c r="I57" s="282"/>
      <c r="J57" s="282"/>
      <c r="K57" s="282"/>
      <c r="L57" s="282" t="s">
        <v>65</v>
      </c>
      <c r="M57" s="282"/>
      <c r="N57" s="283"/>
      <c r="O57" s="282"/>
      <c r="P57" s="292" t="s">
        <v>787</v>
      </c>
      <c r="Q57" s="282"/>
      <c r="R57" s="282" t="s">
        <v>684</v>
      </c>
      <c r="S57" s="282"/>
      <c r="T57" s="282"/>
      <c r="U57" s="282"/>
      <c r="V57" s="282"/>
      <c r="W57" s="282"/>
      <c r="X57" s="282"/>
      <c r="Y57" s="282"/>
      <c r="Z57" s="282"/>
      <c r="AA57" s="282"/>
    </row>
    <row r="58" spans="1:27" ht="90" customHeight="1" x14ac:dyDescent="0.25">
      <c r="A58" s="68"/>
      <c r="B58" s="108" t="s">
        <v>818</v>
      </c>
      <c r="C58" s="112" t="s">
        <v>358</v>
      </c>
      <c r="D58" s="111">
        <v>41214</v>
      </c>
      <c r="E58" s="111">
        <v>41609</v>
      </c>
      <c r="F58" s="112" t="s">
        <v>359</v>
      </c>
      <c r="G58" s="108" t="s">
        <v>360</v>
      </c>
      <c r="H58" s="265">
        <v>1000</v>
      </c>
      <c r="I58" s="15"/>
      <c r="J58" s="15"/>
      <c r="K58" s="15"/>
      <c r="L58" s="15"/>
      <c r="M58" s="273"/>
      <c r="N58" s="28"/>
      <c r="O58" s="15"/>
      <c r="P58" s="15"/>
      <c r="Q58" s="15"/>
      <c r="R58" s="15"/>
      <c r="S58" s="15"/>
      <c r="T58" s="15"/>
      <c r="U58" s="15"/>
      <c r="V58" s="15"/>
      <c r="W58" s="15"/>
      <c r="X58" s="15"/>
      <c r="Y58" s="15"/>
      <c r="Z58" s="15"/>
      <c r="AA58" s="15"/>
    </row>
    <row r="59" spans="1:27" ht="15.75" x14ac:dyDescent="0.25">
      <c r="B59" s="14"/>
      <c r="C59" s="15"/>
      <c r="D59" s="15"/>
      <c r="E59" s="15"/>
      <c r="F59" s="15"/>
      <c r="G59" s="15"/>
      <c r="H59" s="15"/>
      <c r="I59" s="15"/>
      <c r="J59" s="15"/>
      <c r="K59" s="15"/>
      <c r="L59" s="15"/>
      <c r="M59" s="15"/>
      <c r="N59" s="28"/>
      <c r="O59" s="15"/>
      <c r="P59" s="15"/>
      <c r="Q59" s="15"/>
      <c r="R59" s="15"/>
      <c r="S59" s="15"/>
      <c r="T59" s="15"/>
      <c r="U59" s="15"/>
      <c r="V59" s="15"/>
      <c r="W59" s="15"/>
      <c r="X59" s="15"/>
      <c r="Y59" s="15"/>
      <c r="Z59" s="15"/>
      <c r="AA59" s="15"/>
    </row>
    <row r="63" spans="1:27" ht="15.75" thickBot="1" x14ac:dyDescent="0.3"/>
    <row r="64" spans="1:27" ht="43.5" customHeight="1" thickTop="1" thickBot="1" x14ac:dyDescent="0.3">
      <c r="A64" s="90" t="s">
        <v>53</v>
      </c>
      <c r="B64" s="56">
        <f>COUNTA(B69:B78,B81:B90,B93:B102,B105:B114)</f>
        <v>2</v>
      </c>
    </row>
    <row r="65" spans="1:8" ht="15.75" thickTop="1" x14ac:dyDescent="0.25"/>
    <row r="67" spans="1:8" ht="15.75" thickBot="1" x14ac:dyDescent="0.3"/>
    <row r="68" spans="1:8" ht="17.25" thickTop="1" thickBot="1" x14ac:dyDescent="0.3">
      <c r="A68" s="90" t="s">
        <v>57</v>
      </c>
      <c r="B68" s="90" t="s">
        <v>56</v>
      </c>
      <c r="C68" s="91" t="s">
        <v>6</v>
      </c>
      <c r="D68" s="91" t="s">
        <v>10</v>
      </c>
      <c r="E68" s="91" t="s">
        <v>11</v>
      </c>
      <c r="F68" s="91" t="s">
        <v>8</v>
      </c>
      <c r="G68" s="91" t="s">
        <v>7</v>
      </c>
      <c r="H68" s="91" t="s">
        <v>9</v>
      </c>
    </row>
    <row r="69" spans="1:8" ht="75.75" thickTop="1" x14ac:dyDescent="0.25">
      <c r="A69" s="316" t="s">
        <v>820</v>
      </c>
      <c r="B69" s="299" t="s">
        <v>819</v>
      </c>
      <c r="C69" s="299" t="s">
        <v>715</v>
      </c>
      <c r="D69" s="300">
        <v>41852</v>
      </c>
      <c r="E69" s="300">
        <v>41974</v>
      </c>
      <c r="F69" s="55" t="s">
        <v>452</v>
      </c>
      <c r="G69" s="55" t="s">
        <v>716</v>
      </c>
      <c r="H69" s="55" t="s">
        <v>717</v>
      </c>
    </row>
    <row r="70" spans="1:8" x14ac:dyDescent="0.25">
      <c r="A70" s="73"/>
      <c r="B70" s="55"/>
      <c r="C70" s="55"/>
      <c r="D70" s="55"/>
      <c r="E70" s="55"/>
      <c r="F70" s="55"/>
      <c r="G70" s="55"/>
      <c r="H70" s="55"/>
    </row>
    <row r="71" spans="1:8" x14ac:dyDescent="0.25">
      <c r="A71" s="73"/>
      <c r="B71" s="55"/>
      <c r="C71" s="55"/>
      <c r="D71" s="55"/>
      <c r="E71" s="55"/>
      <c r="F71" s="55"/>
      <c r="G71" s="55"/>
      <c r="H71" s="55"/>
    </row>
    <row r="72" spans="1:8" x14ac:dyDescent="0.25">
      <c r="A72" s="73"/>
      <c r="B72" s="55"/>
      <c r="C72" s="55"/>
      <c r="D72" s="55"/>
      <c r="E72" s="55"/>
      <c r="F72" s="55"/>
      <c r="G72" s="55"/>
      <c r="H72" s="55"/>
    </row>
    <row r="73" spans="1:8" x14ac:dyDescent="0.25">
      <c r="A73" s="73"/>
      <c r="B73" s="55"/>
      <c r="C73" s="55"/>
      <c r="D73" s="55"/>
      <c r="E73" s="55"/>
      <c r="F73" s="55"/>
      <c r="G73" s="55"/>
      <c r="H73" s="55"/>
    </row>
    <row r="74" spans="1:8" x14ac:dyDescent="0.25">
      <c r="A74" s="73"/>
      <c r="B74" s="55"/>
      <c r="C74" s="55"/>
      <c r="D74" s="55"/>
      <c r="E74" s="55"/>
      <c r="F74" s="55"/>
      <c r="G74" s="55"/>
      <c r="H74" s="55"/>
    </row>
    <row r="75" spans="1:8" x14ac:dyDescent="0.25">
      <c r="A75" s="73"/>
      <c r="B75" s="55"/>
      <c r="C75" s="55"/>
      <c r="D75" s="55"/>
      <c r="E75" s="55"/>
      <c r="F75" s="55"/>
      <c r="G75" s="55"/>
      <c r="H75" s="55"/>
    </row>
    <row r="76" spans="1:8" x14ac:dyDescent="0.25">
      <c r="A76" s="73"/>
      <c r="B76" s="55"/>
      <c r="C76" s="55"/>
      <c r="D76" s="55"/>
      <c r="E76" s="55"/>
      <c r="F76" s="55"/>
      <c r="G76" s="55"/>
      <c r="H76" s="55"/>
    </row>
    <row r="77" spans="1:8" x14ac:dyDescent="0.25">
      <c r="A77" s="73"/>
      <c r="B77" s="55"/>
      <c r="C77" s="55"/>
      <c r="D77" s="55"/>
      <c r="E77" s="55"/>
      <c r="F77" s="55"/>
      <c r="G77" s="55"/>
      <c r="H77" s="55"/>
    </row>
    <row r="78" spans="1:8" x14ac:dyDescent="0.25">
      <c r="A78" s="74"/>
      <c r="B78" s="55"/>
      <c r="C78" s="55"/>
      <c r="D78" s="55"/>
      <c r="E78" s="55"/>
      <c r="F78" s="55"/>
      <c r="G78" s="55"/>
      <c r="H78" s="55"/>
    </row>
    <row r="79" spans="1:8" ht="15.75" thickBot="1" x14ac:dyDescent="0.3"/>
    <row r="80" spans="1:8" ht="17.25" thickTop="1" thickBot="1" x14ac:dyDescent="0.3">
      <c r="A80" s="90" t="s">
        <v>57</v>
      </c>
      <c r="B80" s="90" t="s">
        <v>56</v>
      </c>
      <c r="C80" s="90" t="s">
        <v>6</v>
      </c>
      <c r="D80" s="90" t="s">
        <v>10</v>
      </c>
      <c r="E80" s="90" t="s">
        <v>11</v>
      </c>
      <c r="F80" s="90" t="s">
        <v>8</v>
      </c>
      <c r="G80" s="90" t="s">
        <v>7</v>
      </c>
      <c r="H80" s="90" t="s">
        <v>9</v>
      </c>
    </row>
    <row r="81" spans="1:8" ht="30.75" thickTop="1" x14ac:dyDescent="0.25">
      <c r="A81" s="316" t="s">
        <v>821</v>
      </c>
      <c r="B81" s="317" t="s">
        <v>822</v>
      </c>
      <c r="C81" s="55" t="s">
        <v>769</v>
      </c>
      <c r="D81" s="300">
        <v>41852</v>
      </c>
      <c r="E81" s="300">
        <v>42217</v>
      </c>
      <c r="F81" s="55" t="s">
        <v>452</v>
      </c>
      <c r="G81" s="55" t="s">
        <v>684</v>
      </c>
      <c r="H81" s="55"/>
    </row>
    <row r="82" spans="1:8" x14ac:dyDescent="0.25">
      <c r="A82" s="73"/>
      <c r="B82" s="55"/>
      <c r="C82" s="55"/>
      <c r="D82" s="55"/>
      <c r="E82" s="55"/>
      <c r="F82" s="55"/>
      <c r="G82" s="55"/>
      <c r="H82" s="55"/>
    </row>
    <row r="83" spans="1:8" x14ac:dyDescent="0.25">
      <c r="A83" s="73"/>
      <c r="B83" s="55"/>
      <c r="C83" s="55"/>
      <c r="D83" s="55"/>
      <c r="E83" s="55"/>
      <c r="F83" s="55"/>
      <c r="G83" s="55"/>
      <c r="H83" s="55"/>
    </row>
    <row r="84" spans="1:8" x14ac:dyDescent="0.25">
      <c r="A84" s="73"/>
      <c r="B84" s="55"/>
      <c r="C84" s="55"/>
      <c r="D84" s="55"/>
      <c r="E84" s="55"/>
      <c r="F84" s="55"/>
      <c r="G84" s="55"/>
      <c r="H84" s="55"/>
    </row>
    <row r="85" spans="1:8" x14ac:dyDescent="0.25">
      <c r="A85" s="73"/>
      <c r="B85" s="55"/>
      <c r="C85" s="55"/>
      <c r="D85" s="55"/>
      <c r="E85" s="55"/>
      <c r="F85" s="55"/>
      <c r="G85" s="55"/>
      <c r="H85" s="55"/>
    </row>
    <row r="86" spans="1:8" x14ac:dyDescent="0.25">
      <c r="A86" s="73"/>
      <c r="B86" s="55"/>
      <c r="C86" s="55"/>
      <c r="D86" s="55"/>
      <c r="E86" s="55"/>
      <c r="F86" s="55"/>
      <c r="G86" s="55"/>
      <c r="H86" s="55"/>
    </row>
    <row r="87" spans="1:8" x14ac:dyDescent="0.25">
      <c r="A87" s="73"/>
      <c r="B87" s="55"/>
      <c r="C87" s="55"/>
      <c r="D87" s="55"/>
      <c r="E87" s="55"/>
      <c r="F87" s="55"/>
      <c r="G87" s="55"/>
      <c r="H87" s="55"/>
    </row>
    <row r="88" spans="1:8" x14ac:dyDescent="0.25">
      <c r="A88" s="73"/>
      <c r="B88" s="55"/>
      <c r="C88" s="55"/>
      <c r="D88" s="55"/>
      <c r="E88" s="55"/>
      <c r="F88" s="55"/>
      <c r="G88" s="55"/>
      <c r="H88" s="55"/>
    </row>
    <row r="89" spans="1:8" x14ac:dyDescent="0.25">
      <c r="A89" s="73"/>
      <c r="B89" s="55"/>
      <c r="C89" s="55"/>
      <c r="D89" s="55"/>
      <c r="E89" s="55"/>
      <c r="F89" s="55"/>
      <c r="G89" s="55"/>
      <c r="H89" s="55"/>
    </row>
    <row r="90" spans="1:8" x14ac:dyDescent="0.25">
      <c r="A90" s="74"/>
      <c r="B90" s="55"/>
      <c r="C90" s="55"/>
      <c r="D90" s="55"/>
      <c r="E90" s="55"/>
      <c r="F90" s="55"/>
      <c r="G90" s="55"/>
      <c r="H90" s="55"/>
    </row>
    <row r="91" spans="1:8" ht="15.75" thickBot="1" x14ac:dyDescent="0.3"/>
    <row r="92" spans="1:8" ht="17.25" thickTop="1" thickBot="1" x14ac:dyDescent="0.3">
      <c r="A92" s="90" t="s">
        <v>57</v>
      </c>
      <c r="B92" s="90" t="s">
        <v>56</v>
      </c>
      <c r="C92" s="90" t="s">
        <v>6</v>
      </c>
      <c r="D92" s="90" t="s">
        <v>10</v>
      </c>
      <c r="E92" s="90" t="s">
        <v>11</v>
      </c>
      <c r="F92" s="90" t="s">
        <v>8</v>
      </c>
      <c r="G92" s="90" t="s">
        <v>7</v>
      </c>
      <c r="H92" s="90" t="s">
        <v>9</v>
      </c>
    </row>
    <row r="93" spans="1:8" ht="15.75" thickTop="1" x14ac:dyDescent="0.25">
      <c r="A93" s="76" t="s">
        <v>54</v>
      </c>
      <c r="B93" s="55"/>
      <c r="C93" s="55"/>
      <c r="D93" s="55"/>
      <c r="E93" s="55"/>
      <c r="F93" s="55"/>
      <c r="G93" s="55"/>
      <c r="H93" s="55"/>
    </row>
    <row r="94" spans="1:8" x14ac:dyDescent="0.25">
      <c r="A94" s="73"/>
      <c r="B94" s="55"/>
      <c r="C94" s="55"/>
      <c r="D94" s="55"/>
      <c r="E94" s="55"/>
      <c r="F94" s="55"/>
      <c r="G94" s="55"/>
      <c r="H94" s="55"/>
    </row>
    <row r="95" spans="1:8" x14ac:dyDescent="0.25">
      <c r="A95" s="73"/>
      <c r="B95" s="55"/>
      <c r="C95" s="55"/>
      <c r="D95" s="55"/>
      <c r="E95" s="55"/>
      <c r="F95" s="55"/>
      <c r="G95" s="55"/>
      <c r="H95" s="55"/>
    </row>
    <row r="96" spans="1:8" x14ac:dyDescent="0.25">
      <c r="A96" s="73"/>
      <c r="B96" s="55"/>
      <c r="C96" s="55"/>
      <c r="D96" s="55"/>
      <c r="E96" s="55"/>
      <c r="F96" s="55"/>
      <c r="G96" s="55"/>
      <c r="H96" s="55"/>
    </row>
    <row r="97" spans="1:8" x14ac:dyDescent="0.25">
      <c r="A97" s="73"/>
      <c r="B97" s="55"/>
      <c r="C97" s="55"/>
      <c r="D97" s="55"/>
      <c r="E97" s="55"/>
      <c r="F97" s="55"/>
      <c r="G97" s="55"/>
      <c r="H97" s="55"/>
    </row>
    <row r="98" spans="1:8" x14ac:dyDescent="0.25">
      <c r="A98" s="73"/>
      <c r="B98" s="55"/>
      <c r="C98" s="55"/>
      <c r="D98" s="55"/>
      <c r="E98" s="55"/>
      <c r="F98" s="55"/>
      <c r="G98" s="55"/>
      <c r="H98" s="55"/>
    </row>
    <row r="99" spans="1:8" x14ac:dyDescent="0.25">
      <c r="A99" s="73"/>
      <c r="B99" s="55"/>
      <c r="C99" s="55"/>
      <c r="D99" s="55"/>
      <c r="E99" s="55"/>
      <c r="F99" s="55"/>
      <c r="G99" s="55"/>
      <c r="H99" s="55"/>
    </row>
    <row r="100" spans="1:8" x14ac:dyDescent="0.25">
      <c r="A100" s="73"/>
      <c r="B100" s="55"/>
      <c r="C100" s="55"/>
      <c r="D100" s="55"/>
      <c r="E100" s="55"/>
      <c r="F100" s="55"/>
      <c r="G100" s="55"/>
      <c r="H100" s="55"/>
    </row>
    <row r="101" spans="1:8" x14ac:dyDescent="0.25">
      <c r="A101" s="73"/>
      <c r="B101" s="55"/>
      <c r="C101" s="55"/>
      <c r="D101" s="55"/>
      <c r="E101" s="55"/>
      <c r="F101" s="55"/>
      <c r="G101" s="55"/>
      <c r="H101" s="55"/>
    </row>
    <row r="102" spans="1:8" x14ac:dyDescent="0.25">
      <c r="A102" s="74"/>
      <c r="B102" s="55"/>
      <c r="C102" s="55"/>
      <c r="D102" s="55"/>
      <c r="E102" s="55"/>
      <c r="F102" s="55"/>
      <c r="G102" s="55"/>
      <c r="H102" s="55"/>
    </row>
    <row r="103" spans="1:8" ht="15.75" thickBot="1" x14ac:dyDescent="0.3"/>
    <row r="104" spans="1:8" ht="17.25" thickTop="1" thickBot="1" x14ac:dyDescent="0.3">
      <c r="A104" s="90" t="s">
        <v>57</v>
      </c>
      <c r="B104" s="90" t="s">
        <v>56</v>
      </c>
      <c r="C104" s="90" t="s">
        <v>6</v>
      </c>
      <c r="D104" s="90" t="s">
        <v>10</v>
      </c>
      <c r="E104" s="90" t="s">
        <v>11</v>
      </c>
      <c r="F104" s="90" t="s">
        <v>8</v>
      </c>
      <c r="G104" s="90" t="s">
        <v>7</v>
      </c>
      <c r="H104" s="90" t="s">
        <v>9</v>
      </c>
    </row>
    <row r="105" spans="1:8" ht="15.75" thickTop="1" x14ac:dyDescent="0.25">
      <c r="A105" s="76" t="s">
        <v>54</v>
      </c>
      <c r="B105" s="55"/>
      <c r="C105" s="55"/>
      <c r="D105" s="55"/>
      <c r="E105" s="55"/>
      <c r="F105" s="55"/>
      <c r="G105" s="55"/>
      <c r="H105" s="55"/>
    </row>
    <row r="106" spans="1:8" x14ac:dyDescent="0.25">
      <c r="A106" s="73"/>
      <c r="B106" s="55"/>
      <c r="C106" s="55"/>
      <c r="D106" s="55"/>
      <c r="E106" s="55"/>
      <c r="F106" s="55"/>
      <c r="G106" s="55"/>
      <c r="H106" s="55"/>
    </row>
    <row r="107" spans="1:8" x14ac:dyDescent="0.25">
      <c r="A107" s="73"/>
      <c r="B107" s="55"/>
      <c r="C107" s="55"/>
      <c r="D107" s="55"/>
      <c r="E107" s="55"/>
      <c r="F107" s="55"/>
      <c r="G107" s="55"/>
      <c r="H107" s="55"/>
    </row>
    <row r="108" spans="1:8" x14ac:dyDescent="0.25">
      <c r="A108" s="73"/>
      <c r="B108" s="55"/>
      <c r="C108" s="55"/>
      <c r="D108" s="55"/>
      <c r="E108" s="55"/>
      <c r="F108" s="55"/>
      <c r="G108" s="55"/>
      <c r="H108" s="55"/>
    </row>
    <row r="109" spans="1:8" x14ac:dyDescent="0.25">
      <c r="A109" s="73"/>
      <c r="B109" s="55"/>
      <c r="C109" s="55"/>
      <c r="D109" s="55"/>
      <c r="E109" s="55"/>
      <c r="F109" s="55"/>
      <c r="G109" s="55"/>
      <c r="H109" s="55"/>
    </row>
    <row r="110" spans="1:8" x14ac:dyDescent="0.25">
      <c r="A110" s="73"/>
      <c r="B110" s="55"/>
      <c r="C110" s="55"/>
      <c r="D110" s="55"/>
      <c r="E110" s="55"/>
      <c r="F110" s="55"/>
      <c r="G110" s="55"/>
      <c r="H110" s="55"/>
    </row>
    <row r="111" spans="1:8" x14ac:dyDescent="0.25">
      <c r="A111" s="73"/>
      <c r="B111" s="55"/>
      <c r="C111" s="55"/>
      <c r="D111" s="55"/>
      <c r="E111" s="55"/>
      <c r="F111" s="55"/>
      <c r="G111" s="55"/>
      <c r="H111" s="55"/>
    </row>
    <row r="112" spans="1:8" x14ac:dyDescent="0.25">
      <c r="A112" s="73"/>
      <c r="B112" s="55"/>
      <c r="C112" s="55"/>
      <c r="D112" s="55"/>
      <c r="E112" s="55"/>
      <c r="F112" s="55"/>
      <c r="G112" s="55"/>
      <c r="H112" s="55"/>
    </row>
    <row r="113" spans="1:8" x14ac:dyDescent="0.25">
      <c r="A113" s="73"/>
      <c r="B113" s="55"/>
      <c r="C113" s="55"/>
      <c r="D113" s="55"/>
      <c r="E113" s="55"/>
      <c r="F113" s="55"/>
      <c r="G113" s="55"/>
      <c r="H113" s="55"/>
    </row>
    <row r="114" spans="1:8" x14ac:dyDescent="0.25">
      <c r="A114" s="74"/>
      <c r="B114" s="55"/>
      <c r="C114" s="55"/>
      <c r="D114" s="55"/>
      <c r="E114" s="55"/>
      <c r="F114" s="55"/>
      <c r="G114" s="55"/>
      <c r="H114" s="55"/>
    </row>
  </sheetData>
  <mergeCells count="3">
    <mergeCell ref="I9:R9"/>
    <mergeCell ref="T9:AA9"/>
    <mergeCell ref="A29:A30"/>
  </mergeCells>
  <conditionalFormatting sqref="AF7:AF8">
    <cfRule type="cellIs" dxfId="49" priority="272" stopIfTrue="1" operator="equal">
      <formula>$AF$7</formula>
    </cfRule>
  </conditionalFormatting>
  <conditionalFormatting sqref="I12:I59">
    <cfRule type="cellIs" dxfId="48" priority="271" stopIfTrue="1" operator="equal">
      <formula>"x"</formula>
    </cfRule>
  </conditionalFormatting>
  <conditionalFormatting sqref="J12:J59">
    <cfRule type="cellIs" dxfId="47" priority="270" operator="equal">
      <formula>"x"</formula>
    </cfRule>
  </conditionalFormatting>
  <conditionalFormatting sqref="K12:K59">
    <cfRule type="cellIs" dxfId="46" priority="269" operator="equal">
      <formula>"x"</formula>
    </cfRule>
  </conditionalFormatting>
  <conditionalFormatting sqref="L12:L59">
    <cfRule type="cellIs" dxfId="45" priority="268" stopIfTrue="1" operator="equal">
      <formula>"x"</formula>
    </cfRule>
  </conditionalFormatting>
  <conditionalFormatting sqref="M12:M59">
    <cfRule type="cellIs" dxfId="44" priority="267" operator="equal">
      <formula>"x"</formula>
    </cfRule>
  </conditionalFormatting>
  <conditionalFormatting sqref="N12:N59">
    <cfRule type="cellIs" dxfId="43" priority="8" stopIfTrue="1" operator="equal">
      <formula>$AF$8</formula>
    </cfRule>
    <cfRule type="cellIs" dxfId="42" priority="9" stopIfTrue="1" operator="equal">
      <formula>$AF$7</formula>
    </cfRule>
  </conditionalFormatting>
  <conditionalFormatting sqref="N11">
    <cfRule type="cellIs" dxfId="41" priority="1" stopIfTrue="1" operator="equal">
      <formula>$AF$8</formula>
    </cfRule>
    <cfRule type="cellIs" dxfId="40" priority="2" stopIfTrue="1" operator="equal">
      <formula>$AF$7</formula>
    </cfRule>
  </conditionalFormatting>
  <conditionalFormatting sqref="I11">
    <cfRule type="cellIs" dxfId="39" priority="7" stopIfTrue="1" operator="equal">
      <formula>"x"</formula>
    </cfRule>
  </conditionalFormatting>
  <conditionalFormatting sqref="J11">
    <cfRule type="cellIs" dxfId="38" priority="6" operator="equal">
      <formula>"x"</formula>
    </cfRule>
  </conditionalFormatting>
  <conditionalFormatting sqref="K11">
    <cfRule type="cellIs" dxfId="37" priority="5" operator="equal">
      <formula>"x"</formula>
    </cfRule>
  </conditionalFormatting>
  <conditionalFormatting sqref="L11">
    <cfRule type="cellIs" dxfId="36" priority="4" stopIfTrue="1" operator="equal">
      <formula>"x"</formula>
    </cfRule>
  </conditionalFormatting>
  <conditionalFormatting sqref="M11">
    <cfRule type="cellIs" dxfId="35" priority="3" operator="equal">
      <formula>"x"</formula>
    </cfRule>
  </conditionalFormatting>
  <dataValidations count="1">
    <dataValidation type="list" allowBlank="1" showInputMessage="1" showErrorMessage="1" sqref="N11:N59">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1"/>
  <sheetViews>
    <sheetView showGridLines="0" topLeftCell="A17" zoomScale="90" zoomScaleNormal="90" zoomScalePageLayoutView="70" workbookViewId="0">
      <selection activeCell="B15" sqref="B15"/>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415" t="str">
        <f>'Monitoria Anual 1'!A3</f>
        <v>PLANO DE AÇÃO NACIONAL PARA A CONSERVAÇÃO DO FORMIGUEIRO-DO-LITORAL</v>
      </c>
      <c r="B3" s="415"/>
      <c r="C3" s="415"/>
      <c r="D3" s="415"/>
      <c r="E3" s="415"/>
      <c r="F3" s="415"/>
      <c r="G3" s="415"/>
      <c r="H3" s="415"/>
      <c r="I3" s="415"/>
      <c r="J3" s="415"/>
      <c r="K3" s="415"/>
      <c r="L3" s="415"/>
      <c r="M3" s="415"/>
      <c r="N3" s="415"/>
      <c r="O3" s="415"/>
      <c r="P3" s="415"/>
    </row>
    <row r="4" spans="1:19" s="1" customFormat="1" ht="15.75" thickTop="1" x14ac:dyDescent="0.25">
      <c r="H4" s="18"/>
      <c r="I4" s="18"/>
      <c r="J4" s="18"/>
      <c r="K4" s="18"/>
      <c r="L4" s="18"/>
      <c r="M4" s="18"/>
    </row>
    <row r="5" spans="1:19" s="6" customFormat="1" ht="25.9" customHeight="1" thickBot="1" x14ac:dyDescent="0.3">
      <c r="A5" s="7" t="s">
        <v>1</v>
      </c>
      <c r="B5" s="7"/>
      <c r="C5" s="12" t="str">
        <f>'Monitoria Anual 1'!D5</f>
        <v>Manter a viabilidade populacional (genética e demográfica) de Formicivora littoralis</v>
      </c>
      <c r="D5" s="12"/>
      <c r="E5" s="12"/>
      <c r="F5" s="12"/>
      <c r="G5" s="12"/>
      <c r="H5" s="12"/>
      <c r="I5" s="12"/>
      <c r="J5" s="12"/>
      <c r="K5" s="12"/>
      <c r="L5" s="12"/>
      <c r="M5" s="12"/>
      <c r="N5" s="12"/>
      <c r="O5" s="12"/>
      <c r="P5" s="13"/>
    </row>
    <row r="6" spans="1:19" s="1" customFormat="1" ht="15.75" thickTop="1" x14ac:dyDescent="0.25">
      <c r="H6" s="18"/>
      <c r="I6" s="18"/>
      <c r="J6" s="18"/>
      <c r="K6" s="18"/>
      <c r="L6" s="18"/>
      <c r="M6" s="18"/>
    </row>
    <row r="7" spans="1:19" s="1" customFormat="1" ht="15.75" thickBot="1" x14ac:dyDescent="0.3">
      <c r="A7" s="7" t="s">
        <v>2</v>
      </c>
      <c r="B7" s="7"/>
      <c r="C7" s="318">
        <v>41830</v>
      </c>
      <c r="D7" s="9"/>
      <c r="E7" s="10"/>
      <c r="F7" s="10"/>
      <c r="G7" s="11"/>
      <c r="H7" s="18"/>
      <c r="I7" s="18"/>
      <c r="J7" s="18"/>
      <c r="K7" s="18"/>
      <c r="L7" s="18"/>
      <c r="M7" s="18"/>
    </row>
    <row r="8" spans="1:19" ht="15.75" thickTop="1" x14ac:dyDescent="0.25"/>
    <row r="9" spans="1:19" ht="18.75" x14ac:dyDescent="0.25">
      <c r="A9" s="52" t="s">
        <v>33</v>
      </c>
      <c r="B9" s="52"/>
      <c r="C9" s="52"/>
      <c r="D9" s="52"/>
      <c r="E9" s="52"/>
      <c r="F9" s="52"/>
      <c r="G9" s="52"/>
      <c r="H9" s="52"/>
      <c r="I9" s="52"/>
      <c r="J9" s="52"/>
      <c r="K9" s="52"/>
      <c r="L9" s="52"/>
      <c r="M9" s="52"/>
      <c r="N9" s="52"/>
      <c r="O9" s="52"/>
      <c r="P9" s="52"/>
      <c r="Q9" s="52"/>
      <c r="R9" s="52"/>
      <c r="S9" s="52"/>
    </row>
    <row r="11" spans="1:19" x14ac:dyDescent="0.25">
      <c r="B11" s="29" t="s">
        <v>44</v>
      </c>
      <c r="C11" s="30"/>
      <c r="D11" s="30"/>
    </row>
    <row r="12" spans="1:19" ht="15.75" thickBot="1" x14ac:dyDescent="0.3">
      <c r="E12" s="419" t="s">
        <v>77</v>
      </c>
      <c r="F12" s="420"/>
    </row>
    <row r="13" spans="1:19" ht="59.25" customHeight="1" thickTop="1" thickBot="1" x14ac:dyDescent="0.3">
      <c r="B13" s="413" t="s">
        <v>35</v>
      </c>
      <c r="C13" s="414"/>
      <c r="D13" s="430"/>
      <c r="E13" s="417" t="s">
        <v>76</v>
      </c>
      <c r="F13" s="418"/>
    </row>
    <row r="14" spans="1:19" s="79" customFormat="1" ht="31.9" customHeight="1" thickTop="1" thickBot="1" x14ac:dyDescent="0.3">
      <c r="B14" s="80" t="s">
        <v>41</v>
      </c>
      <c r="C14" s="82" t="s">
        <v>74</v>
      </c>
      <c r="D14" s="81" t="s">
        <v>42</v>
      </c>
      <c r="E14" s="82" t="s">
        <v>67</v>
      </c>
      <c r="F14" s="81" t="s">
        <v>42</v>
      </c>
    </row>
    <row r="15" spans="1:19" ht="16.5" thickTop="1" x14ac:dyDescent="0.25">
      <c r="B15" s="53" t="s">
        <v>36</v>
      </c>
      <c r="C15" s="92"/>
      <c r="D15" s="93"/>
      <c r="E15" s="92">
        <f>COUNTA('Monitoria Anual 3'!N11:N59)</f>
        <v>2</v>
      </c>
      <c r="F15" s="93"/>
    </row>
    <row r="16" spans="1:19" ht="15.75" x14ac:dyDescent="0.25">
      <c r="B16" s="38" t="s">
        <v>48</v>
      </c>
      <c r="C16" s="94">
        <f>COUNTA('Monitoria Anual 3'!I12:I59)</f>
        <v>1</v>
      </c>
      <c r="D16" s="95">
        <f>C16/C22</f>
        <v>3.0303030303030304E-2</v>
      </c>
      <c r="E16" s="94">
        <f>C16-0</f>
        <v>1</v>
      </c>
      <c r="F16" s="95">
        <f t="shared" ref="F16:F21" si="0">E16/$E$22</f>
        <v>2.1276595744680851E-2</v>
      </c>
    </row>
    <row r="17" spans="2:17" ht="15.75" x14ac:dyDescent="0.25">
      <c r="B17" s="31" t="s">
        <v>37</v>
      </c>
      <c r="C17" s="96">
        <f>COUNTA('Monitoria Anual 3'!J12:J59)</f>
        <v>4</v>
      </c>
      <c r="D17" s="97">
        <f>C17/C22</f>
        <v>0.12121212121212122</v>
      </c>
      <c r="E17" s="96">
        <f>C17-1</f>
        <v>3</v>
      </c>
      <c r="F17" s="95">
        <f t="shared" si="0"/>
        <v>6.3829787234042548E-2</v>
      </c>
    </row>
    <row r="18" spans="2:17" ht="15.75" x14ac:dyDescent="0.25">
      <c r="B18" s="32" t="s">
        <v>38</v>
      </c>
      <c r="C18" s="96">
        <f>COUNTA('Monitoria Anual 3'!K12:K59)</f>
        <v>7</v>
      </c>
      <c r="D18" s="97">
        <f>C18/C22</f>
        <v>0.21212121212121213</v>
      </c>
      <c r="E18" s="96">
        <f>C18-1</f>
        <v>6</v>
      </c>
      <c r="F18" s="95">
        <f t="shared" si="0"/>
        <v>0.1276595744680851</v>
      </c>
    </row>
    <row r="19" spans="2:17" ht="15.75" x14ac:dyDescent="0.25">
      <c r="B19" s="33" t="s">
        <v>39</v>
      </c>
      <c r="C19" s="96">
        <f>COUNTA('Monitoria Anual 3'!L12:L59)</f>
        <v>14</v>
      </c>
      <c r="D19" s="97">
        <f>C19/C22</f>
        <v>0.42424242424242425</v>
      </c>
      <c r="E19" s="96">
        <f>C19-0</f>
        <v>14</v>
      </c>
      <c r="F19" s="95">
        <f t="shared" si="0"/>
        <v>0.2978723404255319</v>
      </c>
    </row>
    <row r="20" spans="2:17" ht="16.5" thickBot="1" x14ac:dyDescent="0.3">
      <c r="B20" s="34" t="s">
        <v>40</v>
      </c>
      <c r="C20" s="96">
        <f>COUNTA('Monitoria Anual 3'!M12:M59)</f>
        <v>7</v>
      </c>
      <c r="D20" s="97">
        <f>C20/C22</f>
        <v>0.21212121212121213</v>
      </c>
      <c r="E20" s="96">
        <v>21</v>
      </c>
      <c r="F20" s="95">
        <f t="shared" si="0"/>
        <v>0.44680851063829785</v>
      </c>
    </row>
    <row r="21" spans="2:17" ht="17.25" thickTop="1" thickBot="1" x14ac:dyDescent="0.3">
      <c r="B21" s="89" t="s">
        <v>58</v>
      </c>
      <c r="C21" s="96"/>
      <c r="D21" s="97"/>
      <c r="E21" s="96">
        <f>'Monitoria Anual 3'!B64</f>
        <v>2</v>
      </c>
      <c r="F21" s="95">
        <f t="shared" si="0"/>
        <v>4.2553191489361701E-2</v>
      </c>
    </row>
    <row r="22" spans="2:17" ht="16.5" thickTop="1" thickBot="1" x14ac:dyDescent="0.3">
      <c r="B22" s="99" t="s">
        <v>43</v>
      </c>
      <c r="C22" s="100">
        <f>C16+C17+C18+C19+C20</f>
        <v>33</v>
      </c>
      <c r="D22" s="101">
        <f>SUM(D15:D21)</f>
        <v>1</v>
      </c>
      <c r="E22" s="100">
        <f>SUM(E16:E21)</f>
        <v>47</v>
      </c>
      <c r="F22" s="98">
        <f>SUM(F16:F21)</f>
        <v>0.99999999999999989</v>
      </c>
    </row>
    <row r="23" spans="2:17" ht="16.5" thickTop="1" thickBot="1" x14ac:dyDescent="0.3">
      <c r="B23" s="416" t="s">
        <v>73</v>
      </c>
      <c r="C23" s="416"/>
      <c r="D23" s="416"/>
      <c r="E23" s="104">
        <f>COUNTIF('Monitoria Anual 3'!N12:N59,'Monitoria Anual 3'!AF7)</f>
        <v>0</v>
      </c>
      <c r="F23" s="102"/>
    </row>
    <row r="24" spans="2:17" ht="16.5" thickTop="1" thickBot="1" x14ac:dyDescent="0.3">
      <c r="B24" s="416" t="s">
        <v>72</v>
      </c>
      <c r="C24" s="416"/>
      <c r="D24" s="416"/>
      <c r="E24" s="104">
        <f>COUNTIF('Monitoria Anual 3'!N11:N59,'Monitoria Anual 3'!AF8)</f>
        <v>2</v>
      </c>
      <c r="F24" s="103"/>
    </row>
    <row r="25" spans="2:17" ht="15.75" thickTop="1" x14ac:dyDescent="0.25"/>
    <row r="26" spans="2:17" x14ac:dyDescent="0.25">
      <c r="B26" s="29" t="s">
        <v>45</v>
      </c>
      <c r="C26" s="30"/>
      <c r="D26" s="30"/>
    </row>
    <row r="27" spans="2:17" ht="3" customHeight="1" x14ac:dyDescent="0.25"/>
    <row r="28" spans="2:17" ht="36" customHeight="1" x14ac:dyDescent="0.25">
      <c r="B28" s="51" t="s">
        <v>34</v>
      </c>
      <c r="C28" s="37">
        <f>COUNTA('Monitoria Anual 3'!A11:A58)</f>
        <v>3</v>
      </c>
      <c r="O28" t="s">
        <v>70</v>
      </c>
      <c r="Q28" t="s">
        <v>71</v>
      </c>
    </row>
    <row r="29" spans="2:17" ht="6.6" customHeight="1" thickBot="1" x14ac:dyDescent="0.3"/>
    <row r="30" spans="2:17" ht="16.5" thickTop="1" thickBot="1" x14ac:dyDescent="0.3">
      <c r="B30" s="35" t="s">
        <v>46</v>
      </c>
      <c r="C30" s="87" t="s">
        <v>47</v>
      </c>
      <c r="D30" s="39"/>
      <c r="E30" s="40"/>
      <c r="F30" s="41"/>
      <c r="G30" s="42"/>
      <c r="H30" s="43"/>
      <c r="I30" s="44"/>
    </row>
    <row r="31" spans="2:17" ht="15.75" thickTop="1" x14ac:dyDescent="0.25">
      <c r="B31" s="45" t="s">
        <v>49</v>
      </c>
      <c r="C31" s="47">
        <f>COUNTA('Monitoria Anual 3'!B12:B30)</f>
        <v>19</v>
      </c>
      <c r="D31" s="50">
        <f>COUNTA('Monitoria Anual 3'!N11:N30)</f>
        <v>2</v>
      </c>
      <c r="E31" s="50">
        <f>COUNTA('Monitoria Anual 3'!I12:I30)</f>
        <v>0</v>
      </c>
      <c r="F31" s="50">
        <f>COUNTA('Monitoria Anual 3'!J12:J30)</f>
        <v>0</v>
      </c>
      <c r="G31" s="50">
        <f>COUNTA('Monitoria Anual 3'!K12:K30)</f>
        <v>5</v>
      </c>
      <c r="H31" s="50">
        <f>COUNTA('Monitoria Anual 3'!L12:L30)</f>
        <v>7</v>
      </c>
      <c r="I31" s="50">
        <f>COUNTA('Monitoria Anual 3'!M12:M30)</f>
        <v>1</v>
      </c>
    </row>
    <row r="32" spans="2:17" x14ac:dyDescent="0.25">
      <c r="B32" s="46" t="s">
        <v>50</v>
      </c>
      <c r="C32" s="48">
        <f>COUNTA('Monitoria Anual 3'!B31:B53)</f>
        <v>23</v>
      </c>
      <c r="D32" s="48">
        <f>COUNTA('Monitoria Anual 3'!N31:N53)</f>
        <v>0</v>
      </c>
      <c r="E32" s="48">
        <f>COUNTA('Monitoria Anual 3'!I31:I53)</f>
        <v>1</v>
      </c>
      <c r="F32" s="48">
        <f>COUNTA('Monitoria Anual 3'!J31:J53)</f>
        <v>3</v>
      </c>
      <c r="G32" s="48">
        <f>COUNTA('Monitoria Anual 3'!K31:K53)</f>
        <v>2</v>
      </c>
      <c r="H32" s="48">
        <f>COUNTA('Monitoria Anual 3'!L31:L53)</f>
        <v>5</v>
      </c>
      <c r="I32" s="48">
        <f>COUNTA('Monitoria Anual 3'!M31:M53)</f>
        <v>6</v>
      </c>
    </row>
    <row r="33" spans="2:9" x14ac:dyDescent="0.25">
      <c r="B33" s="46" t="s">
        <v>51</v>
      </c>
      <c r="C33" s="48">
        <f>COUNTA('Monitoria Anual 3'!B54:B58)</f>
        <v>5</v>
      </c>
      <c r="D33" s="48">
        <f>COUNTA('Monitoria Anual 3'!N54:N59)</f>
        <v>0</v>
      </c>
      <c r="E33" s="48">
        <f>COUNTA('Monitoria Anual 3'!I54:I59)</f>
        <v>0</v>
      </c>
      <c r="F33" s="48">
        <f>COUNTA('Monitoria Anual 3'!J54:J59)</f>
        <v>1</v>
      </c>
      <c r="G33" s="48">
        <f>COUNTA('Monitoria Anual 3'!K54:K59)</f>
        <v>0</v>
      </c>
      <c r="H33" s="48">
        <f>COUNTA('Monitoria Anual 3'!L54:L59)</f>
        <v>2</v>
      </c>
      <c r="I33" s="48">
        <f>COUNTA('Monitoria Anual 3'!M54:M59)</f>
        <v>0</v>
      </c>
    </row>
    <row r="34" spans="2:9" x14ac:dyDescent="0.25">
      <c r="B34" s="46"/>
      <c r="C34" s="48"/>
      <c r="D34" s="48"/>
      <c r="E34" s="48"/>
      <c r="F34" s="48"/>
      <c r="G34" s="48"/>
      <c r="H34" s="48"/>
      <c r="I34" s="48"/>
    </row>
    <row r="35" spans="2:9" x14ac:dyDescent="0.25">
      <c r="B35" s="46"/>
      <c r="C35" s="48"/>
      <c r="D35" s="48"/>
      <c r="E35" s="48"/>
      <c r="F35" s="48"/>
      <c r="G35" s="48"/>
      <c r="H35" s="48"/>
      <c r="I35" s="48"/>
    </row>
    <row r="36" spans="2:9" x14ac:dyDescent="0.25">
      <c r="B36" s="46"/>
      <c r="C36" s="48"/>
      <c r="D36" s="48"/>
      <c r="E36" s="48"/>
      <c r="F36" s="48"/>
      <c r="G36" s="48"/>
      <c r="H36" s="48"/>
      <c r="I36" s="48"/>
    </row>
    <row r="37" spans="2:9" x14ac:dyDescent="0.25">
      <c r="B37" s="46"/>
      <c r="C37" s="48"/>
      <c r="D37" s="48"/>
      <c r="E37" s="48"/>
      <c r="F37" s="48"/>
      <c r="G37" s="48"/>
      <c r="H37" s="48"/>
      <c r="I37" s="48"/>
    </row>
    <row r="38" spans="2:9" x14ac:dyDescent="0.25">
      <c r="B38" s="46"/>
      <c r="C38" s="48"/>
      <c r="D38" s="48"/>
      <c r="E38" s="48"/>
      <c r="F38" s="48"/>
      <c r="G38" s="48"/>
      <c r="H38" s="48"/>
      <c r="I38" s="48"/>
    </row>
    <row r="39" spans="2:9" x14ac:dyDescent="0.25">
      <c r="B39" s="46"/>
      <c r="C39" s="48"/>
      <c r="D39" s="48"/>
      <c r="E39" s="48"/>
      <c r="F39" s="48"/>
      <c r="G39" s="48"/>
      <c r="H39" s="48"/>
      <c r="I39" s="48"/>
    </row>
    <row r="40" spans="2:9" ht="15.75" thickBot="1" x14ac:dyDescent="0.3">
      <c r="B40" s="54"/>
      <c r="C40" s="49"/>
      <c r="D40" s="49"/>
      <c r="E40" s="49"/>
      <c r="F40" s="49"/>
      <c r="G40" s="49"/>
      <c r="H40" s="49"/>
      <c r="I40" s="49"/>
    </row>
    <row r="41" spans="2:9" ht="15.75" thickTop="1" x14ac:dyDescent="0.25"/>
  </sheetData>
  <mergeCells count="6">
    <mergeCell ref="A3:P3"/>
    <mergeCell ref="B13:D13"/>
    <mergeCell ref="B23:D23"/>
    <mergeCell ref="B24:D24"/>
    <mergeCell ref="E12:F12"/>
    <mergeCell ref="E13:F13"/>
  </mergeCells>
  <conditionalFormatting sqref="D31:I40">
    <cfRule type="cellIs" dxfId="34" priority="10" stopIfTrue="1" operator="equal">
      <formula>0</formula>
    </cfRule>
  </conditionalFormatting>
  <conditionalFormatting sqref="F31">
    <cfRule type="cellIs" dxfId="33" priority="9" operator="equal">
      <formula>0</formula>
    </cfRule>
  </conditionalFormatting>
  <conditionalFormatting sqref="G31">
    <cfRule type="cellIs" dxfId="32" priority="8" operator="equal">
      <formula>0</formula>
    </cfRule>
  </conditionalFormatting>
  <conditionalFormatting sqref="H31">
    <cfRule type="cellIs" dxfId="31" priority="7" operator="equal">
      <formula>0</formula>
    </cfRule>
  </conditionalFormatting>
  <conditionalFormatting sqref="I31">
    <cfRule type="cellIs" dxfId="30" priority="6" operator="equal">
      <formula>0</formula>
    </cfRule>
  </conditionalFormatting>
  <conditionalFormatting sqref="D31:E31 E32:E40 F31:I40">
    <cfRule type="cellIs" dxfId="29" priority="5" stopIfTrue="1" operator="equal">
      <formula>0</formula>
    </cfRule>
  </conditionalFormatting>
  <conditionalFormatting sqref="F31">
    <cfRule type="cellIs" dxfId="28" priority="4" operator="equal">
      <formula>0</formula>
    </cfRule>
  </conditionalFormatting>
  <conditionalFormatting sqref="G31">
    <cfRule type="cellIs" dxfId="27" priority="3" operator="equal">
      <formula>0</formula>
    </cfRule>
  </conditionalFormatting>
  <conditionalFormatting sqref="H31">
    <cfRule type="cellIs" dxfId="26" priority="2" operator="equal">
      <formula>0</formula>
    </cfRule>
  </conditionalFormatting>
  <conditionalFormatting sqref="I31">
    <cfRule type="cellIs" dxfId="25"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4"/>
  <sheetViews>
    <sheetView showGridLines="0" topLeftCell="A10" zoomScale="70" zoomScaleNormal="70" workbookViewId="0">
      <pane xSplit="2" ySplit="1" topLeftCell="J11" activePane="bottomRight" state="frozen"/>
      <selection activeCell="A10" sqref="A10"/>
      <selection pane="topRight" activeCell="C10" sqref="C10"/>
      <selection pane="bottomLeft" activeCell="A11" sqref="A11"/>
      <selection pane="bottomRight" activeCell="N54" sqref="N54"/>
    </sheetView>
  </sheetViews>
  <sheetFormatPr defaultRowHeight="15" x14ac:dyDescent="0.25"/>
  <cols>
    <col min="1" max="1" width="25.140625" style="1" customWidth="1"/>
    <col min="2" max="2" width="42.85546875" style="188" customWidth="1"/>
    <col min="3" max="3" width="18.7109375" style="1" customWidth="1"/>
    <col min="4" max="4" width="19.42578125" style="220" customWidth="1"/>
    <col min="5" max="5" width="25.7109375" style="220" customWidth="1"/>
    <col min="6" max="6" width="27.5703125" style="220" customWidth="1"/>
    <col min="7" max="7" width="32.42578125" style="220" customWidth="1"/>
    <col min="8" max="8" width="27.7109375" style="1" bestFit="1" customWidth="1"/>
    <col min="9" max="9" width="28" style="18" customWidth="1"/>
    <col min="10" max="10" width="28.5703125" style="18" customWidth="1"/>
    <col min="11" max="11" width="28.140625" style="18" customWidth="1"/>
    <col min="12" max="12" width="23.7109375" style="18" bestFit="1" customWidth="1"/>
    <col min="13" max="14" width="24.85546875" style="18" customWidth="1"/>
    <col min="15" max="15" width="37.85546875" style="6" customWidth="1"/>
    <col min="16" max="16" width="24.28515625" style="214" customWidth="1"/>
    <col min="17" max="17" width="40" style="6" customWidth="1"/>
    <col min="18" max="19" width="26.7109375" style="6" customWidth="1"/>
    <col min="20" max="20" width="28.85546875" style="6" customWidth="1"/>
    <col min="21" max="21" width="28.85546875" style="1" customWidth="1"/>
    <col min="22" max="24" width="18.7109375" style="220" customWidth="1"/>
    <col min="25" max="25" width="18.7109375" style="1" customWidth="1"/>
    <col min="26" max="26" width="18.7109375" style="6" customWidth="1"/>
    <col min="27" max="27" width="22.7109375" style="1" customWidth="1"/>
    <col min="28" max="31" width="8.85546875" style="1"/>
    <col min="32" max="32" width="0" style="1" hidden="1" customWidth="1"/>
    <col min="33" max="16384" width="9.140625" style="1"/>
  </cols>
  <sheetData>
    <row r="1" spans="1:32" s="2" customFormat="1" x14ac:dyDescent="0.25">
      <c r="A1" s="3" t="s">
        <v>0</v>
      </c>
      <c r="B1" s="196"/>
      <c r="D1" s="379"/>
      <c r="E1" s="379"/>
      <c r="F1" s="379"/>
      <c r="G1" s="379"/>
      <c r="I1" s="16"/>
      <c r="J1" s="16"/>
      <c r="K1" s="16"/>
      <c r="L1" s="16"/>
      <c r="M1" s="16"/>
      <c r="N1" s="16"/>
      <c r="O1" s="375"/>
      <c r="P1" s="372"/>
      <c r="Q1" s="375"/>
      <c r="R1" s="375"/>
      <c r="S1" s="375"/>
      <c r="T1" s="375"/>
      <c r="V1" s="379"/>
      <c r="W1" s="379"/>
      <c r="X1" s="379"/>
      <c r="Z1" s="375"/>
    </row>
    <row r="2" spans="1:32" s="4" customFormat="1" ht="4.1500000000000004" customHeight="1" x14ac:dyDescent="0.25">
      <c r="B2" s="197"/>
      <c r="D2" s="380"/>
      <c r="E2" s="380"/>
      <c r="F2" s="380"/>
      <c r="G2" s="380"/>
      <c r="I2" s="17"/>
      <c r="J2" s="17"/>
      <c r="K2" s="17"/>
      <c r="L2" s="17"/>
      <c r="M2" s="17"/>
      <c r="N2" s="17"/>
      <c r="O2" s="376"/>
      <c r="P2" s="373"/>
      <c r="Q2" s="376"/>
      <c r="R2" s="376"/>
      <c r="S2" s="376"/>
      <c r="T2" s="376"/>
      <c r="V2" s="380"/>
      <c r="W2" s="380"/>
      <c r="X2" s="380"/>
      <c r="Z2" s="376"/>
    </row>
    <row r="3" spans="1:32" s="5" customFormat="1" ht="15.75" thickBot="1" x14ac:dyDescent="0.3">
      <c r="A3" s="88" t="s">
        <v>834</v>
      </c>
      <c r="B3" s="362"/>
      <c r="C3" s="88"/>
      <c r="D3" s="387"/>
      <c r="E3" s="387"/>
      <c r="F3" s="387"/>
      <c r="G3" s="387"/>
      <c r="H3" s="88"/>
      <c r="I3" s="88"/>
      <c r="J3" s="88"/>
      <c r="K3" s="88"/>
      <c r="L3" s="88"/>
      <c r="M3" s="88"/>
      <c r="O3" s="362"/>
      <c r="P3" s="374"/>
      <c r="Q3" s="362"/>
      <c r="R3" s="377"/>
      <c r="S3" s="377"/>
      <c r="T3" s="377"/>
      <c r="V3" s="381"/>
      <c r="W3" s="381"/>
      <c r="X3" s="381"/>
      <c r="Z3" s="377"/>
    </row>
    <row r="4" spans="1:32" ht="15.75" thickTop="1" x14ac:dyDescent="0.25"/>
    <row r="5" spans="1:32" s="6" customFormat="1" ht="25.9" customHeight="1" thickBot="1" x14ac:dyDescent="0.3">
      <c r="A5" s="7" t="s">
        <v>1</v>
      </c>
      <c r="B5" s="363"/>
      <c r="C5" s="8"/>
      <c r="D5" s="383"/>
      <c r="E5" s="383"/>
      <c r="F5" s="383"/>
      <c r="G5" s="383"/>
      <c r="H5" s="12"/>
      <c r="I5" s="12"/>
      <c r="J5" s="12"/>
      <c r="K5" s="12"/>
      <c r="L5" s="12"/>
      <c r="M5" s="13"/>
      <c r="P5" s="214"/>
      <c r="V5" s="220"/>
      <c r="W5" s="220"/>
      <c r="X5" s="220"/>
    </row>
    <row r="6" spans="1:32" ht="15.75" thickTop="1" x14ac:dyDescent="0.25"/>
    <row r="7" spans="1:32" ht="15.75" thickBot="1" x14ac:dyDescent="0.3">
      <c r="A7" s="7" t="s">
        <v>2</v>
      </c>
      <c r="B7" s="363"/>
      <c r="C7" s="8"/>
      <c r="D7" s="388" t="s">
        <v>830</v>
      </c>
      <c r="E7" s="388"/>
      <c r="F7" s="388"/>
      <c r="G7" s="390"/>
      <c r="H7" s="18"/>
      <c r="AF7" s="1" t="s">
        <v>68</v>
      </c>
    </row>
    <row r="8" spans="1:32" ht="16.5" thickTop="1" thickBot="1" x14ac:dyDescent="0.3">
      <c r="AF8" s="83" t="s">
        <v>69</v>
      </c>
    </row>
    <row r="9" spans="1:32" ht="16.5" hidden="1" thickBot="1" x14ac:dyDescent="0.3">
      <c r="A9" s="70" t="s">
        <v>12</v>
      </c>
      <c r="B9" s="364"/>
      <c r="C9" s="71"/>
      <c r="D9" s="386"/>
      <c r="E9" s="386"/>
      <c r="F9" s="386"/>
      <c r="G9" s="386"/>
      <c r="H9" s="72"/>
      <c r="I9" s="402" t="s">
        <v>63</v>
      </c>
      <c r="J9" s="403"/>
      <c r="K9" s="403"/>
      <c r="L9" s="403"/>
      <c r="M9" s="403"/>
      <c r="N9" s="403"/>
      <c r="O9" s="403"/>
      <c r="P9" s="403"/>
      <c r="Q9" s="403"/>
      <c r="R9" s="404"/>
      <c r="S9" s="378"/>
      <c r="T9" s="405" t="s">
        <v>31</v>
      </c>
      <c r="U9" s="406"/>
      <c r="V9" s="406"/>
      <c r="W9" s="406"/>
      <c r="X9" s="406"/>
      <c r="Y9" s="406"/>
      <c r="Z9" s="406"/>
      <c r="AA9" s="407"/>
    </row>
    <row r="10" spans="1:32" ht="62.25" customHeight="1" thickTop="1" thickBot="1" x14ac:dyDescent="0.3">
      <c r="A10" s="24" t="s">
        <v>4</v>
      </c>
      <c r="B10" s="24" t="s">
        <v>5</v>
      </c>
      <c r="C10" s="24" t="s">
        <v>6</v>
      </c>
      <c r="D10" s="24" t="s">
        <v>10</v>
      </c>
      <c r="E10" s="24" t="s">
        <v>11</v>
      </c>
      <c r="F10" s="24" t="s">
        <v>7</v>
      </c>
      <c r="G10" s="24" t="s">
        <v>9</v>
      </c>
      <c r="H10" s="24" t="s">
        <v>66</v>
      </c>
      <c r="I10" s="19" t="s">
        <v>13</v>
      </c>
      <c r="J10" s="20" t="s">
        <v>14</v>
      </c>
      <c r="K10" s="21" t="s">
        <v>15</v>
      </c>
      <c r="L10" s="22" t="s">
        <v>16</v>
      </c>
      <c r="M10" s="23" t="s">
        <v>17</v>
      </c>
      <c r="N10" s="77" t="s">
        <v>18</v>
      </c>
      <c r="O10" s="25" t="s">
        <v>19</v>
      </c>
      <c r="P10" s="25" t="s">
        <v>20</v>
      </c>
      <c r="Q10" s="25" t="s">
        <v>21</v>
      </c>
      <c r="R10" s="25" t="s">
        <v>22</v>
      </c>
      <c r="S10" s="25" t="s">
        <v>64</v>
      </c>
      <c r="T10" s="26" t="s">
        <v>23</v>
      </c>
      <c r="U10" s="27" t="s">
        <v>24</v>
      </c>
      <c r="V10" s="27" t="s">
        <v>25</v>
      </c>
      <c r="W10" s="27" t="s">
        <v>26</v>
      </c>
      <c r="X10" s="27" t="s">
        <v>27</v>
      </c>
      <c r="Y10" s="27" t="s">
        <v>28</v>
      </c>
      <c r="Z10" s="27" t="s">
        <v>29</v>
      </c>
      <c r="AA10" s="27" t="s">
        <v>30</v>
      </c>
    </row>
    <row r="11" spans="1:32" ht="127.5" customHeight="1" thickTop="1" x14ac:dyDescent="0.25">
      <c r="A11" s="436" t="s">
        <v>831</v>
      </c>
      <c r="B11" s="246" t="s">
        <v>826</v>
      </c>
      <c r="C11" s="112" t="s">
        <v>345</v>
      </c>
      <c r="D11" s="336">
        <v>41244</v>
      </c>
      <c r="E11" s="336">
        <v>42217</v>
      </c>
      <c r="F11" s="337" t="s">
        <v>252</v>
      </c>
      <c r="G11" s="337" t="s">
        <v>681</v>
      </c>
      <c r="H11" s="126">
        <v>20000</v>
      </c>
      <c r="I11" s="15"/>
      <c r="J11" s="15" t="s">
        <v>65</v>
      </c>
      <c r="K11" s="15"/>
      <c r="L11" s="15"/>
      <c r="M11" s="15"/>
      <c r="N11" s="28"/>
      <c r="O11" s="215" t="s">
        <v>919</v>
      </c>
      <c r="P11" s="215" t="s">
        <v>836</v>
      </c>
      <c r="Q11" s="215" t="s">
        <v>827</v>
      </c>
      <c r="R11" s="369" t="s">
        <v>837</v>
      </c>
      <c r="S11" s="215" t="s">
        <v>920</v>
      </c>
      <c r="T11" s="215"/>
      <c r="U11" s="304"/>
      <c r="V11" s="305"/>
      <c r="W11" s="305"/>
      <c r="X11" s="221"/>
      <c r="Y11" s="14"/>
      <c r="Z11" s="215"/>
      <c r="AA11" s="14"/>
    </row>
    <row r="12" spans="1:32" ht="141" customHeight="1" x14ac:dyDescent="0.25">
      <c r="A12" s="437"/>
      <c r="B12" s="246" t="s">
        <v>798</v>
      </c>
      <c r="C12" s="112" t="s">
        <v>249</v>
      </c>
      <c r="D12" s="336">
        <v>40391</v>
      </c>
      <c r="E12" s="336">
        <v>41944</v>
      </c>
      <c r="F12" s="337" t="s">
        <v>252</v>
      </c>
      <c r="G12" s="337" t="s">
        <v>437</v>
      </c>
      <c r="H12" s="126" t="s">
        <v>452</v>
      </c>
      <c r="I12" s="15"/>
      <c r="J12" s="15" t="s">
        <v>65</v>
      </c>
      <c r="K12" s="15"/>
      <c r="L12" s="15"/>
      <c r="M12" s="15"/>
      <c r="N12" s="28"/>
      <c r="O12" s="215" t="s">
        <v>921</v>
      </c>
      <c r="P12" s="215" t="s">
        <v>836</v>
      </c>
      <c r="Q12" s="215" t="s">
        <v>882</v>
      </c>
      <c r="R12" s="369" t="s">
        <v>837</v>
      </c>
      <c r="S12" s="215" t="s">
        <v>922</v>
      </c>
      <c r="T12" s="215"/>
      <c r="U12" s="304"/>
      <c r="V12" s="305"/>
      <c r="W12" s="305"/>
      <c r="X12" s="221"/>
      <c r="Y12" s="14"/>
      <c r="Z12" s="215"/>
      <c r="AA12" s="14"/>
    </row>
    <row r="13" spans="1:32" ht="141" customHeight="1" x14ac:dyDescent="0.25">
      <c r="A13" s="437"/>
      <c r="B13" s="246" t="s">
        <v>721</v>
      </c>
      <c r="C13" s="112" t="s">
        <v>250</v>
      </c>
      <c r="D13" s="336">
        <v>41153</v>
      </c>
      <c r="E13" s="336">
        <v>42217</v>
      </c>
      <c r="F13" s="337" t="s">
        <v>252</v>
      </c>
      <c r="G13" s="337" t="s">
        <v>128</v>
      </c>
      <c r="H13" s="205" t="s">
        <v>452</v>
      </c>
      <c r="I13" s="15"/>
      <c r="J13" s="15"/>
      <c r="K13" s="15"/>
      <c r="L13" s="15"/>
      <c r="M13" s="15" t="s">
        <v>65</v>
      </c>
      <c r="N13" s="28"/>
      <c r="O13" s="215" t="s">
        <v>839</v>
      </c>
      <c r="P13" s="215" t="s">
        <v>840</v>
      </c>
      <c r="Q13" s="369"/>
      <c r="R13" s="369" t="s">
        <v>838</v>
      </c>
      <c r="S13" s="215" t="s">
        <v>852</v>
      </c>
      <c r="T13" s="369"/>
      <c r="U13" s="14"/>
      <c r="V13" s="304"/>
      <c r="W13" s="305"/>
      <c r="X13" s="304"/>
      <c r="Y13" s="14"/>
      <c r="Z13" s="369"/>
      <c r="AA13" s="14"/>
    </row>
    <row r="14" spans="1:32" ht="111" customHeight="1" x14ac:dyDescent="0.25">
      <c r="A14" s="437"/>
      <c r="B14" s="246" t="s">
        <v>884</v>
      </c>
      <c r="C14" s="112" t="s">
        <v>251</v>
      </c>
      <c r="D14" s="336">
        <v>40391</v>
      </c>
      <c r="E14" s="336">
        <v>41852</v>
      </c>
      <c r="F14" s="337" t="s">
        <v>252</v>
      </c>
      <c r="G14" s="337" t="s">
        <v>253</v>
      </c>
      <c r="H14" s="126" t="s">
        <v>452</v>
      </c>
      <c r="I14" s="15"/>
      <c r="J14" s="15" t="s">
        <v>65</v>
      </c>
      <c r="K14" s="15"/>
      <c r="L14" s="15"/>
      <c r="M14" s="15"/>
      <c r="N14" s="28"/>
      <c r="O14" s="215" t="s">
        <v>886</v>
      </c>
      <c r="P14" s="215" t="s">
        <v>885</v>
      </c>
      <c r="Q14" s="215" t="s">
        <v>883</v>
      </c>
      <c r="R14" s="215" t="s">
        <v>887</v>
      </c>
      <c r="S14" s="215" t="s">
        <v>845</v>
      </c>
      <c r="T14" s="369"/>
      <c r="U14" s="14"/>
      <c r="V14" s="304"/>
      <c r="W14" s="305"/>
      <c r="X14" s="304"/>
      <c r="Y14" s="14"/>
      <c r="Z14" s="369"/>
      <c r="AA14" s="14"/>
    </row>
    <row r="15" spans="1:32" ht="135" x14ac:dyDescent="0.25">
      <c r="A15" s="437"/>
      <c r="B15" s="335" t="s">
        <v>722</v>
      </c>
      <c r="C15" s="351" t="s">
        <v>429</v>
      </c>
      <c r="D15" s="336">
        <v>40391</v>
      </c>
      <c r="E15" s="336">
        <v>40483</v>
      </c>
      <c r="F15" s="341" t="s">
        <v>888</v>
      </c>
      <c r="G15" s="337" t="s">
        <v>438</v>
      </c>
      <c r="H15" s="345" t="s">
        <v>452</v>
      </c>
      <c r="I15" s="15"/>
      <c r="J15" s="15"/>
      <c r="K15" s="15"/>
      <c r="L15" s="15"/>
      <c r="M15" s="15" t="s">
        <v>65</v>
      </c>
      <c r="N15" s="28"/>
      <c r="O15" s="335" t="s">
        <v>923</v>
      </c>
      <c r="P15" s="143"/>
      <c r="Q15" s="335" t="s">
        <v>183</v>
      </c>
      <c r="R15" s="338" t="s">
        <v>311</v>
      </c>
      <c r="S15" s="129"/>
      <c r="T15" s="369"/>
      <c r="U15" s="14"/>
      <c r="V15" s="304"/>
      <c r="W15" s="304"/>
      <c r="X15" s="304"/>
      <c r="Y15" s="14"/>
      <c r="Z15" s="369"/>
      <c r="AA15" s="14"/>
    </row>
    <row r="16" spans="1:32" ht="120.75" customHeight="1" x14ac:dyDescent="0.25">
      <c r="A16" s="437"/>
      <c r="B16" s="246" t="s">
        <v>737</v>
      </c>
      <c r="C16" s="112" t="s">
        <v>431</v>
      </c>
      <c r="D16" s="336">
        <v>40391</v>
      </c>
      <c r="E16" s="336">
        <v>42217</v>
      </c>
      <c r="F16" s="337" t="s">
        <v>430</v>
      </c>
      <c r="G16" s="337" t="s">
        <v>439</v>
      </c>
      <c r="H16" s="126">
        <v>3200</v>
      </c>
      <c r="I16" s="15"/>
      <c r="J16" s="15" t="s">
        <v>65</v>
      </c>
      <c r="K16" s="15"/>
      <c r="L16" s="15"/>
      <c r="M16" s="15"/>
      <c r="N16" s="28"/>
      <c r="O16" s="215" t="s">
        <v>843</v>
      </c>
      <c r="P16" s="215" t="s">
        <v>844</v>
      </c>
      <c r="Q16" s="215" t="s">
        <v>842</v>
      </c>
      <c r="R16" s="215" t="s">
        <v>887</v>
      </c>
      <c r="S16" s="215" t="s">
        <v>846</v>
      </c>
      <c r="T16" s="369"/>
      <c r="U16" s="14"/>
      <c r="V16" s="304"/>
      <c r="W16" s="305"/>
      <c r="X16" s="304"/>
      <c r="Y16" s="14"/>
      <c r="Z16" s="369"/>
      <c r="AA16" s="14"/>
    </row>
    <row r="17" spans="1:27" ht="155.25" customHeight="1" x14ac:dyDescent="0.25">
      <c r="A17" s="437"/>
      <c r="B17" s="335" t="s">
        <v>486</v>
      </c>
      <c r="C17" s="337" t="s">
        <v>190</v>
      </c>
      <c r="D17" s="336">
        <v>40391</v>
      </c>
      <c r="E17" s="336">
        <v>40483</v>
      </c>
      <c r="F17" s="337" t="s">
        <v>176</v>
      </c>
      <c r="G17" s="337" t="s">
        <v>440</v>
      </c>
      <c r="H17" s="345" t="s">
        <v>452</v>
      </c>
      <c r="I17" s="15"/>
      <c r="J17" s="15"/>
      <c r="K17" s="15"/>
      <c r="L17" s="15"/>
      <c r="M17" s="15" t="s">
        <v>65</v>
      </c>
      <c r="N17" s="28"/>
      <c r="O17" s="335" t="s">
        <v>189</v>
      </c>
      <c r="P17" s="337" t="s">
        <v>190</v>
      </c>
      <c r="Q17" s="337"/>
      <c r="R17" s="132" t="s">
        <v>191</v>
      </c>
      <c r="S17" s="129"/>
      <c r="T17" s="369"/>
      <c r="U17" s="14"/>
      <c r="V17" s="304"/>
      <c r="W17" s="304"/>
      <c r="X17" s="304"/>
      <c r="Y17" s="14"/>
      <c r="Z17" s="369"/>
      <c r="AA17" s="14"/>
    </row>
    <row r="18" spans="1:27" ht="150" x14ac:dyDescent="0.25">
      <c r="A18" s="437"/>
      <c r="B18" s="335" t="s">
        <v>723</v>
      </c>
      <c r="C18" s="112" t="s">
        <v>260</v>
      </c>
      <c r="D18" s="336">
        <v>41153</v>
      </c>
      <c r="E18" s="336">
        <v>42217</v>
      </c>
      <c r="F18" s="337" t="s">
        <v>252</v>
      </c>
      <c r="G18" s="337" t="s">
        <v>902</v>
      </c>
      <c r="H18" s="126">
        <v>1000000</v>
      </c>
      <c r="I18" s="15"/>
      <c r="J18" s="15" t="s">
        <v>65</v>
      </c>
      <c r="K18" s="15"/>
      <c r="L18" s="15"/>
      <c r="M18" s="15"/>
      <c r="N18" s="28"/>
      <c r="O18" s="215" t="s">
        <v>847</v>
      </c>
      <c r="P18" s="215" t="s">
        <v>848</v>
      </c>
      <c r="Q18" s="215" t="s">
        <v>849</v>
      </c>
      <c r="R18" s="369" t="s">
        <v>889</v>
      </c>
      <c r="S18" s="369"/>
      <c r="T18" s="369"/>
      <c r="U18" s="14"/>
      <c r="V18" s="304"/>
      <c r="W18" s="305"/>
      <c r="X18" s="304"/>
      <c r="Y18" s="14"/>
      <c r="Z18" s="369"/>
      <c r="AA18" s="14"/>
    </row>
    <row r="19" spans="1:27" ht="105" x14ac:dyDescent="0.25">
      <c r="A19" s="437"/>
      <c r="B19" s="335" t="s">
        <v>744</v>
      </c>
      <c r="C19" s="112" t="s">
        <v>262</v>
      </c>
      <c r="D19" s="336">
        <v>41275</v>
      </c>
      <c r="E19" s="336">
        <v>42217</v>
      </c>
      <c r="F19" s="337" t="s">
        <v>781</v>
      </c>
      <c r="G19" s="337" t="s">
        <v>443</v>
      </c>
      <c r="H19" s="126" t="s">
        <v>452</v>
      </c>
      <c r="I19" s="15"/>
      <c r="J19" s="15" t="s">
        <v>65</v>
      </c>
      <c r="K19" s="15"/>
      <c r="L19" s="15"/>
      <c r="M19" s="15"/>
      <c r="N19" s="28"/>
      <c r="O19" s="369"/>
      <c r="P19" s="215"/>
      <c r="Q19" s="215" t="s">
        <v>924</v>
      </c>
      <c r="R19" s="369" t="s">
        <v>889</v>
      </c>
      <c r="S19" s="215" t="s">
        <v>880</v>
      </c>
      <c r="T19" s="369"/>
      <c r="U19" s="14"/>
      <c r="V19" s="304"/>
      <c r="W19" s="305"/>
      <c r="X19" s="304"/>
      <c r="Y19" s="14"/>
      <c r="Z19" s="369"/>
      <c r="AA19" s="14"/>
    </row>
    <row r="20" spans="1:27" ht="315" x14ac:dyDescent="0.25">
      <c r="A20" s="437"/>
      <c r="B20" s="335" t="s">
        <v>873</v>
      </c>
      <c r="C20" s="215" t="s">
        <v>743</v>
      </c>
      <c r="D20" s="336">
        <v>40391</v>
      </c>
      <c r="E20" s="336">
        <v>42217</v>
      </c>
      <c r="F20" s="337" t="s">
        <v>252</v>
      </c>
      <c r="G20" s="337" t="s">
        <v>903</v>
      </c>
      <c r="H20" s="126" t="s">
        <v>452</v>
      </c>
      <c r="I20" s="15"/>
      <c r="J20" s="15"/>
      <c r="K20" s="15"/>
      <c r="L20" s="15"/>
      <c r="M20" s="15" t="s">
        <v>32</v>
      </c>
      <c r="N20" s="28"/>
      <c r="O20" s="215" t="s">
        <v>925</v>
      </c>
      <c r="P20" s="215" t="s">
        <v>850</v>
      </c>
      <c r="Q20" s="215" t="s">
        <v>851</v>
      </c>
      <c r="R20" s="215" t="s">
        <v>904</v>
      </c>
      <c r="S20" s="215"/>
      <c r="T20" s="369"/>
      <c r="U20" s="14"/>
      <c r="V20" s="304"/>
      <c r="W20" s="305"/>
      <c r="X20" s="304"/>
      <c r="Y20" s="14"/>
      <c r="Z20" s="369"/>
      <c r="AA20" s="14"/>
    </row>
    <row r="21" spans="1:27" ht="90" customHeight="1" x14ac:dyDescent="0.25">
      <c r="A21" s="437"/>
      <c r="B21" s="335" t="s">
        <v>926</v>
      </c>
      <c r="C21" s="304" t="s">
        <v>771</v>
      </c>
      <c r="D21" s="305">
        <v>41974</v>
      </c>
      <c r="E21" s="305">
        <v>42217</v>
      </c>
      <c r="F21" s="337" t="s">
        <v>269</v>
      </c>
      <c r="G21" s="337" t="s">
        <v>446</v>
      </c>
      <c r="H21" s="126" t="s">
        <v>452</v>
      </c>
      <c r="I21" s="15"/>
      <c r="J21" s="15" t="s">
        <v>65</v>
      </c>
      <c r="K21" s="15"/>
      <c r="L21" s="15"/>
      <c r="M21" s="15"/>
      <c r="N21" s="28"/>
      <c r="O21" s="215" t="s">
        <v>875</v>
      </c>
      <c r="P21" s="215" t="s">
        <v>874</v>
      </c>
      <c r="Q21" s="369"/>
      <c r="R21" s="215" t="s">
        <v>890</v>
      </c>
      <c r="S21" s="215" t="s">
        <v>894</v>
      </c>
      <c r="T21" s="369"/>
      <c r="U21" s="14"/>
      <c r="V21" s="304"/>
      <c r="W21" s="305"/>
      <c r="X21" s="304"/>
      <c r="Y21" s="14"/>
      <c r="Z21" s="369"/>
      <c r="AA21" s="14"/>
    </row>
    <row r="22" spans="1:27" ht="102.75" customHeight="1" x14ac:dyDescent="0.25">
      <c r="A22" s="437"/>
      <c r="B22" s="335" t="s">
        <v>724</v>
      </c>
      <c r="C22" s="337" t="s">
        <v>433</v>
      </c>
      <c r="D22" s="336">
        <v>40391</v>
      </c>
      <c r="E22" s="336">
        <v>40483</v>
      </c>
      <c r="F22" s="340" t="s">
        <v>141</v>
      </c>
      <c r="G22" s="337" t="s">
        <v>447</v>
      </c>
      <c r="H22" s="345" t="s">
        <v>452</v>
      </c>
      <c r="I22" s="15"/>
      <c r="J22" s="15"/>
      <c r="K22" s="15"/>
      <c r="L22" s="15"/>
      <c r="M22" s="15" t="s">
        <v>65</v>
      </c>
      <c r="N22" s="28"/>
      <c r="O22" s="150" t="s">
        <v>202</v>
      </c>
      <c r="P22" s="124"/>
      <c r="Q22" s="124"/>
      <c r="R22" s="124" t="s">
        <v>191</v>
      </c>
      <c r="S22" s="335" t="s">
        <v>271</v>
      </c>
      <c r="T22" s="369"/>
      <c r="U22" s="14"/>
      <c r="V22" s="304"/>
      <c r="W22" s="304"/>
      <c r="X22" s="304"/>
      <c r="Y22" s="14"/>
      <c r="Z22" s="369"/>
      <c r="AA22" s="14"/>
    </row>
    <row r="23" spans="1:27" ht="97.5" customHeight="1" x14ac:dyDescent="0.25">
      <c r="A23" s="437"/>
      <c r="B23" s="335" t="s">
        <v>725</v>
      </c>
      <c r="C23" s="337" t="s">
        <v>433</v>
      </c>
      <c r="D23" s="336">
        <v>40391</v>
      </c>
      <c r="E23" s="336">
        <v>40483</v>
      </c>
      <c r="F23" s="341" t="s">
        <v>905</v>
      </c>
      <c r="G23" s="337" t="s">
        <v>447</v>
      </c>
      <c r="H23" s="345" t="s">
        <v>452</v>
      </c>
      <c r="I23" s="15"/>
      <c r="J23" s="15"/>
      <c r="K23" s="15"/>
      <c r="L23" s="15"/>
      <c r="M23" s="15" t="s">
        <v>65</v>
      </c>
      <c r="N23" s="28"/>
      <c r="O23" s="150" t="s">
        <v>202</v>
      </c>
      <c r="P23" s="124"/>
      <c r="Q23" s="124"/>
      <c r="R23" s="124" t="s">
        <v>191</v>
      </c>
      <c r="S23" s="335" t="s">
        <v>271</v>
      </c>
      <c r="T23" s="369"/>
      <c r="U23" s="14"/>
      <c r="V23" s="304"/>
      <c r="W23" s="304"/>
      <c r="X23" s="304"/>
      <c r="Y23" s="14"/>
      <c r="Z23" s="369"/>
      <c r="AA23" s="14"/>
    </row>
    <row r="24" spans="1:27" ht="60" x14ac:dyDescent="0.25">
      <c r="A24" s="437"/>
      <c r="B24" s="335" t="s">
        <v>726</v>
      </c>
      <c r="C24" s="337" t="s">
        <v>780</v>
      </c>
      <c r="D24" s="336">
        <v>41153</v>
      </c>
      <c r="E24" s="336">
        <v>42217</v>
      </c>
      <c r="F24" s="337" t="s">
        <v>906</v>
      </c>
      <c r="G24" s="337" t="s">
        <v>448</v>
      </c>
      <c r="H24" s="345">
        <v>200000</v>
      </c>
      <c r="I24" s="15"/>
      <c r="J24" s="15"/>
      <c r="K24" s="15"/>
      <c r="L24" s="15"/>
      <c r="M24" s="15" t="s">
        <v>65</v>
      </c>
      <c r="N24" s="28"/>
      <c r="O24" s="369"/>
      <c r="P24" s="215" t="s">
        <v>748</v>
      </c>
      <c r="Q24" s="215"/>
      <c r="R24" s="221" t="s">
        <v>252</v>
      </c>
      <c r="S24" s="204" t="s">
        <v>749</v>
      </c>
      <c r="T24" s="369"/>
      <c r="U24" s="14"/>
      <c r="V24" s="304"/>
      <c r="W24" s="304"/>
      <c r="X24" s="304"/>
      <c r="Y24" s="14"/>
      <c r="Z24" s="369"/>
      <c r="AA24" s="14"/>
    </row>
    <row r="25" spans="1:27" ht="90" x14ac:dyDescent="0.25">
      <c r="A25" s="437"/>
      <c r="B25" s="335" t="s">
        <v>791</v>
      </c>
      <c r="C25" s="337" t="s">
        <v>204</v>
      </c>
      <c r="D25" s="336">
        <v>40391</v>
      </c>
      <c r="E25" s="336">
        <v>41214</v>
      </c>
      <c r="F25" s="337" t="s">
        <v>137</v>
      </c>
      <c r="G25" s="337"/>
      <c r="H25" s="345" t="s">
        <v>452</v>
      </c>
      <c r="I25" s="15"/>
      <c r="J25" s="15"/>
      <c r="K25" s="15"/>
      <c r="L25" s="15"/>
      <c r="M25" s="15" t="s">
        <v>65</v>
      </c>
      <c r="N25" s="28"/>
      <c r="O25" s="335" t="s">
        <v>204</v>
      </c>
      <c r="P25" s="335"/>
      <c r="Q25" s="335"/>
      <c r="R25" s="337" t="s">
        <v>205</v>
      </c>
      <c r="S25" s="335" t="s">
        <v>274</v>
      </c>
      <c r="T25" s="369"/>
      <c r="U25" s="14"/>
      <c r="V25" s="304"/>
      <c r="W25" s="304"/>
      <c r="X25" s="304"/>
      <c r="Y25" s="14"/>
      <c r="Z25" s="369"/>
      <c r="AA25" s="14"/>
    </row>
    <row r="26" spans="1:27" ht="111.75" customHeight="1" x14ac:dyDescent="0.25">
      <c r="A26" s="437"/>
      <c r="B26" s="335" t="s">
        <v>792</v>
      </c>
      <c r="C26" s="337" t="s">
        <v>434</v>
      </c>
      <c r="D26" s="336">
        <v>40391</v>
      </c>
      <c r="E26" s="336">
        <v>40483</v>
      </c>
      <c r="F26" s="337" t="s">
        <v>176</v>
      </c>
      <c r="G26" s="337" t="s">
        <v>449</v>
      </c>
      <c r="H26" s="345" t="s">
        <v>452</v>
      </c>
      <c r="I26" s="15"/>
      <c r="J26" s="15"/>
      <c r="K26" s="15"/>
      <c r="L26" s="15"/>
      <c r="M26" s="15" t="s">
        <v>65</v>
      </c>
      <c r="N26" s="28"/>
      <c r="O26" s="335" t="s">
        <v>206</v>
      </c>
      <c r="P26" s="337"/>
      <c r="Q26" s="337"/>
      <c r="R26" s="337"/>
      <c r="S26" s="129"/>
      <c r="T26" s="369"/>
      <c r="U26" s="14"/>
      <c r="V26" s="304"/>
      <c r="W26" s="304"/>
      <c r="X26" s="304"/>
      <c r="Y26" s="14"/>
      <c r="Z26" s="369"/>
      <c r="AA26" s="14"/>
    </row>
    <row r="27" spans="1:27" ht="225" x14ac:dyDescent="0.25">
      <c r="A27" s="437"/>
      <c r="B27" s="335" t="s">
        <v>793</v>
      </c>
      <c r="C27" s="112" t="s">
        <v>348</v>
      </c>
      <c r="D27" s="336">
        <v>41153</v>
      </c>
      <c r="E27" s="336">
        <v>42217</v>
      </c>
      <c r="F27" s="337" t="s">
        <v>252</v>
      </c>
      <c r="G27" s="337" t="s">
        <v>907</v>
      </c>
      <c r="H27" s="126" t="s">
        <v>452</v>
      </c>
      <c r="I27" s="15"/>
      <c r="J27" s="15" t="s">
        <v>65</v>
      </c>
      <c r="K27" s="15"/>
      <c r="L27" s="15"/>
      <c r="M27" s="15"/>
      <c r="N27" s="28"/>
      <c r="O27" s="369" t="s">
        <v>853</v>
      </c>
      <c r="P27" s="215" t="s">
        <v>836</v>
      </c>
      <c r="Q27" s="215" t="s">
        <v>854</v>
      </c>
      <c r="R27" s="215" t="s">
        <v>889</v>
      </c>
      <c r="S27" s="215" t="s">
        <v>852</v>
      </c>
      <c r="T27" s="369"/>
      <c r="U27" s="14"/>
      <c r="V27" s="304"/>
      <c r="W27" s="305">
        <v>42583</v>
      </c>
      <c r="X27" s="304"/>
      <c r="Y27" s="14"/>
      <c r="Z27" s="369"/>
      <c r="AA27" s="14"/>
    </row>
    <row r="28" spans="1:27" ht="117" customHeight="1" x14ac:dyDescent="0.25">
      <c r="A28" s="437"/>
      <c r="B28" s="346" t="s">
        <v>794</v>
      </c>
      <c r="C28" s="124" t="s">
        <v>275</v>
      </c>
      <c r="D28" s="226">
        <v>40391</v>
      </c>
      <c r="E28" s="226">
        <v>42217</v>
      </c>
      <c r="F28" s="156" t="s">
        <v>147</v>
      </c>
      <c r="G28" s="124" t="s">
        <v>451</v>
      </c>
      <c r="H28" s="227" t="s">
        <v>452</v>
      </c>
      <c r="I28" s="15"/>
      <c r="J28" s="15" t="s">
        <v>65</v>
      </c>
      <c r="K28" s="15"/>
      <c r="L28" s="15"/>
      <c r="M28" s="15"/>
      <c r="N28" s="28"/>
      <c r="O28" s="215" t="s">
        <v>881</v>
      </c>
      <c r="P28" s="215" t="s">
        <v>895</v>
      </c>
      <c r="Q28" s="215" t="s">
        <v>855</v>
      </c>
      <c r="R28" s="369" t="s">
        <v>838</v>
      </c>
      <c r="S28" s="215" t="s">
        <v>841</v>
      </c>
      <c r="T28" s="369"/>
      <c r="U28" s="14"/>
      <c r="V28" s="304"/>
      <c r="W28" s="305">
        <v>42583</v>
      </c>
      <c r="X28" s="304"/>
      <c r="Y28" s="14"/>
      <c r="Z28" s="369"/>
      <c r="AA28" s="14"/>
    </row>
    <row r="29" spans="1:27" ht="60" x14ac:dyDescent="0.25">
      <c r="A29" s="438"/>
      <c r="B29" s="246" t="s">
        <v>828</v>
      </c>
      <c r="C29" s="359" t="s">
        <v>715</v>
      </c>
      <c r="D29" s="305">
        <v>41852</v>
      </c>
      <c r="E29" s="305">
        <v>41974</v>
      </c>
      <c r="F29" s="304" t="s">
        <v>452</v>
      </c>
      <c r="G29" s="304" t="s">
        <v>891</v>
      </c>
      <c r="H29" s="334" t="s">
        <v>717</v>
      </c>
      <c r="I29" s="15"/>
      <c r="J29" s="15"/>
      <c r="K29" s="15"/>
      <c r="L29" s="15"/>
      <c r="M29" s="15" t="s">
        <v>65</v>
      </c>
      <c r="N29" s="28"/>
      <c r="O29" s="369"/>
      <c r="P29" s="215" t="s">
        <v>856</v>
      </c>
      <c r="Q29" s="215" t="s">
        <v>857</v>
      </c>
      <c r="R29" s="369" t="s">
        <v>892</v>
      </c>
      <c r="S29" s="369"/>
      <c r="T29" s="369"/>
      <c r="U29" s="14"/>
      <c r="V29" s="304"/>
      <c r="W29" s="305">
        <v>42583</v>
      </c>
      <c r="X29" s="304"/>
      <c r="Y29" s="14"/>
      <c r="Z29" s="369"/>
      <c r="AA29" s="14"/>
    </row>
    <row r="30" spans="1:27" ht="133.5" customHeight="1" x14ac:dyDescent="0.25">
      <c r="A30" s="433" t="s">
        <v>832</v>
      </c>
      <c r="B30" s="335" t="s">
        <v>500</v>
      </c>
      <c r="C30" s="341" t="s">
        <v>276</v>
      </c>
      <c r="D30" s="336">
        <v>40391</v>
      </c>
      <c r="E30" s="336">
        <v>41671</v>
      </c>
      <c r="F30" s="342" t="s">
        <v>149</v>
      </c>
      <c r="G30" s="337" t="s">
        <v>908</v>
      </c>
      <c r="H30" s="345">
        <v>30000</v>
      </c>
      <c r="I30" s="15"/>
      <c r="J30" s="15"/>
      <c r="K30" s="15"/>
      <c r="L30" s="15"/>
      <c r="M30" s="15" t="s">
        <v>32</v>
      </c>
      <c r="N30" s="28"/>
      <c r="O30" s="215" t="s">
        <v>685</v>
      </c>
      <c r="P30" s="215" t="s">
        <v>702</v>
      </c>
      <c r="Q30" s="215" t="s">
        <v>686</v>
      </c>
      <c r="R30" s="304" t="s">
        <v>859</v>
      </c>
      <c r="S30" s="369"/>
      <c r="T30" s="369"/>
      <c r="U30" s="14"/>
      <c r="V30" s="304"/>
      <c r="W30" s="304"/>
      <c r="X30" s="304"/>
      <c r="Y30" s="14"/>
      <c r="Z30" s="369"/>
      <c r="AA30" s="14"/>
    </row>
    <row r="31" spans="1:27" ht="115.5" customHeight="1" x14ac:dyDescent="0.25">
      <c r="A31" s="434"/>
      <c r="B31" s="335" t="s">
        <v>797</v>
      </c>
      <c r="C31" s="337" t="s">
        <v>453</v>
      </c>
      <c r="D31" s="336">
        <v>40391</v>
      </c>
      <c r="E31" s="336">
        <v>42217</v>
      </c>
      <c r="F31" s="342" t="s">
        <v>149</v>
      </c>
      <c r="G31" s="391" t="s">
        <v>151</v>
      </c>
      <c r="H31" s="337" t="s">
        <v>452</v>
      </c>
      <c r="I31" s="15"/>
      <c r="J31" s="15"/>
      <c r="K31" s="15"/>
      <c r="L31" s="15"/>
      <c r="M31" s="15" t="s">
        <v>32</v>
      </c>
      <c r="N31" s="28"/>
      <c r="O31" s="246" t="s">
        <v>689</v>
      </c>
      <c r="P31" s="246" t="s">
        <v>690</v>
      </c>
      <c r="Q31" s="246"/>
      <c r="R31" s="304" t="s">
        <v>859</v>
      </c>
      <c r="S31" s="246" t="s">
        <v>779</v>
      </c>
      <c r="T31" s="369"/>
      <c r="U31" s="14"/>
      <c r="V31" s="304"/>
      <c r="W31" s="304"/>
      <c r="X31" s="304"/>
      <c r="Y31" s="14"/>
      <c r="Z31" s="369"/>
      <c r="AA31" s="14"/>
    </row>
    <row r="32" spans="1:27" ht="225" x14ac:dyDescent="0.25">
      <c r="A32" s="434"/>
      <c r="B32" s="346" t="s">
        <v>502</v>
      </c>
      <c r="C32" s="344" t="s">
        <v>454</v>
      </c>
      <c r="D32" s="356">
        <v>40452</v>
      </c>
      <c r="E32" s="356">
        <v>41671</v>
      </c>
      <c r="F32" s="347" t="s">
        <v>149</v>
      </c>
      <c r="G32" s="344" t="s">
        <v>909</v>
      </c>
      <c r="H32" s="357">
        <v>300000</v>
      </c>
      <c r="I32" s="15"/>
      <c r="J32" s="15"/>
      <c r="K32" s="15"/>
      <c r="L32" s="15"/>
      <c r="M32" s="15" t="s">
        <v>32</v>
      </c>
      <c r="N32" s="28"/>
      <c r="O32" s="247" t="s">
        <v>691</v>
      </c>
      <c r="P32" s="298" t="s">
        <v>703</v>
      </c>
      <c r="Q32" s="313"/>
      <c r="R32" s="304" t="s">
        <v>859</v>
      </c>
      <c r="S32" s="313"/>
      <c r="T32" s="313"/>
      <c r="U32" s="15"/>
      <c r="V32" s="69"/>
      <c r="W32" s="69"/>
      <c r="X32" s="69"/>
      <c r="Y32" s="15"/>
      <c r="Z32" s="313"/>
      <c r="AA32" s="15"/>
    </row>
    <row r="33" spans="1:27" ht="75" x14ac:dyDescent="0.25">
      <c r="A33" s="434"/>
      <c r="B33" s="346" t="s">
        <v>796</v>
      </c>
      <c r="C33" s="124" t="s">
        <v>282</v>
      </c>
      <c r="D33" s="226">
        <v>40909</v>
      </c>
      <c r="E33" s="226">
        <v>41671</v>
      </c>
      <c r="F33" s="156" t="s">
        <v>149</v>
      </c>
      <c r="G33" s="124" t="s">
        <v>897</v>
      </c>
      <c r="H33" s="227">
        <v>100000</v>
      </c>
      <c r="I33" s="15"/>
      <c r="J33" s="15"/>
      <c r="K33" s="15"/>
      <c r="L33" s="15"/>
      <c r="M33" s="15" t="s">
        <v>65</v>
      </c>
      <c r="N33" s="28"/>
      <c r="O33" s="212" t="s">
        <v>896</v>
      </c>
      <c r="P33" s="212" t="s">
        <v>858</v>
      </c>
      <c r="Q33" s="313"/>
      <c r="R33" s="304" t="s">
        <v>859</v>
      </c>
      <c r="S33" s="313"/>
      <c r="T33" s="313"/>
      <c r="U33" s="15"/>
      <c r="V33" s="69"/>
      <c r="W33" s="382">
        <v>42583</v>
      </c>
      <c r="X33" s="69"/>
      <c r="Y33" s="15"/>
      <c r="Z33" s="313"/>
      <c r="AA33" s="15"/>
    </row>
    <row r="34" spans="1:27" ht="225" x14ac:dyDescent="0.25">
      <c r="A34" s="434"/>
      <c r="B34" s="346" t="s">
        <v>800</v>
      </c>
      <c r="C34" s="344" t="s">
        <v>284</v>
      </c>
      <c r="D34" s="356">
        <v>40391</v>
      </c>
      <c r="E34" s="356">
        <v>41671</v>
      </c>
      <c r="F34" s="347" t="s">
        <v>149</v>
      </c>
      <c r="G34" s="344" t="s">
        <v>910</v>
      </c>
      <c r="H34" s="357" t="s">
        <v>472</v>
      </c>
      <c r="I34" s="15"/>
      <c r="J34" s="15"/>
      <c r="K34" s="15"/>
      <c r="L34" s="15"/>
      <c r="M34" s="15" t="s">
        <v>32</v>
      </c>
      <c r="N34" s="28"/>
      <c r="O34" s="247" t="s">
        <v>694</v>
      </c>
      <c r="P34" s="298" t="s">
        <v>703</v>
      </c>
      <c r="Q34" s="15"/>
      <c r="R34" s="304" t="s">
        <v>859</v>
      </c>
      <c r="S34" s="15"/>
      <c r="T34" s="313"/>
      <c r="U34" s="15"/>
      <c r="V34" s="69"/>
      <c r="W34" s="69"/>
      <c r="X34" s="69"/>
      <c r="Y34" s="15"/>
      <c r="Z34" s="313"/>
      <c r="AA34" s="15"/>
    </row>
    <row r="35" spans="1:27" ht="225" x14ac:dyDescent="0.25">
      <c r="A35" s="434"/>
      <c r="B35" s="346" t="s">
        <v>801</v>
      </c>
      <c r="C35" s="344" t="s">
        <v>455</v>
      </c>
      <c r="D35" s="356">
        <v>40452</v>
      </c>
      <c r="E35" s="356">
        <v>41671</v>
      </c>
      <c r="F35" s="347" t="s">
        <v>149</v>
      </c>
      <c r="G35" s="344" t="s">
        <v>911</v>
      </c>
      <c r="H35" s="357" t="s">
        <v>472</v>
      </c>
      <c r="I35" s="15"/>
      <c r="J35" s="15"/>
      <c r="K35" s="15"/>
      <c r="L35" s="15"/>
      <c r="M35" s="15" t="s">
        <v>32</v>
      </c>
      <c r="N35" s="28"/>
      <c r="O35" s="212" t="s">
        <v>695</v>
      </c>
      <c r="P35" s="298" t="s">
        <v>703</v>
      </c>
      <c r="Q35" s="15"/>
      <c r="R35" s="304" t="s">
        <v>859</v>
      </c>
      <c r="S35" s="15"/>
      <c r="T35" s="313"/>
      <c r="U35" s="15"/>
      <c r="V35" s="69"/>
      <c r="W35" s="69"/>
      <c r="X35" s="69"/>
      <c r="Y35" s="15"/>
      <c r="Z35" s="313"/>
      <c r="AA35" s="15"/>
    </row>
    <row r="36" spans="1:27" ht="165" x14ac:dyDescent="0.25">
      <c r="A36" s="434"/>
      <c r="B36" s="335" t="s">
        <v>506</v>
      </c>
      <c r="C36" s="337" t="s">
        <v>898</v>
      </c>
      <c r="D36" s="336">
        <v>40391</v>
      </c>
      <c r="E36" s="336">
        <v>40483</v>
      </c>
      <c r="F36" s="338" t="s">
        <v>149</v>
      </c>
      <c r="G36" s="337" t="s">
        <v>154</v>
      </c>
      <c r="H36" s="345" t="s">
        <v>452</v>
      </c>
      <c r="I36" s="15"/>
      <c r="J36" s="15"/>
      <c r="K36" s="15"/>
      <c r="L36" s="15"/>
      <c r="M36" s="15" t="s">
        <v>32</v>
      </c>
      <c r="N36" s="28"/>
      <c r="O36" s="212"/>
      <c r="P36" s="212" t="s">
        <v>561</v>
      </c>
      <c r="Q36" s="212"/>
      <c r="R36" s="385" t="s">
        <v>581</v>
      </c>
      <c r="S36" s="247" t="s">
        <v>521</v>
      </c>
      <c r="T36" s="313"/>
      <c r="U36" s="15"/>
      <c r="V36" s="69"/>
      <c r="W36" s="69"/>
      <c r="X36" s="69"/>
      <c r="Y36" s="15"/>
      <c r="Z36" s="313"/>
      <c r="AA36" s="15"/>
    </row>
    <row r="37" spans="1:27" ht="150" x14ac:dyDescent="0.25">
      <c r="A37" s="434"/>
      <c r="B37" s="335" t="s">
        <v>803</v>
      </c>
      <c r="C37" s="337" t="s">
        <v>898</v>
      </c>
      <c r="D37" s="336">
        <v>40392</v>
      </c>
      <c r="E37" s="343">
        <v>41214</v>
      </c>
      <c r="F37" s="338" t="s">
        <v>149</v>
      </c>
      <c r="G37" s="337" t="s">
        <v>154</v>
      </c>
      <c r="H37" s="345" t="s">
        <v>452</v>
      </c>
      <c r="I37" s="15"/>
      <c r="J37" s="15"/>
      <c r="K37" s="15"/>
      <c r="L37" s="15"/>
      <c r="M37" s="15" t="s">
        <v>32</v>
      </c>
      <c r="N37" s="28"/>
      <c r="O37" s="212"/>
      <c r="P37" s="212" t="s">
        <v>563</v>
      </c>
      <c r="Q37" s="212"/>
      <c r="R37" s="385" t="s">
        <v>581</v>
      </c>
      <c r="S37" s="247" t="s">
        <v>562</v>
      </c>
      <c r="T37" s="313"/>
      <c r="U37" s="15"/>
      <c r="V37" s="69"/>
      <c r="W37" s="69"/>
      <c r="X37" s="69"/>
      <c r="Y37" s="15"/>
      <c r="Z37" s="313"/>
      <c r="AA37" s="15"/>
    </row>
    <row r="38" spans="1:27" ht="150" x14ac:dyDescent="0.25">
      <c r="A38" s="434"/>
      <c r="B38" s="335" t="s">
        <v>508</v>
      </c>
      <c r="C38" s="337" t="s">
        <v>898</v>
      </c>
      <c r="D38" s="336">
        <v>40393</v>
      </c>
      <c r="E38" s="343">
        <v>41214</v>
      </c>
      <c r="F38" s="338" t="s">
        <v>149</v>
      </c>
      <c r="G38" s="337" t="s">
        <v>154</v>
      </c>
      <c r="H38" s="345" t="s">
        <v>452</v>
      </c>
      <c r="I38" s="15"/>
      <c r="J38" s="15"/>
      <c r="K38" s="15"/>
      <c r="L38" s="15"/>
      <c r="M38" s="15" t="s">
        <v>32</v>
      </c>
      <c r="N38" s="28"/>
      <c r="O38" s="212"/>
      <c r="P38" s="212" t="s">
        <v>563</v>
      </c>
      <c r="Q38" s="212"/>
      <c r="R38" s="385" t="s">
        <v>581</v>
      </c>
      <c r="S38" s="247" t="s">
        <v>521</v>
      </c>
      <c r="T38" s="313"/>
      <c r="U38" s="15"/>
      <c r="V38" s="69"/>
      <c r="W38" s="69"/>
      <c r="X38" s="69"/>
      <c r="Y38" s="15"/>
      <c r="Z38" s="313"/>
      <c r="AA38" s="15"/>
    </row>
    <row r="39" spans="1:27" ht="180" x14ac:dyDescent="0.25">
      <c r="A39" s="434"/>
      <c r="B39" s="335" t="s">
        <v>509</v>
      </c>
      <c r="C39" s="337" t="s">
        <v>218</v>
      </c>
      <c r="D39" s="336">
        <v>40394</v>
      </c>
      <c r="E39" s="343">
        <v>41944</v>
      </c>
      <c r="F39" s="338" t="s">
        <v>149</v>
      </c>
      <c r="G39" s="337" t="s">
        <v>155</v>
      </c>
      <c r="H39" s="345" t="s">
        <v>452</v>
      </c>
      <c r="I39" s="15"/>
      <c r="J39" s="15"/>
      <c r="K39" s="15"/>
      <c r="L39" s="15"/>
      <c r="M39" s="15" t="s">
        <v>32</v>
      </c>
      <c r="N39" s="28"/>
      <c r="O39" s="212"/>
      <c r="P39" s="212" t="s">
        <v>563</v>
      </c>
      <c r="Q39" s="212"/>
      <c r="R39" s="385" t="s">
        <v>581</v>
      </c>
      <c r="S39" s="247" t="s">
        <v>521</v>
      </c>
      <c r="T39" s="313"/>
      <c r="U39" s="15"/>
      <c r="V39" s="69"/>
      <c r="W39" s="69"/>
      <c r="X39" s="69"/>
      <c r="Y39" s="15"/>
      <c r="Z39" s="313"/>
      <c r="AA39" s="15"/>
    </row>
    <row r="40" spans="1:27" ht="150" x14ac:dyDescent="0.25">
      <c r="A40" s="434"/>
      <c r="B40" s="335" t="s">
        <v>510</v>
      </c>
      <c r="C40" s="337" t="s">
        <v>899</v>
      </c>
      <c r="D40" s="336">
        <v>40391</v>
      </c>
      <c r="E40" s="343">
        <v>41944</v>
      </c>
      <c r="F40" s="338" t="s">
        <v>149</v>
      </c>
      <c r="G40" s="337" t="s">
        <v>154</v>
      </c>
      <c r="H40" s="345" t="s">
        <v>452</v>
      </c>
      <c r="I40" s="15"/>
      <c r="J40" s="15"/>
      <c r="K40" s="15"/>
      <c r="L40" s="15"/>
      <c r="M40" s="15" t="s">
        <v>32</v>
      </c>
      <c r="N40" s="28"/>
      <c r="O40" s="212"/>
      <c r="P40" s="212" t="s">
        <v>563</v>
      </c>
      <c r="Q40" s="212"/>
      <c r="R40" s="385" t="s">
        <v>581</v>
      </c>
      <c r="S40" s="247" t="s">
        <v>521</v>
      </c>
      <c r="T40" s="313"/>
      <c r="U40" s="15"/>
      <c r="V40" s="69"/>
      <c r="W40" s="69"/>
      <c r="X40" s="69"/>
      <c r="Y40" s="15"/>
      <c r="Z40" s="313"/>
      <c r="AA40" s="15"/>
    </row>
    <row r="41" spans="1:27" ht="105" customHeight="1" x14ac:dyDescent="0.25">
      <c r="A41" s="434"/>
      <c r="B41" s="346" t="s">
        <v>511</v>
      </c>
      <c r="C41" s="344" t="s">
        <v>289</v>
      </c>
      <c r="D41" s="356">
        <v>40452</v>
      </c>
      <c r="E41" s="356">
        <v>42217</v>
      </c>
      <c r="F41" s="347" t="s">
        <v>149</v>
      </c>
      <c r="G41" s="344" t="s">
        <v>912</v>
      </c>
      <c r="H41" s="357" t="s">
        <v>472</v>
      </c>
      <c r="I41" s="15"/>
      <c r="J41" s="15"/>
      <c r="K41" s="15"/>
      <c r="L41" s="15"/>
      <c r="M41" s="15" t="s">
        <v>32</v>
      </c>
      <c r="N41" s="28"/>
      <c r="O41" s="212" t="s">
        <v>697</v>
      </c>
      <c r="P41" s="298" t="s">
        <v>703</v>
      </c>
      <c r="Q41" s="392"/>
      <c r="R41" s="385" t="s">
        <v>581</v>
      </c>
      <c r="S41" s="298" t="s">
        <v>696</v>
      </c>
      <c r="T41" s="313"/>
      <c r="U41" s="15"/>
      <c r="V41" s="69"/>
      <c r="W41" s="69"/>
      <c r="X41" s="69"/>
      <c r="Y41" s="15"/>
      <c r="Z41" s="313"/>
      <c r="AA41" s="15"/>
    </row>
    <row r="42" spans="1:27" ht="225" x14ac:dyDescent="0.25">
      <c r="A42" s="434"/>
      <c r="B42" s="346" t="s">
        <v>512</v>
      </c>
      <c r="C42" s="348" t="s">
        <v>291</v>
      </c>
      <c r="D42" s="356">
        <v>40452</v>
      </c>
      <c r="E42" s="356">
        <v>42217</v>
      </c>
      <c r="F42" s="347" t="s">
        <v>149</v>
      </c>
      <c r="G42" s="347" t="s">
        <v>913</v>
      </c>
      <c r="H42" s="357" t="s">
        <v>472</v>
      </c>
      <c r="I42" s="15"/>
      <c r="J42" s="15"/>
      <c r="K42" s="15"/>
      <c r="L42" s="15"/>
      <c r="M42" s="15" t="s">
        <v>32</v>
      </c>
      <c r="N42" s="28"/>
      <c r="O42" s="212" t="s">
        <v>698</v>
      </c>
      <c r="P42" s="298" t="s">
        <v>703</v>
      </c>
      <c r="Q42" s="15"/>
      <c r="R42" s="385" t="s">
        <v>581</v>
      </c>
      <c r="S42" s="15"/>
      <c r="T42" s="313"/>
      <c r="U42" s="15"/>
      <c r="V42" s="69"/>
      <c r="W42" s="69"/>
      <c r="X42" s="69"/>
      <c r="Y42" s="15"/>
      <c r="Z42" s="313"/>
      <c r="AA42" s="15"/>
    </row>
    <row r="43" spans="1:27" ht="150" x14ac:dyDescent="0.25">
      <c r="A43" s="434"/>
      <c r="B43" s="335" t="s">
        <v>513</v>
      </c>
      <c r="C43" s="337" t="s">
        <v>458</v>
      </c>
      <c r="D43" s="336">
        <v>40909</v>
      </c>
      <c r="E43" s="336">
        <v>41671</v>
      </c>
      <c r="F43" s="337" t="s">
        <v>294</v>
      </c>
      <c r="G43" s="337" t="s">
        <v>470</v>
      </c>
      <c r="H43" s="345">
        <v>60000</v>
      </c>
      <c r="I43" s="15"/>
      <c r="J43" s="15"/>
      <c r="K43" s="15"/>
      <c r="L43" s="15"/>
      <c r="M43" s="15" t="s">
        <v>32</v>
      </c>
      <c r="N43" s="28"/>
      <c r="O43" s="313" t="s">
        <v>754</v>
      </c>
      <c r="P43" s="298" t="s">
        <v>711</v>
      </c>
      <c r="Q43" s="15"/>
      <c r="R43" s="385"/>
      <c r="S43" s="15"/>
      <c r="T43" s="313"/>
      <c r="U43" s="15"/>
      <c r="V43" s="69"/>
      <c r="W43" s="69"/>
      <c r="X43" s="69"/>
      <c r="Y43" s="15"/>
      <c r="Z43" s="313"/>
      <c r="AA43" s="15"/>
    </row>
    <row r="44" spans="1:27" ht="105" x14ac:dyDescent="0.25">
      <c r="A44" s="434"/>
      <c r="B44" s="346" t="s">
        <v>514</v>
      </c>
      <c r="C44" s="344" t="s">
        <v>568</v>
      </c>
      <c r="D44" s="356">
        <v>40452</v>
      </c>
      <c r="E44" s="356">
        <v>42217</v>
      </c>
      <c r="F44" s="347" t="s">
        <v>149</v>
      </c>
      <c r="G44" s="344" t="s">
        <v>900</v>
      </c>
      <c r="H44" s="357">
        <v>400000</v>
      </c>
      <c r="I44" s="15"/>
      <c r="J44" s="15" t="s">
        <v>65</v>
      </c>
      <c r="K44" s="15"/>
      <c r="L44" s="15"/>
      <c r="M44" s="15"/>
      <c r="N44" s="28"/>
      <c r="O44" s="212" t="s">
        <v>860</v>
      </c>
      <c r="P44" s="212" t="s">
        <v>861</v>
      </c>
      <c r="Q44" s="313"/>
      <c r="R44" s="313" t="s">
        <v>890</v>
      </c>
      <c r="S44" s="313"/>
      <c r="T44" s="313"/>
      <c r="U44" s="15"/>
      <c r="V44" s="69"/>
      <c r="W44" s="382">
        <v>42583</v>
      </c>
      <c r="X44" s="69"/>
      <c r="Y44" s="15"/>
      <c r="Z44" s="313"/>
      <c r="AA44" s="15"/>
    </row>
    <row r="45" spans="1:27" ht="120" x14ac:dyDescent="0.25">
      <c r="A45" s="434"/>
      <c r="B45" s="335" t="s">
        <v>808</v>
      </c>
      <c r="C45" s="337" t="s">
        <v>460</v>
      </c>
      <c r="D45" s="336">
        <v>41122</v>
      </c>
      <c r="E45" s="336">
        <v>41214</v>
      </c>
      <c r="F45" s="338" t="s">
        <v>350</v>
      </c>
      <c r="G45" s="337" t="s">
        <v>158</v>
      </c>
      <c r="H45" s="345" t="s">
        <v>452</v>
      </c>
      <c r="I45" s="15"/>
      <c r="J45" s="15"/>
      <c r="K45" s="15"/>
      <c r="L45" s="15"/>
      <c r="M45" s="15" t="s">
        <v>65</v>
      </c>
      <c r="N45" s="28"/>
      <c r="O45" s="313"/>
      <c r="P45" s="212" t="s">
        <v>927</v>
      </c>
      <c r="Q45" s="212" t="s">
        <v>928</v>
      </c>
      <c r="R45" s="212" t="s">
        <v>562</v>
      </c>
      <c r="S45" s="313"/>
      <c r="T45" s="313"/>
      <c r="U45" s="15"/>
      <c r="V45" s="69"/>
      <c r="W45" s="382">
        <v>42583</v>
      </c>
      <c r="X45" s="69"/>
      <c r="Y45" s="15"/>
      <c r="Z45" s="313"/>
      <c r="AA45" s="15"/>
    </row>
    <row r="46" spans="1:27" ht="60" x14ac:dyDescent="0.25">
      <c r="A46" s="434"/>
      <c r="B46" s="365" t="s">
        <v>809</v>
      </c>
      <c r="C46" s="352" t="s">
        <v>461</v>
      </c>
      <c r="D46" s="336">
        <v>41153</v>
      </c>
      <c r="E46" s="336">
        <v>42217</v>
      </c>
      <c r="F46" s="352" t="s">
        <v>350</v>
      </c>
      <c r="G46" s="337" t="s">
        <v>680</v>
      </c>
      <c r="H46" s="345">
        <v>2000000</v>
      </c>
      <c r="I46" s="15"/>
      <c r="J46" s="15" t="s">
        <v>32</v>
      </c>
      <c r="K46" s="15"/>
      <c r="L46" s="15"/>
      <c r="M46" s="15"/>
      <c r="N46" s="28"/>
      <c r="O46" s="313" t="s">
        <v>862</v>
      </c>
      <c r="P46" s="212"/>
      <c r="Q46" s="212" t="s">
        <v>835</v>
      </c>
      <c r="R46" s="313"/>
      <c r="S46" s="313"/>
      <c r="T46" s="313"/>
      <c r="U46" s="15"/>
      <c r="V46" s="69"/>
      <c r="W46" s="382">
        <v>42583</v>
      </c>
      <c r="X46" s="69"/>
      <c r="Y46" s="15"/>
      <c r="Z46" s="313"/>
      <c r="AA46" s="15"/>
    </row>
    <row r="47" spans="1:27" ht="75" x14ac:dyDescent="0.25">
      <c r="A47" s="434"/>
      <c r="B47" s="339" t="s">
        <v>810</v>
      </c>
      <c r="C47" s="337" t="s">
        <v>462</v>
      </c>
      <c r="D47" s="353">
        <v>41153</v>
      </c>
      <c r="E47" s="336">
        <v>42217</v>
      </c>
      <c r="F47" s="354" t="s">
        <v>350</v>
      </c>
      <c r="G47" s="354" t="s">
        <v>352</v>
      </c>
      <c r="H47" s="355">
        <v>35000</v>
      </c>
      <c r="I47" s="15"/>
      <c r="J47" s="15" t="s">
        <v>65</v>
      </c>
      <c r="K47" s="15"/>
      <c r="L47" s="15"/>
      <c r="M47" s="15"/>
      <c r="N47" s="28"/>
      <c r="O47" s="313" t="s">
        <v>862</v>
      </c>
      <c r="P47" s="212"/>
      <c r="Q47" s="212" t="s">
        <v>835</v>
      </c>
      <c r="R47" s="313"/>
      <c r="S47" s="313"/>
      <c r="T47" s="313"/>
      <c r="U47" s="15"/>
      <c r="V47" s="69"/>
      <c r="W47" s="382">
        <v>42583</v>
      </c>
      <c r="X47" s="69"/>
      <c r="Y47" s="15"/>
      <c r="Z47" s="313"/>
      <c r="AA47" s="15"/>
    </row>
    <row r="48" spans="1:27" ht="60" x14ac:dyDescent="0.25">
      <c r="A48" s="434"/>
      <c r="B48" s="346" t="s">
        <v>602</v>
      </c>
      <c r="C48" s="344" t="s">
        <v>353</v>
      </c>
      <c r="D48" s="356">
        <v>42036</v>
      </c>
      <c r="E48" s="356">
        <v>42217</v>
      </c>
      <c r="F48" s="344" t="s">
        <v>149</v>
      </c>
      <c r="G48" s="344" t="s">
        <v>914</v>
      </c>
      <c r="H48" s="357">
        <v>10000</v>
      </c>
      <c r="I48" s="15"/>
      <c r="J48" s="15" t="s">
        <v>32</v>
      </c>
      <c r="K48" s="15"/>
      <c r="L48" s="15"/>
      <c r="M48" s="15"/>
      <c r="N48" s="28"/>
      <c r="O48" s="212" t="s">
        <v>929</v>
      </c>
      <c r="P48" s="212"/>
      <c r="Q48" s="313"/>
      <c r="R48" s="212" t="s">
        <v>901</v>
      </c>
      <c r="S48" s="313"/>
      <c r="T48" s="313"/>
      <c r="U48" s="15"/>
      <c r="V48" s="69"/>
      <c r="W48" s="382">
        <v>42583</v>
      </c>
      <c r="X48" s="69"/>
      <c r="Y48" s="15"/>
      <c r="Z48" s="313"/>
      <c r="AA48" s="15"/>
    </row>
    <row r="49" spans="1:27" ht="75" x14ac:dyDescent="0.25">
      <c r="A49" s="434"/>
      <c r="B49" s="335" t="s">
        <v>811</v>
      </c>
      <c r="C49" s="337" t="s">
        <v>355</v>
      </c>
      <c r="D49" s="336">
        <v>41183</v>
      </c>
      <c r="E49" s="336">
        <v>42217</v>
      </c>
      <c r="F49" s="337" t="s">
        <v>356</v>
      </c>
      <c r="G49" s="337" t="s">
        <v>915</v>
      </c>
      <c r="H49" s="345">
        <v>500000</v>
      </c>
      <c r="I49" s="15"/>
      <c r="J49" s="15" t="s">
        <v>65</v>
      </c>
      <c r="K49" s="15"/>
      <c r="L49" s="15"/>
      <c r="M49" s="15"/>
      <c r="N49" s="28"/>
      <c r="O49" s="212" t="s">
        <v>930</v>
      </c>
      <c r="P49" s="212"/>
      <c r="Q49" s="212" t="s">
        <v>863</v>
      </c>
      <c r="R49" s="313" t="s">
        <v>890</v>
      </c>
      <c r="S49" s="313"/>
      <c r="T49" s="313"/>
      <c r="U49" s="15"/>
      <c r="V49" s="69"/>
      <c r="W49" s="382">
        <v>42583</v>
      </c>
      <c r="X49" s="69"/>
      <c r="Y49" s="15"/>
      <c r="Z49" s="313"/>
      <c r="AA49" s="15"/>
    </row>
    <row r="50" spans="1:27" ht="105" x14ac:dyDescent="0.25">
      <c r="A50" s="434"/>
      <c r="B50" s="335" t="s">
        <v>812</v>
      </c>
      <c r="C50" s="335" t="s">
        <v>572</v>
      </c>
      <c r="D50" s="336">
        <v>41640</v>
      </c>
      <c r="E50" s="360">
        <v>42217</v>
      </c>
      <c r="F50" s="337" t="s">
        <v>356</v>
      </c>
      <c r="G50" s="337" t="s">
        <v>596</v>
      </c>
      <c r="H50" s="345">
        <v>70000</v>
      </c>
      <c r="I50" s="15"/>
      <c r="J50" s="15" t="s">
        <v>32</v>
      </c>
      <c r="K50" s="15"/>
      <c r="L50" s="15"/>
      <c r="M50" s="15"/>
      <c r="N50" s="28"/>
      <c r="O50" s="212" t="s">
        <v>864</v>
      </c>
      <c r="P50" s="212"/>
      <c r="Q50" s="212" t="s">
        <v>865</v>
      </c>
      <c r="R50" s="313" t="s">
        <v>890</v>
      </c>
      <c r="S50" s="313"/>
      <c r="T50" s="313"/>
      <c r="U50" s="15"/>
      <c r="V50" s="69"/>
      <c r="W50" s="382">
        <v>42583</v>
      </c>
      <c r="X50" s="69"/>
      <c r="Y50" s="15"/>
      <c r="Z50" s="313"/>
      <c r="AA50" s="15"/>
    </row>
    <row r="51" spans="1:27" ht="57" customHeight="1" x14ac:dyDescent="0.25">
      <c r="A51" s="434"/>
      <c r="B51" s="335" t="s">
        <v>813</v>
      </c>
      <c r="C51" s="335" t="s">
        <v>572</v>
      </c>
      <c r="D51" s="336">
        <v>41640</v>
      </c>
      <c r="E51" s="361">
        <v>41974</v>
      </c>
      <c r="F51" s="337" t="s">
        <v>610</v>
      </c>
      <c r="G51" s="337" t="s">
        <v>893</v>
      </c>
      <c r="H51" s="345">
        <v>10000</v>
      </c>
      <c r="I51" s="15"/>
      <c r="J51" s="15" t="s">
        <v>65</v>
      </c>
      <c r="K51" s="15"/>
      <c r="L51" s="15"/>
      <c r="M51" s="15"/>
      <c r="N51" s="28"/>
      <c r="O51" s="212" t="s">
        <v>866</v>
      </c>
      <c r="P51" s="212"/>
      <c r="Q51" s="313"/>
      <c r="R51" s="313" t="s">
        <v>890</v>
      </c>
      <c r="S51" s="212" t="s">
        <v>867</v>
      </c>
      <c r="T51" s="313"/>
      <c r="U51" s="15"/>
      <c r="V51" s="69"/>
      <c r="W51" s="382">
        <v>42583</v>
      </c>
      <c r="X51" s="69"/>
      <c r="Y51" s="15"/>
      <c r="Z51" s="313"/>
      <c r="AA51" s="15"/>
    </row>
    <row r="52" spans="1:27" ht="75" x14ac:dyDescent="0.25">
      <c r="A52" s="434"/>
      <c r="B52" s="335" t="s">
        <v>814</v>
      </c>
      <c r="C52" s="335" t="s">
        <v>572</v>
      </c>
      <c r="D52" s="336">
        <v>41699</v>
      </c>
      <c r="E52" s="336">
        <v>42217</v>
      </c>
      <c r="F52" s="337" t="s">
        <v>610</v>
      </c>
      <c r="G52" s="337" t="s">
        <v>916</v>
      </c>
      <c r="H52" s="345">
        <v>30000</v>
      </c>
      <c r="I52" s="15"/>
      <c r="J52" s="15" t="s">
        <v>32</v>
      </c>
      <c r="K52" s="15"/>
      <c r="L52" s="15"/>
      <c r="M52" s="15"/>
      <c r="N52" s="28"/>
      <c r="O52" s="212" t="s">
        <v>868</v>
      </c>
      <c r="P52" s="212"/>
      <c r="Q52" s="212" t="s">
        <v>869</v>
      </c>
      <c r="R52" s="313" t="s">
        <v>859</v>
      </c>
      <c r="S52" s="313"/>
      <c r="T52" s="313"/>
      <c r="U52" s="15"/>
      <c r="V52" s="69"/>
      <c r="W52" s="382">
        <v>42583</v>
      </c>
      <c r="X52" s="69"/>
      <c r="Y52" s="15"/>
      <c r="Z52" s="313"/>
      <c r="AA52" s="15"/>
    </row>
    <row r="53" spans="1:27" ht="50.25" customHeight="1" x14ac:dyDescent="0.25">
      <c r="A53" s="435"/>
      <c r="B53" s="246" t="s">
        <v>829</v>
      </c>
      <c r="C53" s="334" t="s">
        <v>769</v>
      </c>
      <c r="D53" s="305">
        <v>41852</v>
      </c>
      <c r="E53" s="305">
        <v>42217</v>
      </c>
      <c r="F53" s="304" t="s">
        <v>452</v>
      </c>
      <c r="G53" s="304" t="s">
        <v>684</v>
      </c>
      <c r="H53" s="334"/>
      <c r="I53" s="15"/>
      <c r="J53" s="15" t="s">
        <v>65</v>
      </c>
      <c r="K53" s="15"/>
      <c r="L53" s="15"/>
      <c r="M53" s="15"/>
      <c r="N53" s="28"/>
      <c r="O53" s="313" t="s">
        <v>870</v>
      </c>
      <c r="P53" s="212" t="s">
        <v>871</v>
      </c>
      <c r="Q53" s="313"/>
      <c r="R53" s="313" t="s">
        <v>859</v>
      </c>
      <c r="S53" s="313"/>
      <c r="T53" s="313"/>
      <c r="U53" s="15"/>
      <c r="V53" s="69"/>
      <c r="W53" s="382">
        <v>42583</v>
      </c>
      <c r="X53" s="69"/>
      <c r="Y53" s="15"/>
      <c r="Z53" s="313"/>
      <c r="AA53" s="15"/>
    </row>
    <row r="54" spans="1:27" ht="225" x14ac:dyDescent="0.25">
      <c r="A54" s="384" t="s">
        <v>833</v>
      </c>
      <c r="B54" s="346" t="s">
        <v>872</v>
      </c>
      <c r="C54" s="344" t="s">
        <v>474</v>
      </c>
      <c r="D54" s="356">
        <v>41153</v>
      </c>
      <c r="E54" s="356">
        <v>42217</v>
      </c>
      <c r="F54" s="344" t="s">
        <v>906</v>
      </c>
      <c r="G54" s="344" t="s">
        <v>917</v>
      </c>
      <c r="H54" s="345">
        <v>20000</v>
      </c>
      <c r="I54" s="15"/>
      <c r="J54" s="15"/>
      <c r="K54" s="15"/>
      <c r="L54" s="15"/>
      <c r="M54" s="15" t="s">
        <v>65</v>
      </c>
      <c r="N54" s="28"/>
      <c r="O54" s="215" t="s">
        <v>931</v>
      </c>
      <c r="P54" s="215" t="s">
        <v>876</v>
      </c>
      <c r="Q54" s="369"/>
      <c r="R54" s="369" t="s">
        <v>859</v>
      </c>
      <c r="S54" s="369"/>
      <c r="T54" s="369"/>
      <c r="U54" s="14"/>
      <c r="V54" s="304"/>
      <c r="W54" s="382">
        <v>42583</v>
      </c>
      <c r="X54" s="304"/>
      <c r="Y54" s="14"/>
      <c r="Z54" s="369"/>
      <c r="AA54" s="14"/>
    </row>
    <row r="55" spans="1:27" ht="225" x14ac:dyDescent="0.25">
      <c r="A55" s="68"/>
      <c r="B55" s="346" t="s">
        <v>816</v>
      </c>
      <c r="C55" s="344" t="s">
        <v>300</v>
      </c>
      <c r="D55" s="356">
        <v>40391</v>
      </c>
      <c r="E55" s="356">
        <v>42217</v>
      </c>
      <c r="F55" s="349" t="s">
        <v>906</v>
      </c>
      <c r="G55" s="344" t="s">
        <v>917</v>
      </c>
      <c r="H55" s="345">
        <v>500000</v>
      </c>
      <c r="I55" s="15"/>
      <c r="J55" s="15"/>
      <c r="K55" s="15"/>
      <c r="L55" s="15"/>
      <c r="M55" s="15" t="s">
        <v>65</v>
      </c>
      <c r="N55" s="28"/>
      <c r="O55" s="369"/>
      <c r="P55" s="215" t="s">
        <v>877</v>
      </c>
      <c r="Q55" s="369"/>
      <c r="R55" s="369" t="s">
        <v>859</v>
      </c>
      <c r="S55" s="369"/>
      <c r="T55" s="369"/>
      <c r="U55" s="14"/>
      <c r="V55" s="304"/>
      <c r="W55" s="382">
        <v>42583</v>
      </c>
      <c r="X55" s="304"/>
      <c r="Y55" s="14"/>
      <c r="Z55" s="369"/>
      <c r="AA55" s="14"/>
    </row>
    <row r="56" spans="1:27" ht="120" x14ac:dyDescent="0.25">
      <c r="A56" s="68"/>
      <c r="B56" s="335" t="s">
        <v>817</v>
      </c>
      <c r="C56" s="341" t="s">
        <v>552</v>
      </c>
      <c r="D56" s="336">
        <v>40391</v>
      </c>
      <c r="E56" s="336">
        <v>40483</v>
      </c>
      <c r="F56" s="338" t="s">
        <v>137</v>
      </c>
      <c r="G56" s="337" t="s">
        <v>478</v>
      </c>
      <c r="H56" s="350" t="s">
        <v>452</v>
      </c>
      <c r="I56" s="15"/>
      <c r="J56" s="15"/>
      <c r="K56" s="15"/>
      <c r="L56" s="15"/>
      <c r="M56" s="15" t="s">
        <v>32</v>
      </c>
      <c r="N56" s="28"/>
      <c r="O56" s="369"/>
      <c r="P56" s="215"/>
      <c r="Q56" s="369"/>
      <c r="R56" s="369"/>
      <c r="S56" s="369"/>
      <c r="T56" s="369"/>
      <c r="U56" s="14"/>
      <c r="V56" s="304"/>
      <c r="W56" s="304"/>
      <c r="X56" s="304"/>
      <c r="Y56" s="14"/>
      <c r="Z56" s="369"/>
      <c r="AA56" s="14"/>
    </row>
    <row r="57" spans="1:27" ht="240" customHeight="1" x14ac:dyDescent="0.25">
      <c r="A57" s="439"/>
      <c r="B57" s="346" t="s">
        <v>678</v>
      </c>
      <c r="C57" s="344" t="s">
        <v>475</v>
      </c>
      <c r="D57" s="356">
        <v>40391</v>
      </c>
      <c r="E57" s="356">
        <v>41944</v>
      </c>
      <c r="F57" s="347" t="s">
        <v>149</v>
      </c>
      <c r="G57" s="344" t="s">
        <v>173</v>
      </c>
      <c r="H57" s="345" t="s">
        <v>452</v>
      </c>
      <c r="I57" s="15"/>
      <c r="J57" s="15"/>
      <c r="K57" s="15"/>
      <c r="L57" s="15"/>
      <c r="M57" s="15" t="s">
        <v>65</v>
      </c>
      <c r="N57" s="28"/>
      <c r="O57" s="313" t="s">
        <v>879</v>
      </c>
      <c r="P57" s="212" t="s">
        <v>878</v>
      </c>
      <c r="Q57" s="313"/>
      <c r="R57" s="313"/>
      <c r="S57" s="313"/>
      <c r="T57" s="313"/>
      <c r="U57" s="15"/>
      <c r="V57" s="69"/>
      <c r="W57" s="382">
        <v>42583</v>
      </c>
      <c r="X57" s="69"/>
      <c r="Y57" s="15"/>
      <c r="Z57" s="313"/>
      <c r="AA57" s="15"/>
    </row>
    <row r="58" spans="1:27" ht="60" x14ac:dyDescent="0.25">
      <c r="A58" s="440"/>
      <c r="B58" s="335" t="s">
        <v>818</v>
      </c>
      <c r="C58" s="337" t="s">
        <v>358</v>
      </c>
      <c r="D58" s="336">
        <v>41214</v>
      </c>
      <c r="E58" s="336">
        <v>41609</v>
      </c>
      <c r="F58" s="337" t="s">
        <v>359</v>
      </c>
      <c r="G58" s="337" t="s">
        <v>918</v>
      </c>
      <c r="H58" s="358">
        <v>1000</v>
      </c>
      <c r="I58" s="15"/>
      <c r="J58" s="15"/>
      <c r="K58" s="15"/>
      <c r="L58" s="15"/>
      <c r="M58" s="15" t="s">
        <v>32</v>
      </c>
      <c r="N58" s="28"/>
      <c r="O58" s="313"/>
      <c r="P58" s="212"/>
      <c r="Q58" s="313"/>
      <c r="R58" s="313"/>
      <c r="S58" s="313"/>
      <c r="T58" s="313"/>
      <c r="U58" s="15"/>
      <c r="V58" s="69"/>
      <c r="W58" s="69"/>
      <c r="X58" s="69"/>
      <c r="Y58" s="15"/>
      <c r="Z58" s="313"/>
      <c r="AA58" s="15"/>
    </row>
    <row r="63" spans="1:27" ht="15.75" thickBot="1" x14ac:dyDescent="0.3"/>
    <row r="64" spans="1:27" ht="43.5" customHeight="1" thickTop="1" thickBot="1" x14ac:dyDescent="0.3">
      <c r="A64" s="90" t="s">
        <v>53</v>
      </c>
      <c r="B64" s="366">
        <v>0</v>
      </c>
    </row>
    <row r="65" spans="1:8" ht="15.75" thickTop="1" x14ac:dyDescent="0.25"/>
    <row r="67" spans="1:8" ht="15.75" thickBot="1" x14ac:dyDescent="0.3"/>
    <row r="68" spans="1:8" ht="17.25" thickTop="1" thickBot="1" x14ac:dyDescent="0.3">
      <c r="A68" s="90" t="s">
        <v>57</v>
      </c>
      <c r="B68" s="367" t="s">
        <v>56</v>
      </c>
      <c r="C68" s="91" t="s">
        <v>6</v>
      </c>
      <c r="D68" s="91" t="s">
        <v>10</v>
      </c>
      <c r="E68" s="91" t="s">
        <v>11</v>
      </c>
      <c r="F68" s="91" t="s">
        <v>8</v>
      </c>
      <c r="G68" s="91" t="s">
        <v>7</v>
      </c>
      <c r="H68" s="91" t="s">
        <v>9</v>
      </c>
    </row>
    <row r="69" spans="1:8" ht="15.75" thickTop="1" x14ac:dyDescent="0.25">
      <c r="A69" s="76" t="s">
        <v>54</v>
      </c>
      <c r="B69" s="368" t="s">
        <v>55</v>
      </c>
      <c r="C69" s="55"/>
      <c r="D69" s="389"/>
      <c r="E69" s="389"/>
      <c r="F69" s="389"/>
      <c r="G69" s="389"/>
      <c r="H69" s="55"/>
    </row>
    <row r="70" spans="1:8" x14ac:dyDescent="0.25">
      <c r="A70" s="73"/>
      <c r="B70" s="368"/>
      <c r="C70" s="55"/>
      <c r="D70" s="389"/>
      <c r="E70" s="389"/>
      <c r="F70" s="389"/>
      <c r="G70" s="389"/>
      <c r="H70" s="55"/>
    </row>
    <row r="71" spans="1:8" x14ac:dyDescent="0.25">
      <c r="A71" s="73"/>
      <c r="B71" s="368"/>
      <c r="C71" s="55"/>
      <c r="D71" s="389"/>
      <c r="E71" s="389"/>
      <c r="F71" s="389"/>
      <c r="G71" s="389"/>
      <c r="H71" s="55"/>
    </row>
    <row r="72" spans="1:8" x14ac:dyDescent="0.25">
      <c r="A72" s="73"/>
      <c r="B72" s="368"/>
      <c r="C72" s="55"/>
      <c r="D72" s="389"/>
      <c r="E72" s="389"/>
      <c r="F72" s="389"/>
      <c r="G72" s="389"/>
      <c r="H72" s="55"/>
    </row>
    <row r="73" spans="1:8" x14ac:dyDescent="0.25">
      <c r="A73" s="73"/>
      <c r="B73" s="368"/>
      <c r="C73" s="55"/>
      <c r="D73" s="389"/>
      <c r="E73" s="389"/>
      <c r="F73" s="389"/>
      <c r="G73" s="389"/>
      <c r="H73" s="55"/>
    </row>
    <row r="74" spans="1:8" x14ac:dyDescent="0.25">
      <c r="A74" s="73"/>
      <c r="B74" s="368"/>
      <c r="C74" s="55"/>
      <c r="D74" s="389"/>
      <c r="E74" s="389"/>
      <c r="F74" s="389"/>
      <c r="G74" s="389"/>
      <c r="H74" s="55"/>
    </row>
    <row r="75" spans="1:8" x14ac:dyDescent="0.25">
      <c r="A75" s="73"/>
      <c r="B75" s="368"/>
      <c r="C75" s="55"/>
      <c r="D75" s="389"/>
      <c r="E75" s="389"/>
      <c r="F75" s="389"/>
      <c r="G75" s="389"/>
      <c r="H75" s="55"/>
    </row>
    <row r="76" spans="1:8" x14ac:dyDescent="0.25">
      <c r="A76" s="73"/>
      <c r="B76" s="368"/>
      <c r="C76" s="55"/>
      <c r="D76" s="389"/>
      <c r="E76" s="389"/>
      <c r="F76" s="389"/>
      <c r="G76" s="389"/>
      <c r="H76" s="55"/>
    </row>
    <row r="77" spans="1:8" x14ac:dyDescent="0.25">
      <c r="A77" s="73"/>
      <c r="B77" s="368"/>
      <c r="C77" s="55"/>
      <c r="D77" s="389"/>
      <c r="E77" s="389"/>
      <c r="F77" s="389"/>
      <c r="G77" s="389"/>
      <c r="H77" s="55"/>
    </row>
    <row r="78" spans="1:8" x14ac:dyDescent="0.25">
      <c r="A78" s="74"/>
      <c r="B78" s="368"/>
      <c r="C78" s="55"/>
      <c r="D78" s="389"/>
      <c r="E78" s="389"/>
      <c r="F78" s="389"/>
      <c r="G78" s="389"/>
      <c r="H78" s="55"/>
    </row>
    <row r="79" spans="1:8" ht="15.75" thickBot="1" x14ac:dyDescent="0.3"/>
    <row r="80" spans="1:8" ht="17.25" thickTop="1" thickBot="1" x14ac:dyDescent="0.3">
      <c r="A80" s="90" t="s">
        <v>57</v>
      </c>
      <c r="B80" s="367" t="s">
        <v>56</v>
      </c>
      <c r="C80" s="90" t="s">
        <v>6</v>
      </c>
      <c r="D80" s="90" t="s">
        <v>10</v>
      </c>
      <c r="E80" s="90" t="s">
        <v>11</v>
      </c>
      <c r="F80" s="90" t="s">
        <v>8</v>
      </c>
      <c r="G80" s="90" t="s">
        <v>7</v>
      </c>
      <c r="H80" s="90" t="s">
        <v>9</v>
      </c>
    </row>
    <row r="81" spans="1:8" ht="15.75" thickTop="1" x14ac:dyDescent="0.25">
      <c r="A81" s="76" t="s">
        <v>54</v>
      </c>
      <c r="B81" s="368" t="s">
        <v>55</v>
      </c>
      <c r="C81" s="55"/>
      <c r="D81" s="389"/>
      <c r="E81" s="389"/>
      <c r="F81" s="389"/>
      <c r="G81" s="389"/>
      <c r="H81" s="55"/>
    </row>
    <row r="82" spans="1:8" x14ac:dyDescent="0.25">
      <c r="A82" s="73"/>
      <c r="B82" s="368"/>
      <c r="C82" s="55"/>
      <c r="D82" s="389"/>
      <c r="E82" s="389"/>
      <c r="F82" s="389"/>
      <c r="G82" s="389"/>
      <c r="H82" s="55"/>
    </row>
    <row r="83" spans="1:8" x14ac:dyDescent="0.25">
      <c r="A83" s="73"/>
      <c r="B83" s="368"/>
      <c r="C83" s="55"/>
      <c r="D83" s="389"/>
      <c r="E83" s="389"/>
      <c r="F83" s="389"/>
      <c r="G83" s="389"/>
      <c r="H83" s="55"/>
    </row>
    <row r="84" spans="1:8" x14ac:dyDescent="0.25">
      <c r="A84" s="73"/>
      <c r="B84" s="368"/>
      <c r="C84" s="55"/>
      <c r="D84" s="389"/>
      <c r="E84" s="389"/>
      <c r="F84" s="389"/>
      <c r="G84" s="389"/>
      <c r="H84" s="55"/>
    </row>
    <row r="85" spans="1:8" x14ac:dyDescent="0.25">
      <c r="A85" s="73"/>
      <c r="B85" s="368"/>
      <c r="C85" s="55"/>
      <c r="D85" s="389"/>
      <c r="E85" s="389"/>
      <c r="F85" s="389"/>
      <c r="G85" s="389"/>
      <c r="H85" s="55"/>
    </row>
    <row r="86" spans="1:8" x14ac:dyDescent="0.25">
      <c r="A86" s="73"/>
      <c r="B86" s="368"/>
      <c r="C86" s="55"/>
      <c r="D86" s="389"/>
      <c r="E86" s="389"/>
      <c r="F86" s="389"/>
      <c r="G86" s="389"/>
      <c r="H86" s="55"/>
    </row>
    <row r="87" spans="1:8" x14ac:dyDescent="0.25">
      <c r="A87" s="73"/>
      <c r="B87" s="368"/>
      <c r="C87" s="55"/>
      <c r="D87" s="389"/>
      <c r="E87" s="389"/>
      <c r="F87" s="389"/>
      <c r="G87" s="389"/>
      <c r="H87" s="55"/>
    </row>
    <row r="88" spans="1:8" x14ac:dyDescent="0.25">
      <c r="A88" s="73"/>
      <c r="B88" s="368"/>
      <c r="C88" s="55"/>
      <c r="D88" s="389"/>
      <c r="E88" s="389"/>
      <c r="F88" s="389"/>
      <c r="G88" s="389"/>
      <c r="H88" s="55"/>
    </row>
    <row r="89" spans="1:8" x14ac:dyDescent="0.25">
      <c r="A89" s="73"/>
      <c r="B89" s="368"/>
      <c r="C89" s="55"/>
      <c r="D89" s="389"/>
      <c r="E89" s="389"/>
      <c r="F89" s="389"/>
      <c r="G89" s="389"/>
      <c r="H89" s="55"/>
    </row>
    <row r="90" spans="1:8" x14ac:dyDescent="0.25">
      <c r="A90" s="74"/>
      <c r="B90" s="368"/>
      <c r="C90" s="55"/>
      <c r="D90" s="389"/>
      <c r="E90" s="389"/>
      <c r="F90" s="389"/>
      <c r="G90" s="389"/>
      <c r="H90" s="55"/>
    </row>
    <row r="91" spans="1:8" ht="15.75" thickBot="1" x14ac:dyDescent="0.3"/>
    <row r="92" spans="1:8" ht="17.25" thickTop="1" thickBot="1" x14ac:dyDescent="0.3">
      <c r="A92" s="90" t="s">
        <v>57</v>
      </c>
      <c r="B92" s="367" t="s">
        <v>56</v>
      </c>
      <c r="C92" s="90" t="s">
        <v>6</v>
      </c>
      <c r="D92" s="90" t="s">
        <v>10</v>
      </c>
      <c r="E92" s="90" t="s">
        <v>11</v>
      </c>
      <c r="F92" s="90" t="s">
        <v>8</v>
      </c>
      <c r="G92" s="90" t="s">
        <v>7</v>
      </c>
      <c r="H92" s="90" t="s">
        <v>9</v>
      </c>
    </row>
    <row r="93" spans="1:8" ht="15.75" thickTop="1" x14ac:dyDescent="0.25">
      <c r="A93" s="76" t="s">
        <v>54</v>
      </c>
      <c r="B93" s="368"/>
      <c r="C93" s="55"/>
      <c r="D93" s="389"/>
      <c r="E93" s="389"/>
      <c r="F93" s="389"/>
      <c r="G93" s="389"/>
      <c r="H93" s="55"/>
    </row>
    <row r="94" spans="1:8" x14ac:dyDescent="0.25">
      <c r="A94" s="73"/>
      <c r="B94" s="368"/>
      <c r="C94" s="55"/>
      <c r="D94" s="389"/>
      <c r="E94" s="389"/>
      <c r="F94" s="389"/>
      <c r="G94" s="389"/>
      <c r="H94" s="55"/>
    </row>
    <row r="95" spans="1:8" x14ac:dyDescent="0.25">
      <c r="A95" s="73"/>
      <c r="B95" s="368"/>
      <c r="C95" s="55"/>
      <c r="D95" s="389"/>
      <c r="E95" s="389"/>
      <c r="F95" s="389"/>
      <c r="G95" s="389"/>
      <c r="H95" s="55"/>
    </row>
    <row r="96" spans="1:8" x14ac:dyDescent="0.25">
      <c r="A96" s="73"/>
      <c r="B96" s="368"/>
      <c r="C96" s="55"/>
      <c r="D96" s="389"/>
      <c r="E96" s="389"/>
      <c r="F96" s="389"/>
      <c r="G96" s="389"/>
      <c r="H96" s="55"/>
    </row>
    <row r="97" spans="1:8" x14ac:dyDescent="0.25">
      <c r="A97" s="73"/>
      <c r="B97" s="368"/>
      <c r="C97" s="55"/>
      <c r="D97" s="389"/>
      <c r="E97" s="389"/>
      <c r="F97" s="389"/>
      <c r="G97" s="389"/>
      <c r="H97" s="55"/>
    </row>
    <row r="98" spans="1:8" x14ac:dyDescent="0.25">
      <c r="A98" s="73"/>
      <c r="B98" s="368"/>
      <c r="C98" s="55"/>
      <c r="D98" s="389"/>
      <c r="E98" s="389"/>
      <c r="F98" s="389"/>
      <c r="G98" s="389"/>
      <c r="H98" s="55"/>
    </row>
    <row r="99" spans="1:8" x14ac:dyDescent="0.25">
      <c r="A99" s="73"/>
      <c r="B99" s="368"/>
      <c r="C99" s="55"/>
      <c r="D99" s="389"/>
      <c r="E99" s="389"/>
      <c r="F99" s="389"/>
      <c r="G99" s="389"/>
      <c r="H99" s="55"/>
    </row>
    <row r="100" spans="1:8" x14ac:dyDescent="0.25">
      <c r="A100" s="73"/>
      <c r="B100" s="368"/>
      <c r="C100" s="55"/>
      <c r="D100" s="389"/>
      <c r="E100" s="389"/>
      <c r="F100" s="389"/>
      <c r="G100" s="389"/>
      <c r="H100" s="55"/>
    </row>
    <row r="101" spans="1:8" x14ac:dyDescent="0.25">
      <c r="A101" s="73"/>
      <c r="B101" s="368"/>
      <c r="C101" s="55"/>
      <c r="D101" s="389"/>
      <c r="E101" s="389"/>
      <c r="F101" s="389"/>
      <c r="G101" s="389"/>
      <c r="H101" s="55"/>
    </row>
    <row r="102" spans="1:8" x14ac:dyDescent="0.25">
      <c r="A102" s="74"/>
      <c r="B102" s="368"/>
      <c r="C102" s="55"/>
      <c r="D102" s="389"/>
      <c r="E102" s="389"/>
      <c r="F102" s="389"/>
      <c r="G102" s="389"/>
      <c r="H102" s="55"/>
    </row>
    <row r="103" spans="1:8" ht="15.75" thickBot="1" x14ac:dyDescent="0.3"/>
    <row r="104" spans="1:8" ht="17.25" thickTop="1" thickBot="1" x14ac:dyDescent="0.3">
      <c r="A104" s="90" t="s">
        <v>57</v>
      </c>
      <c r="B104" s="367" t="s">
        <v>56</v>
      </c>
      <c r="C104" s="90" t="s">
        <v>6</v>
      </c>
      <c r="D104" s="90" t="s">
        <v>10</v>
      </c>
      <c r="E104" s="90" t="s">
        <v>11</v>
      </c>
      <c r="F104" s="90" t="s">
        <v>8</v>
      </c>
      <c r="G104" s="90" t="s">
        <v>7</v>
      </c>
      <c r="H104" s="90" t="s">
        <v>9</v>
      </c>
    </row>
    <row r="105" spans="1:8" ht="15.75" thickTop="1" x14ac:dyDescent="0.25">
      <c r="A105" s="76" t="s">
        <v>54</v>
      </c>
      <c r="B105" s="368"/>
      <c r="C105" s="55"/>
      <c r="D105" s="389"/>
      <c r="E105" s="389"/>
      <c r="F105" s="389"/>
      <c r="G105" s="389"/>
      <c r="H105" s="55"/>
    </row>
    <row r="106" spans="1:8" x14ac:dyDescent="0.25">
      <c r="A106" s="73"/>
      <c r="B106" s="368"/>
      <c r="C106" s="55"/>
      <c r="D106" s="389"/>
      <c r="E106" s="389"/>
      <c r="F106" s="389"/>
      <c r="G106" s="389"/>
      <c r="H106" s="55"/>
    </row>
    <row r="107" spans="1:8" x14ac:dyDescent="0.25">
      <c r="A107" s="73"/>
      <c r="B107" s="368"/>
      <c r="C107" s="55"/>
      <c r="D107" s="389"/>
      <c r="E107" s="389"/>
      <c r="F107" s="389"/>
      <c r="G107" s="389"/>
      <c r="H107" s="55"/>
    </row>
    <row r="108" spans="1:8" x14ac:dyDescent="0.25">
      <c r="A108" s="73"/>
      <c r="B108" s="368"/>
      <c r="C108" s="55"/>
      <c r="D108" s="389"/>
      <c r="E108" s="389"/>
      <c r="F108" s="389"/>
      <c r="G108" s="389"/>
      <c r="H108" s="55"/>
    </row>
    <row r="109" spans="1:8" x14ac:dyDescent="0.25">
      <c r="A109" s="73"/>
      <c r="B109" s="368"/>
      <c r="C109" s="55"/>
      <c r="D109" s="389"/>
      <c r="E109" s="389"/>
      <c r="F109" s="389"/>
      <c r="G109" s="389"/>
      <c r="H109" s="55"/>
    </row>
    <row r="110" spans="1:8" x14ac:dyDescent="0.25">
      <c r="A110" s="73"/>
      <c r="B110" s="368"/>
      <c r="C110" s="55"/>
      <c r="D110" s="389"/>
      <c r="E110" s="389"/>
      <c r="F110" s="389"/>
      <c r="G110" s="389"/>
      <c r="H110" s="55"/>
    </row>
    <row r="111" spans="1:8" x14ac:dyDescent="0.25">
      <c r="A111" s="73"/>
      <c r="B111" s="368"/>
      <c r="C111" s="55"/>
      <c r="D111" s="389"/>
      <c r="E111" s="389"/>
      <c r="F111" s="389"/>
      <c r="G111" s="389"/>
      <c r="H111" s="55"/>
    </row>
    <row r="112" spans="1:8" x14ac:dyDescent="0.25">
      <c r="A112" s="73"/>
      <c r="B112" s="368"/>
      <c r="C112" s="55"/>
      <c r="D112" s="389"/>
      <c r="E112" s="389"/>
      <c r="F112" s="389"/>
      <c r="G112" s="389"/>
      <c r="H112" s="55"/>
    </row>
    <row r="113" spans="1:8" x14ac:dyDescent="0.25">
      <c r="A113" s="73"/>
      <c r="B113" s="368"/>
      <c r="C113" s="55"/>
      <c r="D113" s="389"/>
      <c r="E113" s="389"/>
      <c r="F113" s="389"/>
      <c r="G113" s="389"/>
      <c r="H113" s="55"/>
    </row>
    <row r="114" spans="1:8" x14ac:dyDescent="0.25">
      <c r="A114" s="74"/>
      <c r="B114" s="368"/>
      <c r="C114" s="55"/>
      <c r="D114" s="389"/>
      <c r="E114" s="389"/>
      <c r="F114" s="389"/>
      <c r="G114" s="389"/>
      <c r="H114" s="55"/>
    </row>
  </sheetData>
  <mergeCells count="5">
    <mergeCell ref="I9:R9"/>
    <mergeCell ref="T9:AA9"/>
    <mergeCell ref="A30:A53"/>
    <mergeCell ref="A11:A29"/>
    <mergeCell ref="A57:A58"/>
  </mergeCells>
  <conditionalFormatting sqref="AF7:AF8">
    <cfRule type="cellIs" dxfId="24" priority="272" stopIfTrue="1" operator="equal">
      <formula>$AF$7</formula>
    </cfRule>
  </conditionalFormatting>
  <conditionalFormatting sqref="I11:I31">
    <cfRule type="cellIs" dxfId="23" priority="271" stopIfTrue="1" operator="equal">
      <formula>"x"</formula>
    </cfRule>
  </conditionalFormatting>
  <conditionalFormatting sqref="J11:J31">
    <cfRule type="cellIs" dxfId="22" priority="270" operator="equal">
      <formula>"x"</formula>
    </cfRule>
  </conditionalFormatting>
  <conditionalFormatting sqref="K11:K31">
    <cfRule type="cellIs" dxfId="21" priority="269" operator="equal">
      <formula>"x"</formula>
    </cfRule>
  </conditionalFormatting>
  <conditionalFormatting sqref="L11:L31">
    <cfRule type="cellIs" dxfId="20" priority="268" stopIfTrue="1" operator="equal">
      <formula>"x"</formula>
    </cfRule>
  </conditionalFormatting>
  <conditionalFormatting sqref="M11:M31">
    <cfRule type="cellIs" dxfId="19" priority="267" operator="equal">
      <formula>"x"</formula>
    </cfRule>
  </conditionalFormatting>
  <conditionalFormatting sqref="I32:I43 I45:I58">
    <cfRule type="cellIs" dxfId="18" priority="266" stopIfTrue="1" operator="equal">
      <formula>"x"</formula>
    </cfRule>
  </conditionalFormatting>
  <conditionalFormatting sqref="J32:J43 J45:J58">
    <cfRule type="cellIs" dxfId="17" priority="265" operator="equal">
      <formula>"x"</formula>
    </cfRule>
  </conditionalFormatting>
  <conditionalFormatting sqref="K32:K43 K45:K58">
    <cfRule type="cellIs" dxfId="16" priority="264" operator="equal">
      <formula>"x"</formula>
    </cfRule>
  </conditionalFormatting>
  <conditionalFormatting sqref="L32:L43 L45:L58">
    <cfRule type="cellIs" dxfId="15" priority="263" stopIfTrue="1" operator="equal">
      <formula>"x"</formula>
    </cfRule>
  </conditionalFormatting>
  <conditionalFormatting sqref="M45:M58 M32:M43">
    <cfRule type="cellIs" dxfId="14" priority="262" operator="equal">
      <formula>"x"</formula>
    </cfRule>
  </conditionalFormatting>
  <conditionalFormatting sqref="N45:N58 N11:N43">
    <cfRule type="cellIs" dxfId="13" priority="8" stopIfTrue="1" operator="equal">
      <formula>$AF$8</formula>
    </cfRule>
    <cfRule type="cellIs" dxfId="12" priority="9" stopIfTrue="1" operator="equal">
      <formula>$AF$7</formula>
    </cfRule>
  </conditionalFormatting>
  <conditionalFormatting sqref="I44">
    <cfRule type="cellIs" dxfId="11" priority="7" stopIfTrue="1" operator="equal">
      <formula>"x"</formula>
    </cfRule>
  </conditionalFormatting>
  <conditionalFormatting sqref="J44">
    <cfRule type="cellIs" dxfId="10" priority="6" operator="equal">
      <formula>"x"</formula>
    </cfRule>
  </conditionalFormatting>
  <conditionalFormatting sqref="K44">
    <cfRule type="cellIs" dxfId="9" priority="5" operator="equal">
      <formula>"x"</formula>
    </cfRule>
  </conditionalFormatting>
  <conditionalFormatting sqref="L44">
    <cfRule type="cellIs" dxfId="8" priority="4" stopIfTrue="1" operator="equal">
      <formula>"x"</formula>
    </cfRule>
  </conditionalFormatting>
  <conditionalFormatting sqref="M44">
    <cfRule type="cellIs" dxfId="7" priority="3" operator="equal">
      <formula>"x"</formula>
    </cfRule>
  </conditionalFormatting>
  <conditionalFormatting sqref="N44">
    <cfRule type="cellIs" dxfId="6" priority="1" stopIfTrue="1" operator="equal">
      <formula>$AF$8</formula>
    </cfRule>
    <cfRule type="cellIs" dxfId="5" priority="2" stopIfTrue="1" operator="equal">
      <formula>$AF$7</formula>
    </cfRule>
  </conditionalFormatting>
  <dataValidations count="1">
    <dataValidation type="list" allowBlank="1" showInputMessage="1" showErrorMessage="1" sqref="N11:N58">
      <formula1>$AF$7:$AF$8</formula1>
    </dataValidation>
  </dataValidation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5</vt:i4>
      </vt:variant>
    </vt:vector>
  </HeadingPairs>
  <TitlesOfParts>
    <vt:vector size="15" baseType="lpstr">
      <vt:lpstr>SUMÁRIO</vt:lpstr>
      <vt:lpstr>TUTORIAL</vt:lpstr>
      <vt:lpstr>Monitoria Anual 1</vt:lpstr>
      <vt:lpstr>Painel de Gestão - 1</vt:lpstr>
      <vt:lpstr>Monitoria Anual 2</vt:lpstr>
      <vt:lpstr>Painel de Gestão - 2</vt:lpstr>
      <vt:lpstr>Monitoria Anual 3</vt:lpstr>
      <vt:lpstr>Painel de Gestão - 3</vt:lpstr>
      <vt:lpstr>Monitoria Anual 4</vt:lpstr>
      <vt:lpstr>Painel de Gestão - 4</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00650123131</cp:lastModifiedBy>
  <dcterms:created xsi:type="dcterms:W3CDTF">2012-07-30T00:05:19Z</dcterms:created>
  <dcterms:modified xsi:type="dcterms:W3CDTF">2018-07-11T18:24:43Z</dcterms:modified>
</cp:coreProperties>
</file>