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24226"/>
  <mc:AlternateContent xmlns:mc="http://schemas.openxmlformats.org/markup-compatibility/2006">
    <mc:Choice Requires="x15">
      <x15ac:absPath xmlns:x15ac="http://schemas.microsoft.com/office/spreadsheetml/2010/11/ac" url="H:\CLG\Site\"/>
    </mc:Choice>
  </mc:AlternateContent>
  <xr:revisionPtr revIDLastSave="0" documentId="13_ncr:1_{8C93D610-0358-410C-8029-EB1AD3137EBB}" xr6:coauthVersionLast="47" xr6:coauthVersionMax="47" xr10:uidLastSave="{00000000-0000-0000-0000-000000000000}"/>
  <bookViews>
    <workbookView xWindow="-120" yWindow="-120" windowWidth="29040" windowHeight="15840" firstSheet="4" activeTab="9" xr2:uid="{00000000-000D-0000-FFFF-FFFF00000000}"/>
  </bookViews>
  <sheets>
    <sheet name="Monitoria Anual - 1" sheetId="1" r:id="rId1"/>
    <sheet name="Painel de Gestão - 1" sheetId="2" r:id="rId2"/>
    <sheet name="Monitoria Anual - 2" sheetId="51" r:id="rId3"/>
    <sheet name="Painel de Gestão - 2" sheetId="52" r:id="rId4"/>
    <sheet name="Monitoria Anual - 3" sheetId="53" r:id="rId5"/>
    <sheet name="Painel de Gestão - 3" sheetId="54" r:id="rId6"/>
    <sheet name="Monitoria Anual - 4" sheetId="55" r:id="rId7"/>
    <sheet name="Painel de Gestão - 4" sheetId="56" r:id="rId8"/>
    <sheet name="Monitoria Final" sheetId="57" r:id="rId9"/>
    <sheet name="Painel de Gestão Final" sheetId="58" r:id="rId10"/>
  </sheets>
  <definedNames>
    <definedName name="_xlnm._FilterDatabase" localSheetId="6" hidden="1">'Monitoria Anual - 4'!$A$9:$AN$49</definedName>
    <definedName name="_xlnm._FilterDatabase" localSheetId="8" hidden="1">'Monitoria Final'!$A$9:$AK$50</definedName>
    <definedName name="aZ12d40">'Monitoria Anual - 4'!$Z$12:$Z$12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58" l="1"/>
  <c r="H33" i="56"/>
  <c r="AA19" i="52" a="1"/>
  <c r="AA19" i="52" s="1"/>
  <c r="D15" i="58" l="1"/>
  <c r="D16" i="58"/>
  <c r="D17" i="58"/>
  <c r="E26" i="58"/>
  <c r="B3" i="56"/>
  <c r="D5" i="56"/>
  <c r="D7" i="56"/>
  <c r="F15" i="56"/>
  <c r="D16" i="56"/>
  <c r="Z16" i="56"/>
  <c r="AA16" i="56"/>
  <c r="D17" i="56"/>
  <c r="Z17" i="56" a="1"/>
  <c r="Z17" i="56" s="1"/>
  <c r="AA17" i="56" a="1"/>
  <c r="AA17" i="56" s="1"/>
  <c r="D18" i="56"/>
  <c r="Z18" i="56" a="1"/>
  <c r="Z18" i="56" s="1"/>
  <c r="AA18" i="56" a="1"/>
  <c r="AA18" i="56" s="1"/>
  <c r="D19" i="56"/>
  <c r="Z19" i="56" a="1"/>
  <c r="Z19" i="56" s="1"/>
  <c r="AA19" i="56" a="1"/>
  <c r="AA19" i="56" s="1"/>
  <c r="D20" i="56"/>
  <c r="Z20" i="56" a="1"/>
  <c r="Z20" i="56" s="1"/>
  <c r="AA20" i="56" a="1"/>
  <c r="AA20" i="56" s="1"/>
  <c r="D23" i="56"/>
  <c r="D24" i="56"/>
  <c r="F32" i="56"/>
  <c r="G32" i="56"/>
  <c r="H32" i="56"/>
  <c r="J32" i="56"/>
  <c r="F33" i="56"/>
  <c r="E34" i="56"/>
  <c r="F34" i="56"/>
  <c r="G34" i="56"/>
  <c r="F35" i="56"/>
  <c r="H35" i="56"/>
  <c r="J35" i="56"/>
  <c r="F36" i="56"/>
  <c r="G36" i="56"/>
  <c r="J36" i="56"/>
  <c r="B3" i="54"/>
  <c r="D5" i="54"/>
  <c r="D7" i="54"/>
  <c r="F15" i="54"/>
  <c r="D16" i="54"/>
  <c r="Z16" i="54"/>
  <c r="AA16" i="54"/>
  <c r="D17" i="54"/>
  <c r="Z17" i="54" a="1"/>
  <c r="Z17" i="54" s="1"/>
  <c r="AA17" i="54" a="1"/>
  <c r="AA17" i="54" s="1"/>
  <c r="D18" i="54"/>
  <c r="Z18" i="54" a="1"/>
  <c r="Z18" i="54" s="1"/>
  <c r="AA18" i="54" a="1"/>
  <c r="AA18" i="54" s="1"/>
  <c r="D19" i="54"/>
  <c r="Z19" i="54" a="1"/>
  <c r="Z19" i="54" s="1"/>
  <c r="AA19" i="54" a="1"/>
  <c r="AA19" i="54" s="1"/>
  <c r="D20" i="54"/>
  <c r="Z20" i="54" a="1"/>
  <c r="Z20" i="54" s="1"/>
  <c r="AA20" i="54" a="1"/>
  <c r="AA20" i="54" s="1"/>
  <c r="D23" i="54"/>
  <c r="D24" i="54"/>
  <c r="D29" i="54"/>
  <c r="E32" i="54"/>
  <c r="F32" i="54"/>
  <c r="G32" i="54"/>
  <c r="H32" i="54"/>
  <c r="I32" i="54"/>
  <c r="J32" i="54"/>
  <c r="E33" i="54"/>
  <c r="F33" i="54"/>
  <c r="G33" i="54"/>
  <c r="H33" i="54"/>
  <c r="I33" i="54"/>
  <c r="J33" i="54"/>
  <c r="E34" i="54"/>
  <c r="F34" i="54"/>
  <c r="G34" i="54"/>
  <c r="H34" i="54"/>
  <c r="I34" i="54"/>
  <c r="J34" i="54"/>
  <c r="E35" i="54"/>
  <c r="F35" i="54"/>
  <c r="G35" i="54"/>
  <c r="H35" i="54"/>
  <c r="I35" i="54"/>
  <c r="J35" i="54"/>
  <c r="E36" i="54"/>
  <c r="F36" i="54"/>
  <c r="G36" i="54"/>
  <c r="H36" i="54"/>
  <c r="I36" i="54"/>
  <c r="J36" i="54"/>
  <c r="F21" i="54"/>
  <c r="B3" i="52"/>
  <c r="D5" i="52"/>
  <c r="D7" i="52"/>
  <c r="F15" i="52"/>
  <c r="D16" i="52"/>
  <c r="Z16" i="52"/>
  <c r="AA16" i="52"/>
  <c r="D17" i="52"/>
  <c r="Z17" i="52" a="1"/>
  <c r="Z17" i="52" s="1"/>
  <c r="AA17" i="52" a="1"/>
  <c r="AA17" i="52" s="1"/>
  <c r="D18" i="52"/>
  <c r="Z18" i="52" a="1"/>
  <c r="Z18" i="52" s="1"/>
  <c r="AA18" i="52" a="1"/>
  <c r="AA18" i="52" s="1"/>
  <c r="D19" i="52"/>
  <c r="Z19" i="52" a="1"/>
  <c r="Z19" i="52" s="1"/>
  <c r="D20" i="52"/>
  <c r="Z20" i="52" a="1"/>
  <c r="Z20" i="52" s="1"/>
  <c r="AA20" i="52" a="1"/>
  <c r="AA20" i="52" s="1"/>
  <c r="D23" i="52"/>
  <c r="D24" i="52"/>
  <c r="D29" i="52"/>
  <c r="E32" i="52"/>
  <c r="F32" i="52"/>
  <c r="G32" i="52"/>
  <c r="H32" i="52"/>
  <c r="I32" i="52"/>
  <c r="F33" i="52"/>
  <c r="E34" i="52"/>
  <c r="F34" i="52"/>
  <c r="H34" i="52"/>
  <c r="J34" i="52"/>
  <c r="G35" i="52"/>
  <c r="F21" i="52"/>
  <c r="D22" i="56" l="1"/>
  <c r="AB20" i="56"/>
  <c r="F20" i="56" s="1"/>
  <c r="D35" i="56"/>
  <c r="AB16" i="56"/>
  <c r="F16" i="56" s="1"/>
  <c r="AB19" i="54"/>
  <c r="F19" i="54" s="1"/>
  <c r="AB16" i="54"/>
  <c r="F16" i="54" s="1"/>
  <c r="D33" i="54"/>
  <c r="AB16" i="52"/>
  <c r="AB18" i="52"/>
  <c r="F18" i="52" s="1"/>
  <c r="D35" i="54"/>
  <c r="D36" i="54"/>
  <c r="D32" i="54"/>
  <c r="D34" i="54"/>
  <c r="D36" i="56"/>
  <c r="D32" i="56"/>
  <c r="D34" i="56"/>
  <c r="AB18" i="54"/>
  <c r="F18" i="54" s="1"/>
  <c r="D33" i="56"/>
  <c r="AB18" i="56"/>
  <c r="F18" i="56" s="1"/>
  <c r="D18" i="58"/>
  <c r="AB19" i="56"/>
  <c r="F19" i="56" s="1"/>
  <c r="AB17" i="56"/>
  <c r="F17" i="56" s="1"/>
  <c r="E16" i="56"/>
  <c r="AB17" i="54"/>
  <c r="F17" i="54" s="1"/>
  <c r="AB20" i="54"/>
  <c r="F20" i="54" s="1"/>
  <c r="D22" i="54"/>
  <c r="AB19" i="52"/>
  <c r="F19" i="52" s="1"/>
  <c r="AB17" i="52"/>
  <c r="F17" i="52" s="1"/>
  <c r="AB20" i="52"/>
  <c r="F20" i="52" s="1"/>
  <c r="D22" i="52"/>
  <c r="F16" i="52"/>
  <c r="E16" i="58" l="1"/>
  <c r="E17" i="58"/>
  <c r="E15" i="58"/>
  <c r="E18" i="58" s="1"/>
  <c r="F22" i="56"/>
  <c r="G17" i="56" s="1"/>
  <c r="E20" i="56"/>
  <c r="E17" i="56"/>
  <c r="E19" i="56"/>
  <c r="E18" i="56"/>
  <c r="F22" i="54"/>
  <c r="G16" i="54" s="1"/>
  <c r="E20" i="54"/>
  <c r="E17" i="54"/>
  <c r="E19" i="54"/>
  <c r="E18" i="54"/>
  <c r="E16" i="54"/>
  <c r="E20" i="52"/>
  <c r="E19" i="52"/>
  <c r="E18" i="52"/>
  <c r="E16" i="52"/>
  <c r="F22" i="52"/>
  <c r="G19" i="52" s="1"/>
  <c r="G16" i="52"/>
  <c r="E17" i="52"/>
  <c r="G16" i="56" l="1"/>
  <c r="E22" i="56"/>
  <c r="G19" i="54"/>
  <c r="G17" i="54"/>
  <c r="G21" i="56"/>
  <c r="G18" i="56"/>
  <c r="G15" i="56"/>
  <c r="G19" i="56"/>
  <c r="G20" i="56"/>
  <c r="E22" i="54"/>
  <c r="G21" i="54"/>
  <c r="G18" i="54"/>
  <c r="G15" i="54"/>
  <c r="G20" i="54"/>
  <c r="G21" i="52"/>
  <c r="G15" i="52"/>
  <c r="G18" i="52"/>
  <c r="E22" i="52"/>
  <c r="G17" i="52"/>
  <c r="G20" i="52"/>
  <c r="G22" i="56" l="1"/>
  <c r="G22" i="54"/>
  <c r="G22" i="52"/>
  <c r="J32" i="2"/>
  <c r="F15" i="2" l="1"/>
  <c r="F33" i="2" l="1"/>
  <c r="G33" i="2"/>
  <c r="H33" i="2"/>
  <c r="I33" i="2"/>
  <c r="J33" i="2"/>
  <c r="AA16" i="2"/>
  <c r="Z16" i="2"/>
  <c r="Z17" i="2" a="1"/>
  <c r="Z17" i="2" s="1"/>
  <c r="D33" i="2" l="1"/>
  <c r="AB16" i="2"/>
  <c r="AA20" i="2" a="1"/>
  <c r="AA20" i="2" s="1"/>
  <c r="Z20" i="2" a="1"/>
  <c r="Z20" i="2" s="1"/>
  <c r="AA19" i="2" a="1"/>
  <c r="AA19" i="2" s="1"/>
  <c r="Z19" i="2" a="1"/>
  <c r="Z19" i="2" s="1"/>
  <c r="AA18" i="2" a="1"/>
  <c r="AA18" i="2" s="1"/>
  <c r="Z18" i="2" a="1"/>
  <c r="Z18" i="2" s="1"/>
  <c r="AA17" i="2" a="1"/>
  <c r="AA17" i="2" s="1"/>
  <c r="AB17" i="2" s="1"/>
  <c r="AB18" i="2" l="1"/>
  <c r="AB20" i="2"/>
  <c r="AB19" i="2"/>
  <c r="D24" i="2"/>
  <c r="D23" i="2"/>
  <c r="D20" i="2" l="1"/>
  <c r="F20" i="2" s="1"/>
  <c r="D19" i="2"/>
  <c r="F19" i="2" s="1"/>
  <c r="D18" i="2"/>
  <c r="F18" i="2" s="1"/>
  <c r="D16" i="2"/>
  <c r="F16" i="2" s="1"/>
  <c r="D17" i="2"/>
  <c r="F17" i="2" s="1"/>
  <c r="D7" i="2" l="1"/>
  <c r="D22" i="2" l="1"/>
  <c r="E19" i="2" l="1"/>
  <c r="E18" i="2"/>
  <c r="E16" i="2"/>
  <c r="E20" i="2"/>
  <c r="E17" i="2"/>
  <c r="E32" i="2"/>
  <c r="G32" i="2"/>
  <c r="H32" i="2"/>
  <c r="I32" i="2"/>
  <c r="G34" i="2"/>
  <c r="H34" i="2"/>
  <c r="I34" i="2"/>
  <c r="J34" i="2"/>
  <c r="G35" i="2"/>
  <c r="H35" i="2"/>
  <c r="I35" i="2"/>
  <c r="J35" i="2"/>
  <c r="G36" i="2"/>
  <c r="H36" i="2"/>
  <c r="I36" i="2"/>
  <c r="J36" i="2"/>
  <c r="F36" i="2"/>
  <c r="F35" i="2"/>
  <c r="F34" i="2"/>
  <c r="F32" i="2"/>
  <c r="E36" i="2"/>
  <c r="E35" i="2"/>
  <c r="E34" i="2"/>
  <c r="E33" i="2"/>
  <c r="F21" i="2"/>
  <c r="D29" i="2"/>
  <c r="D36" i="2" l="1"/>
  <c r="D32" i="2"/>
  <c r="D34" i="2"/>
  <c r="D35" i="2"/>
  <c r="F22" i="2"/>
  <c r="G15" i="2" l="1"/>
  <c r="G21" i="2"/>
  <c r="G19" i="2"/>
  <c r="G18" i="2"/>
  <c r="G16" i="2"/>
  <c r="G20" i="2"/>
  <c r="G17" i="2"/>
  <c r="E22" i="2" l="1"/>
  <c r="G22" i="2"/>
</calcChain>
</file>

<file path=xl/sharedStrings.xml><?xml version="1.0" encoding="utf-8"?>
<sst xmlns="http://schemas.openxmlformats.org/spreadsheetml/2006/main" count="2581" uniqueCount="1148">
  <si>
    <t>PLANO DE AÇÃO NACIONAL DE CONSERVAÇÃO DE ESPÉCIES AMEAÇADAS DE EXTINÇÃO - PAN</t>
  </si>
  <si>
    <t>Plano de Ação Nacional para Conservação das Espécies Ameaçadas de Extinção da Ictiofauna, Herpetofauna e Primatas do Cerrado e Pantanal - CERPAN</t>
  </si>
  <si>
    <t>Objetivo geral do PAN</t>
  </si>
  <si>
    <t xml:space="preserve">Reduzir o risco de extinção das espécies-alvo de peixes, anfíbios, répteis e primatas do Cerrado e Pantanal e as ameaças aos seus hábitats, em 5 anos. </t>
  </si>
  <si>
    <t>Data da monitoria</t>
  </si>
  <si>
    <t>28 e 29/08/2019</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</si>
  <si>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</si>
  <si>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</si>
  <si>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</si>
  <si>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</si>
  <si>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</si>
  <si>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</si>
  <si>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</si>
  <si>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</si>
  <si>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</si>
  <si>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</si>
  <si>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</si>
  <si>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</si>
  <si>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</si>
  <si>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</si>
  <si>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</si>
  <si>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</si>
  <si>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</si>
  <si>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</si>
  <si>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</si>
  <si>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</si>
  <si>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</si>
  <si>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</si>
  <si>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</si>
  <si>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</si>
  <si>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</si>
  <si>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</si>
  <si>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</si>
  <si>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</si>
  <si>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</si>
  <si>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</si>
  <si>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</si>
  <si>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</si>
  <si>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</si>
  <si>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</si>
  <si>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</si>
  <si>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</si>
  <si>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</si>
  <si>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</si>
  <si>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</si>
  <si>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</si>
  <si>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</si>
  <si>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</si>
  <si>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Influenciar políticas públicas, em diferentes esferas de governo, visando incorporar medidas de proteção às espécies-alvo e seus hábitats, em 5 anos.</t>
  </si>
  <si>
    <t>1.1</t>
  </si>
  <si>
    <t>Divulgar o CERPAN às instituições que interagem com a proteção das espécies ameaçadas no âmbito do bioma Cerrado e Pantanal.</t>
  </si>
  <si>
    <t>Ofício e Sumário Executivo do CERPAN entregues;Matriz de atores</t>
  </si>
  <si>
    <t>CERPAN divulgado</t>
  </si>
  <si>
    <t>Lara Côrtes
(ICMBio/RAN)</t>
  </si>
  <si>
    <t>Marcos Cardoso (SEMA-MT); Nívia Pereira (IDEFLORBIO-PA); Sara Alves (INEMA-BA); Caio Sousa (SECIMA-GO); Márcio Araújo (ANA-DF); Raiany Cruz (Naturatins-TO); José Rimoli (UFMS); Abílio Moraes (MPE-MT); Maria Isabel Miranda (MPE-TO)</t>
  </si>
  <si>
    <t>toda a área do CERPAN</t>
  </si>
  <si>
    <t xml:space="preserve">divulgação nos órgãos federais, estaduais e municipais, Ministério Público, universidades, instituições de pesquisa, conselhos de classe, ONGs e outras instituições. </t>
  </si>
  <si>
    <t>x</t>
  </si>
  <si>
    <r>
      <rPr>
        <b/>
        <u/>
        <sz val="11"/>
        <rFont val="Calibri"/>
        <family val="2"/>
        <scheme val="minor"/>
      </rPr>
      <t>Lara Gomes:</t>
    </r>
    <r>
      <rPr>
        <sz val="11"/>
        <rFont val="Calibri"/>
        <family val="2"/>
        <scheme val="minor"/>
      </rPr>
      <t xml:space="preserve"> Foram enviados oficios para os orgãos estaduais e federais de meio ambiente na área de abrangência do CERPAN, informando sobre o CERPAN e indicando link de acesso para o sumário executivo do CERPAN. Foi ministrada palestra sobre o CERPAN para alunos do IFGoiano. Foram dadas entrevistas sobre o CERPAN na rádio e jornais escritos. Foi apresentado o CERPAN em painel de Congresso de Zoologia pelo Fábio Maffei, divulgando o PAN para diversas universidades. Também foi enviado email para todas as coordenações regionais do ICMBio na área de abrangência do CERPAN. Além disso, Reuber e Akama fizeram divulgação do CERPAN junto a DILIC do IBAMA sede.</t>
    </r>
    <r>
      <rPr>
        <b/>
        <u/>
        <sz val="11"/>
        <rFont val="Calibri"/>
        <family val="2"/>
        <scheme val="minor"/>
      </rPr>
      <t xml:space="preserve">Reuber Brandão: </t>
    </r>
    <r>
      <rPr>
        <sz val="11"/>
        <rFont val="Calibri"/>
        <family val="2"/>
        <scheme val="minor"/>
      </rPr>
      <t>Fez reunião com o coordenador de criação de UC do ICMBio (Bernardo Brito) sobre o CERPAN e a importância de criação de UC nas AE do PAN.</t>
    </r>
    <r>
      <rPr>
        <b/>
        <u/>
        <sz val="11"/>
        <rFont val="Calibri"/>
        <family val="2"/>
        <scheme val="minor"/>
      </rPr>
      <t xml:space="preserve"> Sara Alves: </t>
    </r>
    <r>
      <rPr>
        <sz val="11"/>
        <rFont val="Calibri"/>
        <family val="2"/>
        <scheme val="minor"/>
      </rPr>
      <t xml:space="preserve">Realizei em 29/10/2018 reunião aqui no INEMA, com todas as suas Diretorias: Regulação (licenciamento ambiental), Fiscalização e Monitoramento, Unidades de Conservação e Recursos Hídricos, para apresentar os PANs, seu objetivo e importância. Também destaquei a importância da participação dessas Diretorias no atendimento as demandas dos Planos em especial a execução das ações. </t>
    </r>
    <r>
      <rPr>
        <b/>
        <u/>
        <sz val="11"/>
        <rFont val="Calibri"/>
        <family val="2"/>
        <scheme val="minor"/>
      </rPr>
      <t>Caio Souza:</t>
    </r>
    <r>
      <rPr>
        <sz val="11"/>
        <rFont val="Calibri"/>
        <family val="2"/>
        <scheme val="minor"/>
      </rPr>
      <t xml:space="preserve"> enviei as informações acerca do CERPAN (sumário exectuivo, portaria de criação, etc.) para todos os servidores da secretaria (SECIMA -GO) via e-mail institucional, como também envie memorando, contendo o sumário executivo  em anexo, a todos os gerentes.</t>
    </r>
  </si>
  <si>
    <t>Sumário executivo elaborado, ofícios enviados, planilha de contatos, divulgação do CERPAN para a sociedade e para parceiros potenciais</t>
  </si>
  <si>
    <t>Lara Gomes, Sara Alves, Caio Sousa, Reuber Brandão</t>
  </si>
  <si>
    <t>Esta ação poderá ser considerada contínua, pois podem ser realizadas outras ações de divulgação do CERPAN ao longo dos  5 anos.</t>
  </si>
  <si>
    <t>Ofício, Sumário Executivo e Relatório de Áreas Estratégicas do CERPAN entregues; Matriz de atores</t>
  </si>
  <si>
    <t>CERPAN divulgado às instituições que interagem com a proteção das espécies.</t>
  </si>
  <si>
    <t>Rafael Martins Valadão
(ICMBio/RAN)</t>
  </si>
  <si>
    <t>Custo agregado em outras atividades de rotina do servidor.</t>
  </si>
  <si>
    <t>Marcos Cardoso (SEMA-MT); Nívia Pereira (IDEFLORBIO-PA); Sara Alves (INEMA-BA); Caio Sousa (SECIMA-GO); Márcio Araújo (ANA-DF); Raiany Cruz (Naturatins-TO); José Rimoli (UFMS); Abílio Moraes (MPE-MT); Maria Isabel Miranda (MPE-TO); Carla Polaz (ICMBio/CEPTA); Sandoval dos Santos Junior (ICMBio/CEPTA); Abílio Moraes (MPE-MT); Davi Pantoja (UFPI-Bom Jesus); Lara Côrtes (ICMBio/RAN)</t>
  </si>
  <si>
    <t>Áreas estratégocas do CERPAN.</t>
  </si>
  <si>
    <t>Divulgação nos órgãos federais, estaduais e municipais de meio ambiente, Ministério Público. Encaminhar juntamente com os documentos relação de links para acesso às páginas das espécies alvo no site do ICMBio e Links do livro vermelho. Reenviar ofícios com áreas estratégicas e reiterando a divulgação do CERPAN. Compilar contato dos pontos focais apontados nas respostas dos ofícios. Processo SEI número: 02071.000012/2019-44</t>
  </si>
  <si>
    <t>1.2</t>
  </si>
  <si>
    <t>Instigar órgãos de fomentos públicos e privados e de fundos estaduais para publicar editais ou outras formas de apoio às pesquisas específicas para as espécies-alvo do CERPAN.</t>
  </si>
  <si>
    <t>Relatório de Contatos/Resultados, relatórios a cada 12 meses.</t>
  </si>
  <si>
    <t>Projetos de pesquisa sendo apoiados.</t>
  </si>
  <si>
    <t xml:space="preserve"> Vera Luz
(ICMBio/RAN)</t>
  </si>
  <si>
    <t>Alberto Akama (MPEG); Davi Pantoja (UFPI-Bom Jesus); Fausto Nomura (UFG); Fabrício B. Teresa (UEG); Marcos Cardoso (SEMA-MT); Nívia Pereira (IDEFLORBIO-PA); Sara Alves (INEMA-BA); Caio Sousa (SECIMA-GO);  Raiany Cruz (Naturatins-TO); José Rimoli (UFMS); Maria Isabel  Miranda (MPE-TO); Abílio Moraes (MPE-MT); Flavio Santos (MPE-GO); Manoel dos Santos Filho (UNEMAT-Cáceres); Ana Elisa Bacellar (ICMBio/COPEG); Reuber Brandão (UnB)</t>
  </si>
  <si>
    <t>estados abrangidos pelo PAN.</t>
  </si>
  <si>
    <t>o relatório pode ser feito através de uma tabela com as seguintes colunas: contato realizado, responsável pelo contato, evidência do contato realizado e evidência de resultado (quando pertinente)</t>
  </si>
  <si>
    <r>
      <rPr>
        <b/>
        <u/>
        <sz val="11"/>
        <rFont val="Calibri"/>
        <family val="2"/>
        <scheme val="minor"/>
      </rPr>
      <t>Vera Luz e Lara Gomes:</t>
    </r>
    <r>
      <rPr>
        <sz val="11"/>
        <rFont val="Calibri"/>
        <family val="2"/>
        <scheme val="minor"/>
      </rPr>
      <t xml:space="preserve"> Foi solicitada a inclusão das espécies do CERPAN nos próximos editais do Fundo de Parcerias para Ecosistemas Críticos no Cerrado - CEPF Cerrado. O RAN articulou e escreveu projetos para que o CERPAN entrasse como beneficiário de recursos do GEF pró-espécies e GEF-Terrestre para execução de ações previstas. </t>
    </r>
    <r>
      <rPr>
        <b/>
        <u/>
        <sz val="11"/>
        <rFont val="Calibri"/>
        <family val="2"/>
        <scheme val="minor"/>
      </rPr>
      <t xml:space="preserve">Alberto Akama: </t>
    </r>
    <r>
      <rPr>
        <sz val="11"/>
        <rFont val="Calibri"/>
        <family val="2"/>
        <scheme val="minor"/>
      </rPr>
      <t xml:space="preserve">articulou  com a Vale e Hydro para obtenção de recursos para as espécies ameaçadas do CERPAN. </t>
    </r>
  </si>
  <si>
    <t>Retorno do responsável pelo Fundo que se mostrou aberto a incluir demandas do ICMBio em próximos editais. CERPAN está contemplado com recursos do GEF, mas ainda estão sendo acordados os POA</t>
  </si>
  <si>
    <t>Vera Luz e Lara Gomes</t>
  </si>
  <si>
    <t>Mudanças políticas e estruturais nos ministérios</t>
  </si>
  <si>
    <t>o relatório pode ser feito através de uma tabela com as seguintes colunas: contato realizado, responsável pelo contato, evidência do contato realizado e evidência de resultado (quando pertinente); Enviar ainda ofício para potenciais colaboradores (Vale, Hydro, Anglo American;Camera de compensação ambiental; SFB; pensar em carteira de projetos; levantar grandes empresas privadas com potencial de fomento às pesquisas com espécie alvo do nas AE do CERPAN).</t>
  </si>
  <si>
    <t>1.3</t>
  </si>
  <si>
    <t>Criar uma página de divulgação das atividades do CERPAN em rede social.</t>
  </si>
  <si>
    <t>Atividades do CERPAN divulgadas para os colaboradores</t>
  </si>
  <si>
    <t>Ampla divulgação das atividades do CERPAN para os colaboradores</t>
  </si>
  <si>
    <t>George Georgiadis (Instituto Araguaia)</t>
  </si>
  <si>
    <t>Grupo CERPAN</t>
  </si>
  <si>
    <t>meio digital</t>
  </si>
  <si>
    <r>
      <rPr>
        <b/>
        <u/>
        <sz val="11"/>
        <rFont val="Calibri"/>
        <family val="2"/>
        <scheme val="minor"/>
      </rPr>
      <t xml:space="preserve">George georgiadis: </t>
    </r>
    <r>
      <rPr>
        <sz val="11"/>
        <rFont val="Calibri"/>
        <family val="2"/>
        <scheme val="minor"/>
      </rPr>
      <t>mediatamente após a oficina de planejamento foi criado um grupo “CERPAN” no WhatsApp, que passou a servir como principal loco de comunicação do grupo.  Uma página no Facebook chegou a ser criada, mas foi consenso na próxima reunião que o grupo do WhatsApp atendia adequadamente, e não haveria necessidade de outras páginas em rede no momento.</t>
    </r>
  </si>
  <si>
    <t>Grupo de whatsapp</t>
  </si>
  <si>
    <t>George Georgiadis</t>
  </si>
  <si>
    <t xml:space="preserve">Consideramos que essa ação é uma atividade da ação 5.1, por isso o agrupamento. Dentre a estratégia de comunicação interna entre o Grupo de Acessoramento Técnico e Grupo de Articuladores foi definido a manutenção de dois grupos de whatsApp: Grupo 1: GAT; Grupo 2: todos os colaboradores. Além disso, será utilizado o Dropbox para compartilhamento de produtos das ações entre os colaboradores. </t>
  </si>
  <si>
    <t>1.4</t>
  </si>
  <si>
    <t>Incentivar instituições de pesquisa e programas de pós-graduação a desenvolverem projetos de pesquisa focados nas espécies-alvo do CERPAN.</t>
  </si>
  <si>
    <t>projetos de pesquisa acadêmica desenvolvidos</t>
  </si>
  <si>
    <t>conhecimento gerado sobre as espécies-alvo do CERPAN</t>
  </si>
  <si>
    <t>Christine Strüssmann (UFMT)</t>
  </si>
  <si>
    <t>Alberto Akama (MPEG); Davi Pantoja (UFPI-Bom Jesus); Fausto Nomura (UFG); Fabrício B. Teresa (UEG); Iberê Machado (Instituto Boitatá); Liliana Piatti (UFMS); Márcio Martins (USP); Manoel dos Santos Filho (UNEMAT-Cáceres); Thiago Pereira (UFT); Dilermando Pereira Lima Junior (UFMT-Barra do Garças); Alessandro Morais (IF-GO); Reuber Brandão (UnB).</t>
  </si>
  <si>
    <t xml:space="preserve">área de ocorrência das espécies-alvo </t>
  </si>
  <si>
    <r>
      <rPr>
        <b/>
        <u/>
        <sz val="11"/>
        <rFont val="Calibri"/>
        <family val="2"/>
        <scheme val="minor"/>
      </rPr>
      <t>Lara Gomes:</t>
    </r>
    <r>
      <rPr>
        <sz val="11"/>
        <rFont val="Calibri"/>
        <family val="2"/>
        <scheme val="minor"/>
      </rPr>
      <t xml:space="preserve"> Palestra sobre o CERPAN foi relaizada em fev/2019 para alunos de pós-graduação do IF Goiano a pedido do colaborador Alessandro Morais. O RAN orienta uma estagiária e possui uma bolsista CNPq que estão envolvidas em ações do CERPAN.</t>
    </r>
    <r>
      <rPr>
        <u/>
        <sz val="11"/>
        <rFont val="Calibri"/>
        <family val="2"/>
        <scheme val="minor"/>
      </rPr>
      <t xml:space="preserve"> </t>
    </r>
    <r>
      <rPr>
        <b/>
        <u/>
        <sz val="11"/>
        <rFont val="Calibri"/>
        <family val="2"/>
        <scheme val="minor"/>
      </rPr>
      <t>Iberê Machado</t>
    </r>
    <r>
      <rPr>
        <b/>
        <sz val="11"/>
        <rFont val="Calibri"/>
        <family val="2"/>
        <scheme val="minor"/>
      </rPr>
      <t xml:space="preserve">: </t>
    </r>
    <r>
      <rPr>
        <sz val="11"/>
        <rFont val="Calibri"/>
        <family val="2"/>
        <scheme val="minor"/>
      </rPr>
      <t>Realizamos um simpósio sobre os PAN da herpetofauna convidando os participantes do Congresso Brasileiro de Herpetologia a participarem do CERPAN. Fausto Nomura: Dissertações e teses defendidas dentro do programa PELD em Emas</t>
    </r>
  </si>
  <si>
    <t>Orientações de pessoas em  projetos relacionados a ações do CERPAN; divulgação para instituições de pesquisa</t>
  </si>
  <si>
    <t xml:space="preserve">Não houver retorno da articuladora da ação até o momento, teremos uma segunda etapa na rodada virtual para que consigamos esse retorno. </t>
  </si>
  <si>
    <t>Lara Gomes</t>
  </si>
  <si>
    <t>Contactar a articuladora no momento de rodada virtual (pós-oficina). Alguém tem alguma relação das instituições próximas às localidades conhecidas para as espécies ameaçadas do PAN? Se sim relacionar aqui: XXX</t>
  </si>
  <si>
    <t>Incentivar instituições de pesquisa e programas de pós-graduação a desenvolverem projetos de pesquisa focados na conservação das espécies-alvo do CERPAN.</t>
  </si>
  <si>
    <t>projetos de pesquisa desenvolvidos</t>
  </si>
  <si>
    <t>conhecimento gerado sobre o hábitat e as espécies-alvo do CERPAN para subsidiar a tomada de decisões</t>
  </si>
  <si>
    <t>Inclui pesquisas com as ameaças aos habitat das espécies-alvo. Diagnosticar a situação das Áreas de Preservação Permanente (APPs) e Reservas legais (RLs) nas áreas estratégicas do PAN.</t>
  </si>
  <si>
    <t>1.5</t>
  </si>
  <si>
    <t>Estimular a criação de unidades de conservação federais, estaduais e municipais e RPPNs nas áreas de distribuição conhecidas das espécies-alvo do CERPAN.</t>
  </si>
  <si>
    <t>Diagnóstico e promoção das propostas de criação de Ucs que se sobrepõem à distribuição conhecida das espécies-alvo; Novas propostas de criação das UCs que se sobrepõem à distribuição conhecida das espécies-alvo</t>
  </si>
  <si>
    <t>UCs criadas</t>
  </si>
  <si>
    <t>Reuber Brandão
(UnB)</t>
  </si>
  <si>
    <t>Caio Sousa (SECIMA-GO); Marcos Cardoso (SEMA-MT); Iberê Machado (Instituto Boitatá); George Georgeadis (Instituto Araguaia); Nívia Pereira (IDEFLORBIO-PA); Leandro Alves (UFMS).</t>
  </si>
  <si>
    <t>área de abrangência do CERPAN</t>
  </si>
  <si>
    <t>Em relação às UCs Federais será avaliada a importância das propostas existentes para as espécies-alvo do PAN; Com relação às novas propostas essa ação está relacionada mais intimamente às RPPNs.</t>
  </si>
  <si>
    <r>
      <rPr>
        <b/>
        <u/>
        <sz val="11"/>
        <rFont val="Calibri"/>
        <family val="2"/>
        <scheme val="minor"/>
      </rPr>
      <t>Reuber por email:</t>
    </r>
    <r>
      <rPr>
        <sz val="11"/>
        <rFont val="Calibri"/>
        <family val="2"/>
        <scheme val="minor"/>
      </rPr>
      <t xml:space="preserve"> O Instituto Araguaia procedeu à criação de Reservas Particulares do Patrimônio Natural (4) na região contígua ao Parque Estadual do Araguaia. Em conjunto com parceiros elaboramos documentos sobre as propostas de criação de áreas protegidas na região do Parque Nacional do Pantanal, incluindo a ampliação do Parque (incluindo a Serra do Amolar) e da Estação Ecológica Taiamã. Estamos em negociação com proprietários no Oeste da Bahia para ampliar a presença de RPPNs na região da Fazenda Trijunção e do Refúgio de Vida Silvestre Veredas do Oeste Baiano. Em conversas recentes com o setor de criação de UCs do ICMBio, sob a responsabilidade do Sr. Bernardo Brito, reforçamos a necessidade de priorização de propostas em regiões de ocorrência das espécies alvo do CERPAN.  </t>
    </r>
    <r>
      <rPr>
        <b/>
        <u/>
        <sz val="11"/>
        <rFont val="Calibri"/>
        <family val="2"/>
        <scheme val="minor"/>
      </rPr>
      <t xml:space="preserve">George Georgiadis por email:  </t>
    </r>
    <r>
      <rPr>
        <sz val="11"/>
        <rFont val="Calibri"/>
        <family val="2"/>
        <scheme val="minor"/>
      </rPr>
      <t xml:space="preserve">está em processo de criação da RPPN Canto do Obrieni, em região contígua ao Parque Estadual do Araguaia. Em Janeiro de 2019, dois proprietários de terras se comprometeram em estabelecer RPPNs em suas terras.  Um deles será de aproximadamente 3 hectares, nos arredores da cidade de Caseara. O outro será de aproximadamente 40 hectares, e faz fronteira com a RPPN Canto do Obrieni. Todos fazem fronteira com o PEC. Obtivemos doações do Comitê Holandês da IUCN, da American Bird Conservancy e de um doador privado, para alugar (“lease”) um terceiro local de 180 hectares por 10 anos, com compromentimento do proprietário de converter a área em uma RPPN em dois anos. Iniciamos uma campanha para que a área administrativa de 590 hectares do PEC se transforme em uma área protegida própria, pois descobrimos que será mais fácil criar um novo parque do que incorporar a área ao parque. Estamos fazendo um bom progresso no estabelecimento das primeiras 5 áreas protegidas do Corredor Cantão-Cerrado. Esperamos que esta primeira fase, com quatro RPPNs e o novo parque estadual proposto, esteja efetivada até 2020. </t>
    </r>
    <r>
      <rPr>
        <b/>
        <u/>
        <sz val="11"/>
        <rFont val="Calibri"/>
        <family val="2"/>
        <scheme val="minor"/>
      </rPr>
      <t>Marcos Ferramosca:</t>
    </r>
    <r>
      <rPr>
        <sz val="11"/>
        <rFont val="Calibri"/>
        <family val="2"/>
        <scheme val="minor"/>
      </rPr>
      <t xml:space="preserve"> Obtive um diagnóstico da situação das UC do estado de MT sobre plano de manejo, regularização, conselho, inclusive RPPN. </t>
    </r>
    <r>
      <rPr>
        <b/>
        <u/>
        <sz val="11"/>
        <rFont val="Calibri"/>
        <family val="2"/>
        <scheme val="minor"/>
      </rPr>
      <t>Fausto Nomura:</t>
    </r>
    <r>
      <rPr>
        <sz val="11"/>
        <rFont val="Calibri"/>
        <family val="2"/>
        <scheme val="minor"/>
      </rPr>
      <t xml:space="preserve"> Criação de 2 UC no estado de Goiás em andamento (auxilio da UFG e Boitatá para a SEMAD-GO) , Parque Estadual Rio São Félix e Parque Estadual Serra da Prata</t>
    </r>
  </si>
  <si>
    <t>Criação de  RPPNs na região do Araguaia em andamento</t>
  </si>
  <si>
    <t>Reuber Brandão e George Georgiadis</t>
  </si>
  <si>
    <t>Estimular a criação e a ampliação de unidades de conservação federais, estaduais e municipais e RPPNs nas áreas de distribuição conhecidas das espécies-alvo do CERPAN.</t>
  </si>
  <si>
    <t>1.6</t>
  </si>
  <si>
    <t>Produzir relatório de fragilidades da legislação ambiental que vulnerabilizam a conservação das espécies-alvo do CERPAN.</t>
  </si>
  <si>
    <t>Relatório produzido e amplamente divulgado às instituições públicas</t>
  </si>
  <si>
    <t>Melhoria na legislação ambiental</t>
  </si>
  <si>
    <t>Davi Pantoja
(UFPI-Bom Jesus)</t>
  </si>
  <si>
    <t>Sara Alves (INEMA-BA); Marcos Cardoso (SEMA-MT); Nivia Pereira (SEMA-PA); Caio Souza (SECIMA-GO); Sandoval dos Santos Junior (ICMBio/CEPTA);  Dilermando Pereira Lima Junior (UFMT-Barra do Garças); Thiago Pereira (UFT);</t>
  </si>
  <si>
    <t>área do PAN</t>
  </si>
  <si>
    <r>
      <rPr>
        <b/>
        <u/>
        <sz val="11"/>
        <rFont val="Calibri"/>
        <family val="2"/>
        <scheme val="minor"/>
      </rPr>
      <t>Lara Gomes:</t>
    </r>
    <r>
      <rPr>
        <sz val="11"/>
        <rFont val="Calibri"/>
        <family val="2"/>
        <scheme val="minor"/>
      </rPr>
      <t xml:space="preserve"> O grupo de colaboradores do CERPAN fornenceu informações que subsidiram a manifestação do RAN  em Projeto de Lei que dispõe sobre a conservação e o uso sustentável do Bioma Pantanal</t>
    </r>
  </si>
  <si>
    <t>Nota técnica do RAN sobre o PL</t>
  </si>
  <si>
    <t xml:space="preserve">Sugere-se alterar a redação da ação para produzir manifestações técnicas............ </t>
  </si>
  <si>
    <t>Identificar e emitir pareceres técnicos sobre a legislação ambiental e suas propostas de alteração que podem vulnerabilizar a conservação das espécies-alvo do CERPAN.</t>
  </si>
  <si>
    <t>Documentos técnicos produzidos, amplamente divulgados e entregues às instituições pertinentes ao tema</t>
  </si>
  <si>
    <t>Melhoria na legislação ambiental e na conservação das espécies-alvo e seus habitat</t>
  </si>
  <si>
    <t>Sobre a ação 1.9 é necessário diagnosticar o impacto de espécies comerciais não nativas sobre as espécies-alvo do CERPAN e incentivar pesquisas com a utilização de espécies nativas na aquicultura na região da bacia Tocantins-Araguaia e Pantanal como subsídio para o não uso das espécies exóticas.</t>
  </si>
  <si>
    <t>1.7</t>
  </si>
  <si>
    <t>Avaliar a implementação dos objetivos socioambientais do Plano de Desenvolvimento do MaToPiBa, de acordo com os objetivos do CERPAN.</t>
  </si>
  <si>
    <t>Relatório técnico e artigo de divulgação</t>
  </si>
  <si>
    <t>Conservação da biodiversidade do MaToPiBa</t>
  </si>
  <si>
    <t>Alberto Akama (MPEG); Lara Côrtes (ICMBio/RAN); Caroline Nóbrega (Aliança da Terra);  Sara Alves (INEMA-BA).</t>
  </si>
  <si>
    <t>MaToPiBa</t>
  </si>
  <si>
    <t>Ação contínua com divulgação a cada 24 meses</t>
  </si>
  <si>
    <r>
      <rPr>
        <b/>
        <u/>
        <sz val="11"/>
        <rFont val="Calibri"/>
        <family val="2"/>
        <scheme val="minor"/>
      </rPr>
      <t>Reuber Brandão por email:</t>
    </r>
    <r>
      <rPr>
        <sz val="11"/>
        <rFont val="Calibri"/>
        <family val="2"/>
        <scheme val="minor"/>
      </rPr>
      <t xml:space="preserve"> Elaboração de ofício a ser enviado para o Ministério da Agricultura ressaltando a importância da inclusão de outros setores no plano de desenvolvimento do Matopiba. Elaboração de texto de divulgação no site do “O Eco” sobre a necessidade de ampliar a representação social no contexto do plano de desenvolvimento do Matopiba. </t>
    </r>
  </si>
  <si>
    <t>Um ofício ainda em finalização .Um texto de divulgação disponível em https://www.oeco.org.br/colunas/reuber-brandao/a-quem-pertence-o-matopiba/”</t>
  </si>
  <si>
    <t>mudanças na estrutura política dos ministérios</t>
  </si>
  <si>
    <t>Reuber Brandão</t>
  </si>
  <si>
    <t>Retomar o ofício e definir setor de envio</t>
  </si>
  <si>
    <t>1.8</t>
  </si>
  <si>
    <t>Pleitear uma vaga para um representante do MMA no Comitê Gestor do MaToPiBa e outros planos de desenvolvimento regional.</t>
  </si>
  <si>
    <t>Assento no comitê</t>
  </si>
  <si>
    <t>Objetivos do PAN contemplados na política do MaToPiBa</t>
  </si>
  <si>
    <t>Grupo de Assessoramento Técnico - CERPAN</t>
  </si>
  <si>
    <t>agrupada</t>
  </si>
  <si>
    <r>
      <rPr>
        <b/>
        <u/>
        <sz val="11"/>
        <rFont val="Calibri"/>
        <family val="2"/>
        <scheme val="minor"/>
      </rPr>
      <t xml:space="preserve">Lara Gomes: </t>
    </r>
    <r>
      <rPr>
        <sz val="11"/>
        <rFont val="Calibri"/>
        <family val="2"/>
        <scheme val="minor"/>
      </rPr>
      <t>Um documento foi inciado para esta ação, coordenado pelo colaborador Reuber Brandão, mas não houve retorno dos outros colaboradores para a finalização da ação. Acreditamos que essa demanda seja uma atividade dentro da ação 1.7.</t>
    </r>
  </si>
  <si>
    <t>Há um memorando prelimiar escrito que pode ser concluído durante a oficina (sugestão do Reuber)</t>
  </si>
  <si>
    <t>Mudanças políticas e estruturais nos órgãos ambientais dificultaram a realização da ação e desmobilizaram os colaboradores. Destaca-se ainda que a ação é similar a 1.7, inclusive com produtos similares. Assim, foi realizado o agrupamento com a ação 1.7.</t>
  </si>
  <si>
    <t>A ação é similar a ação 1.7, por isso a sugestão de agrupamento, já que os produtos e resultados esperados são bastante próximos. Consultar CNPT sobre contribuição 1.7. Verificar se o Comite foi mantido (DECRETO Nº 8.447, DE 6 DE MAIO DE 2015).</t>
  </si>
  <si>
    <t>1.9</t>
  </si>
  <si>
    <t>Identificar meios para desestimular o uso de espécies não nativas na aquicultura na região da bacia Tocantins-Araguaia e Pantanal.</t>
  </si>
  <si>
    <t>Relatório Técnico e artigo de divulgação mostrando o impacto negativo do uso de espécies exóticas e a viabilidade econômica da produção de espécies nativas; diretrizes para outorga dos órgãos gestores</t>
  </si>
  <si>
    <t>Reduzir o uso de espécies  não nativas na aquicultura, principalmente na bacia do Tocantins-Araguaia e no Pantanal</t>
  </si>
  <si>
    <t>Urbano Lopes
(Instituto de Pesquisas Ecológicas - IPÊ)</t>
  </si>
  <si>
    <t>Alberto Akama (MPEG); Carla Polaz (ICMBio/CEPTA); Fernando Carvalho (UFMS); Thiago Pereira (UFT); Marcio Araújo (ANA-DF); Marcos Cardoso (SEMA-MT); Abílio Moraes (MPE-MT).</t>
  </si>
  <si>
    <t xml:space="preserve">Tocantins-Araguaia e Pantanal </t>
  </si>
  <si>
    <t>Os planos de bacias devem fornecer diretrizes para outorga (uso de espécies nativas no cultivo) e também elaboração de ações que tenham pesquisas que mostrem a viabilidade das nativas e os impactos das não nativas</t>
  </si>
  <si>
    <t>Não foi obtido o andamento da ação devido ao falecimento do articulador. Os colaboradores presentes na oficina relataram que já existem alguns trabalhos sobre o impacto das espécies exóticas, entretanto, estudos desenvolvidos até o momento não demonstram viabilidade econômica na substituição das espécies exóticas por espécies nativas. Destaca-se ainda, que, mesmo o que hoje é tratado como "espécie nativa" são híbridos ou mesmo espécies cujo "melhoramento" genético foi realizado, sendo agregados riscos na sua introdução ao ambiente natural.</t>
  </si>
  <si>
    <t>Devido ao falecimento do articulador não foi possível resgatar o andamento da ação, não obtivemos produto até o momento.</t>
  </si>
  <si>
    <t>Lara Cortes, Alberto Akama</t>
  </si>
  <si>
    <t>Buscar um articulador para a ação conforme proposta de texto sugerida.</t>
  </si>
  <si>
    <t>Os planos de bacias devem fornecer diretrizes para outorga (uso de espécies nativas no cultivo) e também elaboração de ações que tenham pesquisas que mostrem a viabilidade das nativas e os impactos das não nativas. A ação foi agrupada na ação 1.6 sendo mantida a parte de manifestação quanto a alterações na legislação de uso de espécies exóticas na aquicultura. Raseira encaminhará todo material que possui sobre este assunto</t>
  </si>
  <si>
    <t>1.10</t>
  </si>
  <si>
    <t>Avaliar o impacto positivo da adoção de tecnologias disruptivas comparada às tecnologias usuais, reduzindo a pressão antrópica sobre os habitats das espécies-alvo do CERPAN.</t>
  </si>
  <si>
    <t>Documento técnico elaborado, artigo de divulgação</t>
  </si>
  <si>
    <t>Aumento do uso de tecnologias disruptivas; aumento dos incentivos do governo para o uso dessas tecnologias</t>
  </si>
  <si>
    <t>Fausto Nomura
(UFG)</t>
  </si>
  <si>
    <t>Lara Côrtes (ICMBio/RAN); Carolina Mariani (EPE);  Dilermando Pereira Lima Junior (UFMT-Barra do Garças).</t>
  </si>
  <si>
    <t>adoção, por exemplo, de energia solar em substituição à energia hidráulica, irrigação com menor consumo de água, mitigação e adaptação às mudanças climáticas.</t>
  </si>
  <si>
    <t>Ainda não  iniciada</t>
  </si>
  <si>
    <t>Ainda não foram obtidos produtos</t>
  </si>
  <si>
    <t>O articulador não conseguiu priorizar a ação durante o ano de 2018/19, entretanto, se compromete à articular a ação nos próximos anos.</t>
  </si>
  <si>
    <t>Lara Côrtes (ICMBio/RAN);  Dilermando Pereira Lima Junior (UFMT-Barra do Garças).</t>
  </si>
  <si>
    <t>adoção, por exemplo, de energia solar em substituição à energia hidráulica, irrigação com menor consumo de água, mitigação e adaptação às mudanças climáticas. Falar com Caroline Nóbrega sobre colaboração</t>
  </si>
  <si>
    <t>1.11</t>
  </si>
  <si>
    <t>Incentivar a elaboração de planos de manejo, visando a implementação de Unidades de Conservação na área do CERPAN, prioritariamente as de proteção integral</t>
  </si>
  <si>
    <t>Lista da situação dos planos de manejo das UC, indicando eventuais fontes de financiamento para os planos de manejo; Lista de Instituições que foram contatadas e que deram retorno. (com periodicidade bienal)</t>
  </si>
  <si>
    <t>planos de manejo criados e implementados.</t>
  </si>
  <si>
    <t>Alessandro Morais
(IF-GO)</t>
  </si>
  <si>
    <t>Guth Berger (ICMBio/DIBIO/COESP); Maria Isabel Miranda (MPE-TO); Abílio Moraes (MPE-MT); Flávio Santos (MPE-GO); Reuber Brandão (UnB); Marcos Cardoso (SEMA-MT); Raiany Cruz (Naturatins-TO); Sara Alves (INEMA-BA); Nívia Pereira (IDEFLORBIO-PA); Caio Sousa (SECIMA-GO); Iberê Machado (Instituto Boitatá);Leandro Alves (UFMS).</t>
  </si>
  <si>
    <t>Ucs da área do PAN, especialmente nas áreas estratégicas</t>
  </si>
  <si>
    <r>
      <rPr>
        <b/>
        <u/>
        <sz val="11"/>
        <rFont val="Calibri"/>
        <family val="2"/>
        <scheme val="minor"/>
      </rPr>
      <t>Sara Alves:</t>
    </r>
    <r>
      <rPr>
        <sz val="11"/>
        <rFont val="Calibri"/>
        <family val="2"/>
        <scheme val="minor"/>
      </rPr>
      <t xml:space="preserve"> Plano de Manejo da APA Bacia do Rio de janeiro está em elaboração, na fase de avaliação dos Produtos. E para esse ano, está em processo de revisão e publicação os Termos de Referência para os Planos de manejo das UC: MONA Cânions do Subaé, MONA Cachoeira do Ferro Doido, Parque Estadual Serra dos Montes Altos, REVIS Serra dos Montes Altos e APA Lagoa Itaparica.</t>
    </r>
    <r>
      <rPr>
        <b/>
        <u/>
        <sz val="11"/>
        <rFont val="Calibri"/>
        <family val="2"/>
        <scheme val="minor"/>
      </rPr>
      <t xml:space="preserve">  Rafael Valadão:</t>
    </r>
    <r>
      <rPr>
        <sz val="11"/>
        <rFont val="Calibri"/>
        <family val="2"/>
        <scheme val="minor"/>
      </rPr>
      <t xml:space="preserve"> participou da elaboração do plano de pesquisa APA Nascentes do Rio Vermelho. </t>
    </r>
    <r>
      <rPr>
        <b/>
        <u/>
        <sz val="11"/>
        <rFont val="Calibri"/>
        <family val="2"/>
        <scheme val="minor"/>
      </rPr>
      <t>Reuber Brandão:</t>
    </r>
    <r>
      <rPr>
        <sz val="11"/>
        <rFont val="Calibri"/>
        <family val="2"/>
        <scheme val="minor"/>
      </rPr>
      <t xml:space="preserve"> coordenou o Plano de manejo Parque estadual de Paracatu e, junto com Boitatá, fez a atualização da lista de fauna da RPPN Reserva Natural da Serra do Tombador (Boticário)</t>
    </r>
  </si>
  <si>
    <t>Planos de manejo  (e planos de pesquisa) em elaboração</t>
  </si>
  <si>
    <t>Sara Alves</t>
  </si>
  <si>
    <t>Incluir planos de pesquisa nos produtos das ações</t>
  </si>
  <si>
    <t>Incentivar e subsidiar a elaboração de planos de manejo, visando a implementação de Unidades de Conservação na área do CERPAN, prioritariamente as de proteção integral e RPPN que abriguem as espécies-alvo</t>
  </si>
  <si>
    <t xml:space="preserve">Diagnóstico da situação dos planos de manejo de UC nas AE do CERPAN; estudos e documentos técnicos para subsidiar a elaboração de planos de manejo e palnos de pesquisa; </t>
  </si>
  <si>
    <t>planos de manejo criados, revisados e em implementação.</t>
  </si>
  <si>
    <t>Guth Berger (ICMBio/DIBIO/COESP); Maria Isabel Miranda (MPE-TO); Abílio Moraes (MPE-MT); Flávio Santos (MPE-GO);  Marcos Cardoso (SEMA-MT); Rafael Valadão (ICMBio/RAN); Sara Alves (INEMA-BA); Nívia Pereira (IDEFLORBIO-PA); Caio Sousa (SECIMA-GO); Iberê Machado (Instituto Boitatá);Leandro Alves (UFMS); Rafael Martins Valadão.</t>
  </si>
  <si>
    <t>Ucs da área estratégica do PAN</t>
  </si>
  <si>
    <t>1.12</t>
  </si>
  <si>
    <t>Elaborar planos de manejo, visando à implementação de Unidades de Conservação na área do CERPAN, prioritariamente aquelas de proteção integral que abriguem as espécies-alvo.</t>
  </si>
  <si>
    <t>Publicação dos termos de referência de apoio a projetos de elaboração de plano de manejo</t>
  </si>
  <si>
    <t>planos de manejo criado e implementado</t>
  </si>
  <si>
    <t>Ana Rafaela D’amico
 (ICMBio/DIMAN)</t>
  </si>
  <si>
    <t>Guth Berger (ICMBio/DIBIO/COESP); Maria Isabel Miranda (MPE-TO); Abílio Moraes (MPE-MT); Flávio Santos (MPE-GO); Reuber Brandão (UnB); Alessandro Morais (IF-GO); Christine Strüssmann (UFMT); Caio Sousa (SECIMA-GO); Marcos Cardoso (SEMA-MT); Fausto Nomura (UFG); Davi Pantoja (UFPI-Bom Jesus); Fernando Carvalho (UFMS); Iberê Machado (Instituto Boitatá).</t>
  </si>
  <si>
    <r>
      <rPr>
        <b/>
        <u/>
        <sz val="11"/>
        <rFont val="Calibri"/>
        <family val="2"/>
        <scheme val="minor"/>
      </rPr>
      <t>Sara Alves:</t>
    </r>
    <r>
      <rPr>
        <sz val="11"/>
        <rFont val="Calibri"/>
        <family val="2"/>
        <scheme val="minor"/>
      </rPr>
      <t xml:space="preserve"> Plano de Manejo da APA Bacia do Rio de janeiro está em elaboração, na fase de avaliação dos Produtos. E para esse ano, está em processo de revisão e publicação os Termos de Referência para os Planos de manejo das UC: MONA Cânions do Subaé, MONA Cachoeira do Ferro Doido, Parque Estadual Serra dos Montes Altos, REVIS Serra dos Montes Altos e APA Lagoa Itaparica.</t>
    </r>
    <r>
      <rPr>
        <b/>
        <u/>
        <sz val="11"/>
        <rFont val="Calibri"/>
        <family val="2"/>
        <scheme val="minor"/>
      </rPr>
      <t xml:space="preserve">  Rafael Valadão:</t>
    </r>
    <r>
      <rPr>
        <sz val="11"/>
        <rFont val="Calibri"/>
        <family val="2"/>
        <scheme val="minor"/>
      </rPr>
      <t xml:space="preserve"> participou da elaboração do plano de pesquisa APA Nascentes do Rio Vermelho</t>
    </r>
  </si>
  <si>
    <t>Devido à similaridade com a ação 1.11, tanto no texto da ação, produtos como colaboradores, sugere-se o agrupamento das mesmas e revisão do texto da ação 1.11.</t>
  </si>
  <si>
    <t>Agrupada com a ação 1.11 por ter texto, produtos e colaboradores similares.</t>
  </si>
  <si>
    <t>1.13</t>
  </si>
  <si>
    <t>Apresentar os produtos técnicos gerados pelo CERPAN para os poderes executivo e legislativo, nos níveis cabíveis, para fortalecer os instrumentos legais relacionados às espécies-alvo.</t>
  </si>
  <si>
    <t>Documento técnico apresentando as demandas do CERPAN; Atas/memórias de reuniões (produtos intermediários);</t>
  </si>
  <si>
    <t>manutenção e fortalecimento de instrumentos legais, como as Portarias MMA 444 e 445/2014; melhoria da Legislação Ambiental em geral.</t>
  </si>
  <si>
    <t>Vera Luz
(ICMBio/RAN)</t>
  </si>
  <si>
    <t>Carla Polaz (ICMBio/CEPTA); Sandoval dos Santos Junior (ICMBio/CEPTA); Abílio Moraes (MPE-MT); Davi Pantoja (UFPI-Bom Jesus); Lara Côrtes (ICMBio/RAN)</t>
  </si>
  <si>
    <t>Produtos técnicos (sumário executivo) foram enviados para órgãos do executivo Federal/Estadual, as áreas estratégicas do PAN foram enviadas aos colaboradores nos estados . Além disso, colaboradores do PAN auxiliaram o RAN em demanda relacionada ao projeto de Lei de delimitação do Pantanal e proposição de gestão do território.</t>
  </si>
  <si>
    <t>Ofícios e Sumário executivo.</t>
  </si>
  <si>
    <t xml:space="preserve">sem problemas que justifiquem a não execução, exclusão parcial/total ou agrupamento da ação. Entretanto, por similaridade, a ação foi agrupada com a ação 1.1 </t>
  </si>
  <si>
    <t>Agrupada com a ação 1.1 por similaridade dos produtos e resultados esperados</t>
  </si>
  <si>
    <t>1.14</t>
  </si>
  <si>
    <t>Demandar aos órgãos competentes (federais e estaduais) que seja realizada a regularização de Reservas Legais e APPs, prioritariamente, nas áreas estratégicas do CERPAN</t>
  </si>
  <si>
    <t>Ofícios encaminhados; mapas periódicos das novas APPs e Reservas Legais regularizadas</t>
  </si>
  <si>
    <t>Adesão dos estados</t>
  </si>
  <si>
    <t>Sandoval dos Santos Junior
(ICMBio/CEPTA)</t>
  </si>
  <si>
    <t>Sara Alves (INEMA-BA); Caio Sousa (SECIMA-GO); Nívia Pereira (IDEFLORBIO-PA); Raiany Cruz (Naturatins-TO); Marcos Cardoso (SEMA-MT); Marcio Martins (USP); Geraldo Wilson Fernandes (UFMG/Rede ComCerrado);  Renato Crouzeilles (IIS - Rio)</t>
  </si>
  <si>
    <t>áreas estratégicas do PAN</t>
  </si>
  <si>
    <t xml:space="preserve">Usar estrutura do CAR para alavancar a ação </t>
  </si>
  <si>
    <r>
      <rPr>
        <b/>
        <u/>
        <sz val="11"/>
        <rFont val="Calibri"/>
        <family val="2"/>
        <scheme val="minor"/>
      </rPr>
      <t>Sandoval Santos</t>
    </r>
    <r>
      <rPr>
        <sz val="11"/>
        <rFont val="Calibri"/>
        <family val="2"/>
        <scheme val="minor"/>
      </rPr>
      <t>: a ação é dependente da definição das áreas estratégicas, cujo prazo de finalização é abril de 2019.</t>
    </r>
    <r>
      <rPr>
        <b/>
        <u/>
        <sz val="11"/>
        <rFont val="Calibri"/>
        <family val="2"/>
        <scheme val="minor"/>
      </rPr>
      <t xml:space="preserve"> Sara Alves: </t>
    </r>
    <r>
      <rPr>
        <sz val="11"/>
        <rFont val="Calibri"/>
        <family val="2"/>
        <scheme val="minor"/>
      </rPr>
      <t xml:space="preserve">Mapa das áreas do bioma cerrado na Bahia com as propriedades já cadastradas. Vale ressaltar que dos 15.142.506,77 ha do bioma cerrado na Bahia, 9.913.151,89 ha já estão cadastrados (mapa anexo). </t>
    </r>
    <r>
      <rPr>
        <b/>
        <u/>
        <sz val="11"/>
        <rFont val="Calibri"/>
        <family val="2"/>
        <scheme val="minor"/>
      </rPr>
      <t>Marcos Ferramosca:</t>
    </r>
    <r>
      <rPr>
        <sz val="11"/>
        <rFont val="Calibri"/>
        <family val="2"/>
        <scheme val="minor"/>
      </rPr>
      <t xml:space="preserve"> Solicitou diagnóstico de cadastro e priorização de regularização nas AE do estado do MT.</t>
    </r>
  </si>
  <si>
    <t>Áreas estratégicas definidas e encaminhadas aos colaboradores nos estados</t>
  </si>
  <si>
    <t>Sandoval Santos</t>
  </si>
  <si>
    <t xml:space="preserve">Ofícios encaminhados; mapas periódicos das novas APPs </t>
  </si>
  <si>
    <t>Reservas Legais regularizadas; Adesão dos estados</t>
  </si>
  <si>
    <t>Marcos Cardoso (SEMA-MT)</t>
  </si>
  <si>
    <t>Sara Alves (INEMA-BA); Caio Sousa (SECIMA-GO); Nívia Pereira (IDEFLORBIO-PA); Marcio Martins (USP); Geraldo Wilson Fernandes (UFMG/Rede ComCerrado);  Renato Crouzeilles (IIS - Rio); Luiz Sérgio Ferreira (ICMBio/CEPTA); Lara Côrtes (ICMBio/RAN)</t>
  </si>
  <si>
    <t>Usar estrutura do CAR para alavancar a ação ; LEVANTAR contatos de pessoas nos estados (oficios já enviados)</t>
  </si>
  <si>
    <t>Promover a proteção e a conectividade dos hábitats das espécies-alvo, em 5 anos.</t>
  </si>
  <si>
    <t>2.1</t>
  </si>
  <si>
    <t>Identificar as áreas estratégicas com base na distribuição conhecida das espécies- alvo e suas ameaças</t>
  </si>
  <si>
    <t>Mapa de áreas estratégicas; arquivos de SIG</t>
  </si>
  <si>
    <t>identificação das áreas estratégicas para a conservação</t>
  </si>
  <si>
    <t>Guth Berger (ICMBio/DIBIO/COESP); George Georgiadis (Instituto Araguaia); Thiago Pereira (UFT); Carolina Mariani (EPE); Paula Valdujo (WWF); Reuber Brandão (UnB); Natalia Machado (UFG); Rafael Loyola (UFG); Alessandro Morais (IF-GO); Débora Silvano (IFB-DF); Christine Strüssmann (UFMT); Liliana Piatti (UFMS); Franciele Fath (ICMBio/RAN).</t>
  </si>
  <si>
    <t>Área de abrangência do PAN</t>
  </si>
  <si>
    <t>utilizar ferramentas do PSC</t>
  </si>
  <si>
    <t>X</t>
  </si>
  <si>
    <r>
      <rPr>
        <b/>
        <u/>
        <sz val="11"/>
        <rFont val="Calibri"/>
        <family val="2"/>
        <scheme val="minor"/>
      </rPr>
      <t>Lara Gomes:</t>
    </r>
    <r>
      <rPr>
        <sz val="11"/>
        <rFont val="Calibri"/>
        <family val="2"/>
        <scheme val="minor"/>
      </rPr>
      <t xml:space="preserve"> As áreas estratégicas do CERPAN foram elaboradas e corrigidas pelos parceiros. O shapefile está sendo disponibilizado aos colaboradores </t>
    </r>
  </si>
  <si>
    <t>identificação das áreas estratégicas para a conservação; arquivo shapefile; relatório técnico</t>
  </si>
  <si>
    <t>Disponibilizar os produtos da ação em KMZ, KML e SHP à todos aos articuladores das ações do CERPAN.</t>
  </si>
  <si>
    <t>2.2</t>
  </si>
  <si>
    <r>
      <t>Identificar remotamente áreas de campo de Cerrado na porção Sul do Bioma (Ecorregião Paranapanema-Grande), onde ocorrem três espécies-alvo (</t>
    </r>
    <r>
      <rPr>
        <i/>
        <sz val="11"/>
        <rFont val="Calibri"/>
        <family val="2"/>
        <scheme val="minor"/>
      </rPr>
      <t>Phalotris multipunctatus, Philodryas livida, Proceratophrys moratoi</t>
    </r>
    <r>
      <rPr>
        <sz val="11"/>
        <rFont val="Calibri"/>
        <family val="2"/>
        <scheme val="minor"/>
      </rPr>
      <t xml:space="preserve">)
</t>
    </r>
  </si>
  <si>
    <t>Mapa com áreas detectadas com caracterização do entorno</t>
  </si>
  <si>
    <t xml:space="preserve"> áreas com potencial para criação de Ucs</t>
  </si>
  <si>
    <t>Marcio Martins
(USP)</t>
  </si>
  <si>
    <t>Leandro Tambosi (UFABC); Ricardo Sawaya (UFABC); Fábio Maffei (UNESP-Bauru); Vanda Ferreira (UFMS); Marcio Silva (ANA); Leandro Tambosi (UFABC)</t>
  </si>
  <si>
    <t>Ecorregião Paranapanema-Grande.</t>
  </si>
  <si>
    <t>O articulador da ação informou via e-mail " Aconteceu o seguinte depois da reunião do CERPAN: eu conversei sobre essa ação com a Giselda Durigan e ela me falou que o grupo dela estava trabalhando com essa identificação e mapeamento dos campos de SP. Há dois dias atrás..." (30/08/2019) "... recebi um convite da Giselda para participar de um projeto a ser submetido à Fapesp, que tem esse como um dos objetivos principais. Portanto, essa ação será feita, mas nos próximos anos.</t>
  </si>
  <si>
    <t>há novos registros para P. moratoi</t>
  </si>
  <si>
    <t>2.3</t>
  </si>
  <si>
    <r>
      <t xml:space="preserve">Identificar áreas prioritárias que favoreçam a conectividade entre fragmentos na área de ocorrência do primata </t>
    </r>
    <r>
      <rPr>
        <i/>
        <sz val="11"/>
        <rFont val="Calibri"/>
        <family val="2"/>
        <scheme val="minor"/>
      </rPr>
      <t>Sapajus cay</t>
    </r>
    <r>
      <rPr>
        <sz val="11"/>
        <rFont val="Calibri"/>
        <family val="2"/>
        <scheme val="minor"/>
      </rPr>
      <t>.</t>
    </r>
  </si>
  <si>
    <t xml:space="preserve">Mapa de áreas potenciais para conexão de fragmentos </t>
  </si>
  <si>
    <t>Conexão de fragmentos para fluxo populacional</t>
  </si>
  <si>
    <t>José Rímoli
(UFMS)</t>
  </si>
  <si>
    <t xml:space="preserve">Manoel dos Santos Filho (UNEMAT-Cáceres); Almerio Gusmão (UNEMAT); Oscar Fernandes Junior (UFMS); Gilson dos Santos (UFMS); Stephen Ferrari (UFS); Paula Isla Martins (IMASUL); Ana Paula  Felicio (IMASUL); Cláudia Regina Macedo Coutinho (CRAS-MS); Fabiano Melo (UFG - Jataí); Leandro Félix da Silva (UFPB); Antônio Lázaro (UFMS); Vanessa K. Stavis (UFMS); Daniel Aranda (UNIDERP); Adriana de Barros (UFMS); Nara Ignácio Lucca Lázaro (UFMS); Heraldo Brum (UFMS); Rodrigo Sontag (UFMS); Dirce Ferreira Luz  (UFMS); Rogério Faria (UFMS); Tatiane Lima (UFMS); Camila Aoki (UFMS); Bruna G. Fina Cicalise (UFMS); Ricardo Henrique Gentil Pereira (UFMS)   </t>
  </si>
  <si>
    <r>
      <t xml:space="preserve">Área de distribuição de </t>
    </r>
    <r>
      <rPr>
        <i/>
        <sz val="11"/>
        <rFont val="Calibri"/>
        <family val="2"/>
        <scheme val="minor"/>
      </rPr>
      <t>Sapajus cay</t>
    </r>
    <r>
      <rPr>
        <sz val="11"/>
        <rFont val="Calibri"/>
        <family val="2"/>
        <scheme val="minor"/>
      </rPr>
      <t>.</t>
    </r>
  </si>
  <si>
    <r>
      <t xml:space="preserve">A ação foi iniciada, com atraso, a partir de março de 2019. Todos os colaboradores foram contactados e esclarecidos quanto a necessidade de compartilharmos informações acerca de localizações da espécie de Primata </t>
    </r>
    <r>
      <rPr>
        <i/>
        <sz val="11"/>
        <rFont val="Calibri"/>
        <family val="2"/>
        <scheme val="minor"/>
      </rPr>
      <t>Sapajus cay</t>
    </r>
    <r>
      <rPr>
        <sz val="11"/>
        <rFont val="Calibri"/>
        <family val="2"/>
        <scheme val="minor"/>
      </rPr>
      <t>, necessárias ao conhecimento de novas áreas para a conservação da espécie, bem como, a localização de prováveis Corredores Ecológicos e/ou de Biodiversidade fundamentais para a expansão do uso de habitat e aumento de área para o fluxo genético da espécie.</t>
    </r>
  </si>
  <si>
    <r>
      <t xml:space="preserve">Para </t>
    </r>
    <r>
      <rPr>
        <i/>
        <sz val="11"/>
        <rFont val="Calibri"/>
        <family val="2"/>
        <scheme val="minor"/>
      </rPr>
      <t>Sapajus cay</t>
    </r>
    <r>
      <rPr>
        <sz val="11"/>
        <rFont val="Calibri"/>
        <family val="2"/>
        <scheme val="minor"/>
      </rPr>
      <t xml:space="preserve"> foram obtidos: 33 registros de localizações, entre 2010-2018, em Mato Grosso [conforme os estudos apresentados em Barbosa (2012), Oliveira (2013), Gusmão (2016) e Gusmão et al. (2018)]; 15 registros de localizações em Mato Grosso do Sul, entre 2010-2018, sendo 4 referentes à novas localidades no Estado, 2 novas localizações urbanas em Campo Grande (MS), 2 novas áreas no Maciço de Urucum (Corumbá-MS) e uma Translocação de Grupo, do Centro de Recuperação de Animais Silvestres (CRAS-MS) para o Pantanal de Miranda (MS); 1 novo registro em Goiás (F. R. de Melo com. Pessoal) e 2 novos registros da espécie em Rondônia (Ferraz et al. 2018). A partir dessas localizações será elaborado um mapa com os prováveis Corredores de Biodiversidade necessários à conservação da espécie.</t>
    </r>
  </si>
  <si>
    <t xml:space="preserve">A execução parcial da ação ocorreu devido à demora na comunicação entre o articulador e os colaboradores. Nesse sentido, comprometo-me a ser mais ágil na sistematização dos contatos e esclarecimento junto aos colaboradores.  demora na comunicação entre o articulador e os colaboradores. Nesse sentido, comprometo-me a ser mais ágil na sistematização dos contatos e esclarecimento junto aos colaboradores.  </t>
  </si>
  <si>
    <t>Manoel dos Santos Filho (UNEMAT-Cáceres); Almério Gusmão (UNEMAT) ; Ana Paula Felicio (IMASUL-MS); Cláudia Regina Macedo Coutinho (IMASUL-MS); Fabiano Melo (UFViçosa); Daniel da Silva Ferraz (UEMG); Antônio Lázaro (UFMS); Nara Ignácio Lucca Lázaro (UFMS); Aurélio Miguel Alviço (UFMS); Rebeca C. Borges (UFMS); Rogério Faria (UFMS), Wellington Hannibal (UEG) e Carolina Garcia (Mina de Urucum, Maciço de Urucum).</t>
  </si>
  <si>
    <t>Necessidade da inserção dos registros em GPS em mapa para estudo sobre as áreas de conectividade entre habitats nos 4 Estados envolvidos, Rondônia, Mato Grosso, Mato Grosso do Sul e Goiás.</t>
  </si>
  <si>
    <t>2.4</t>
  </si>
  <si>
    <t>Modelar a dinâmica fluvial das sub-bacias nas áreas críticas de interesse com objetivo de manter a conectividade e as áreas de vida das espécies-alvo de peixes.</t>
  </si>
  <si>
    <t>Relatório com mapas de sedimentação e curva chave</t>
  </si>
  <si>
    <t xml:space="preserve">Dinâmica fluvial </t>
  </si>
  <si>
    <t>Urbano Lopes
 (Instituto de Pesquisas Ecológicas - IPÊ)</t>
  </si>
  <si>
    <t>Dilermando Pereira Lima Junior (UFMT-Barra do Garças);  Naziano Felizola (UFAM); Eduardo Ventisinque (UFRN)</t>
  </si>
  <si>
    <t>Áreas estratégicas</t>
  </si>
  <si>
    <t>Houve o falecimento do articulador da ação. Durante oficina não obtivemos nomes nem interessados na substituição devido não só a complexidade dos procedimentos para obtenção dos resultados.</t>
  </si>
  <si>
    <t>Revisar a ação (produtos esperados) dado o falecimento do articulador da ação. Ação agrupada com a ação 5.3 pois acredita-se tratar de uma lacuna de conhecimento e não propriamente da promoção da conectividade de hábitats.</t>
  </si>
  <si>
    <t>Essa ação é uma proposta de pesquisa em uma lacuna de conhecimento. É bastante complexa. Foi agrupada com a ação de lacuna (5.3)</t>
  </si>
  <si>
    <t>2.5</t>
  </si>
  <si>
    <t>Avaliar e monitorar a conectividade e mudanças na paisagem no interior e entorno de UCs localizadas em áreas estratégicas do CERPAN.</t>
  </si>
  <si>
    <t xml:space="preserve">Relatório que contenha a análise da paisagem avaliando a ocorrência de perda de habitats e a conectividade entre as UCs através de corredores de biodiversidade </t>
  </si>
  <si>
    <t>Caracterizar as mudanças de conectividade nas UCs</t>
  </si>
  <si>
    <t>Débora Silvano (IFB-DF)</t>
  </si>
  <si>
    <t>Reuber Brandão (UnB); Paula Valdujo (WWF); Renata Françoso (IFB); Geraldo Wilson Fernandes (UFMG); Ibere Machado (Intituto Boitatá); Lara Côrtes (ICMBio/RAN); Caroline Corrêa Nobrega (IPAM); Manoel dos Santos Filho (UNEMAT-Cáceres); José Rimoli (UFMS); Guth Berger (ICMBio/DIBIO/COESP); Thiago Pereira (UFT).</t>
  </si>
  <si>
    <t>UCs da área do PAN</t>
  </si>
  <si>
    <t>Produtos para regiões ou Ucs específicas</t>
  </si>
  <si>
    <t>A articuladora informou que não possui tempo disponível para a execução da ação</t>
  </si>
  <si>
    <t>Identificar áreas de conectividade vulnerável no interior e entorno de UCs localizadas em áreas estratégicas do CERPAN.</t>
  </si>
  <si>
    <t xml:space="preserve">Relatório que contenha a análise da paisagem avaliando a ocorrência de perda de habitats, a conectividade e indicando áreas importantes para tomada de ações visando a conservação das espécies-alvo do PAN e seus habitat </t>
  </si>
  <si>
    <t>Caracterizar as mudanças de conectividade nas Ucs e seu entorno</t>
  </si>
  <si>
    <t>Lara Côrtes (ICMBio/RAN)</t>
  </si>
  <si>
    <t>Reuber Brandão (UnB); Paula Valdujo (WWF); Renata Françoso (UFLA); Geraldo Wilson Fernandes (UFMG); Ibere Machado (Intituto Boitatá); Débora Silvano (IFB); Caroline Corrêa Nobrega (Aliança da Terra); Manoel dos Santos Filho (UNEMAT-Cáceres); José Rimoli (UFMS); Guth Berger (ICMBio/DIBIO/COESP); Thiago Pereira (UFT); Luiz Sérgio Ferreira (ICMBio/CEPTA).</t>
  </si>
  <si>
    <t>UCs das áreas estratégicas do CERPAN</t>
  </si>
  <si>
    <t>Os produtos gerados podem ser  para regiões ou Ucs específicas</t>
  </si>
  <si>
    <t>2.6</t>
  </si>
  <si>
    <t>Analisar os impactos acumulativos e sinérgicos dos empreendimentos hidroelétricos e outras barragens existentes, planejados e potenciais da bacia do rio Tocantins-Araguaia, rio Paraguai e Alto Parana.</t>
  </si>
  <si>
    <t>Relatório dos possíveis impactos na área da bacia do rio Tocantins-Araguaia, rio Paraguai e Alto Parana.</t>
  </si>
  <si>
    <t>Subsídios para planejamento da produção de energia hidrelétrica da bacia do rio Tocantins-Araguaia, rio Paraguai e Alto Parana.</t>
  </si>
  <si>
    <t>Alberto Akama
(MPEG)</t>
  </si>
  <si>
    <t xml:space="preserve">Dilermando Pereira Lima Junior (UFMT-Barra do Garças); Carla Polaz (ICMBio/CEPTA); Marcelo Raseira (ICMBio/CEPAM); Thiago Pereira (UFT); Jerry Penha (UFMT); Debora Calheiros (Embrapa-Pantanal); Carolina Mariani (EPE); Daniel Raices (ICMBio/DIBIO/COESP)- aguardando retorno; Guth Berger (ICMBio/DIBIO/COESP); George Georgiadis (Intituto Araguaia); Angelo Agostinho (UEM); Gabriel Medeiros (IBAMA/DILIC/CGTEF/COHID); Marcio Silva (ANA); Abilio Moraes (MP-MT); Lara Côrtes (ICMBio/RAN); Flavio Santos (MPE-GO); Raiany Cruz da Silva (Naturatins-TO); Jerry Penha (UFMT); Lúcia Aparecida de Fátima Mateus (UFMT). </t>
  </si>
  <si>
    <t>Bacias Tocantins-Araguaia e do rio Paraguai e Alto Paraná.</t>
  </si>
  <si>
    <t>Conversar com a coordenação COESP/ICMBio, pois existem produtos similares; ANA tem produto semelhante para a bacia do Alto Paraguai, EPE tem avaliação ambiental integrada para a bacia do Tocantins-Araguaia. Custo:(reunião para integração das iniciativas)</t>
  </si>
  <si>
    <r>
      <rPr>
        <b/>
        <u/>
        <sz val="11"/>
        <rFont val="Calibri"/>
        <family val="2"/>
        <scheme val="minor"/>
      </rPr>
      <t xml:space="preserve">Alberto Akama: </t>
    </r>
    <r>
      <rPr>
        <sz val="11"/>
        <rFont val="Calibri"/>
        <family val="2"/>
        <scheme val="minor"/>
      </rPr>
      <t>Os impactos cumulativos e sinérgicos da bacia do rio Tocantins foram descritos em artigo científico anexo. Para o rio Paraguai e o Alto Paraná ainda não há nenhum trabalho evidenciando os impactos, apenas trabalhos pontuais discorrendo sobre uma determinada UHE e seus impactos</t>
    </r>
    <r>
      <rPr>
        <b/>
        <u/>
        <sz val="11"/>
        <rFont val="Calibri"/>
        <family val="2"/>
        <scheme val="minor"/>
      </rPr>
      <t>.George Georgiadis e Dilermando Lima:</t>
    </r>
    <r>
      <rPr>
        <sz val="11"/>
        <rFont val="Calibri"/>
        <family val="2"/>
        <scheme val="minor"/>
      </rPr>
      <t xml:space="preserve"> No Mato Grosso os colaboradores do CERPAN coordenaram uma campanha para barrar a usina hidrelétrica de Boa Ventura, no Rio Garças, que seria construída com um EIA-RIMA superficial e o corte total das rotas migratórias de espécies aquáticas.  O boto-do-Araguaia (Inia araguaianesis) foi utilizado como espécie-bandeira para questionar o EIA-RIMA, mobilizar grupos locais, e embasar ações do Ministério Público.  O sucesso da campanha ficou evidenciado pela decisão do Ministério Público Federal de encampar a ação, transferir o licenciamento do Estado para o IBAMA, e mais importante, exigir uma avaliação do impacto cumulativo de barragens planejadas para a região. </t>
    </r>
    <r>
      <rPr>
        <b/>
        <u/>
        <sz val="11"/>
        <rFont val="Calibri"/>
        <family val="2"/>
        <scheme val="minor"/>
      </rPr>
      <t xml:space="preserve">Lara Côrtes: </t>
    </r>
    <r>
      <rPr>
        <sz val="11"/>
        <rFont val="Calibri"/>
        <family val="2"/>
        <scheme val="minor"/>
      </rPr>
      <t>PRIM hidrelétricas da Amazônia em elaboração pela COESP/ICMBio com colaboração dos Centros</t>
    </r>
  </si>
  <si>
    <t xml:space="preserve">Artigo científico já havia sido publicado pelo responsável da ação, e deve ser a base para estudos similares nas demais bacias.  Exigência de avaliação de impactos cumulativos durante o licenciamento de hidrelétrica da bacia Tocantins-Araguaia. Suspensão da construção da UHE Boa Ventura;
Ação do MPF para exigir que o impacto ambiental cumulativo de UHEs na bacia do Araguaia seja considerado em processos de licenciamento, e de federalizar esses processos em casos de projetos em rios “estaduais” que afetam a bacia como um todo. PRIM Hidreletricas da Amazônia em elaboração coordenado pela COESP/DIBIO. </t>
  </si>
  <si>
    <t>Ainda é necessário articular juntos aos participantes a necessidade de preparar os artigos para cada uma das bacias e os responsáveis por encabeçar as iniciativas</t>
  </si>
  <si>
    <t>Alberto Akama, George Georgiadis, Dilermando Lima</t>
  </si>
  <si>
    <t>A despeito da publicação de artigos científicos é necessário publicar as informações e divulgar os resultados das pesquisas em outros fóruns com diferentes linguagens para alcançar o público leigo.</t>
  </si>
  <si>
    <t>2.7</t>
  </si>
  <si>
    <t>Diagnosticar a situação das Áreas de Preservação Permanente (APPs) e Reservas legais (RLs) nas áreas estratégicas do PAN.</t>
  </si>
  <si>
    <t>Diagnóstico espacializado realizado (OEMAs fornecerão o diagnóstico do SiCar).</t>
  </si>
  <si>
    <t>Caracterização das APPs e reserva legal quanto a conectividade e seu estado de conservação.</t>
  </si>
  <si>
    <t>Caio Sousa (SECIMA-GO); Marcos Cardoso (SEMA-MT); Sara Alves (INEMA-BA); Raiany Cruz da Silva (Naturatins-TO); Patrick Thomaz A. Martins (UEG); George Georgeadis (Instituto Araguaia); José Rimoli (UFMS).</t>
  </si>
  <si>
    <t>Áreas estratégicas do PAN</t>
  </si>
  <si>
    <t>Custo:(absorvido pelas instituições)</t>
  </si>
  <si>
    <r>
      <rPr>
        <b/>
        <u/>
        <sz val="11"/>
        <rFont val="Calibri"/>
        <family val="2"/>
        <scheme val="minor"/>
      </rPr>
      <t>Lara Gomes:</t>
    </r>
    <r>
      <rPr>
        <sz val="11"/>
        <rFont val="Calibri"/>
        <family val="2"/>
        <scheme val="minor"/>
      </rPr>
      <t xml:space="preserve"> Foi feito download dos dados do CAR para todos os municípios definidos como prioritários no relatório técnico que identificou as AE. O RAN iniciou projeto de cruzar as APP e RL declaradas no CAR com dados do Mapbiomas para a região de Cristalina- GO, que é area estratégica do GEF-espécies. </t>
    </r>
    <r>
      <rPr>
        <b/>
        <u/>
        <sz val="11"/>
        <rFont val="Calibri"/>
        <family val="2"/>
        <scheme val="minor"/>
      </rPr>
      <t>Sara Alves:</t>
    </r>
    <r>
      <rPr>
        <sz val="11"/>
        <rFont val="Calibri"/>
        <family val="2"/>
        <scheme val="minor"/>
      </rPr>
      <t xml:space="preserve"> Na área estratégica do MATOPIBA, porção Bahia temos 3.757.519,43 ha cadastrados (mapa anexo)</t>
    </r>
  </si>
  <si>
    <t>Na área estratégica do MATOPIBA, porção Bahia temos 3.757.519,43 ha cadastrados (mapa anexo)</t>
  </si>
  <si>
    <t>Lara Gomes e Sara Alves</t>
  </si>
  <si>
    <t>Foi agrupada com a ação 1.14, foi considerado que a ação 2.7 seja uma etapa de diagnóstico imprescindível para a realização da ação 1.14.</t>
  </si>
  <si>
    <t>Promover ações que diminuam a caça e apanha das espécies-alvo, nos próximos 5 anos</t>
  </si>
  <si>
    <t>3.1</t>
  </si>
  <si>
    <r>
      <t xml:space="preserve">Identificar pontos críticos para caça e apanha do primata </t>
    </r>
    <r>
      <rPr>
        <i/>
        <sz val="11"/>
        <rFont val="Calibri"/>
        <family val="2"/>
        <scheme val="minor"/>
      </rPr>
      <t>Sapajus cay.</t>
    </r>
    <r>
      <rPr>
        <sz val="11"/>
        <rFont val="Calibri"/>
        <family val="2"/>
        <scheme val="minor"/>
      </rPr>
      <t xml:space="preserve">
</t>
    </r>
  </si>
  <si>
    <t xml:space="preserve">Mapas com as localizações das caças e apanhas, e entrega aos órgãos competentes de fiscalização
</t>
  </si>
  <si>
    <t>Detectar áreas prioritárias para o desenvolvimento de educação ambiental e fiscalização</t>
  </si>
  <si>
    <t>Manoel dos Santos Filho (UNEMAT-Cáceres); Paula Isla Martins (IMASUL); Ana Paula Felicio (IMASUL); Cláudia Regina Macedo Coutinho (CRAS-MS); Oscar Fernandes Junior (UFMS); Gilson dos Santos (UFMS); Leandro Félix da Silva (UFPB); Antônio Lázaro (UFMS); Nara Ignácio Lucca Lázaro (UFMS)</t>
  </si>
  <si>
    <r>
      <t xml:space="preserve">área de distribuição do </t>
    </r>
    <r>
      <rPr>
        <i/>
        <sz val="11"/>
        <rFont val="Calibri"/>
        <family val="2"/>
        <scheme val="minor"/>
      </rPr>
      <t>Sapajus cay.</t>
    </r>
  </si>
  <si>
    <t>A ação começou no prazo previsto, abril de 2018 e vem sendo desenvolvida, de maneira informal, ao longo de todo o período do cronograma. Nesta fase, caciques, indígenas das Aldeias, antropólogos e linguistas foram entrevistados em relação à caça e apanha nas comunidades indígenas de Mato Grosso do Sul. Exceção dos Kadiweu na Serra da Bodoquena, que ocupam uma área de 600 mil hectares, onde não pôde ser obtida informação consistente sobre a caça, ficou constatada que esta ocorre na maneira assistemática em todas as aldeias e em sua maioria, as aldeias e aldeões, mensalmente, têm recebido cestas básicas do governo. Enquanto que a caça dos povos tradicionais parece não ocorrer com intensidade, por outro lado, a caça predatória está distribuída ao longo de todo o Estado de Mato Grosso do Sul. Ela é focada, principalmente nas espécies de ungulados, antas, porcos-do-mato e cervídeos. Por exemplo, o balanço da PMA (Polícia Militar Ambiental) revelou, no ano de 2017, autuações contra 35 caçadores, número 75% superior com relação a 2016. O balanço divulgado em 2017 também apontou mais de R$ 116 mil em multas, um aumento de 113,83% com relação ao ano anterior. Conforme a polícia ambiental, esses valores não são taxativos com relação à quantidade de ocorrências, pois o valor de multa por animal é variante, tendo em vista que é de R$ 500 por animal fora das listas de espécies em extinção e da Convenção sobre Comércio Internacional de Espécies da Flora e da Fauna em Perigo de extinção (CITIES) e, de R$ 5 mil para os que estejam em quaisquer destas listas. O número de autuados também não significa maior quantidade de ocorrências, pois em alguns casos, os caçadores estão em grupos e todos são autuados independentemente de terem abatido um único animal durante a caçada. A penalidade criminal é de seis meses a um ano e meio de detenção e multa. Ainda no ano de 2017, a PMA realizou a captura de 1742 animais silvestres nos centros urbanos no Estado, número 25% maior com relação a 2016. Com relação ao tráfico, a PMA apreendeu 521 aves vítimas de tráfico e autuou em R$ 290 mil traficantes no Estado em 2017. Para o combate ao tráfico, os Policiais dedicam-se também ao combate aos compradores dos animais silvestres ilegais. Por fim, ainda em 2017, foram 21 pessoas autuadas por manter animais silvestres em cativeiro, número semelhante ao ano de 2016, quando foram autuadas 24 pessoas. Foram aplicadas multas que perfizeram o valor de R$ 263.800,00, número também semelhante a 2016, em que o valor foi de R$ 262.000,00. Ressalta-se que esse número não envolve animais apreendidos pelo tráfico. Não havia comércio, mas somente a criação. Foram apreendidos 516 animais em 2017 e 498 em 2016, a maioria aves. Entretanto, apesar desses valores há a necessidade de um levantamento mais detalhado da última década para se obter informações mais consistentes, principalmente em relação ao primata. Não foram obtidas informações para os anos de 2018 e 2019.</t>
  </si>
  <si>
    <t>Através de entrevistas informais com moradores da região, proprietários de áreas com florestas, foram identificados 10 pontos de caça num raio de 50km do município de Aquidauana. Mas há a necessidade de uma pesquisa mais detalhada junto à Polícia Militar Ambiental, para se obter as regiões do Estado onde a caça é realizada. Entretanto, ficaram faltado informações sobre dos demais Estados. Ao longo do período da ação, foi identificado um único ponto de apanha, no ano 2017. Um capataz de uma fazenda em Miranda (MS), a 195 quilômetros de Campo Grande, foi flagrado com macaco-prego em coleira. O animal era criado em cativeiro sem autorização ambiental. O capataz foi multado, levado à Polícia Civil e o macaco foi encaminhado ao Centro de Reabilitação de Animais Silvestres (CRAS), em Campo Grande. Esse foi um dos animais transferidos pelo CRAS para a Fazenda Nova Delfina em Miranda (MS).</t>
  </si>
  <si>
    <t xml:space="preserve">Para a finalização da ação estão faltando informações sobre a caça e apanha em Mato Grosso, Goiás e Rondônia. Além disso, cabe destacar as dificuldades em se obter informações como, por exemplo, ao consulta ao banco de apreensões da Polícia Militar Ambiental. Nesse sentido, comprometo-me a ser mais ágil na sistematização dos contatos e esclarecimento junto aos colaboradores. </t>
  </si>
  <si>
    <t>José Rímoli (UFMS), Rogério Faria (UFMS), Heraldo Brum (UFMS) e Adriana de Barros (UFMS), Aurélio Miguel Alviço (UFMS).</t>
  </si>
  <si>
    <t>Necessidade de o articulador reforçar o contato com os demais colaboradores para que a ação possa ser concretizada com números consistentes sobre a caça e a apanha. Há a necessidade de se revisar, no caso das populações indígenas de Mato Grosso, Goiás e Rondônia, a frequência de caça e contatar as Polícias Militares Ambientais nestes Estados para se obter estatísticas mais precisas sobre essa demanda. Há uma necessidade de uma maior aproximação junto aos órgãos públicos como IMASUL, Ministério Público e Polícia Militar Ambiental.</t>
  </si>
  <si>
    <t>Rever o valor da ação com o articulador; Entender a importância da caça do Sapajus cay para os indígenas.</t>
  </si>
  <si>
    <t>3.2</t>
  </si>
  <si>
    <t xml:space="preserve">Caracterizar ameaças de pesca e coleta para espécies-alvo. 
</t>
  </si>
  <si>
    <t xml:space="preserve">Nota técnica; artigo de divulgação </t>
  </si>
  <si>
    <t xml:space="preserve"> Lista das espécies exploradas, localidades, e quantificação das ameaças.</t>
  </si>
  <si>
    <t>Dilermando Pereira Lima Junior 
(UFMT-Barra do Garças)</t>
  </si>
  <si>
    <t>Fabrício B. Teresa (UEG); Fernando Carvalho (UFMS); Thiago Pereira (UFT); Alberto Akama (MPEG).</t>
  </si>
  <si>
    <t>Bacia do rio Tocantins-Araguaia.</t>
  </si>
  <si>
    <r>
      <rPr>
        <b/>
        <u/>
        <sz val="11"/>
        <rFont val="Calibri"/>
        <family val="2"/>
        <scheme val="minor"/>
      </rPr>
      <t>Alberto Akama:</t>
    </r>
    <r>
      <rPr>
        <sz val="11"/>
        <rFont val="Calibri"/>
        <family val="2"/>
        <scheme val="minor"/>
      </rPr>
      <t xml:space="preserve"> Iniciou-se a avaliação da Portaria MAPA 3853/2019 e constatou-se que as espécies alvo do CERPAN estão excluídas da lista de comercialização, não representando uma ameaça as espécies alvo do PAN; </t>
    </r>
    <r>
      <rPr>
        <b/>
        <u/>
        <sz val="11"/>
        <rFont val="Calibri"/>
        <family val="2"/>
        <scheme val="minor"/>
      </rPr>
      <t xml:space="preserve">Marcos Ferramosca: </t>
    </r>
    <r>
      <rPr>
        <sz val="11"/>
        <rFont val="Calibri"/>
        <family val="2"/>
        <scheme val="minor"/>
      </rPr>
      <t>foi feito em conjunto com coletores de peixes ornamentais um levantamento de onde ocorrem no estado do MT a coleta de espécies de peixes que são alvo de captura e comercialização.</t>
    </r>
  </si>
  <si>
    <t>Lista de espécies exploradas e localidades de coleta para o MT; Avaliação de portaria que libera exploração comercial e que não constam espécies-alvo do CERPAN</t>
  </si>
  <si>
    <t>Akama (DURANTE RODADA VIRTUAL) PARTICULARMENTE NESTE CASO, TEMOS QUE MUDAR VÁRIAS COISAS NA SEGUNDA MONITORIA. COMO A COMPETÊNCIA DA IN SOBRE PEIXES ORNAMENTAIS ACABOU CAINDO NO MAPA, ACHO QUE PRECISAMOS MUDAR O TEXTO. MAS ACREDITO QUE DEVAM HAVER MUDANÇAS. MESMO PORQUE NA NOVA IN AS ESPÉCIES AMEAÇADAS ESTÃO EXCLUÍDAS DA EXPLORAÇÃO.</t>
  </si>
  <si>
    <t>Fabrício B. Teresa (UEG); Fernando Carvalho (UFMS); Marcos Ferramosca(SEMA-MT); Thiago Pereira (UFT); Alberto Akama (MPEG); Luiz Sérgio Ferreira (ICMBio/CEPTA); Marcelo Raseira (ICMBio/CEPAM)</t>
  </si>
  <si>
    <t>Bacias abrangidas pelo CERPAN onde ocorrem as espécies alvo.</t>
  </si>
  <si>
    <t>Articular com o IBAMA para obter as informações de exportação de peixes ornamentais; Fazer contato com o articulador da ação durante rodada virtual</t>
  </si>
  <si>
    <t>Reduzir a degradação e promover a restauração de hábitats das espécies-alvo, em 5 anos.</t>
  </si>
  <si>
    <t>4.1</t>
  </si>
  <si>
    <t xml:space="preserve">Mapeamento de atividades antrópicas que promovam a degradação dos habitats (assoreamento, barramento, expansão urbana, expansão agrícola, infraestrutura de transporte, susceptibilidade à erosão, potencial de contaminação, etc). </t>
  </si>
  <si>
    <t>Mapas multi-camadas com as ameaças, mapas de áreas de risco.</t>
  </si>
  <si>
    <t>Subsídios para identificar prioridades de conservação</t>
  </si>
  <si>
    <t>Guth Berger (ICMBio/DIBIO/COESP); Franciele Fath (ICMBio/RAN);  Ubirajara Oliveira (UFMG); Ricardo Dobrovolski (UFBA); Paula Valdujo (WWF); Marcio Araújo (ANA-DF); Caroline Nóbrega (IPAM); Manoel dos Santos Filho (UNEMAT-Cáceres); Rafael Mingoti (EMBRAPA)</t>
  </si>
  <si>
    <t>Os resultados podem ser entregues separados por tipo de agente/impacto</t>
  </si>
  <si>
    <r>
      <rPr>
        <b/>
        <u/>
        <sz val="11"/>
        <rFont val="Calibri"/>
        <family val="2"/>
        <scheme val="minor"/>
      </rPr>
      <t>Rafael Mingoti:</t>
    </r>
    <r>
      <rPr>
        <sz val="11"/>
        <rFont val="Calibri"/>
        <family val="2"/>
        <scheme val="minor"/>
      </rPr>
      <t xml:space="preserve"> Está trabalhando com potencial de erosão para todo o Brasil mas ainda não está finalizado </t>
    </r>
    <r>
      <rPr>
        <b/>
        <u/>
        <sz val="11"/>
        <rFont val="Calibri"/>
        <family val="2"/>
        <scheme val="minor"/>
      </rPr>
      <t xml:space="preserve">Lara Gomes: </t>
    </r>
    <r>
      <rPr>
        <sz val="11"/>
        <rFont val="Calibri"/>
        <family val="2"/>
        <scheme val="minor"/>
      </rPr>
      <t xml:space="preserve">  2)Mapeamento de áreas potenciais de origem de poluição difusa na região do Parque Nacional das emas, por meio de modelos de serviços ecossitêmicos de escoamento e carreamento de sedimentos. 3)Elaboração do sumário executivo dos PRIM. Os PRIM definem de maneira espacialmente explicita as áreas de menor ou maior conflito de conservação e implantação de empreendimentos. O PRIM infraestrutura viária já foi concluído. 4) Projeto de monitoramento de taxas de mutação de girinos em unidades de conservação em matrizes agrícolas, que permite mensurar impactos decorrentes de atividades antropicas na fauna e ecossistema da UC. A mesma metodologia também foi aplicada pelo RAN na ESEC de Pirapitinga, como forma de medir possíveis impactos de contaminação devido a lama de Brumadinho ao longo do tempo. 5) TCC de perdas de solo no entorno de UC da região do Jalapão. 6) PRIM MINERAÇÃO EM ELABORAÇÃO COM A PARTICIPAÇÃO DO RAN e do CEPTA e CEPAM participa do PRIM HIDRELETRICAS da Amazônia</t>
    </r>
  </si>
  <si>
    <t xml:space="preserve">1) Mapeamento de áreas potenciais de origem de poluição difusa na região do Parque Nacional das emas, por meio de modelos de serviços ecossitêmicos de escoamento e carreamento de sedimentos. Também estão sendo iniciados os trabalhos para a FLONA de Silvânia; 3)Elaboração do sumário executivo dos PRIM e do PRIM IVT coordenados pela COESP/DIBIO. Os PRIM definem de maneira espacialmente explicita as áreas de menor ou maior conflito de conservação e implantação de empreendiomentos.  4) Projeto em andamento de análises de taxas de mutação de girinos no PARNA das Emas e   na ESEC de Pirapitinga como forma de medir possíveis impactos de contaminação </t>
  </si>
  <si>
    <t>Lara Gomes, Rafael Mingoti</t>
  </si>
  <si>
    <t>Mapear as atividades antrópicas que promovam a degradação dos habitats e realizar análises da qualidade ambiental, prioritariamente em Unidades de Conservação do CERPAN.</t>
  </si>
  <si>
    <t>Relatórios técnicos com mapas multi-camadas com as ameaças, mapas de áreas de risco, relatório das análises de qualidade ambiental.  Os produtos podem ser específicos para regiões piloto</t>
  </si>
  <si>
    <t>Subsídios para identificar prioridades de conservação e recomendações de manejo</t>
  </si>
  <si>
    <t>Tiago Quaggio (ICMBio/RAN)</t>
  </si>
  <si>
    <t>Guth Berger (ICMBio/DIBIO/COESP); Marcelo Raseira (ICMBio/CEPAM); Franciele Fath (ICMBio/RAN); Lara Côrtes (ICMBio/RAN);  Ubirajara Oliveira (UFMG); Ricardo Dobrovolski (UFBA); Paula Valdujo (WWF); Marcio Araújo (ANA-DF); Caroline Nóbrega (Aliança da Terra); Manoel dos Santos Filho (UNEMAT-Cáceres); Rafael Mingoti (EMBRAPA); Luiz Sérgio Ferreira (ICMBio/CEPTA); Iberê Machado (Instituto Boitatá); Flávia Batista (ICMBio/RAN)</t>
  </si>
  <si>
    <t>PARNA de Emas, ESEC Serra Geral do Tocantins, ESEC de Pirapitinga, PARNA da Chapada dos Veadeiros e Região de Cristalina.</t>
  </si>
  <si>
    <t>Avaliar a relação com a ação de fragmentação em UC; avaliara a inclusão de protocolo avançado de monitoramento considerando fatores abióticos como qualidade da água nas UC. Avaliara como as UC contribuem para melhorar a qualidade da água. Considerar parâmetros como assoreamento, barramento, expansão urbana, expansão agrícola, infraestrutura de transporte, susceptibilidade à erosão, potencial de contaminação, análises ecotoxicológicas, etc. Os resultados podem ser entregues separados por tipo de agente/impacto.</t>
  </si>
  <si>
    <t>4.2</t>
  </si>
  <si>
    <t>Fomentar a criação de um comitê de bacia para a bacia do Tocantins-Araguaia e estimular a elaboração do plano de bacia.</t>
  </si>
  <si>
    <t>Reuniões realizadas para formação do comitê</t>
  </si>
  <si>
    <t>Um representante do CERPAN no comitê; Plano de bacia elaborado com as diretrizes para outorga considerando as necessidades ecológicas das espécies ameaçadas.</t>
  </si>
  <si>
    <t>Dilermando Pereira Lima Junior (UFMT-Barra do Garças); Thiago Pereira (UFT); Alberto Akama (MPEG); Maria Isabel Miranda (MPE-TO); Marcio Silva (ANA).</t>
  </si>
  <si>
    <t>rios Caiapó, Coco e Pium, Médio Araguaia – TO como piloto e bacia do Tocantins-Araguaia</t>
  </si>
  <si>
    <t>Definir os processos ecológicos dos rios associados às espécies-alvo que serão monitorados e os indicadores de qualidade desses processos.</t>
  </si>
  <si>
    <r>
      <rPr>
        <b/>
        <u/>
        <sz val="11"/>
        <rFont val="Calibri"/>
        <family val="2"/>
        <scheme val="minor"/>
      </rPr>
      <t>George Georgiadis:</t>
    </r>
    <r>
      <rPr>
        <sz val="11"/>
        <rFont val="Calibri"/>
        <family val="2"/>
        <scheme val="minor"/>
      </rPr>
      <t>Tocantins apresentamos em diversos eventos e reuniões a proposta de formar um comitê para a bacia dos rios Côco e Caiapó, que inclui as áreas protegidas da região do Cantão.  A ideia vem ganhando tração com a aderência das Colônias de Pesca locais, de lideranças e vereadores, do Conselho do Parque Estadual do Cantão, e do grupo de proprietários de RPPNs do Corredor Cantão-Cerrado.  No momento, a criação deste comitê é dependente de um cenário governamental mais favorável para se estabelecer um  Plano de Bacia com atenção específica as espécies do CERPAN dentro do prazo da ação.</t>
    </r>
  </si>
  <si>
    <t>Apoio público e político crescente no nível local para a criação do Comitê de Bácia do Coco-Caiapó, ainda que existam dificuldades no nível do Estado;</t>
  </si>
  <si>
    <t>A realização de duas eleições para governador, além das eleições gerais, no Tocantins, devido ao afastamento do governo anterior, desorganizou o quadro político e retardou o avanço da campanha pelo Comitê de Bacia; O Instituto Araguaia tem tido dificuldades para realizar levantamentos de espécies de ictiofauna ameaçada na região – confirmamos a ocorrência de duas, mas um levantamento detalhado embasaria melhor a campanha e futuro Plano de Bacia.</t>
  </si>
  <si>
    <t>George Georgiadis e Dilermando Lima</t>
  </si>
  <si>
    <t>Seria extremamente útil se tivéssemos pessoas agindo como pontos focais também em Goiás, Pará, e a nível federal, para coordenar a campanha pela proteção do Araguaia.
Observamos também a utilidade de utilizar espécies que são consideradas mais carismáticas pelo público e que tendem a chamar mais atenção na mídia, como o boto-do-Araguaia, como guarda-chuvas para atingir objetivos de proteção de espécies do CERPAN que compartilham o mesmo habitat.</t>
  </si>
  <si>
    <t>Fomentar a criação de comitês de bacias, especialmente nas áreas estratégicas do CERPAN</t>
  </si>
  <si>
    <t>Reuniões realizadas para formação de comitês locais (ex: Rio coco, caiapó e Pium)</t>
  </si>
  <si>
    <t>Planos de bacia elaborados com as diretrizes para outorga considerando as necessidades ecológicas das espécies ameaçadas, prioritariamente com representantes do CERPAN.</t>
  </si>
  <si>
    <t>Dilermando Pereira Lima Junior (UFMT-Barra do Garças);  Thiago Pereira (UFT); Alberto Akama (MPEG); Maria Isabel Miranda (MPE-TO); Marcio Silva (ANA).</t>
  </si>
  <si>
    <t>Acredita-se que é mais viável fomentar a criação de uma série de comitês locais dentro do prazo da ação (2023), para posterior integração; observar se há sobreposição de ação com outros PAN, como o PAN ariranha.</t>
  </si>
  <si>
    <t>4.3</t>
  </si>
  <si>
    <t>Desenvolver parcerias entre os atores do PAN e proprietários rurais, visando alinhar interesses comuns para a implementação de boas praticas conservacionistas.</t>
  </si>
  <si>
    <t>Diagnóstico ambiental das propriedades selecionadas e transferência dessas informações em reuniões com proprietários rurais.</t>
  </si>
  <si>
    <t>Melhoria nas práticas agropecuárias</t>
  </si>
  <si>
    <t>Caroline Corrêa Nobrega (Instituto de Pesquisa Ambiental da Amazônia - IPAM)</t>
  </si>
  <si>
    <t>Lara Côrtes (ICMBio/RAN); Caio Sousa (SECIMA-GO); Sandoval dos Santos Junior (ICMBio/CEPTA); Reuber Brandão (UnB); Fausto Nomura (UFG); Marcio Silva (ANA).</t>
  </si>
  <si>
    <t>Área piloto selecionada dentro de áreas estratégicas.</t>
  </si>
  <si>
    <t>A ser iniciada após seleção de áreas estratégicas. Articular para capacitar atores locais que sirvam de multiplicadores desta ação, como secretarias municipais de agricultura, comitês de bacia, etc. Considerar o MATOPIBA. Alinhar com outras instituições, como produtores de água; PSA;</t>
  </si>
  <si>
    <r>
      <rPr>
        <b/>
        <u/>
        <sz val="11"/>
        <rFont val="Calibri"/>
        <family val="2"/>
        <scheme val="minor"/>
      </rPr>
      <t xml:space="preserve">Caroline Nóbrega e Lara Gomes: </t>
    </r>
    <r>
      <rPr>
        <sz val="11"/>
        <rFont val="Calibri"/>
        <family val="2"/>
        <scheme val="minor"/>
      </rPr>
      <t>Iniciamos o diálogo com potencial instituição parceira que desenvolve trabalho diretamente com produtores rurais. Outras ações não puderam ser executadas ainda por falta de recursos.</t>
    </r>
  </si>
  <si>
    <t>Falta de recurso para execução da ação</t>
  </si>
  <si>
    <t>CaRoline Nóbrega e Lara Gomes</t>
  </si>
  <si>
    <t>Caroline Corrêa Nobrega
(Aliança da Terra)</t>
  </si>
  <si>
    <t>Lara Côrtes (ICMBio/RAN); Caio Sousa (SECIMA-GO); Sandoval dos Santos Junior (ICMBio/CEPTA); Reuber Brandão (UnB); Fausto Nomura (UFG); Marcio Silva (ANA); George Georgiadis (Instituto Araguaia); lberê Machado (Instituto Boitatá); Larissa Limírio (ICMBio/CNPT).</t>
  </si>
  <si>
    <t>Articular para capacitar atores locais que sirvam de multiplicadores desta ação, como secretarias municipais de agricultura, comitês de bacia, etc. Considerar o MATOPIBA. Alinhar com outras instituições, como produtores de água; PSA; Pensar em diferentes abordagens para pequenos, médios e grandes produtores rurais, podendo incluir populações tradicionais; buscar contato com o CBC.</t>
  </si>
  <si>
    <t>Gerar e compartilhar, nos próximos 5 anos, informações que possam ajudar na conservação das espécies-alvo e seus hábitats</t>
  </si>
  <si>
    <t>5.1</t>
  </si>
  <si>
    <t>Estabelecer estratégias de comunicação com a sociedade para ampla divulgação de ações do CERPAN.</t>
  </si>
  <si>
    <t>Rede de comunicação para divulgação efetiva do processo e resultados obtidos, e inserção do CERPAN na mídia; Logo do CERPAN (Fausto e George vão verificar possibilidades)</t>
  </si>
  <si>
    <t>Alcance da sociedade por diferentes plataformas.</t>
  </si>
  <si>
    <t>Reuber Brandão
(Universidade de Brasília - UnB)</t>
  </si>
  <si>
    <t>Iberê Machado (Instituto Boitatá); Abílio Moraes (MP-MT); Caroline Nóbrega (IPAM); Raiany Cruz (Naturatins-TO); Alberto Akama (MPEG)</t>
  </si>
  <si>
    <t>Abrangência nacional</t>
  </si>
  <si>
    <t>Produtos podendo incluir vídeos curtos sobre as espécies, biomas, resultados, o próprio PAN, textos em jornais e revistas físicas e eletrônicas, mídias sociais, coletivas de imprensa, etc.</t>
  </si>
  <si>
    <r>
      <rPr>
        <b/>
        <u/>
        <sz val="11"/>
        <rFont val="Calibri"/>
        <family val="2"/>
        <scheme val="minor"/>
      </rPr>
      <t>Reuber Brandão por email|</t>
    </r>
    <r>
      <rPr>
        <sz val="11"/>
        <rFont val="Calibri"/>
        <family val="2"/>
        <scheme val="minor"/>
      </rPr>
      <t xml:space="preserve">: Até o momento foi publicado apenas uma peça de divulgação do CERPAN, com o título “Herpetologia Brasileira – A Vez do Cerrado e Pantanal”, na revista “Herpetologia Brasileira” da Sociedade Brasileira de Herpetologia. Logo elaborada pelo Fausto Nomura
As inserções na mídia foram diversas, incluindo o “Ambiente Brasil” (http://noticias.ambientebrasil.com.br/clipping/2017/11/02/139859-acoes-para-salvar-especies-do-cerrado-e-pantanal.html); “G1” (https://g1.globo.com/natureza/noticia/icmbio-aprova-plano-de-conservacao-de-41-especies-ameacadas-no-cerrado-e-pantanal.ghtml); e site do “ISA-Povos Indígenas do Brasil” (https://www.pib.socioambiental.org/pt/Not%C3%ADcias?id=188844), da “Editora Horizonte” (http://www.edhorizonte.com.br/noticias/plano-de-conservacao-protegera-41-especies), além de chamadas na página do ICMBio (http://www.icmbio.gov.br/portal/ultimas-noticias/20-geral/9271-acoes-para-salvar-especies-do-cerrado-e-pantanal e http://www.icmbio.gov.br/portal/ultimas-noticias/20-geral/9557-aprovado-plano-de-conservacao-de-41-especies-ameacadas). </t>
    </r>
    <r>
      <rPr>
        <b/>
        <u/>
        <sz val="11"/>
        <rFont val="Calibri"/>
        <family val="2"/>
        <scheme val="minor"/>
      </rPr>
      <t xml:space="preserve"> Lara Gomes: </t>
    </r>
    <r>
      <rPr>
        <sz val="11"/>
        <rFont val="Calibri"/>
        <family val="2"/>
        <scheme val="minor"/>
      </rPr>
      <t xml:space="preserve">painel em congresso de zoologia (Fábio Maffei), palestra sobre o CERPAN para alunos do IF Goiano. Palestra do Davi Pantoja em seminário na UFPI. Reportagem no G1 - Goiás: https://g1.globo.com/go/goias/noticia/icmbio-monitora-e-desenvolve-acoes-para-preservar-11-especies-ameacadas-de-extincao-em-goias.ghtml?. Reportagem na folha de São Paulo: https://www1.folha.uol.com.br/ambiente/2018/04/cerrado-ganha-plano-para-conservar-especies-menos-fofas-veja-quais-sao.shtml. Entrevista da Lara Gomes sobre o CERPAN para a rádio CBN. Apresentação de Resumo sobre o CERPAN no congresso brasileiro de herpetologia 2019. Iberê apresentou o CERPAN no Workshop sobre Planos de Ação no CBH 2019. RAN junto com Boitatá realizou um dia de conversa sobre a herpetofauna - "Café com Herpeto", divulgando também o CERPAN. </t>
    </r>
    <r>
      <rPr>
        <b/>
        <u/>
        <sz val="11"/>
        <rFont val="Calibri"/>
        <family val="2"/>
        <scheme val="minor"/>
      </rPr>
      <t>Marcos Ferramosca:</t>
    </r>
    <r>
      <rPr>
        <sz val="11"/>
        <rFont val="Calibri"/>
        <family val="2"/>
        <scheme val="minor"/>
      </rPr>
      <t xml:space="preserve"> Reportagem na Gazeta e em seguida no portal da SEMA sobre o CERPAN. Descrição de informações de cada espécie no MT no site da SEMA. </t>
    </r>
  </si>
  <si>
    <t xml:space="preserve">Um texto de divulgação 
Textos na mídia oficial e mídia livre
Logo elaborada </t>
  </si>
  <si>
    <t>Reuber Brandão e Lara Gomes, Marcos Ferramosca</t>
  </si>
  <si>
    <t>Iberê Machado (Instituto Boitatá); Abílio Moraes (MP-MT); Caroline Nóbrega (Aliança da Terra); Raiany Cruz; Alberto Akama (MPEG)</t>
  </si>
  <si>
    <t>Buscar melhorias contínuas nas estratégias de comunicação; escrever sobre PAN para divulgação científica(ex: ciência hoje para crianças)</t>
  </si>
  <si>
    <t>5.2</t>
  </si>
  <si>
    <t>Promover, apoiar e executar atividades de sensibilização e educação ambiental que envolvam as espécies-alvo e seus hábitats.</t>
  </si>
  <si>
    <t>Relatório das Ações realizadas</t>
  </si>
  <si>
    <t xml:space="preserve"> Ações realizadas</t>
  </si>
  <si>
    <t>Iberê Machado
(Instituto Boitatá)</t>
  </si>
  <si>
    <t>Fábio Maffei (UNESP-Bauru); Marcus Cianciaruso (UFG); Hélida Ferreira da Cunha (UEG); Thiago Pereira (UFT); Raiany Cruz (Naturatins-TO); Lara Côrtes (ICMBio/RAN); Paulo De Marco (UFG); Dilermando Pereira Lima Junior (UFMT-Barra do Garças); Alessandro Morais (IF-GO); George Georgiadis (Instituto Araguaia); Reuber Brandão (UnB).</t>
  </si>
  <si>
    <t>Ações de sensibilização envolvendo caça e apanha de macacos e pesca e coleta de peixes. Esta ação pode ocorrer em concomitância à outras.</t>
  </si>
  <si>
    <r>
      <rPr>
        <b/>
        <u/>
        <sz val="11"/>
        <rFont val="Calibri"/>
        <family val="2"/>
        <scheme val="minor"/>
      </rPr>
      <t>Lara Gomes</t>
    </r>
    <r>
      <rPr>
        <sz val="11"/>
        <rFont val="Calibri"/>
        <family val="2"/>
        <scheme val="minor"/>
      </rPr>
      <t xml:space="preserve">: Participação do ICMBio Goiânia (RAN e CNPT) em duas reuniões para planejar ações de educação ambiental em conjunto com professores da UFG que coordenam o componente de educação ambiental no PELD de Silvânia. Palestra em escola  de Goiânia sobre a importância de conservação do Cerrado (100 alunos). Palestra sobre o PAN alunos de mestrado do IFGoiano (10 alunos). Evento do RAN semana do Meio Ambiente com divulgação do CERPAN (40 pessoas). Palestra para alunos de escola municipal de Goiânia sobre conservação de água e do Cerrado (cerca de 50 alunos). </t>
    </r>
    <r>
      <rPr>
        <b/>
        <u/>
        <sz val="11"/>
        <rFont val="Calibri"/>
        <family val="2"/>
        <scheme val="minor"/>
      </rPr>
      <t xml:space="preserve">Iberê Machado: </t>
    </r>
    <r>
      <rPr>
        <sz val="11"/>
        <rFont val="Calibri"/>
        <family val="2"/>
        <scheme val="minor"/>
      </rPr>
      <t>Foi criado o projeto DOTS para gerar informação visual sobre as espécies ameaçadas do Brasil, incluindo espécies alvo do CERPAN. Também contém informação sobre as espécies. Neste primeiro momento está focado em anfíbios. O material será liberado para uso para a sociedade. A Boitatá faz anualmente os dias mundiais de divulgação dos taxons, sempre com foco nas espécies alvo do PAN, incluindo palestras e exposições nos parques. Participa também da parte de educação ambientald o PELD de Silvânia e fez parte do "Café com herpeto" organizado pelo RAN.</t>
    </r>
  </si>
  <si>
    <t>Apoio e execução de atividades de sensibilização e educação envolvendo os  habitat das espécies-alvo do CERPAN</t>
  </si>
  <si>
    <t>Promover, apoiar e executar atividades de sensibilização ambiental e divulgação científica que envolvam as espécies-alvo e seus hábitats.</t>
  </si>
  <si>
    <t>Fábio Maffei (UNESP-Bauru); Marcus Cianciaruso (UFG); Hélida Ferreira da Cunha (UEG); Thiago Pereira (UFT);  Lara Côrtes (ICMBio/RAN); Paulo De Marco (UFG); Dilermando Pereira Lima Junior (UFMT-Barra do Garças); Alessandro Morais (IF-GO); George Georgiadis (Instituto Araguaia); Reuber Brandão (UnB); Rafael Martins Valadão (ICMBio/RAN); Larissa Limírio (ICMBio/CNPT); Rafael Martins Valadão (ICMBio/RAN).</t>
  </si>
  <si>
    <t>Ações de sensibilização envolvendo caça e apanha de macacos e pesca e coleta de peixes. Esta ação pode ocorrer em concomitância à outras; incluir ações sobre a conservação do habitat das espécies; desenvolvimento de material lúdico; formação de multiplicadores e incluir na divulgação o efeito das espécies exóticas como ameaça às espécies alvo.</t>
  </si>
  <si>
    <t>5.3</t>
  </si>
  <si>
    <t>Identificar e reduzir as lacunas de conhecimento sobre as espécies-alvo.</t>
  </si>
  <si>
    <t xml:space="preserve"> Lista/Relatório com diagnostico sobre as lacunas; Lista de estudos publicados e projetos desenvolvidos; estudos sobre a distribuição, história natural, ecologia, genética das espécies-alvo publicados. </t>
  </si>
  <si>
    <t>Maior conhecimento sobre as espécies que subsidie a conservação</t>
  </si>
  <si>
    <t>Cristiano Nogueira (USP); Alberto Akama (MPEG); Fábio Maffei (UNESP-Bauru); Paulo De Marco (UFG); Dilermando Pereira Lima Junior (UFMT-Barra do Garças); Fernando Carvalho (UFMS); Débora Silvano (IFB-DF); Fabrício B. Teresa (UEG); Alessandro Morais (IF-GO); Vanda Ferreira (UFMS);Davi Pantoja (UFPI-Bom Jesus); Guarino Colli (UnB); Marcio Martins (USP); Raiany Cruz (Naturatins-TO); Manoel dos Santos Filho (UNEMAT-Cáceres); Jose Rimoli (UFMS); Thiago Pereira (UFT); Manoel dos Santos Filho (UNEMAT-Cáceres); Reuber Brandão (UnB); Davi Pantoja (UFPI-Bom Jesus); Christine Strüssmann (UFMT); Iberê Machado (Instituto Boitatá); Levi Carina (UFG); Matheus Ribeiro  (UFG).</t>
  </si>
  <si>
    <t>Toda área do PAN</t>
  </si>
  <si>
    <t xml:space="preserve"> Inclui modelagem de distribuição. Os produtos dessa ação serão compartilhados para subsidiar outras ações.</t>
  </si>
  <si>
    <r>
      <rPr>
        <b/>
        <u/>
        <sz val="11"/>
        <rFont val="Calibri"/>
        <family val="2"/>
        <scheme val="minor"/>
      </rPr>
      <t xml:space="preserve">Iberê Machado: </t>
    </r>
    <r>
      <rPr>
        <sz val="11"/>
        <rFont val="Calibri"/>
        <family val="2"/>
        <scheme val="minor"/>
      </rPr>
      <t>Identificou as lacunas de conhecimento para as especies alvo de anfíbios do CERPAN e o Boitata e parceiros estão escrevendo projeto para reduzir estas lacunas.</t>
    </r>
    <r>
      <rPr>
        <b/>
        <u/>
        <sz val="11"/>
        <rFont val="Calibri"/>
        <family val="2"/>
        <scheme val="minor"/>
      </rPr>
      <t xml:space="preserve"> Alberto Akama</t>
    </r>
    <r>
      <rPr>
        <sz val="11"/>
        <rFont val="Calibri"/>
        <family val="2"/>
        <scheme val="minor"/>
      </rPr>
      <t xml:space="preserve">: Está com projeto ativo no médio e baixo Tocantins e Araguaia que abrange 80% das espécies de peixes do CERPAN para redução de lacunas, genética populaciona, historia natural e distribuição. </t>
    </r>
    <r>
      <rPr>
        <b/>
        <u/>
        <sz val="11"/>
        <rFont val="Calibri"/>
        <family val="2"/>
        <scheme val="minor"/>
      </rPr>
      <t>Lara Gomes:</t>
    </r>
    <r>
      <rPr>
        <sz val="11"/>
        <rFont val="Calibri"/>
        <family val="2"/>
        <scheme val="minor"/>
      </rPr>
      <t xml:space="preserve"> Alessandro de Moraes fez modelos de distribuição para as espécies alvo do CERPAN utilizados na priorização espacial que definiu as AE. Artigo publicado por Alessandro e colaboradores "Are protected areas effective in preserve anurans and promoting biodiversity discoveries in Brazilian Cerrado?"</t>
    </r>
  </si>
  <si>
    <t>Relatório técnico com lacunas identificadas para algumas espécies; projeto aprovado com financiamento; artigos publicados</t>
  </si>
  <si>
    <t>Identificar e reduzir as lacunas de conhecimento sobre as espécies-alvo e seus hábitats.</t>
  </si>
  <si>
    <t xml:space="preserve"> Lista/Relatório com diagnostico sobre as lacunas; Lista de estudos publicados e projetos desenvolvidos; estudos sobre a distribuição, história natural, ecologia, genética das espécies-alvo publicados; inventário, dinâmica fluvial. </t>
  </si>
  <si>
    <t>Alberto Akama (MPEG);  Alessandro Morais (IF-GO); Christine Strüssmann (UFMT); Davi Pantoja (UFPI-Bom Jesus); Davi Pantoja (UFPI-Bom Jesus); Débora Silvano (IFB-DF); Dilermando Pereira Lima Junior (UFMT-Barra do Garças); Eduardo Ventisinque (UFRN); Cristiano Nogueira (USP); Fábio Maffei (UNESP-Bauru); Fabrício B. Teresa (UEG); Fabrício B. Teresa (UEG); Fausto Nomura (UFG); Fernando Carvalho (UFMS); Fernando Dagosta (UFGD); Guarino Colli (UnB); Iberê Machado (Instituto Boitatá); José Rimoli (UFMS); Levi Carina (UFG); Manoel dos Santos Filho (UNEMAT-Cáceres); Marcio Martins (USP); Matheus Ribeiro  (UFG); Natan Maciel (UFG); Naziano Felizola (UFAM); Paulo De Marco (UFG); Reuber Brandão (UnB); Reuber Brandão (UnB); Rogério Bastos (UFG); Sandoval dos Santos Junior (ICMBio/CEPTA); Thiago Pereira (UFT); Urbano Lopes (Instituto de Pesquisas Ecológicas - IPÊ); Vanda Ferreira (UFMS); Wilian Vaz-Silva (PUC-GO).</t>
  </si>
  <si>
    <t>Incluir CERPAN em agradecimentos de artigos; Ibere vai compilar os artigos publicados com as espécies alvo do CERPAN; inclui inventários voltados a reduzir lacunas</t>
  </si>
  <si>
    <t>5.4</t>
  </si>
  <si>
    <t xml:space="preserve">Consolidar e disseminar o conhecimento sobre práticas atualizadas sobre o manejo do fogo nas áreas de ocorrência das espécies-alvo do CERPAN. </t>
  </si>
  <si>
    <t xml:space="preserve">Diagnóstico do manejo do fogo no Cerrado e perspectivas futuras; Oficina realizada </t>
  </si>
  <si>
    <t>Disseminar o conhecimento e reduzir lacunas sobre o manejo do fogo.</t>
  </si>
  <si>
    <t>Raiany Cruz (Naturatins-TO)</t>
  </si>
  <si>
    <t>Gabriel Medeiros (IBAMA/DILIC/CGTEF/COHID); Marcus Cianciaruso (UFG); Caroline Nóbrega (IPAM); Eder Porfírio (IBAMA/Prevfogo); Manoel dos Santos Filho (UNEMAT-Cáceres); Thiago Pereira (UFT); George Georgiadis (Instituto Araguaia); Carol Barradas (ICMBio/ESEC–Serra Geral); Bruno Fiorrilo (USP); Davi Pantoja (UFPI-Bom Jesus); Reuber Brandão (UnB); Nivia Pereira (SEMA-PA); André Pansonato (UFMT); Viviane Layme (UFMT).</t>
  </si>
  <si>
    <t>Áreas Estratégicas</t>
  </si>
  <si>
    <r>
      <rPr>
        <b/>
        <u/>
        <sz val="11"/>
        <rFont val="Calibri"/>
        <family val="2"/>
        <scheme val="minor"/>
      </rPr>
      <t>Fausto Nomura:</t>
    </r>
    <r>
      <rPr>
        <sz val="11"/>
        <rFont val="Calibri"/>
        <family val="2"/>
        <scheme val="minor"/>
      </rPr>
      <t xml:space="preserve"> A UFG dentro dos PELD fez uma mesa redonda de discussão do manejo do fogo no Parque das Emas e FLONA de Silvânia que são áreas estratégicas do CERPAN. Estão sendo feitos trabalhos com efeito do fogo na herpetofaunda,aves e mariposas em Emas. Tem ocorrido um aumento na abundância da larvas de anfíbios após incêndios. </t>
    </r>
    <r>
      <rPr>
        <b/>
        <u/>
        <sz val="11"/>
        <rFont val="Calibri"/>
        <family val="2"/>
        <scheme val="minor"/>
      </rPr>
      <t xml:space="preserve">Rafael Valadão: </t>
    </r>
    <r>
      <rPr>
        <sz val="11"/>
        <rFont val="Calibri"/>
        <family val="2"/>
        <scheme val="minor"/>
      </rPr>
      <t>O ICMBio faz seminários anuais sobre manejo do fogo.</t>
    </r>
    <r>
      <rPr>
        <b/>
        <u/>
        <sz val="11"/>
        <rFont val="Calibri"/>
        <family val="2"/>
        <scheme val="minor"/>
      </rPr>
      <t xml:space="preserve"> Lara Côrtes:</t>
    </r>
    <r>
      <rPr>
        <sz val="11"/>
        <rFont val="Calibri"/>
        <family val="2"/>
        <scheme val="minor"/>
      </rPr>
      <t xml:space="preserve"> Márcio Martins está com um projeto sobre impacto do fogo na herpetofauna da ESEC Serra Geral do Tocantins, parte de AE do CERPAN.</t>
    </r>
  </si>
  <si>
    <t>Conhecimento gerado e disseminado sobre manejo e imapcto do fogo</t>
  </si>
  <si>
    <t>Qual o melhor período (facilidade X impacto sobre a fauna), protocolo rápido de monitoramento mínimo pós queimada.</t>
  </si>
  <si>
    <t xml:space="preserve">Consolidar e disseminar o conhecimento sobre o manejo do fogo nas Unidades de Conservação na área do CERPAN e seus impactos sobre a fauna. </t>
  </si>
  <si>
    <t>Diagnóstico sobre manejo do fogo e impacto sobre a fauna em UC com relatório técnico encaminhado aos gestores das UCs; Pesquisas realizadas e resultados compartilhados</t>
  </si>
  <si>
    <t xml:space="preserve">Diagnóstico do manejo do fogo nas UCs e seus impactos sobre a fauna. </t>
  </si>
  <si>
    <t>Flávia Batista(RAN/ICMBio)</t>
  </si>
  <si>
    <t>Gabriel Medeiros (IBAMA/DILIC/CGTEF/COHID); Marcus Cianciaruso (UFG); Caroline Nóbrega (IPAM); Eder Porfírio (IBAMA/Prevfogo); Manoel dos Santos Filho (UNEMAT-Cáceres); Thiago Pereira (UFT); George Georgiadis (Instituto Araguaia); Carol Barradas (ICMBio/ESEC–Serra Geral); Bruno Fiorrilo (USP); Davi Pantoja (UFPI-Bom Jesus); Reuber Brandão (UnB); Nivia Pereira (SEMA-PA); André Pansonato (UFMT); Viviane Layme (UFMT); Larissa Limírio (CNPT/ICMBio).</t>
  </si>
  <si>
    <t>Áreas estratégicas do CERPAN.</t>
  </si>
  <si>
    <t>Como não obtivemos retorno da articuladora da ação e após novas diretrizes institucionais do ICMBio relacionado ao tema sugerimos adequação do texto da ação. Fazer contato com grupo de trabalho da UFMG sobre impacto do fogo em fauna e flora; articular para que os orgaos estaduais participem dos espaços de discussão de manejo do fogo realizados pelo IBAMA  e ICMBio</t>
  </si>
  <si>
    <t>5.5</t>
  </si>
  <si>
    <t>Identificar o efeito de espécies exóticas invasoras sobre as espécies-alvo do CERPAN e seus habitat.</t>
  </si>
  <si>
    <t>Estudos publicados, notas técnicas e artigos de divulgação identificando os efeitos das espécies invasoras.</t>
  </si>
  <si>
    <t xml:space="preserve">Detectar os efeitos das espécies invasoras para subsidiar políticas públicas para prevenção e mitigação dos efeitos das espécies invasoras. </t>
  </si>
  <si>
    <t>Thiago Pereira (UFT); Marcio Martins (USP); Dilermando Pereira Lima Junior (UFMT-Barra do Garças); Iberê Machado (Instituto Boitatá); Marcus Cianciaruso (UFG); Tainah Guimarães (CBC/ICMBio).</t>
  </si>
  <si>
    <t>Área de ocorrência das espécies.</t>
  </si>
  <si>
    <t>Resultados podem ser publicados de foma isolada. Pirarucu e tucunaré (Pantanal), Tilápia (TO), Javali e gramíneas invasoras; mexilhão dourado,</t>
  </si>
  <si>
    <r>
      <t xml:space="preserve">Devido ao falecimento do articulador da ação, não foi possível resgatar o andamento completo da ação. </t>
    </r>
    <r>
      <rPr>
        <b/>
        <u/>
        <sz val="11"/>
        <rFont val="Calibri"/>
        <family val="2"/>
        <scheme val="minor"/>
      </rPr>
      <t xml:space="preserve">Sara Alves: </t>
    </r>
    <r>
      <rPr>
        <sz val="11"/>
        <rFont val="Calibri"/>
        <family val="2"/>
        <scheme val="minor"/>
      </rPr>
      <t>A DIBIO (Diretoria de Biodiversidade) do INEMA/BA está realizando o diagnóstico e Manejo de Exóticas Invasoras na ESEC Rio Preto, UC estadual no bioma cerrado. Nesse momento o Diagnóstico e o Plano de Ação para o manejo já foram concluídos. Na próxima etapa teremos treinamento dos guarda parque e o manejo propriamente dito</t>
    </r>
  </si>
  <si>
    <t>Diagnóstico e plano de manejo de espécies exoticas para a ESEC do rio Preto elaborado.</t>
  </si>
  <si>
    <t>Rever se há algo para as espécies invasoras citadas. Alterar o articulador devido falecimento. Rafael: durante rodada virtual buscamos, sem sucesso, articulador para essa ação. Como não houve substituição do articulador optou-se por exclusão da mesma e inclusão da divulgação do efeito dessa ameaça na ação 5.2.</t>
  </si>
  <si>
    <t>Durante a Monitoria Anual 1, houve o entendimento que esta ação deveria ser excluída por falta de articulador.</t>
  </si>
  <si>
    <t>5.6</t>
  </si>
  <si>
    <t>Inventariar áreas de ocorrência potencial das espécies-alvo.</t>
  </si>
  <si>
    <t>Relatórios e publicações em diferentes níveis de novos registros, tombamentos em coleções científicas e compartilhamento entre colaboradores do CERPAN.</t>
  </si>
  <si>
    <t xml:space="preserve">Maior conhecimento sobre distribuição das espécies-alvo para subsidiar sua avaliação sobre seu status de conservação. </t>
  </si>
  <si>
    <t>Alberto Akama
(Muzeu Paraense Emílio Goeldi - MPEG)</t>
  </si>
  <si>
    <t>Iberê Machado (Instituto Boitatá); Reuber Brandão (UnB); Natan Maciel (UFG); Rogério Bastos (UFG); Davi Pantoja (UFPI-Bom Jesus); Christine Strüssmann (UFMT); Sandoval dos Santos Junior (ICMBio/CEPTA); Vanda Ferreira (UFMS); Wilian Vaz-Silva (PUC-GO); José Rimoli (UFMS); Fausto Nomura (UFG); Fernando Carvalho (UFMS); Fábio Maffei (UNESP-Bauru);Fabrício B. Teresa (UEG); Fernando Dagosta (UFGD); Dilermando Pereira Lima Junior (UFMT-Barra do Garças); Thiago Pereira (UFT); Raiany Cruz (Naturatins-TO); Guarino Colli (UnB) Alessandro Morais (IF-GO); Manoel dos Santos Filho (UNEMAT-Cáceres)</t>
  </si>
  <si>
    <t>Ibere deve ter informações do P,moratoi; alobates</t>
  </si>
  <si>
    <r>
      <t xml:space="preserve">Novos registros de </t>
    </r>
    <r>
      <rPr>
        <i/>
        <sz val="11"/>
        <rFont val="Calibri"/>
        <family val="2"/>
        <scheme val="minor"/>
      </rPr>
      <t xml:space="preserve">P.moratoi </t>
    </r>
    <r>
      <rPr>
        <sz val="11"/>
        <rFont val="Calibri"/>
        <family val="2"/>
        <scheme val="minor"/>
      </rPr>
      <t>e</t>
    </r>
    <r>
      <rPr>
        <i/>
        <sz val="11"/>
        <rFont val="Calibri"/>
        <family val="2"/>
        <scheme val="minor"/>
      </rPr>
      <t xml:space="preserve"> A. goianus.</t>
    </r>
  </si>
  <si>
    <t>Falta de tempo dos colaboradores e do articulador da ação.</t>
  </si>
  <si>
    <t>Alberto Akama e Iberê</t>
  </si>
  <si>
    <t>Caso exista alguma pessoa para substituir o responsável, seria interessante.</t>
  </si>
  <si>
    <t>Agrupada com a ação 5.3. Acreditamos que o objetivo principal dessa ação visa reduzir lacunas.</t>
  </si>
  <si>
    <t>PLANEJAMENTO DE NOVAS AÇÕES</t>
  </si>
  <si>
    <t>NOVAS AÇÕES:</t>
  </si>
  <si>
    <t>OBJETIVO ESPECÍFICO</t>
  </si>
  <si>
    <t>OBJETIVO</t>
  </si>
  <si>
    <t>Objetivo Geral do PAN</t>
  </si>
  <si>
    <t>PAINEL DE GESTÃO DO PAN</t>
  </si>
  <si>
    <t>RESUMO DA SITUAÇÃO DAS AÇÕES DO PAN</t>
  </si>
  <si>
    <t>SITUAÇÃO ATUAL DAS AÇÕES - 1ª MONITORIA (2019)</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</si>
  <si>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</si>
  <si>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</si>
  <si>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</si>
  <si>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</si>
  <si>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</si>
  <si>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</si>
  <si>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</si>
  <si>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</si>
  <si>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</si>
  <si>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</si>
  <si>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</si>
  <si>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</si>
  <si>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</si>
  <si>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</si>
  <si>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</si>
  <si>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</si>
  <si>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</si>
  <si>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</si>
  <si>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</si>
  <si>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</si>
  <si>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</si>
  <si>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</si>
  <si>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</si>
  <si>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06/10/2020 - 08/10/2020 (virtual)</t>
  </si>
  <si>
    <t>1 - Influenciar políticas públicas, em diferentes esferas de governo, visando incorporar medidas de proteção às espécies-alvo e seus hábitats, em 5 anos.</t>
  </si>
  <si>
    <t>CERPAN divulgado às instituições que interagem com a proteção das espécies</t>
  </si>
  <si>
    <t>Marcos Cardoso (SEMA-MT); Nívia Pereira (IDEFLORBIO-PA); Sara Alves (INEMA-BA); Caio Sousa (SECIMA-GO); Márcio Araújo (ANA-DF); Raiany Cruz (Naturatins-TO); José Rimoli (UFMS); Abílio Moraes (MPE-MT); Maria Isabel Miranda (MPE-TO), Carla Polaz (ICMBio/CEPTA);  Abílio Moraes (MPE-MT); Davi Pantoja (UFPI-Bom Jesus); Lara Côrtes (ICMBio/RAN)</t>
  </si>
  <si>
    <t>Áreas estratégocas do CERPAN</t>
  </si>
  <si>
    <t>Custo agregado em outras atividades de rotina do articulador. Divulgação nos órgãos federais, estaduais e municipais; ministério público, universidades, instituições de pesquisa, conselhos de classe, ONGs e outras instituições. Apresentar os produtos técnicos gerados pelo CERPAN para os poderes executivo e legislativo, nos níveis cabíveis, para fortalecer os instrumentos legais relacionados às espécies-alvo</t>
  </si>
  <si>
    <t>Rafael Martins Valadão: O CERPAN foi divulgado junto aos OEMA (DF, PA, MA, TO, PI, BA, MG, SP, PR, MS, MT, GO e RO). Foi enviado um ofício falando sobre o PAN, suas áreas estratégicas e a sugestão de priorização da análise do CAR nessas áreas, no âmbito da ação 1.14. Foi enviado o link do PAN e o caminho de acesso aos limites das áreas estratégicas no site do ICMBio. Sara Alves: A CGFAU - Coordenação de Gestão de Fauna do INEMA/BA realizou de julho a setembro capacitação com os servidores do INEMA sobre os PANS e as espécies ameaçadas. Foram feitas apresentações online para 09 (nove) Unidades Regionais (URs) e seus Postos Avançados(PAs). Mostramos os objetivos, ações e a importância da consulta aos PANS em especial no rito do licenciamento ambiental.</t>
  </si>
  <si>
    <t>Ofícios envados, alguns e-mails/ofícios resposta e o processo SEI: 02071.000008/2020-10.</t>
  </si>
  <si>
    <t>Rafael Martins Valadão (ICMBio/RAN)</t>
  </si>
  <si>
    <t>Akama diz que acha que a ação não está sendo eficiente e dá exemplo do processo de licenciamento da hidrovia no rio Tocantins, e que o PAN neste  processo deveria ter sido consultado mas não foi. Foi questionado a real eficiência do envio do ofício na divulgação e foi sugerido rever a ação e elaboração de uma estratégia de difusão do PAN com maior interação entre os envolvidos. Sara lembra que a ação é contínua e os efeitos são sentidos a médio e longo prazo, o ofício tem efeito de baixo para médio impacto, são inúmeros ofícios que uma instituição recebe. Já o trabalho que ela fez - de levar o instrumento plano de ação para os colegas das pontas (cerca de 80 pessoas) - pode ter um melhor impacto/resultado (de médio para alto), a partir de agora que estes colegas conhecem a ferramenta e podem internalizar essa realidade das espécies ameaçadas dos planos de ação. Acrescenta que a divulgação é contínua e quanto mais próxima, maior o efeito. Ficou ainda como recomendação realizar uma demanda junto à COPAN para reforçar junto à DILIC/IBAMA a necessidade de os PANs serem ouvidos durante o processo de licenciamento (no caso específico da Hidrovia Tocantins)</t>
  </si>
  <si>
    <t xml:space="preserve">Difundir o CERPAN às instituições que interagem com a proteção das espécies ameaçadas no âmbito do bioma Cerrado e Pantanal. </t>
  </si>
  <si>
    <t>Cursos realizados, Ofício, Sumário Executivo e Relatório de Áreas Estratégicas do CERPAN entregues; Matriz de atores e registro de reuniões de divulgação (ata, foto, lista de presença).</t>
  </si>
  <si>
    <t>Enviar ofício às superintendências do IBAMA, GR/ICMBio e CETAS informando sobre o CERPAN, áres estratégicas e coordenadas de ocorrência das espécies no estado. Encaminhar sumário executivo impresso do CERPAN às instituições que interagem com a proteção das espécies alvo. Realizar cursos de instrumentalização junto aos estados do PAN com ocorrência conhecida das espécies-alvo. Envolver secretarias municipais nas oficinas em caso de espécies microendêmicas.</t>
  </si>
  <si>
    <t>Relatório de Contatos/Resultados, relatórios a cada 12 meses</t>
  </si>
  <si>
    <t>Projetos de pesquisa sendo apoiados</t>
  </si>
  <si>
    <t xml:space="preserve"> Vera Luz (ICMBio/RAN)</t>
  </si>
  <si>
    <t>Alberto Akama (MPEG); Davi Pantoja (UFPI-Bom Jesus); Fausto Nomura (UFG); Fabrício B. Teresa (UEG); Marcos Cardoso (SEMA-MT); Nívia Pereira (IDEFLORBIO-PA); Sara Alves (INEMA-BA); Caio Sousa (SECIMA-GO);  Raiany Cruz (Naturatins-TO); José Rimoli (UFMS); Maria Isabel  Miranda (MPE-TO) ; Abílio Moraes (MPE-MT); Flavio Santos (MPE-GO); Manoel dos Santos Filho (UNEMAT-Cáceres); Ana Elisa Bacellar (ICMBio/COPEG); Reuber Brandão (UnB)</t>
  </si>
  <si>
    <t>Estados abrangidos pelo CERPAN</t>
  </si>
  <si>
    <t>O relatório pode ser feito através de uma tabela com as seguintes colunas: contato realizado, responsável pelo contato, evidência do contato realizado e evidência de resultado (quando pertinente)</t>
  </si>
  <si>
    <r>
      <t>Em 2018 foi elaborada uma minuta padrão relativa a todos os PAN e encaminhada à DIBIO  para que enviasse às Fundações de Apoio a Pesquisa dos Estados. Foi solicitada a inclusão das espécies do CERPAN nos próximos editais do Fundo de Parcerias para Ecosistemas Críticos no Cerrado - CEPF Cerrado. Em 2019 foi feita articulação junto a COPAN para que o CERPAN entrasse como beneficiário de recursos do GEF pró-espécies e GEF-Terrestre para execução de ações. Em 2020 foi reencaminhada minuta ao Diretor da DIBIO para envio as Fundações de Apoio à Pesquisa, mas até o momento não obtive retorno (VERA). Corforme já comunicado anteriormente em 07/11/2019, nós aqui da SEMA-MT solicitamos apoio à FAPEMAT (Fundação de apoio à pesquisa do MT) para elaboração de editais de pesquisa para o CERPAN. Somente agora em agosto de 2020 a FAPEMAT retornou o contato com a SEMA para que propuséssemos editais abordando 3 temas (Fauna, Flora e Fogo) Para o tema Fauna, meu setor decidiu por elaborar uma minuta de edital com o seguinte objetivo: “Realizar um levantamento dos principais pontos de atropelamento (</t>
    </r>
    <r>
      <rPr>
        <i/>
        <sz val="11"/>
        <rFont val="Calibri"/>
        <family val="2"/>
        <scheme val="minor"/>
      </rPr>
      <t>hotspots</t>
    </r>
    <r>
      <rPr>
        <sz val="11"/>
        <rFont val="Calibri"/>
        <family val="2"/>
        <scheme val="minor"/>
      </rPr>
      <t xml:space="preserve">) de fauna silvestre em estradas-parque de Mato Grosso e mensurar sua consequente perda de biodiversidade”. A minuta do edital foi devolvida à FAPEMAT agora no início de setembro/2020, mas até o momento não tivemos retorno sobre quando o edital será publicado. Uma vez lançados os editais, entendemos que os projetos deverão contemplar estudos nas Estradas Parque do Estado de Mato Grosso, que são uma categoria específica de UC aqui em MT. Das 5 Estradas Parque existentes aqui no Estado de MT, apenas 2 estão dentro das áreas estratégicas do CERPAN: - Estrada Parque Cuiabá – Chapada dos Guimarães/ Mirante Km 15 - Estrada Parque Transpantaneira (Marcos Cardoso). </t>
    </r>
    <r>
      <rPr>
        <b/>
        <sz val="11"/>
        <rFont val="Calibri"/>
        <family val="2"/>
        <scheme val="minor"/>
      </rPr>
      <t>Foi ainda articulado com a Vale e Hydro estratégias para obtenção de recursos para as espécies ameaçadas do CERPAN (Alberto Akama). A Vale não demonstrou interesse e a Hydro se interessou por outros grupos fora do CERPAN (Akama). Estreito, Lajeado tem programa de Pesquisa e Desenvolvimento (PD – empresa é obrigada a destinar parte do recurso à pesquisa e desenvolvimento) e vale a pena contatar (Akama e Daniel). Daniel vai verificar os contatos de superintendente de meio ambiente e outras pessoas e vai enviar pra Vera.</t>
    </r>
  </si>
  <si>
    <t>Não houve um acompanhamento necessário relativo a essa ação, por outras atribuições  na gestão do RAN.</t>
  </si>
  <si>
    <t xml:space="preserve"> Vera Luz (ICMBio/RAN), Alberto Akama (MPEG), Marcos Ferramosca (Sema/MT)</t>
  </si>
  <si>
    <t>Agora com a contratação da Michelle vamos organizar melhor todas as ações de PAN sob nossa responsabilidade e tentar cumprir com todos os cronogramas. Daniel sugere incluir nas parceirias usinas hidreletricas, especialmente as privadas (Eletronorte, Neo energia, Consório Teles Pires, dentre outras nas áreas das espécies-alvo do CERPAN). Linha de PID - quando se pode entrar em contato e obter financiamento independente de edital, nesse caso, é importante relacionar espécie alvo x usina hidrelétrica para contato direcionado à empresa responsável pela gestão da UHE/PCH.</t>
  </si>
  <si>
    <t>Alberto Akama (MPEG); Davi Pantoja (UFPI-Bom Jesus); Fausto Nomura (UFG); Fabrício B. Teresa (UEG); Marcos Cardoso (SEMA-MT); Nívia Pereira (IDEFLORBIO-PA); Sara Alves (INEMA-BA); Caio Sousa (SECIMA-GO);  Raiany Cruz (Naturatins-TO); José Rimoli (UFMS); Maria Isabel  Miranda (MPE-TO) ; Abílio Moraes (MPE-MT); Flavio Santos (MPE-GO); Manoel dos Santos Filho (UNEMAT-Cáceres); Ana Elisa Bacellar (ICMBio/COPEG); Reuber Brandão (UnB), Daniel Loureiro (EPE)</t>
  </si>
  <si>
    <t>Ação 1.3 - Ação agrupada com a ação 5.1 na Monitoria Anual 1.</t>
  </si>
  <si>
    <t>Durante a Monitoria Anual 1, o grupo considerou que essa ação deveria ser agrupada à ação 5.1, pois é uma atividade daquela ação.</t>
  </si>
  <si>
    <t>Christine Strüssmann
(UFMT)</t>
  </si>
  <si>
    <t>Alberto Akama (MPEG); Davi Pantoja (UFPI-Bom Jesus); Fausto Nomura (UFG); Fabrício B. Teresa (UEG); Iberê Machado (Instituto Boitatá); Liliana Piatti (UFMS), Márcio Martins (USP); Manoel dos Santos Filho (UNEMAT-Cáceres); Thiago Pereira (UFT); Dilermando Pereira Lima Junior (UFMT-Barra do Garças); Alessandro Morais (IF-GO); Reuber Brandão (UnB).</t>
  </si>
  <si>
    <t xml:space="preserve">Área de ocorrência das espécies-alvo </t>
  </si>
  <si>
    <r>
      <t xml:space="preserve">Christine: não realizei ações de para "incentivar instituições de pesquisa e programas de pós-graduação a desenvolverem projetos de pesquisa...". Nos programas, os temas de dissertações e tese de novos estudantes são definidos, na maior parte das vezes, pelos recursos e chamadas disponíveis. Na falta destes, os trabalhos seguem a linha de pesquisa do orientador. Não vi como me envolver na ação, desde já sugiro o nome do Ibere como articulador, já que ele ativamente trabalha com esses temas. O que pude fazer foi eleger o tema como central na dissertação que uma estudante de mestrado está desenvolvendo, sob minha orientação. Beatriz Biasi do PPG Ecologia e Conservação da Biodiversidade-UFMT está desenvolvendo o projeto de dissertação de mestrado "Efeitos das mudanças climáticas na distribuição de </t>
    </r>
    <r>
      <rPr>
        <i/>
        <sz val="11"/>
        <rFont val="Calibri"/>
        <family val="2"/>
        <scheme val="minor"/>
      </rPr>
      <t>Allobates brunneus</t>
    </r>
    <r>
      <rPr>
        <sz val="11"/>
        <rFont val="Calibri"/>
        <family val="2"/>
        <scheme val="minor"/>
      </rPr>
      <t xml:space="preserve"> (Anura: Aromobatidae)". O projeto tem finalização prevista para 2023. Ainda no PPG, Manoela Karam-Gemael defendeu doutorado com especies ameaçadas (Listas Vermelhas e a conservação da Biodiversidade no Brasil), mas não envolve espécies do CERPAN. Apesar da troca de articulador, o Instituto Boitatá conseguiu recurso, através de 3 projetos, que serão aplicados para o desenvolvimento de pesquisas sobre espécies-alvo da herpetofauna do CERPAN. Duas deles serão realizadas em Doutorado e uma em Mestrado em Instituições que não focavam na espécie. </t>
    </r>
  </si>
  <si>
    <t>Falta de recurso financeiro.</t>
  </si>
  <si>
    <t>Chirstine Strüssmann (UFMT), Iberê Machado (Instituto Boitatá)</t>
  </si>
  <si>
    <t>Mudar AÇÃO para o objetivo 5. Houve a tentativa de conversa com algumas linhas de pós-graduação para realizar essa ação, mas a argumentação foi a mesma (falta de recurso). Logo, de forma reativa, o Instituto Boitata está desenvolvendo uma linha de financiamento, de baixo recurso, para incentivar os estudos sobre as espécies-alvo do CERPAN (principalmente relacionado a TCCs). RAN encaminhar lista de espécies de todos os PAN pra os PPGs, a fim de incentivar o desenvolvimento de projetos com essas espécies (Iberê). Valadão sugere enviar para programas que estão nas áreas de ocorrência dessas espécies.Recomendações: Cada pesquisador que tenha livre acesso aos tomadores de decisão incentivar essa linha da ação. Com troca de articulador e revisão do texto. O que falta é uma boa conversa com coordenadores de programas de pós sobre a possibilidade de incluir o tema entre prioridades de pesquisa. Iberê sugere que isso seja tarefa do RAN, disparar os e-mail. Definir data de reunião para tratar da divulgação junto aos programas de pós graduação.</t>
  </si>
  <si>
    <t>Incentivar instituições de pesquisa e programas de pós graduação a desenvolverem projetos de pesquisa focados na conservação das espécies-alvo do CERPAN e/ou caracterização das ameaças.</t>
  </si>
  <si>
    <t>Iberê Machado (Instituto Boitatá)</t>
  </si>
  <si>
    <t>Alberto Akama (MPEG); Davi Pantoja (UFPI-Bom Jesus); Fausto Nomura (UFG); Fabrício B. Teresa (UEG); Liliana Piatti (UFMS), Márcio Martins (USP); Manoel dos Santos Filho (UNEMAT-Cáceres); Thiago Pereira (UFT); Dilermando Pereira Lima Junior (UFMT-Barra do Garças); Alessandro Morais (IF-GO); Reuber Brandão (UnB), Rafael Martins Valadão (ICMBio/RAN).</t>
  </si>
  <si>
    <t>Durante a monitoria anual o grupo entendeu que a ação deve ser realocda para o Objetivo específico 5, tornando-se ação 5.7.</t>
  </si>
  <si>
    <t>Reuber Brandão (UnB)</t>
  </si>
  <si>
    <t>Área de abrangência do CERPAN</t>
  </si>
  <si>
    <t>Em relação às UCs Federais será avaliada a importância das propostas existentes para as espécies-alvo do PAN; Com relação às novas propostas essa ação está relacionada mais intimamente às RPPNs</t>
  </si>
  <si>
    <t>Reuber: Projeto junto ao Instituto de Educação do Brasil (IEB). Já identificaram proprietários interessados em criação de UCs. Há uma cartilha sendo elaborada sobre o tema. George: sobre os projetos de criação de duas RPPNs no Tocantins foi realizada a vistoria pelo ICMBio no período da oficina.</t>
  </si>
  <si>
    <t>Lista de produtores interessandos na criação de RPPNs. Reunião de grupo com 8 instituições de pesquisa</t>
  </si>
  <si>
    <t>Dificuldades em conseguir garantir que um proprietário crie uma RPPN, mesmo em área de interesse. Frente às dificuldados relacionadas a criação de UC públicas em um cenário político desfavorável, o foco atual de atuação do grupo é a criação de RPPNs (Reuber). George ressalta sobre a burocracia que é criar uma RPPN e que isso dificulta/impede que os proprietários queiram criar uma RPPN (ainda mais, espontaneamente). Relata exigências adicionais ao que está nas orientações comumente divulgadas, como ausência de financiamentos bancários relacionados à propriedade interessada. Pensar em maneiras de sugerir a simplificação da burocracia de criação de RPPNs.</t>
  </si>
  <si>
    <t>Diagnóstico, novas propostas de criação e promoção das propostas de criação de UCs, especialmente em áreas que se sobrepõem à distribuição conhecida das espécies-alvo.</t>
  </si>
  <si>
    <t>Davi Pantoja (UFPI-Bom Jesus)</t>
  </si>
  <si>
    <t>Sara Alves (INEMA-BA); Marcos Cardoso (SEMA-MT); Nivia Pereira (SEMA-PA); Caio Souza (SECIMA-GO);   Dilermando Pereira Lima Junior (UFMT-Barra do Garças); Thiago Pereira (UFT);</t>
  </si>
  <si>
    <t>Área do CERPAN</t>
  </si>
  <si>
    <t>Custo agregado em outras atividades de rotina do articulador.</t>
  </si>
  <si>
    <t>Davi Pantoja: Pouquíssimos produtos obtidos, considero que a ação foi apenas parcialmente realizada. No entanto, o fato de apenas um dos colaboradores ter me dado retorno, sugere que, o montante de produtos até agora reunidos potencialmente encontra-se muito subestimado. Akama: alguns pareceres foram emitidos com relação a legislação sobre peixes. Marcos: Estabelecimento de termo de referência para LP/LI/LO relacionados ao Decreto Nº 337, de 23 de dezembro de 2019 .</t>
  </si>
  <si>
    <t>Termos de referência e Pareceres</t>
  </si>
  <si>
    <t xml:space="preserve">A revisão da portaria IBAMA 145 de 1998 provavelmente vai levar a mais fragilização dos processos de conservação na aquicultura. O ICMBio recebeu recentemente muitas revisões de decretos de todos os tipos, com prazo muito curto, de execução inviável. </t>
  </si>
  <si>
    <t>relatório técnico e artigo de divulgação</t>
  </si>
  <si>
    <t>Alberto Akama (MPEG); Lara Côrtes (ICMBio/RAN); Caroline Nóbrega (Aliança da Terra); Raiany Cruz (Naturatins-TO); Sara Alves (INEMA-BA).</t>
  </si>
  <si>
    <t>Custo agregado em outras atividades de rotina do articulador. Ação contínua com divulgação a cada 24 meses</t>
  </si>
  <si>
    <t>Foi elaborado um artigo de divulgação em “O ECO” discutindo a ausência do MMA, MEC e MT no planejamento e os impactos dessa ausência.</t>
  </si>
  <si>
    <t>Artigo de divulgação científica (https://www.oeco.org.br/colunas/reuber-brandao/existira-futuro-para-o-brasil-sem-o-cerrado/) e minuta de ofício ao MMA.</t>
  </si>
  <si>
    <t xml:space="preserve">Dificuldades de acesso aos estudos desenvolvidos na região e pouquíssimo interesse em incorporar questões socioambientais no plano de desenvolvimento. É basicamente um sonho inserir a variável ambiental nesse modelo que é de transformar o Cerrado em agricultura, sem o envolvimento de outros ministérios traz impactos sociais e muitos conflitos, com uma briga por ocupação muito desigual. É uma ação muito difícil de ser implementada e se não conseguirmos sensibilizar os produtores rurais que estão abertos a uma agenda positiva na região será praticamente impossível inserir o meio ambiente nas discussões. </t>
  </si>
  <si>
    <t>Alberto Akama (MPEG); Lara Côrtes (ICMBio/RAN); Caroline Nóbrega (Aliança da Terra); Raiany Cruz (Naturatins-TO); Sara Alves (INEMA-BA), Rafael Martins Valadão (ICMBio/RAN).</t>
  </si>
  <si>
    <t>Retomar ofício para MMA, ofício enviado no grupo da oficina e salvo em produtos ação 1.7</t>
  </si>
  <si>
    <t>Ação 1.8 - Agrupada com a ação 1.7 na Monitoria Anual 1.</t>
  </si>
  <si>
    <t>Na Monitoria Anual 1, o grupo entendeu que esta ação era similar à ação 1.7, já que os produtos e resultados esperados eram bastante próximos.</t>
  </si>
  <si>
    <t>1..9</t>
  </si>
  <si>
    <t>Ação 1.9 - Agrupada com a ação 1.6 na Monitoria Anual 1.</t>
  </si>
  <si>
    <t>Na Monitoria Anual 1, esta ação foi agrupada com a ação 1.6 porque ficou sem articulador.</t>
  </si>
  <si>
    <t>Fausto Nomura (UFG)</t>
  </si>
  <si>
    <t>adoção, por exemplo, de energia solar em substituição à energia hidráulica, irrigação com menor consumo de água, mitigação e adaptação às mudanças climáticas</t>
  </si>
  <si>
    <t>Não iniciada devido à falta de articulação da ação. O articulador pretende articular ainda, e fica definido aguardar mais um ano.</t>
  </si>
  <si>
    <t>Falta de articulação da ação.</t>
  </si>
  <si>
    <t>Como é o segundo ano e a ação não foi iniciada, aguardar mais um ano. O grupo considera a ação muito importante para o PAN, ainda que não seja uma alternativa em substituição a matriz energética Brasileira ou outro sistema de produção, a avaliação dos impactos pode subsidiar a substituição em pequenas áreas, como em casos de espécies ameaçadas microendêmicas. Destaca-se que as novas tecnologias vem para somar às antigas, e não para substituir os sistemas de grande impacto comprovado e já estabelecidos. Daniel se oferece para contribuir na ação e diz que com relação à geração de energia há dificuldades para implantar o modelo disruptivo, por haver riscos, já que energia solar e eólica são intermitentes e não são de base para o fornecimento de energia. Se usa gás e os rios para produzir a energia de base. A energia solar e eólica traz riscos de queda no fornecimento e pode até apagar um centro urbano (o sistema confunde a intermitência com curto circuito). Desta forma é possível economizar a energia elétrica com a soma das energias eólica e solar, mas não é possível substituir a base. Por ser considerada uma ação inócua a possibilidade de exclusão da ação foi cogitada na monitoria atual.</t>
  </si>
  <si>
    <t>Lara Côrtes (ICMBio/RAN);  Dilermando Pereira Lima Junior (UFMT-Barra do Garças), Daniel Loureiro (EPE).</t>
  </si>
  <si>
    <t xml:space="preserve">Essa ação foi pensada para minimizar o impacto em determinadas propriedades próximas de nascentes. A ferramenta é geral mas é preciso mapear onde implantar (minimizar uso de irrigação por exemplo). </t>
  </si>
  <si>
    <t>Incentivar e subsidiar a elaboração de planos de manejo, visando a implementação de Unidades de Conservação na área do CERPAN, prioritariamente as de proteção integral e RPPN que abriguem as espécies-alvo.</t>
  </si>
  <si>
    <t>planos de manejo criados, revisados e em implementação</t>
  </si>
  <si>
    <t>Guth Berger (ICMBio/DIBIO/COESP); Maria Isabel Miranda (MPE-TO); Abílio Moraes (MPE-MT); Flávio Santos (MPE-GO);  Marcos Cardoso (SEMA-MT); Rafael Valadão (ICMBio/RAN); Sara Alves (INEMA-BA); Nívia Pereira (IDEFLORBIO-PA); Caio Sousa (SECIMA-GO); Iberê Machado (Instituto Boitatá);Leandro Alves (UFMS).</t>
  </si>
  <si>
    <t>Ucs da área estratégica do CERPAN</t>
  </si>
  <si>
    <t xml:space="preserve">Foram produzidos o Plano de manejo do Parque Estadual de Paracatu e RPPN Lagoa do Formoso(Bahia). Pretendem ainda elaborar os planos de mais duas RPPN na região. </t>
  </si>
  <si>
    <t>Planos de manejo criados</t>
  </si>
  <si>
    <t>Creio que a cooperação no levantamento sobre as Ucs que possuem Plano de Manejo irá trazer um entendimento de ações necessárias ao tópico.</t>
  </si>
  <si>
    <t>Guth Berger (ICMBio/DIBIO/COESP); Maria Isabel Miranda (MPE-TO); Abílio Moraes (MPE-MT); Flávio Santos (MPE-GO);  Marcos Cardoso (SEMA-MT); Rafael Valadão (ICMBio/RAN); Sara Alves (INEMA-BA); Nívia Pereira (IDEFLORBIO-PA); Caio Sousa (SECIMA-GO); Iberê Machado (Instituto Boitatá);Leandro Alves (UFMS), Rafael Martins Valadão (ICMBio/RAN), Flávia Batista (ICMBio/RAN).</t>
  </si>
  <si>
    <t>Para 2021, quais UCs tem espécie alvo em seu interior? Contactar UC e articular para elaboração/revisão/implementação do PM. Realizar o diagnóstico das UC nas áreas estratégicas do CERPAN.</t>
  </si>
  <si>
    <t>Ação 1.12 - Agrupada coma a ação 1.11 na Monitoria Anual 1</t>
  </si>
  <si>
    <t>Durante a Monitoria Anual 1, o grupo considerou que essa ação deveria ser agrupada à ação 1.11, devido à similaridade.</t>
  </si>
  <si>
    <t>Ação 1.13 - Agrupada com a ação 1.1 na Monitoria Anual 1</t>
  </si>
  <si>
    <t>Durante a Monitoria Anual 1, o grupo considerou que essa ação deveria ser agrupada à ação 1.1, devido à similaridade dos produtos e dos resultados esperados.</t>
  </si>
  <si>
    <t>Demandar aos órgãos competentes (federais e estaduais) que seja realizada a regularização de Reservas Legais e APPs, prioritariamente, nas áreas estratégicas do CERPAN.</t>
  </si>
  <si>
    <t>Sara Alves (INEMA-BA); Caio Sousa (SECIMA-GO); Nívia Pereira (IDEFLORBIO-PA); Marcio Martins (USP), Geraldo Wilson Fernandes (UFMG/Rede ComCerrado),  Renato Crouzeilles (IIS - Rio); Luiz Sérgio Ferreira (ICMBio/CEPTA); Lara Côrtes (ICMBio/RAN)</t>
  </si>
  <si>
    <t>Áreas estratégicas do CERPAN</t>
  </si>
  <si>
    <t>Usar estrutura do CAR para alavancar a ação; Diagnosticar a situação das Áreas de Preservação Permanente (APPs) e Reservas legais (RLs) nas áreas estratégicas do PAN.</t>
  </si>
  <si>
    <t xml:space="preserve">Marcos: OEMAS contactadas, minuta de ofício solicitando prioridade na regularização do CAR nos estados, o RAN ajustou a Minuta e os ofícios foram enviados, alguns estados responderam. O cumprimento da ação ficou prejudicado por causa da pandemia, porém, não compromete a implementação da mesma até o final do prazo estipulado. 
</t>
  </si>
  <si>
    <t>Ofícios e respostas.</t>
  </si>
  <si>
    <t>Em alguns estados a avaliação do CAR é aleatória e não é possível priorizar manualmente. O estado de MT em outubro do ano passado tinha cerca de 50 mil propriedades cadastradas no sistema, destas 75% ainda não tinham sido analisadas. Para analisar e mensurar o importante é a situação do CAR já validado. Essa validação só ocorre após a vistoria e confirmação de que o TAC foi cumprido. Acontece que menos de 0,5% das propriedades tem o CAR validado. Os prazos de cumprimento dos TAC são de 10 a 20 anos, de forma que ainda vai passar um bom tempo até que se tenha um bom número de TAC cumprido e CAR validado.</t>
  </si>
  <si>
    <t>Marcos Cardoso (SEMA-MT), Rafael Martins Valadão (ICMBio/RAN)</t>
  </si>
  <si>
    <t>O sistema atribui as análises de forma aleatória, e no caso de MT não tem como priorizar a análise dentro da área do CERPAM, como é possível em outros estados.</t>
  </si>
  <si>
    <t>Retomar os ofícios resposta e reenviar para as secretarias indicadas quando não é o meio ambiente que realiza a regularização do CAR.</t>
  </si>
  <si>
    <t>2 - Promover a proteção e a conectividade dos hábitats das espécies-alvo, em 5 anos.</t>
  </si>
  <si>
    <t>Utilizar ferramentas do PSC e disponibilizar os produtos da ação em KMZ, KML e SHP à todos aos articuladores das ações do CERPAN</t>
  </si>
  <si>
    <t xml:space="preserve">Ação concluída na Monitoria 1. </t>
  </si>
  <si>
    <t>Marcio Martins (USP)</t>
  </si>
  <si>
    <r>
      <t xml:space="preserve">Foi elaborado e submetido à FAPESP um projeto específico para essa ação pela Dra. Giselda Durigan (IF-SP) em fevereiro de 2020. O Projeto Temático, cujo articulador é membro da equpipe, um dos objetivos principais é detectar áreas de campo de Cerrado na porção sul do bioma, mais especificamente, na Ecorregião Paranapanema-Grande. Publicação da revisão da distribuição de </t>
    </r>
    <r>
      <rPr>
        <i/>
        <sz val="11"/>
        <rFont val="Calibri"/>
        <family val="2"/>
        <scheme val="minor"/>
      </rPr>
      <t>P. morato</t>
    </r>
    <r>
      <rPr>
        <sz val="11"/>
        <rFont val="Calibri"/>
        <family val="2"/>
        <scheme val="minor"/>
      </rPr>
      <t xml:space="preserve">i, com esses novos dados, provavelmente a espécie sairá da lista de ameaçadas em um novo ciclo de avaliação. </t>
    </r>
  </si>
  <si>
    <t>Projeto elaborado.</t>
  </si>
  <si>
    <t>Falta de resposta da FAPESP</t>
  </si>
  <si>
    <t>Marcio Martins (USP) e Reuber Brandão (UNB)</t>
  </si>
  <si>
    <t>José Rímoli (UFMS)</t>
  </si>
  <si>
    <t xml:space="preserve">Manoel dos Santos Filho (UNEMAT-Cáceres); Almerio Gusmão (UNEMAT) ; Oscar Fernandes Junior (UFMS); Gilson dos Santos (UFMS); Stephen Ferrari (UFS); Paula Isla Martins (IMASUL); Ana Paula  Felicio (IMASUL); Cláudia Regina Macedo Coutinho (CRAS-MS); Fabiano Melo (UFG - Jataí); Leandro Félix da Silva (UFPB); Antônio Lázaro (UFMS); Vanessa K. Stavis (UFMS); Daniel Aranda (UNIDERP); Adriana de Barros (UFMS); Nara Ignácio Lucca Lázaro (UFMS); Heraldo Brum (UFMS); Rodrigo Sontag (UFMS); Dirce Ferreira Luz  (UFMS); Rogério Faria (UFMS); Tatiane Lima (UFMS); Camila Aoki (UFMS); Bruna G. Fina Cicalise (UFMS); Ricardo Henrique Gentil Pereira (UFMS)   </t>
  </si>
  <si>
    <t>Área de distribuição da espécie</t>
  </si>
  <si>
    <t>Ação em andamento iniciada em março de 2019 e continuada até novembro de 2019. Foram encontrados grupos isolados em fragmentos pequenos &lt;10 ha em Áreas de Mata Atlântica nos municípios de Nova Andradina e  Fátima do Sul e distritos circunvizinhos. E em área urbanas do município de Bodoquena. Faltam informações para o estado de GO. MT: três UCs formam um núcleo para a conectividade da espécie entre a Estação Ecológica Serra da Arara, a Estação Ecológica de Taiamã e o Parque Nacional do Pantanal. MS: existe uma área importante de conexão do Pantanal do Miranda com Serra da Bodoquena e não envolve nenhuma UC. Serra de Maracaju há outra área importante, a Reserva Indígena Kadiweu (600.000ha). Situação complicada em ambientes urbanos, onde as espécies são provisionadas com alimentos exóticos pelos moradores vizinhos às áreas. MS: fragmentos estão restritos às áreas pequenas ou em ambientes urbanos ou mesmo em áreas particulares ao longo da distribuição. Priorização de áreas importantes para MT (Estação Ecológica Serra das Araras, Estação Ecológica Taiamã e PARNA Pantanal formam um núcleo bastante importante para a espécie). Em Goiás, com limite com MS faltam informações georefenciadadas e elaborar o mapa. No MT a espécie tem boa distribuição geográfica (baseado em informações de pesquisadores parceiros Gusmão et al. 2018) . Em contraste, no MS o que se vê é fragmentação e isolamento de populações da espécie em fragmentos urbanos, com exceção do PARNA da Serra da Bodoquena, do Maciço de Urucum e da Serra do Amolar, áreas com tamanho superior a 70.000ha, têm-se encontrado isolamento da espécie em núcleos urbanos ou em áreas de florestas periféricas ou em áreas centrais. Identificação das áreas prioritárias está avançada. É uma questão de tempo para incluir as informações de GO e concluir.</t>
  </si>
  <si>
    <t>Planilha com registro de ocorrência e priorização em alguns estados.</t>
  </si>
  <si>
    <t>Descontinuidade nas atividades devido à impossiblidade do retorno às Áreas em função da Pandemia do Corona Vírus. Ha dificuldade para entrar na terra indígena Kadiweu.</t>
  </si>
  <si>
    <t xml:space="preserve">Paralelamente conseguiram publicar artigos mostrando a expansão da distribuição da espécie em 23 localidades entre MS, MT e GO (Gusmão et al. 2018). Não há informações básicas de tamanho de populações e suas relações. Falta caracterizar melhor a distribuição da espécie para Goiás. Reuber acha importante incluir trabalhos não só de mapeamento das espécies mas divulgar as informações para conservação junto aos proprietários na região e prefeituras.                 
REFERÊNCIAS 
GUSMAO, A. C.; OLIVEIRA, R. ; SILVA, O. D. ; MELO, F. R. de; SANTOS FILHO, M. . An extension of the known geographic distribution of Sapajus cay (Illiger, 1815), (Primates, Cebidae) in southwestern Brazilian Amazonia. CHECK LIST, JOURNAL OF SPECIES LIST AND DISTRIBUTION, v. 14, p. 11-14, 2018. 
CALAÇA, A. M.; FACHI, M. B.; SILVA, D. A.; OLIVEIRA, S. R.; MELO, F. R. de. Mammals recorded in isolated remnants of Atlantic Forest in southern Goiás, Brazil. BIOTA NEOTROPICA (ONLINE. EDIÇÃO EM INGLÊS), v. 19, p. e20180575, 2018. 
RÍMOLI, J. ; LUDWIG, G.; ALFARO, J. L.; MELO, F. R. de; MOLLINEDO, J.; SANTOS FILHO, M. Sapajus cay, Azaras’s Capuchin. THE IUCN RED LIST OF THREATENED SPECIES, v. T136366A70, p. 1-15, 2018
RÍMOLI, J., LUDWIG, G., LYNCH ALFARO, J., MELO, F., MOLLINEDO, J. &amp; DOS SANTOS, M. 2018. Sapajus cay. The IUCN Red List of Threatened Species 2018a: e.T136366A70612310. Disponível em: &lt;http://dx.doi.org/10.2305/IUCN.UK.2018-2.RLTS.T136366A70612310.en&gt; Acesso em: 12 out. 2020.
RÍMOLI, J. ; MELO, FABIANO RODRIGUES DE ; CAVALCANTE, M. ; LUDWIG, G. Sapajus cay (Illiger, 1815). In: ICMBio. (Org.). Livro Vermelho da Fauna Brasileira Ameaçada de Extinção: Volume II - Mamíferos. 1ed. Brasília, DF: ICMBio/MMA, 2018b, v. II, p. 263-267.
FERNANDES JÚNIOR, O.; PORFIRIO, G. E. DE O.; SANTOS, F. M.; GIMENES NANTES, W. A.; OLIVEIRA DE ASSIS, W.; BRAZILIANO DE ANDRADE, G.; HERRERA, H. M. &amp; RÍMOLI, J. Behavioral activities and diet of Azarass capuchin monkey, Sapajus cay (Illiger, 1815), in a forest remnant of the Brazilian Cerrado. STUDIES ON NEOTROPICAL FAUNA AND ENVIRONMENT , v. 54, p. 1-6, 2019.
FERNANDES JUNIOR, OSCAR; RÍMOLI, J. ; PORFIRIO, G. E. O. ; NANTES, W. A. G. ; HERRERA, H. M. . Comportamento Alimentar de um grupo de Macacos-prego, Sapajus cay (Illiger,1815, de vida livre en Guia Lopes da Laguna, MS. In: V Congresso Internacional de Ensino e Pesquisa e Extensão da UCDB, 2018, Campo Grande MS. V Congresso Internacional de Ensino e Pesquisa e Extensão da UCDB, 2018
                                                                                  </t>
  </si>
  <si>
    <t xml:space="preserve">Manoel dos Santos Filho (UNEMAT-Cáceres); Almerio Gusmão (UNEMAT) ; Oscar Fernandes Junior (UFMS); Gilson dos Santos (UFMS); Stephen Ferrari (UFS); Paula Isla Martins (IMASUL); Ana Paula  Felicio (IMASUL); Cláudia Regina Macedo Coutinho (CRAS-MS); Fabiano Melo (UFV - Viçosa-MG); Leandro Félix da Silva (UFPB); Antônio Lázaro (UFMS); Daniel Aranda (UNIDERP); Adriana de Barros (UFMS); Nara Ignácio Lucca Lázaro (UFMS); Rogério Faria (UFMS); Tatiane Lima (UFMS); Camila Aoki (UFMS); Bruna G. Fina Cicalise (UFMS); Ricardo Henrique Gentil Pereira (UFMS)   </t>
  </si>
  <si>
    <t>Ação 2.4 - Agrupada com a ação 5.3 na Monitoria Anual 1</t>
  </si>
  <si>
    <t>Na Monitoria Anual 1,  o grupo decidiu pelo agrupamento com a ação 5.3 por entender que essa ação é uma proposta de pesquisa que visa preencher uma lacuna de conhecimento.</t>
  </si>
  <si>
    <t>UCs da área estratégicas do CERPAN</t>
  </si>
  <si>
    <t>Ação não iniciada, entrará no planejamento do Ngeo/RAN em 2021.</t>
  </si>
  <si>
    <t>Com a alta sobrecarga de trabalho no NGEO/RAN no período no período monitorado não foi possível iniciar a ação, mas ela será priorizada no ano de 2021.</t>
  </si>
  <si>
    <t>Incluir ação no planejamento Ngeo/RAN para 2021</t>
  </si>
  <si>
    <t>Analisar os impactos acumulativos e sinérgicos dos empreendimentos hidroelétricos e outras barragens existentes, planejados e potenciais da bacia do rio Tocantins-Araguaia, rio Paraguai e Alto Paraná.</t>
  </si>
  <si>
    <t>Alberto Akama (MPEG)</t>
  </si>
  <si>
    <t xml:space="preserve">Dilermando Pereira Lima Junior (UFMT-Barra do Garças); Carla Polaz (ICMBio/CEPTA); marcelo.raseira@icmbio.gov.br; Thiago Pereira (UFT); Jerry Penha (UFMT); Debora Calheiros (Embrapa-Pantanal); Carolina Mariani (EPE); Daniel Raices (ICMBio/DIBIO/COESP); Guth Berger (ICMBio/DIBIO/COESP); George Georgiadis (Intituto Araguaia); Angelo Agostinho (UEM); Gabriel Medeiros (IBAMA/DILIC/CGTEF/COHID); Marcio Silva (ANA); Abilio Moraes (MP-MT); Lara Côrtes (ICMBio/RAN); Flavio Santos (MPE-GO); Raiany Cruz da Silva (Naturatins-TO); Jerry Penha (UFMT); Lúcia Aparecida de Fátima Mateus (UFMT). </t>
  </si>
  <si>
    <t xml:space="preserve">Análise sobre os efeitos sinérgicos realizada para o rio Tocantins. Artigo já publicado e com indicativos. No momento só posso fornecer informações sobre algumas espécies: (1) Baryancistrus longipinnis. A espécie ocorre somente no Pedral do Lourenço, não ocorrendo rio acima. Qualquer alteração ambiental na região pode causar a extinção da mesma; / (2) Lamontichthys parakana. A espécie ocorre somente no Pedral do Lourenço e nas corredeiras logo acima de Marabá; / (3) Baryancistrus niveatus. A espécie tem distribuição mais ampla, ocorrendo em pedrais da calha do Tocantins. Provavelmente o grau de ameaça dela deve ser reavaliado com base nos dados; / (4) Scobinancistrus pariolispos. A espécie é pouco abundante, mas análises populacionais podem inferir se isso é fruto de impacto ou se é um fator natural; / (5) Rhynchodoras xingui. A espécie está provavelmente extinta localmente no rio Tocantins. Apesar de não fazer parte do rol de espécies do CERPAN, não foram registradas no estudo; / (6) Teleocichla cinderela. A espécie é relativamente comum e numa análise posterior deve ser reavaliada quanto ao risco de extinção; / (7) Crenicichla jegu. A espécie é rara, pouco abundante e pode ser severamente afetada com os empreendimentos no baixo rio Tocantins;/ (8) Crenicichla cyclostoma. A espécie é rara, pouco abundante e pode ser severamente afetada com os empreendimentos no baixo rio Tocantins; (9) Potamobatrachus trispinosus. A espécie é rara, pouco abundante e pode ser severamente afetada com os empreendimentos no baixo rio Tocantins; / (10) Sartor tucuriensis. A espécie é relativamente comum (apesar de difícil captura) e numa análise posterior deve ser reavaliada quanto ao risco de extinção. No entanto ressalta-se que a mesma é extremamente sensível a alteração nos ambientes em que ocorre. </t>
  </si>
  <si>
    <t>Sobre as espécies ameaçadas: Akama está realizando estudo no momento avaliando o quanto cada espécies foi afetada pelos barramentos. Esse estudo foi prejudicado pela pandemia, mas deveria estar pronto até o final de 2021. George informa que teve licença do projeto negada no interior de UC estadual do Tocantins para estudar espécies alvo do PAN.</t>
  </si>
  <si>
    <t>Marcos vai encaminhar estudo realizado no Alto Paraguai (enviou por whats app). Akama vai contactar Fernando Carvalho (UFMS) – vai encaminhar a informação do artigo submetido</t>
  </si>
  <si>
    <t>Analisar os impactos acumulativos e sinérgicos dos empreendimentos hidroelétricos existentes, planejados e potenciais da bacia do rio Tocantins-Araguaia, rio Paraguai e Alto Paraná.</t>
  </si>
  <si>
    <t>Ação 2.7 - Agrupada com a ação 1.14 na Monitoria Anual 1</t>
  </si>
  <si>
    <t>Na Monitoria Anual 1,  o grupo decidiu pelo agrupamento com a ação 1.14, por ser uma etapa de diagnóstico imprescindível para a realização da ação à qual foi agrupada.</t>
  </si>
  <si>
    <t>3 - Promover ações que diminuam a caça e apanha das espécies-alvo, nos próximos 5 anos</t>
  </si>
  <si>
    <t>Descrição de áreas de caça constatadas na região da Serra de Maracaju, no Pantanal do Rio Negro, Aquidauana e no Pantanal do Rio Miranda.</t>
  </si>
  <si>
    <t>Necessidade de divulgação por parte da Polícia Militar Ambiental dos índices de apreensão de fauna de vertebrados, em especial os primatas, no nível estadual.</t>
  </si>
  <si>
    <t xml:space="preserve">Necessidade de retomada do contato e possibilidade de parceira com o Ministério Público e Polícia Militar Ambiental. Compilar as informações junto aos órgãos competentes (polícia militar ambiental, MPE e MPF: informações do tráfico), fazer um fechamento sobre as comunidades indígenas, tentar encontrar valores que ilustrem o potencial do impacto da caça sobre a distribuição da espécie. Buscar e incluir algum colaborador da FUNAI visando facilitar as investigações em territórios indígenas. </t>
  </si>
  <si>
    <t>Dilermando Pereira Lima Junior (UFMT-Barra do Garças)</t>
  </si>
  <si>
    <t>Fabrício B. Teresa (UEG); Fernando Carvalho (UFMS); Marcos Ferramosca(SEMA-MT); Thiago Pereira (UFT); Alberto Akama (MPEG); Luiz Sérgio Ferreira (ICMBio/CEPTA); Marcelo Raseira (ICMBio/CEPAM).</t>
  </si>
  <si>
    <t>Infelizmente, a ação não andou... Estou com um projeto de pesquisa para a bacia do Alto rio Araguaia que tomou todo o tempo do articulador (Dilermano). Entrei em contato com uma colega do IBAMA, mas ela está de férias. Pedi que verificassem no BD se houve alguma exportação das espécies listadas no PAN, mas sinceramente acho não deve aparecer nada (Raseira).</t>
  </si>
  <si>
    <t>sem produto</t>
  </si>
  <si>
    <t>O articulador apresenta muitas atribuições e não tem como dedicar tempo à articulação da ação.</t>
  </si>
  <si>
    <t>Dilermando Pereira Lima Junior (UFMT-Barra do Garças), Marcelo Raseira (ICMBio/CEPAM)</t>
  </si>
  <si>
    <t>Acredito que a ação possa ser liderada por outra pessoa, pois estarei comprometido com o projeto de pesquisa até 2022. Akama informa que o banco de dados da SEMAS do Pará é mais completo que o do IBAMA. Necessário conferir as espécies do banco de dados e a origem. Foi levantado na monitoria que algumas espécies são exportadas como "sp". Questionar isso, pois existem casos que espécies ameaçadas podem ser exportadas apenas omitindo o epíteto específico.</t>
  </si>
  <si>
    <t>Desenvolver um guia de identificação de espécies-alvo do PAN para auxiliar no monitoramento e controle das espécies com interesse comercial.</t>
  </si>
  <si>
    <t>Guia de identificação</t>
  </si>
  <si>
    <t>Diminuição da caça e apanha.</t>
  </si>
  <si>
    <t>Marcelo Raseira (ICMBio/CEPAM)</t>
  </si>
  <si>
    <t>Fabrício B. Teresa (UEG); Fernando Carvalho (UFMS); Marcos Ferramosca(SEMA-MT); Thiago Pereira (UFT); Alberto Akama (MPEG); Luiz Sérgio Ferreira (ICMBio/CEPTA); Rafael Martins Valadão (ICMBio/RAN); Leandro Souza (UFPA Altamira); Reuber Brandão (UNB), Iberê Machado (Instituto Boitatá); Danyelton Dantas (ICMBio/CEPAM)</t>
  </si>
  <si>
    <t>4 - Reduzir a degradação e promover a restauração de hábitats das espécies-alvo, em 5 anos.</t>
  </si>
  <si>
    <t>Guth Berger (ICMBio/DIBIO/COESP); Franciele Fath (ICMBio/RAN); Lara Côrtes (ICMBio/RAN);  Ubirajara Oliveira (UFMG); Ricardo Dobrovolski (UFBA); Paula Valdujo (WWF); Marcio Araújo (ANA-DF); Caroline Nóbrega (Aliança da Terra); Manoel dos Santos Filho (UNEMAT-Cáceres); Rafael Mingoti (EMBRAPA); Luiz Sérgio Ferreira (ICMBio/CEPTA); Iberê Machado (Instituto Boitatá), Flávia Batista (ICMBio/RAN)</t>
  </si>
  <si>
    <t>Avaliar a relação com a ação de fragmentação em UC; avaliara a inclusão de protocolo avançado de monitoramento considerando fatores abióticos como qualidade da água nas UC. Avaliara como as UC contribuem para melhorar a qualidade da água. Considerar parâmetros como assoreamento, barramento, expansão urbana, expansão agrícola, infraestrutura de transporte, susceptibilidade à erosão, potencial de contaminação, análises ecotoxicológicas, etc. Os resultados podem ser entregues separados por tipo de agente/impacto</t>
  </si>
  <si>
    <r>
      <t xml:space="preserve">Foi elaborado artigo intitulado “Identifying potential nonpoint pollution sources in the Brazilian Cerrado: the Emas National Park as a case study”  no qual foram definidas áreas de fontes críticas para poluição difusa (Critical Source Areas – CSA) nas bacias hidrográficas do entorno do Parque Nacional das Emas (PNE). Os mapas de resultados poderão ser usados por gestores da unidade de conservação e de terras locais para orientar a implementação de melhores práticas agrícolas com o objetivo de melhorar a qualidade dos corpos d'água do PNE. A abordagem metodológica apresentada no artigo será aplicada também no Parque Nacional da Chapada dos Veadeiros e na Estação Ecológica de Pirapitinga (no caso de Pirapitinga será abordada também a variável do rompimento da barragem). Além do artigo supracitado encontra-se em revisão na revista “Environmental Management”, o qual avalia o impacto sobre </t>
    </r>
    <r>
      <rPr>
        <i/>
        <sz val="11"/>
        <color rgb="FF000000"/>
        <rFont val="Calibri"/>
        <family val="2"/>
      </rPr>
      <t>Boana albopunctata</t>
    </r>
    <r>
      <rPr>
        <sz val="11"/>
        <color rgb="FF000000"/>
        <rFont val="Calibri"/>
        <family val="2"/>
      </rPr>
      <t xml:space="preserve"> das atividades agropecuárias sobre a comunidade de anfíbios. O mesmo monitoramento está em fase de implantação no Parque Nacional da Chapada dos Veadeiros e na Estação Ecológica de Pirapitinga (possivelmente impactada pelo rompimento da barragem de Brumadinho), onde foram feitas incursões de campo no período 2019/2020. No período também foi solicitado ao ICMBio a compra de uma sonda multiparamétrica de análise de água, a qual deve auxiliar no monitoramento e avaliação do impacto das ações humanas, notadamente a agricultura intensiva, nas unidades de conservação do Cerrado e Áreas Estratégicas do CERPAN. Reuber informa que orientou um trabalho com </t>
    </r>
    <r>
      <rPr>
        <i/>
        <sz val="11"/>
        <color rgb="FF000000"/>
        <rFont val="Calibri"/>
        <family val="2"/>
      </rPr>
      <t>B. albopunctata</t>
    </r>
    <r>
      <rPr>
        <sz val="11"/>
        <color rgb="FF000000"/>
        <rFont val="Calibri"/>
        <family val="2"/>
      </rPr>
      <t xml:space="preserve"> na região do Rio Preto, com mal formação nuclear, assimetria flutiante e condição corporal, comparando populações em área de agricultura com populações em área da Estação Ecológica de Águas Emendadas. Não encontraram efeito da agricultura. Ainda na ESEC Pirapitinga é monitorado o cágado </t>
    </r>
    <r>
      <rPr>
        <i/>
        <sz val="11"/>
        <color rgb="FF000000"/>
        <rFont val="Calibri"/>
        <family val="2"/>
      </rPr>
      <t>Phrynops geoffroanus</t>
    </r>
    <r>
      <rPr>
        <sz val="11"/>
        <color rgb="FF000000"/>
        <rFont val="Calibri"/>
        <family val="2"/>
      </rPr>
      <t xml:space="preserve"> e possíveis impactos do rompimento da barragem do Córrego-do-feijão sobre a fauna aquática da UC.</t>
    </r>
  </si>
  <si>
    <t>Um artigo sobre fontes de poluição no Parque Nacional das Emas (em revisão na revista Environmental Management), um artigo que trata de análige genotóxica e mutagênica de anfíbios e sua relação com a atividade agrícola do entorno do Parque Nacional das Emas (em elaboração) e um artigo sobre análise genotóxica e mutagênica em girinos na Estação Ecológica de Pirapitinga</t>
  </si>
  <si>
    <t>A pandemia atrasou a confecção das amostras, análise dos dados e elaboração do artigo sobre o efeito de contaminantes sobre espécies de anfíbios, no entanto o mesmo será encaminhado ao coordenador do PAN assim que possível.</t>
  </si>
  <si>
    <t>Tiago Quaggio (ICMBio/RAN), Rafael Martins Valadão (ICMBio/RAN), Flávia Batista (ICMBio/RAN)</t>
  </si>
  <si>
    <t>Guth Berger (ICMBio/DIBIO/COESP);  Franciele Fath (ICMBio/RAN); Lara Côrtes (ICMBio/RAN);  Ubirajara Oliveira (UFMG); Ricardo Dobrovolski (UFBA); Paula Valdujo (WWF); Marcio Araújo (ANA-DF); Caroline Nóbrega (Aliança da Terra); Manoel dos Santos Filho (UNEMAT-Cáceres); Rafael Mingoti (EMBRAPA); Luiz Sérgio Ferreira (ICMBio/CEPTA); Iberê Machado (Instituto Boitatá), Flávia Batista (ICMBio/RAN), Leila Meyer (UFMG), Gracie Verde Selva (Instituto Brasileiro de Desenvolvimento e Sustentabilidade), Marília Carolina M. de Souza (UFG), Fernando M. Resende (UFG); Daniela de Melo e Silva (UFG); Rafael Martins Valadão (ICMBio/RAN), Sônia HST de Mendonça (ICMBio/RAN),Bruna Arbo Meneses (ICMBio/RAN).</t>
  </si>
  <si>
    <t>Após as eleições de 2018 tanto o governo estadual quanto o federal cessaram toda parceria com ONGs e desarticularam Conselhos e outros meios de participação pública na gestão ambiental.  O Instituto Araguaia continua a fomentar a ideia de um comitê de bacia conjunto para os rios Coco e Caiapó, com amplo apoio da população local e governos municipais.  No entanto, a criação do comitê depende do governo estadual, que não tem demonstrado interesse na questão. Sara Alves: No cerrado da Bahia estão em funcionamento o Comitê de Bacia do Rio Corrente abragendo 13 municípios e o Comitê de Bacia do Rio Grande abrangendo 17 munuicípios. Estão sendo elaborados os Planos de Bacia dessas duas baciais com previsão de término em janeiro de 2021.</t>
  </si>
  <si>
    <t>Impossibilidade de diálogo entre os atores relacionados à implementação da ação.</t>
  </si>
  <si>
    <t>Conversar com a COPAN e Vera para pensar em alguém pra fazer a mediação do conflito e ajudar com a situação dentro da APA. Akama alerta que toda a articulação com os comitês de bacia tem que ser feita com cuidado, estrategicamente, pois envolve atores interessados em usufruir e nem sempre interessados em proteger a bacia. George sugere que os planos de bacia devem ser planejados antes de chegar no ponto que quem decide são os usuários, para que o instrumento seja usado realmente para proteger a bacia. É necessário fazer gestão do conflito Oema TO x ONG.</t>
  </si>
  <si>
    <t>Lara Côrtes (ICMBio/RAN); Caio Sousa (SECIMA-GO);  Reuber Brandão (UnB); Fausto Nomura (UFG); Marcio Silva (ANA); George Georgiadis (Instituto Araguaia); lberê Machado (Instituto Boitatá); Larissa Limírio (ICMBio/CNPT).</t>
  </si>
  <si>
    <t>As principais ações voltadas ao desenvolvimento de parcerias com produtores rurais, promovendo a implementação de boas práticas conservacionistas, estiveram focadas, principalmente, para a temática de fogo. Nesse sentido, podemos destacar as ações realizadas em duas áreas estratégicas: Araguaia e Chapada dos Veadeiros, incluindo ações de sensibilização, prevenção e controle de incêndios florestais junto a propriedades particulares, assentamentos rurais, unidades de conservação e território indígena. Houve estreitamento das relações nessas áreas entre proprietários X ONG X IBAMA X OEMA. Adicionalmente, o projeto “Abordagem Jurisdicional para Expansão Responsável da Soja em Campos de Júlio e Planalto da Serra - Fase 2” foi submetido e aprovado junto a Chamada 08.2020 REM MT. Iberê informa que há ações sendo realizadas pelo PELD de Silvânia.</t>
  </si>
  <si>
    <t>relatório descrevendo a parceria entre os atores para o desenvolvimento de boas práticas na área do PAN (Parceria entre PREVFOGO/ IBAMA, ICMBio, SEMAD-GO e a Brigada Aliança). Combates realizados e repasse de informações de boas práticas em reuniões com proprietários.</t>
  </si>
  <si>
    <t>Caroline Corrêa Nobrega
(Aliança da Terra), lberê Machado (Instituto Boitatá)</t>
  </si>
  <si>
    <t>5 - Gerar e compartilhar, nos próximos 5 anos, informações que possam ajudar na conservação das espécies-alvo e seus hábitats</t>
  </si>
  <si>
    <t>Iberê Machado (Instituto Boitatá); Abílio Moraes (MP-MT); Caroline Nóbrega (Aliança da Terra); Alberto Akama (MPEG)</t>
  </si>
  <si>
    <t>Produtos podendo incluir vídeos curtos sobre as espécies, biomas, resultados, o próprio PAN, textos em jornais e revistas físicas e eletrônicas, mídias sociais, coletivas de imprensa, etc. Buscar melhorias contínuas nas estratégias de comunicação; escrever sobre PAN para divulgação científica(ex: ciência hoje para crianças).</t>
  </si>
  <si>
    <t>Foram realizadas ações de sensibilização sobre prevenção e controle de incêndios florestais junto a pequenos e grandes produtores rurais no estados do Mato Grosso e Goiás.  Reuber informa que poucas ações estão sendo realizadas para essa ação, pois precisam de uma pessoa que possa trabalhar diretamente nas mídias sociais e mídia tradicional. Iberê informa os trabalhos que estão sendo desenvolvidos juntamente com o Rodrigo Tinôco (Herpeto.org), onde estão desenvolvendo portais (site) para ampla divulgação dos PAN, assim como de todo o material gerado em cada PAN, em uma plataforma fixa de interface mais amigável para a sociedade.</t>
  </si>
  <si>
    <t>Potagens em redes sociais, jornais de divulgação e lista de presença.</t>
  </si>
  <si>
    <t>Caroline Corrêa Nobrega
(Aliança da Terra), lberê Machado (Instituto Boitatá), Reuber Brandão (UNB)</t>
  </si>
  <si>
    <t>‘encontro dos saberes’, fala da experiência e que não adianta achar que as pessoas conhecem os formatos que você está acostumado para passar as informações (gráficos etc) e é preciso mudar a forma de pensar para cada público.</t>
  </si>
  <si>
    <t>Iberê Machado (Instituto Boitatá); Abílio Moraes (MP-MT); Caroline Nóbrega (Aliança da Terra); Alberto Akama (MPEG); Rodrigo Tinoco (Instituto Boitatá)</t>
  </si>
  <si>
    <t>Toda área do CERPAN, especialmente nas áreas estratégicas.</t>
  </si>
  <si>
    <t>Ao longo da realização dessa ação, foram apoiados inúmeros projetos de sensibilização. Foram realizadas 47 lives, palestras ou conversas on-line para regiões que englobam o Cerrado, onde foi desenvolvido o tema "CERPAN, as espécies contempladas e como ajudar.". Além disso, foi escrito um capítulo de livro sobre os planos de ação que contempla o CERPAN. O Projeto DoTs é um projeto que visa gerar imagens (fotos e vídeos) para sensibilizar sobre as espécies ameaçadas do Brasil. Na primeira fase o projeto é focado em anfíbios e já foram realizadas 6 viagens onde obtivemos imagens e informações para conservação de 13 espécies diferentes. Para 2020 estavam programadas viagens para o Cerrado, no entanto a quarentena postergou as viagens de campo. Rafael Martins Valadão: O PAN foi apresentado em evento na PUC-MS e em evento virtual sobre 11 anos do ICMBio, realizado pela Universidade Estadual de Goiás - Campus Morrinhos.</t>
  </si>
  <si>
    <t>Capítulo do livro escrito e enviado para editoração. Ajudamos a criação de 3 grupos de pesquisa de herpetofauna do Cerrado em Universidades que não haviam especialistas na área.</t>
  </si>
  <si>
    <t>Fábio Maffei (UNESP-Bauru); Marcus Cianciaruso (UFG); Hélida Ferreira da Cunha (UEG); Thiago Pereira (UFT);  Lara Côrtes (ICMBio/RAN); Paulo De Marco (UFG); Dilermando Pereira Lima Junior (UFMT-Barra do Garças); Alessandro Morais (IF-GO); George Georgiadis (Instituto Araguaia); Reuber Brandão (UnB); Rafael Martins Valadão (ICMBio/RAN); Larissa Limírio (ICMBio/CNPT); Rafael Martins Valadão (ICMBio/RAN), Rodrigo Tinoco (Instituto Boitatá).</t>
  </si>
  <si>
    <t>Alberto Akama (MPEG);  Alessandro Morais (IF-GO); Christine Strüssmann (UFMT); Davi Pantoja (UFPI-Bom Jesus); Davi Pantoja (UFPI-Bom Jesus); Débora Silvano (IFB-DF); Dilermando Pereira Lima Junior (UFMT-Barra do Garças); Eduardo Ventisinque (UFRN); Cristiano Nogueira (USP); Fábio Maffei (UNESP-Bauru); Fabrício B. Teresa (UEG); Fabrício B. Teresa (UEG); Fausto Nomura (UFG); Fernando Carvalho (UFMS); Fernando Dagosta (UFGD); Guarino Colli (UnB); Iberê Machado (Instituto Boitatá); José Rimoli (UFMS); Levi Carina (UFG); Manoel dos Santos Filho (UNEMAT-Cáceres); Marcio Martins (USP); Matheus Ribeiro  (UFG); Natan Maciel (UFG); Naziano Felizola (UFAM); Paulo De Marco (UFG); Reuber Brandão (UnB); Reuber Brandão (UnB); Rogério Bastos (UFG);  Thiago Pereira (UFT); Vanda Ferreira (UFMS); Wilian Vaz-Silva (PUC-GO).</t>
  </si>
  <si>
    <t xml:space="preserve"> Inclui modelagem de distribuição. Os produtos dessa ação serão compartilhados para subsidiar outras ações. Incluir CERPAN em agradecimentos de artigos; Ibere vai compilar os artigos publicados com as espécies alvo do CERPAN; inclui inventários voltados a reduzir lacunas.</t>
  </si>
  <si>
    <r>
      <t xml:space="preserve">Em execução, Iberê terminou o diagnóstico sobre os anfíbios e iniciou o mesmo estudo para serpentes, lagartos e anfisbenas, incluindo as espécies-alvo do CERPAN. Avaliação do estado de conservação dos anfíbios do Brasil, junto a IUCN. Avaliação do estado de conservação de lagartos e anfisbenas do Brasil, junto ao ICMBio. Akama informa que estão com projeto em andamento com as espécies de peixes do Tocantins (todas dentro do CERPAN) e que pegou tecido e registro de ocorrência de dez espécies do PAN, e ausência de ocorrência das demais. Já estão com mapa de distribuição atualizado dessas espécies e isso deve mudar a categoria de avaliação. Rímoli informa que foi feita a avaliação do estado de conservação dos primatas. Artigo publicado sobre comportamento alimentar e outros dois artigos fomentam a questão sobre a amplitude de distribuição de macaco-prego. Capítulo do livro vermelho em 2018. Início de projeto sobre macacos urbanos, que tem se tornado importante. Necessário resolver a questão dos limites de distribuição para se certificar sobre a identificação das espécies. Avaliação do estado de conservação dos peixes amazônicos (Raseira). Reuber fala do projeto com </t>
    </r>
    <r>
      <rPr>
        <i/>
        <sz val="11"/>
        <rFont val="Calibri"/>
        <family val="2"/>
        <scheme val="minor"/>
      </rPr>
      <t xml:space="preserve">Pithecopus centralis </t>
    </r>
    <r>
      <rPr>
        <sz val="11"/>
        <rFont val="Calibri"/>
        <family val="2"/>
        <scheme val="minor"/>
      </rPr>
      <t xml:space="preserve">e mais 3 </t>
    </r>
    <r>
      <rPr>
        <i/>
        <sz val="11"/>
        <rFont val="Calibri"/>
        <family val="2"/>
        <scheme val="minor"/>
      </rPr>
      <t>Pithecopus</t>
    </r>
    <r>
      <rPr>
        <sz val="11"/>
        <rFont val="Calibri"/>
        <family val="2"/>
        <scheme val="minor"/>
      </rPr>
      <t xml:space="preserve"> que está em andamento (P. centralis deve entrar como ameaçada), já na metade, e o artigo que sairá em breve sobre  </t>
    </r>
    <r>
      <rPr>
        <i/>
        <sz val="11"/>
        <rFont val="Calibri"/>
        <family val="2"/>
        <scheme val="minor"/>
      </rPr>
      <t>Boana buriti</t>
    </r>
    <r>
      <rPr>
        <sz val="11"/>
        <rFont val="Calibri"/>
        <family val="2"/>
        <scheme val="minor"/>
      </rPr>
      <t xml:space="preserve"> que está em uma situação terrível, embora não esteja ainda dentro do PAN.</t>
    </r>
  </si>
  <si>
    <t>Relatório de Pos-Doc, manuscrito escrito mas ainda não submetido, palestra em Congresso on-line sobre o tema.</t>
  </si>
  <si>
    <t>Estabelecer o canal de comunicação para a troca de informações para os demais taxons.</t>
  </si>
  <si>
    <t>Para o próximo ano fazer um levantamento no SiSBio com as espécies-alvo.</t>
  </si>
  <si>
    <t>Flávia Batista
(ICMBio/RAN)</t>
  </si>
  <si>
    <t>Gabriel Medeiros (IBAMA/DILIC/CGTEF/COHID); Marcus Cianciaruso (UFG); Caroline Nóbrega (Aliança da Terra); Eder Porfírio (IBAMA/Prevfogo); Manoel dos Santos Filho (UNEMAT-Cáceres); Thiago Pereira (UFT); George Georgiadis (Instituto Araguaia); Carol Barradas (ICMBio/ESEC–Serra Geral); Bruno Fiorrilo (USP); Davi Pantoja (UFPI-Bom Jesus); Reuber Brandão (UnB); Nivia Pereira (SEMA-PA); André Pansonato (UFMT); Viviane Layme (UFMT); Larissa Limírio (ICMBio/CNPT).</t>
  </si>
  <si>
    <t>Áreas Estratégicas do CERPAN</t>
  </si>
  <si>
    <t>Fazer contato com grupo de trabalho da UFMG sobre impacto do fogo em fauna e flora; articular para que os orgaos estaduais participem dos espaços de discussão de manejo do fogo realizados pelo IBAMA  e ICMBio.</t>
  </si>
  <si>
    <r>
      <t xml:space="preserve">Foi elaborado o questionário e a lista de contatos a enviar, e baixados todos os planos de manejo e planos de manejo de fogo de todas as UC federais do Cerrado. Está sendo elaborado um projeto, em parceria com a UFMT, de estudos de impacto do fogo no Pantanal, incluindo </t>
    </r>
    <r>
      <rPr>
        <i/>
        <sz val="11"/>
        <rFont val="Calibri"/>
        <family val="2"/>
        <scheme val="minor"/>
      </rPr>
      <t>Hydrodynastes gigas</t>
    </r>
    <r>
      <rPr>
        <sz val="11"/>
        <rFont val="Calibri"/>
        <family val="2"/>
        <scheme val="minor"/>
      </rPr>
      <t xml:space="preserve">, com história natural provavelmente semelhante a </t>
    </r>
    <r>
      <rPr>
        <i/>
        <sz val="11"/>
        <rFont val="Calibri"/>
        <family val="2"/>
        <scheme val="minor"/>
      </rPr>
      <t>H. melanogigas</t>
    </r>
    <r>
      <rPr>
        <sz val="11"/>
        <rFont val="Calibri"/>
        <family val="2"/>
        <scheme val="minor"/>
      </rPr>
      <t>.</t>
    </r>
  </si>
  <si>
    <t>Questionário elaborado, contatos listados, planos de manejo organizados para pesquisa.</t>
  </si>
  <si>
    <r>
      <t xml:space="preserve">A continuidade da ação foi programada para o ano de 2021, devido ao </t>
    </r>
    <r>
      <rPr>
        <i/>
        <sz val="11"/>
        <rFont val="Calibri"/>
        <family val="2"/>
        <scheme val="minor"/>
      </rPr>
      <t>acúmulo</t>
    </r>
    <r>
      <rPr>
        <sz val="11"/>
        <rFont val="Calibri"/>
        <family val="2"/>
        <scheme val="minor"/>
      </rPr>
      <t xml:space="preserve"> de tarefas e falta de tempo da articuladora.</t>
    </r>
  </si>
  <si>
    <t>Ação 5.5 - Excluída na Monitoria Anual 1</t>
  </si>
  <si>
    <t>Ação 5.6 - Agrupada com a ação 5.3 na Monitoria Anual 1</t>
  </si>
  <si>
    <t>Na Monitoria Anual 1, o grupo entendeu que esta ação era uma atividade da ação 5.3, pois inventários são estudos para redução de lacunas no conhecimento relacionado à distribuição das espécies alvo.</t>
  </si>
  <si>
    <t>1. Influenciar políticas públicas, em diferentes esferas de governo, visando incorporar medidas de proteção às espécies-alvo e seus hábitats, em 5 anos.</t>
  </si>
  <si>
    <t>1.15</t>
  </si>
  <si>
    <t>Realizar a integração entre os diferentes instrumentos de conservação para as espécies-alvo do PAN e seus ambientes</t>
  </si>
  <si>
    <t>documentos comprobatórios das reuniões (memórias de reunião, fotos, listas de presença, etc.) e textos de divulgação (publicidade)</t>
  </si>
  <si>
    <t>Maior eficiência na execução das ações do CERPAN</t>
  </si>
  <si>
    <t>Michelle Abadie
(ICMBio/RAN)</t>
  </si>
  <si>
    <t>Rafael Valadão (ICMBio/RAN); Sara Alves (INEMA-BA); Marcos Cardoso (SEMA-MT); Alberto Akama (MPEG); Reuber Brandão (UnB); Iberê Machado (Instituto Boitatá); Nívia Pereira (IDEFLORBIO-PA); Oscar (Naturatins - TO)</t>
  </si>
  <si>
    <t>Espera-se a integração entre PAN, PAT (Plano de Ação Territorial), PRIM (Plano de Redução de Impacto) e ZEE (Zoneamento Ecológico Econômico)</t>
  </si>
  <si>
    <t>SITUAÇÃO ATUAL DAS AÇÕES - 2ª MONITORIA (2020)</t>
  </si>
  <si>
    <t>29/11/2021 - 03/12/2021 (oficina híbrida - presencial e virtual)</t>
  </si>
  <si>
    <t>300,00</t>
  </si>
  <si>
    <t xml:space="preserve"> Divulgação nos órgãos federais, estaduais e municipais; ministério público, universidades, instituições de pesquisa, conselhos de classe, ONGs e outras instituições. Apresentar os produtos técnicos gerados pelo CERPAN para os poderes executivo e legislativo, nos níveis cabíveis, para fortalecer os instrumentos legais relacionados às espécies-alvo</t>
  </si>
  <si>
    <r>
      <t xml:space="preserve">Foram impressos com recurso do GEF pró-espécies 1000 unidades do sumário executivo do CERPAN. Esses encontram-se na sede do RAN e foram separados os quantitativos para os diferentes atores e instituições que atuam na conservação das espécies alvo ameaçada:  1. Programas de pós-graduação em Ecologia, Zoologia, Biologia Animal e Ciências Ambientais que atuam nas áreas estratégicas, 2. Secretarias de Meio Ambiente (ou similar) dos municípios com registro das espécies alvo, 3. UCs com registro das espécies alvo; 4. OEMAs (licenciamento, fiscalização, fauna, unidades de conservação e Educação Ambiental); IBAMA (licenciamento, fiscalização, Fauna e Educação Ambiental), 5. Ministério Público Federal, 6. Ministério Público Estadual, 7. ONGs que atuam na conservação das espécies alvo e 8. Pesquisadores do sisbio que possuem licença de pesquisa ativa com as espécies alvo do CERPAN. Foi submetido ao programa Fundo de Direitos Difusos projeto para implementação dessa ação, adicionalmente, no programa GEF Pró-espécies foi solicitado para 2022 recurso para realização de uma oficina com os estados (PA, TO e MS) nos quais são registradas espécies CR-Lacuna  - </t>
    </r>
    <r>
      <rPr>
        <i/>
        <sz val="11"/>
        <color theme="1"/>
        <rFont val="Calibri"/>
        <family val="2"/>
        <scheme val="minor"/>
      </rPr>
      <t>Bachia psamophila, Crenicichla cyclostoma
Loricaria coximensis</t>
    </r>
    <r>
      <rPr>
        <sz val="11"/>
        <color theme="1"/>
        <rFont val="Calibri"/>
        <family val="2"/>
        <scheme val="minor"/>
      </rPr>
      <t>. A oficina será realizada em Goiânia e aproveitaremos para convidar os representantes do estado para a oficina. Sumário entregue para parte dos membros do GAT. Sarah Alves: Adicionalmente, foi realizada nos anos de 2020/2021 o treinamento em 3 unidades regionais no estado da Bahia em áreas do CERPAN.</t>
    </r>
  </si>
  <si>
    <t>Sumário impresso, proposta da lista de atores (OEMAs, Municípios, Ucs com espécie alvo), banco de registros das espécies alvo e mapas de ocorrência das espécies alvo por estado. Lista de presença e registro fotográfico dos treinamentos realizados.</t>
  </si>
  <si>
    <t xml:space="preserve">Devido à situação de Pandemia de COVID, muitas das instituições estiverem em teletrabalho. Assim, decidiu-se por aguardar o ano de 2022 para investir numa estratégia de divulgação mais efetiva. Além disso, aguardaremos até final de 2021 para lançamento do módulo público do SALVE, ele entrará como uma fonte de acesso aos registros das espécies alvo do PAN e será parte do ofício circular a ser enviado juntamente com o sumário, assim a consulta pode ser para qualquer espécie ameaçada, não somente as espécies alvo do CERPAN. Entretanto, caso o módulo público não saia até julho de 2022, iremos divulgar o shp dos registros públicos no site do ICMBio/CERPAN. </t>
  </si>
  <si>
    <t>Rafael Martins Valadão (ICMBio/RAN) e Sara Alves (INEMA-BA).</t>
  </si>
  <si>
    <t xml:space="preserve">Definir uma data para discutir a estratégia de comunicação, na qual serão definidos os tópicos de cada ofício circular e grupo responsável pela elaboração da lista de endereços para envio. </t>
  </si>
  <si>
    <t>Difundir o CERPAN às instituições que interagem com a proteção das espécies ameaçadas no âmbito do bioma Cerrado, Pantanal e Bacia do Araguaia-Tocantins.</t>
  </si>
  <si>
    <t xml:space="preserve">Apenas um documento foi produzido e enviado no ano de 2021. </t>
  </si>
  <si>
    <t>ofício solicitando apoio à pesquisa</t>
  </si>
  <si>
    <t>restrições impostas da pandemia de covid</t>
  </si>
  <si>
    <t>Vera Lúcia Ferreira Luz (ICMBio/RAN)</t>
  </si>
  <si>
    <t>substituição da articulação</t>
  </si>
  <si>
    <t>Rafael Balestra (ICMBIO/RAN)</t>
  </si>
  <si>
    <t>Ação 1.4 - Ação realocada no Objetivo Específico 5 na Monitoria Anual 2.</t>
  </si>
  <si>
    <t>RPPNs Canto do Obrieni (240 hectares) e Guaí­ra (190 hectares) criadas em 2021. Participação na consulta pública e subsidio com informações sobre o CERPAN para a criação do Parque Natural Municipal Entre Trevos (Davinópolis-GO), localizado em área estratégica do CERPAN (processo SEI 02071.000030/2021-41). Criação, no final de 2020, do PE Águas do Paraíso (5600 ha, Alto Paraíso de Goiás, GO).</t>
  </si>
  <si>
    <t>decretos de criação das Ucs, ofícios</t>
  </si>
  <si>
    <t>George Georgeadis (Instituto Araguaia), Rafael Valadão (ICMBio/RAN), Reuber Brandão (UNB)</t>
  </si>
  <si>
    <t>Além das Ucs criadas e que tiveram estímulo de colaboradores do CERPAN, foi criado, em 2020, o Monumento Natural Centro Geodésico da América Latina (43 hectares; Chapada dos Guimarães, MT).</t>
  </si>
  <si>
    <t>Diagnóstico, novas propostas de criação e documentos técnicos (NTs, ofícios encaminhados) incentivando a promoção das propostas de criação de UCs, especialmente em áreas que se sobrepõem à distribuição conhecida das espécies-alvo.</t>
  </si>
  <si>
    <t xml:space="preserve">Contribuições nas inciativas relacionadas a elaboração da lista PET; Participação na consulta pública relacionada à proposta de normativo que define novas condições de operação para os reservatórios do rio Tocantins, no que tange aos quelônios continentais e crocodilianos. O ICMBio manifestou-se por meio do Ofício nº 1140/2020-GABIN/ICMBio (SEI 7851904) informando que, preliminarmente, não possuíamos contribuições a serem encaminhadas no tocante ao problema regulatório e à ação preliminar definida pela ANA, todavia, salientaou que ficou pendente a manifestação dos Centro Nacional de Pesquisa. Houve também a manifestação do GAT do PAN Peixes Amazônicos. Em 2020 foi mencionado o  Decreto nº 337/2019 que disciplina o procedimento de licenciamento ambiental para o cultivo de espécies aquícolas alóctones, hibridas e exóticas no âmbito do Estado de Mato Grosso. O decreto não impede o peixamento, mas se não houver uma justificativa técnica para a atividade, ela não é autorizada. O que temos de novo é a inclusão de algumas informações foram incluídas no site da SEMA-MT a respeito do assunto, no intuito de desestimular o peixamento (http://www.sema.mt.gov.br/site/index.php/pesca/category/498-peixamento); Estudos de avaliação dos efeitos da implantação de empreendimentos hidrelétricos na bacia do Alto-Paraguai, culminando com a Manifestação Técnica que inclui um Termo de Sessão de Conciliação. </t>
  </si>
  <si>
    <t>Preenchimento de formulários google relacionados à Lista PET, participação em consulta pública, manifestação em ações relacionadas ao DEC nº 337/2019..</t>
  </si>
  <si>
    <t>Rafael Valadão (ICMBio/RAN), Marcos Ferramosca (SEMA/MT), Davi Pantoja (UFPI), Alberto Akama (MPEG)</t>
  </si>
  <si>
    <t>Custo agregado em outras atividades de rotina do articulador. Ação contínua com divulgação a cada 24 meses. Monitoria 2 - Retomar ofício para MMA, ofício enviado no grupo da oficina e salvo em produtos ação 1.7</t>
  </si>
  <si>
    <t>no último ano, pouco se avançou no andamento desta ação</t>
  </si>
  <si>
    <t xml:space="preserve">O Decreto nº 10473, de 24 de agosto de 2020 revogou decreto (nº 8447, de 06 de maio de 2015) que criava o Plano de Desenvolvimento Agropecuário do MaToPiBa. Logo, essa ação não faz mais sentido. </t>
  </si>
  <si>
    <t>Reuber Brandão (UNB)</t>
  </si>
  <si>
    <t>Excluir a ação e avaliar a criação de outra para ressaltar a importância de se conservar os  remanescentes naturais no território onde seria o MaToPiBa, destacando a importância da participação social no processo de gestão.</t>
  </si>
  <si>
    <t>O Decreto nº 10.473, de 24 de agosto de 2020; revogou decreto nº 8447, de 06 de maio de 2015, que criava o Plano de Desenvolvimento Agropecuário do MaToPiBa. Logo, essa ação não faz mais sentido.</t>
  </si>
  <si>
    <t xml:space="preserve">Adoção, por exemplo, de energia solar em substituição à energia hidráulica, irrigação com menor consumo de água, mitigação e adaptação às mudanças climáticas. Essa ação foi pensada para minimizar o impacto em determinadas propriedades próximas de nascentes. A ferramenta é geral mas é preciso mapear onde implantar (minimizar uso de irrigação por exemplo). </t>
  </si>
  <si>
    <t>Não houve retorno do articulador. Consideramos que a ação não foi iniciada ainda. Conforme decisão tomada durante monitoria 2, se não houvesse avanços a ação seria excluída nessa monitoria.</t>
  </si>
  <si>
    <t>Na Monitoria Anual 3,  conforme deliberado pelo grupo na segunda monitora, como não teve avanço no andamento dessa ação nos primeiros três anos do PAN ela foi excluída.</t>
  </si>
  <si>
    <t>Monitoria 2 - Para 2021, quais UCs tem espécie alvo em seu interior? Contactar UC e articular para elaboração/revisão/implementação do PM. Realizar o diagnóstico das UC nas áreas estratégicas do CERPAN.</t>
  </si>
  <si>
    <t>Coordenação do Plano de Manejo do Parque Estadual de Paracatu (Minas Gerais), da ARIE Capetinga e Taquara (DF). Estudos em desenvolvimento que visam subsidiar os PM do PE da Serra dos Montes Altos e REVIS da Serra dos Montes Altos (BA). Além disso, já está concluído o PM da RPPN Lagoa do Formoso (BA). Está sendo realizado, pelo RAN, um diagnóstico das UCs Federais com ocorrência das espécies sensíveis de interesse para conservação, o diagnóstico traz informações sobre as espécies ameaçadas, planos de ação e ações relacionadas aos PANs, dentre as quais essa é citada para UCs com ocorrência das espécies alvo do CERPAN. A lista de UCs com ocorrência das espécies alvo está pronta.</t>
  </si>
  <si>
    <t>lista de UCs com as espécies-alvo e PM das UCs; alguns formulários de consulta respondidos por gestores de Ucs nas AEs do CERPAN</t>
  </si>
  <si>
    <t>Reuber Brandão (UNB), Sara Alves (INEMA-BA), Flávia Batista (ICMBio/RAN).</t>
  </si>
  <si>
    <t>Diagnóstico da situação dos planos de manejo de UC nas AE do CERPAN; estudos e documentos técnicos para subsidiar a elaboração de planos de manejo e planos de pesquisa; Planos de Manejo elaborados e/ou publicados.</t>
  </si>
  <si>
    <t>divulgar a tabela das UCs das Aes com registros de espécies-alvo vs diagnóstico de PM no site do PAN até julho/2022.</t>
  </si>
  <si>
    <t xml:space="preserve">Respostas dos estados: MT: não é possível priorizar, é por sorteio automático; SP: não é a secretaria de Meio Ambiente que faz a regularização, é a secretaria de agricultura; </t>
  </si>
  <si>
    <t>ofícios encaminhados</t>
  </si>
  <si>
    <t>Marcos Ferramosca (SEMA-MT), Rafael Martins Valadão (ICMBio/RAN)</t>
  </si>
  <si>
    <t>Será criada uma ação de acompanhamento, encaminhar um e-mail ás instituições solicitando confirmação de recebimento do ofício enviado e solicitando atualização sobre o tema da ação em 2022.</t>
  </si>
  <si>
    <t>Ofícios encaminhados</t>
  </si>
  <si>
    <t xml:space="preserve">PAT Meio Norte está ciente das ações do CERPAN; temos colaboradores em contato com PAN Peixes Amazônicos e PAT Chapada Diamantina-Serra da Jiboia. </t>
  </si>
  <si>
    <t>Michelle Abadie (ICMBio/RAN), Alberto Akama (MPEG), Sara Alves (INEMA-BA)</t>
  </si>
  <si>
    <t>melhorar a articulação</t>
  </si>
  <si>
    <t>Rafael Valadão (ICMBio/RAN); Sara Alves (INEMA-BA); Marcos Cardoso (SEMA-MT); Alberto Akama (MPEG); Reuber Brandão (UnB); Iberê Machado (Instituto Boitatá); Nívia Pereira (IDEFLORBIO-PA)</t>
  </si>
  <si>
    <t>sempre que for solicitar a participação de servidores nas instituições, que seja de carreira.</t>
  </si>
  <si>
    <t xml:space="preserve">Identificar remotamente áreas de campo de Cerrado na porção Sul do Bioma (Ecorregião Paranapanema-Grande), onde ocorrem três espécies-alvo (Phalotris multipunctatus, Philodryas livida, Proceratophrys moratoi)
</t>
  </si>
  <si>
    <t>Leandro Tambosi (UFABC); Ricardo Sawaya (UFABC); Fábio Maffei (UNESP-Bauru); Vanda Ferreira (UFMS); Marcio Silva (ANA)</t>
  </si>
  <si>
    <t>O Instituto Florestal de SP publicou no ano passado o novo Inventário Florestal de 2020 (https://www.google.com/url?sa=t&amp;rct=j&amp;q=&amp;esrc=s&amp;source=web&amp;cd=&amp;cad=rja&amp;uact=8&amp;ved=2ahUKEwjE_4-AtPDzAhXzqZUCHbMFCwkQFnoECBIQAQ&amp;url=https%3A%2F%2Fsmastr16.blob.core.windows.net%2Fhome%2F2020%2F07%2Finventarioflorestal2020.pdf&amp;usg=AOvVaw3lwqCi9PltkgvQPhTP1EXN), com o shapefile do inventário no link (http://datageo.ambiente.sp.gov.br/geoportal/catalog/search/resource/details.page?uuid=%7BDD775F9A-6F80-4E48-B5D1-6F7416FE6EC6%7D) Ou seja, a ação 2.2 foi concluída para grande parte da região alvo (Paranapanema-Grande), mesmo que não tenha sido pela equipe do CERPAN. Agora estamos usando esse inventário florestal para planejar inventários de anfíbios e répteis nos remanescentes de Cerrado.</t>
  </si>
  <si>
    <t>Arquivos SHP dos remanescentes</t>
  </si>
  <si>
    <t>Márcio Martins (USP)</t>
  </si>
  <si>
    <t>É necessário a confecção do mapa com recorte para a Ecorregião Paranapanema-Grande para entrega como produto final para a ação ser considerada concluída.</t>
  </si>
  <si>
    <t>Identificar áreas prioritárias que favoreçam a conectividade entre fragmentos na área de ocorrência do primata Sapajus cay.</t>
  </si>
  <si>
    <t xml:space="preserve">Foram identificadas 3 áreas novas Mato Grosso: Nortelandia, Indiavaí e Diamantino; existe chance de aparecerem algumas áreas em Rondônia, além de áreas importantes. Gusmão e colaboradores (2018) obtiveram, para Sapajus cay, novas localidades no Mato Grosso, Mucípios de Araputanga, Indiavaí, Vila Bela da Santíssima Trindade e Comodoro. Calaça e colaboradores (2018) apresentam as localidades de Itajá e Aporé para Goiás. Há áreas importantes no Pantanal (como Cáceres, MT); Pantanal de Miranda e Abobral no MS (em direção a Bodoquena): conversar com proprietários para fortalecer a ideia de que sejam preservadas as conectividade, passa por uma área indígena, a Reserva Kadiweu (Bodoquena, MS). Outra área no Pantanal da Nnhecolânida, entre outras áreas. As áreas estão sendo identificadas e posteriormente será feito o mapeamento. </t>
  </si>
  <si>
    <r>
      <rPr>
        <sz val="11"/>
        <color rgb="FF000000"/>
        <rFont val="Calibri"/>
        <family val="2"/>
      </rPr>
      <t>Lista de áreas já identificadas como prioritárias que favoreçam a conectividade entre os fragmentos com ocorrência de</t>
    </r>
    <r>
      <rPr>
        <i/>
        <sz val="11"/>
        <color rgb="FF000000"/>
        <rFont val="Calibri"/>
        <family val="2"/>
      </rPr>
      <t xml:space="preserve"> Sapajus cay</t>
    </r>
    <r>
      <rPr>
        <sz val="11"/>
        <color rgb="FF000000"/>
        <rFont val="Calibri"/>
        <family val="2"/>
      </rPr>
      <t xml:space="preserve"> e literatura sobre o tema reunida.</t>
    </r>
  </si>
  <si>
    <t>A ação tem alguns problemas relacionados às restrições impostas pela pandemia e também em relação a desmobilização do grupo (diminuição de colaboradores), entretanto, tais problemas não comprometem sua conclusão até a data programada para o término da ação.</t>
  </si>
  <si>
    <t>Jose Rímoli (UFMS)</t>
  </si>
  <si>
    <t>Contatar NGeo para apoiar a ação. Caso contrário, Rafael ajudará a fazer o mapeamento. Ngeo contactado e incluirá no seu planejamento essa atividade.</t>
  </si>
  <si>
    <t xml:space="preserve">Manoel dos Santos Filho (UNEMAT-Cáceres); Almerio Gusmão (UNEMAT); Gilson dos Santos (UFMS); Stephen Ferrari (UFS); Paula Isla Martins (IMASUL); Ana Paula  Felicio (IMASUL); Cláudia Regina Macedo Coutinho (CRAS-MS); Fabiano Melo (UFV - Viçosa-MG); Antônio Lázaro (UFMS); Daniel Aranda (UNIDERP); Adriana de Barros (UFMS); Nara Ignácio Lucca Lázaro (UFMS); Rogério Faria (UFMS); Tatiane Lima (UFMS); Camila Aoki (UFMS); Bruna G. Fina Cicalise (UFMS); Ricardo Henrique Gentil Pereira (UFMS);  </t>
  </si>
  <si>
    <t>O RAN está  elaborando um produto que estima perda de habitat em unidades de conservação com registros de espécies com preocupação de conservação. O script desse produto será aproveitado para calcular perda de habitat nas unidades de conservação das áreas estratégicas do CERPAN. Também temos um script preliminar para cálculo de í­ndices de fragmentação. Com isso será possí­vel realizar análises de perda e fragmentação do habitat</t>
  </si>
  <si>
    <t>Scripts preliminares para realizar as análises de perda e fragmentação de habitat nas UC e seu entorno.</t>
  </si>
  <si>
    <t>Identificar áreas vulneráveis à perda e fragmentação de habitat no interior e no entorno das unidades de conservação em áreas estratégicas do CERPAN.</t>
  </si>
  <si>
    <t>Relatório</t>
  </si>
  <si>
    <t>Caracterização da perda e fragmentação de habitat nas UCs e seu entorno.</t>
  </si>
  <si>
    <t>Flávia Baptista (ICMBio/RAN), Bruna Arbo (ICMBio/RAN), Reuber Brandão (UnB); Paula Valdujo (WWF); Renata Françoso (UFLA); Geraldo Wilson Fernandes (UFMG); Ibere Machado (Intituto Boitatá); Débora Silvano (IFB); Caroline Corrêa Nobrega (Aliança da Terra); Manoel dos Santos Filho (UNEMAT-Cáceres); José Rimoli (UFMS); Guth Berger (ICMBio/DIBIO/COESP); Thiago Pereira (UFT); Luiz Sérgio Ferreira (ICMBio/CEPTA).</t>
  </si>
  <si>
    <t>Espera-se que no relatório (produto) contenha a análise da paisagem avaliando a ocorrência de perda de habitats, fragmentação e indicando áreas importantes para priorizar ações, visando a conservação das espécies-alvo do PAN e seus habitat.</t>
  </si>
  <si>
    <t xml:space="preserve">_x000D_
</t>
  </si>
  <si>
    <t xml:space="preserve">Dilermando Pereira Lima Junior (UFMT-Barra do Garças); Carla Polaz (ICMBio/CEPTA); Marcelo Raseira (ICMBio/CEPAM); Thiago Pereira (UFT); Jerry Penha (UFMT); Debora Calheiros (Embrapa-Pantanal); Carolina Mariani (EPE); Daniel Raices (ICMBio/DIBIO/COESP); Guth Berger (ICMBio/DIBIO/COESP); George Georgiadis (Intituto Araguaia); Angelo Agostinho (UEM); Gabriel Medeiros (IBAMA/DILIC/CGTEF/COHID); Marcio Silva (ANA); Abilio Moraes (MP-MT); Lara Côrtes (ICMBio/RAN); Flavio Santos (MPE-GO); Raiany Cruz da Silva (Naturatins-TO); Jerry Penha (UFMT); Lúcia Aparecida de Fátima Mateus (UFMT). </t>
  </si>
  <si>
    <t xml:space="preserve">Ação concluída pelo ICMBio. PRIMHA (Hidrelétricas Amazônicas) já realizou a análise de risco da bacia em decorrência das UHEs na bacia amazônica como um todo, incluindo a bacia do Tocantins Araguaia; A princípio, o PRIM Mineração também está à espera de ser publicado (mas um passo atrás do PRIMHA); PRIM Alto Paraná está parado e o grupo do PAN não tem capacidade técnica de analisar os impactos nessa bacia. </t>
  </si>
  <si>
    <t>Apresentação de resultados</t>
  </si>
  <si>
    <t>PRIM Alto Paraná está parado e o grupo do PAN não tem capacidade técnica de analisar os impactos nessa bacia</t>
  </si>
  <si>
    <t>precisamos conferir a ocorrência das espécies-alvo na bacia do Alto Paraná para definir se concluiremos a ação na próxima monitoria ou não (mediante relatório). Se existirem espécies nessa bacia, não concluiremos a ação</t>
  </si>
  <si>
    <r>
      <rPr>
        <sz val="11"/>
        <color rgb="FF000000"/>
        <rFont val="Calibri"/>
        <family val="2"/>
      </rPr>
      <t xml:space="preserve">Identificar pontos críticos para caça e apanha do primata </t>
    </r>
    <r>
      <rPr>
        <i/>
        <sz val="11"/>
        <color rgb="FF000000"/>
        <rFont val="Calibri"/>
        <family val="2"/>
      </rPr>
      <t>Sapajus cay</t>
    </r>
    <r>
      <rPr>
        <sz val="11"/>
        <color rgb="FF000000"/>
        <rFont val="Calibri"/>
        <family val="2"/>
      </rPr>
      <t xml:space="preserve">.
</t>
    </r>
  </si>
  <si>
    <t>Os pontos estão sendo identificados por meio de entrevistas informais e trabalho de campo. Sabe-se que a caça em geral, aumentou muito nos últimos anos (2016-2018) e nos últimos 2 anos, segundo a Polícia Ambiental aumentou 120%. O articulador considera que a caça não é a maior ameaça à espécie, e sim a perda de habitat.</t>
  </si>
  <si>
    <r>
      <t>Durante a 3ª Monitoria, o grupo entendeu que essa ação poderia ser realocada para o OE 5, entrando na Matriz da Monitoria Anual 4 como ação 5.11. Sendo assim, como o OE 3 ficou sem ação ele será excluído, já que a presente monitoria foi concomitante à avaliação de meio termo. Além disso, o especialista na espécie-alvo (</t>
    </r>
    <r>
      <rPr>
        <i/>
        <sz val="11"/>
        <color rgb="FF000000"/>
        <rFont val="Calibri"/>
        <family val="2"/>
      </rPr>
      <t>Sapajus cay</t>
    </r>
    <r>
      <rPr>
        <sz val="11"/>
        <color rgb="FF000000"/>
        <rFont val="Calibri"/>
        <family val="2"/>
      </rPr>
      <t>) detectou durante os estudos realizados nos últimos anos, no âmbito do CERPAN, que a caça não está entre as principais pressões que coloca a espécie em categoria de ameaça, sendo que a ação segue com caráter investigatório com finalidade científica, mais adequada ao objetivo específico 5.</t>
    </r>
  </si>
  <si>
    <t>Se discutiu com o articulador do PAN Peixes Amazônicos a possibilidade de elaborar uma cartilha especí­fica para peixes de ambos os PANs, pois apesar de ter se discutido formato e estrutura, baseado na discussão, necessitarí­amos contratar um especialista para realizar o levantamento das informação e outro contrato para realizar a diagramação da cartilha. Chegou-se a tentar via Pró-espécies, com recursos do Estado do AM, mas com a pandemia e troca de servidores da SEMA/AM, novas articulações teriam que ser feitas. Além disso, talvez aceitassem apenas para peixes (PAN CERPAN e Peixes Amazônicos). Lembrar que tem o segundo ciclo avaliativo, como colocar na cartilha uma observação. Foi solicitado via GEF pró-espécies recurso para contratação de um bolsista para auxiliar na implementação dessa ação (dentre outras atividades), além disso, solicitamos recurso para licença do programa de diagramação e recurso para impressão de algumas unidades do guia.</t>
  </si>
  <si>
    <t>Existem apenas rascunho de proposta, baseado em algo que o CEPTA apoiou.</t>
  </si>
  <si>
    <t xml:space="preserve">Inicialmente a ideia seria mostrar as possí­veis semelhançass entre espécies ameaçadas e espécies de uso que poderiam gerar confusão, tanto para a fiscalização, quanto para quem explora as espécies. Viu-se que é algo bastante trabalhoso e necessitaria de uma dedicação exclusiva. Creio que seja necessário um prazo maior para a realização da ação, preferencialmente prevendo a elaboração de TdRs para contratar consultores para realizar o levantamento técnico e outro para realizar a diagramação da cartilha. </t>
  </si>
  <si>
    <t>Marcelo Raseira (ICMBio/CEPAM) e Rafael Martins Valadão (ICMBio/RAN)</t>
  </si>
  <si>
    <t>Durante a 3ª monitoria, o grupo entendeu que a caça e a apanha não é uma ameaça significativa, que coloque as espécies em condição de ameaça, para as espécies-alvo do PAN. Além disso, dentre as espécies-alvo, não existem espécies com interesse comercial. Decidiu-se, então, pela exclusão da ação e a criação de outra para desenvolvimento de um guia (cartilha) para todas as espécies do PAN.</t>
  </si>
  <si>
    <t>O grupo entendeu que, como não há espécie alvo de interesse comercial, a ação deveria ser excluída e criada uma nova ação no objetivo específico 5, com foco na elaboração de material de divulgação para todas as espécies alvo do CERPAN.</t>
  </si>
  <si>
    <t>Mapear as atividades antrópicas que promovam a degradação dos habitats e realizar análises da qualidade ambiental, prioritariamente em Unidades de Conservação do CERPAN..</t>
  </si>
  <si>
    <t>Avaliar a relação com a ação de fragmentação em UC; avaliara a inclusão de protocolo avançado de monitoramento considerando fatores abióticos como qualidade da água nas UC. Avaliar como as UC contribuem para melhorar a qualidade da água. Considerar parâmetros como assoreamento, barramento, expansão urbana, expansão agrícola, infraestrutura de transporte, susceptibilidade à erosão, potencial de contaminação, análises ecotoxicológicas, etc. Os resultados podem ser entregues separados por tipo de agente/impacto</t>
  </si>
  <si>
    <r>
      <t xml:space="preserve">Em 2021 foi realizada uma expedição para a ESEC Pirapitinga, para avaliar os impactos do rompimento da UC na fauna de cágados da região. Foram coletadas amostras biológicas e dados populacionais. No mesmo período foram realizadas duas incursões de campo para o parque nacional das emas e para a Estação Ecológica de Pirapitinga. No caso do PARNA das Emas foram coletados girinos da espécie </t>
    </r>
    <r>
      <rPr>
        <i/>
        <sz val="11"/>
        <rFont val="Calibri"/>
        <family val="2"/>
      </rPr>
      <t>Boana albopunctata</t>
    </r>
    <r>
      <rPr>
        <sz val="11"/>
        <rFont val="Calibri"/>
        <family val="2"/>
      </rPr>
      <t xml:space="preserve">, enquanto que na ESEC foram coletados espécimes adultos e gironos de  </t>
    </r>
    <r>
      <rPr>
        <i/>
        <sz val="11"/>
        <rFont val="Calibri"/>
        <family val="2"/>
      </rPr>
      <t>Pseudopaludicola mystacalis</t>
    </r>
    <r>
      <rPr>
        <sz val="11"/>
        <rFont val="Calibri"/>
        <family val="2"/>
      </rPr>
      <t>, são as espécies mais abundantes das referidas UCs e entorno. Após as coletas os espécimes foram transportados até o laboratório de mutagenese da UFG em Goiânia, onde foram submetidos a procedimento de coleta de amostras sanguíneas e posterior confecção de lâminas para realizar os testes de micronucleos e cometa, visando avaliar a presença de danos genéticos nessas populações. No caso de emas há pontos de coleta dentro e fora do parque e o objetivo é avaliar a presença de impactos associados a atividade agrícola intensiva do entorno, principalmente exposição a agrotóxicos, enquanto que em pirapitinga, pretendemos verificar um possível incremento na quantidade de danos ao longo do tempo, o que pode estar associado ao rompimento da barragem de Brumadinho</t>
    </r>
  </si>
  <si>
    <t xml:space="preserve">Relatórios técnicos científicos, processos SEI  02070.001028/2019-84 (ESEC Pirapitinga) e SEI 02071.00052/2021-19 (EMAS) </t>
  </si>
  <si>
    <t>Rafael Martins Valadão (ICMBio/RAN) e Tiago Quaggio Vieira (ICMBio/RAN).</t>
  </si>
  <si>
    <t>Avaliar a relação com a ação de fragmentação em UC; avaliar a inclusão de protocolo avançado de monitoramento considerando fatores abióticos como qualidade da água nas UC. Avaliar como as UCs contribuem para melhorar a qualidade da água. Considerar parâmetros como assoreamento, barramento, expansão urbana, expansão agrícola, infraestrutura de transporte, susceptibilidade à erosão, potencial de contaminação, análises ecotoxicológicas, etc. Os resultados podem ser entregues separados por tipo de agente/impacto</t>
  </si>
  <si>
    <t xml:space="preserve">O governo do estado (do TO) continua desinteressado em qualquer parceria ou iniciativa de formação de comitês de bacia no Tocantins.  Com a recente cassaçãoo do governador, os órãos estaduais encontram-se ainda mais desarticulados do que antes, e é improvável que haja avanços antes das próximas eleições. </t>
  </si>
  <si>
    <t>Produto não obtido</t>
  </si>
  <si>
    <t>A polí­tica do Estado do Tocantins mudou de uma de gestão ambiental pro-ativa com participação da sociedade civil para uma de exclusão da sociedade civil e suspensão de iniciativas em andamento entre o estabelecimento da meta e o atual momento.</t>
  </si>
  <si>
    <t>Aguardar até que o governo do estado volte a se interessar pela gestão dos recursos hí­dricos ameaçados. Incluir essa ação no ofício de divulgação do CERPAN a ser enviado aos OEMAs, pensar em uma estratégia de direcionar os esforços para as bacias com registros das espécie alvo.</t>
  </si>
  <si>
    <t>Fomentar a criação de comitês de bacias nas áreas de ocorrência de espécies-alvo</t>
  </si>
  <si>
    <t>Produto intermediário: lista com as bacias prioritárias para criação de comitês (bacias com ocorrência das espécies-alvo que não têm comitê); Produto final: listas de presença ou ofício da apresentação aos OEMAs as bacias prioritárias para criação de comitês (ou qualquer documento que comprove o encaminhamento)</t>
  </si>
  <si>
    <t>bacias hidrográficas com registro das espécies-alvo</t>
  </si>
  <si>
    <t>Fazer o levantamento dos Comitês de Bacias já existentes nos estados das AEs do CERPAN para que sejam direcionados os esforços de criação àquelas bacias que tenham registros de espécies-alvo e ainda não possuem comitê. Com base na lista produzida (produto intermediário), na próxima monitoria (4ª monitoria anual), analisaremos quais são as bacias cuja a criação de comitês seria positiva para a conservação das espécies-alvo. (Raseira sugere: Verificar  com o Márcio (ANA) marcio.araujo@ana.gov.br, se nos casos onde não existem comitês de bacia e a ANA está responsável, se a criação de comitês seria a melhor estratégia.)</t>
  </si>
  <si>
    <t>A Aliança da Terra aprovou financiamento para execução do projeto “Abordagem Jurisdicional para Expansão Responsável da Soja em Campos de Júlio e Planalto da Serra - Fase 2”, Chamada 08.2020 REM MT. Em 2021, 42 propriedades foram incluídas no projeto, totalizando até o momento 18.217 hectares. Todos os proprietários do projeto receberam visita técnica para elaboração do diagnóstico socioambiental. Nesse momento o produtor foi convidado a assinar um compromisso da adequação de maneira voluntária com o apoio de técnico. Novas propriedades rurais e municípios do MT serão adicionados ao projeto nos próximos meses. Em 2021, esse projeto também financiou duas Brigadas reduzidas que implementaram ações de prevenção e controle de incêndios florestais nos municípios do projeto. A Aliança da Terra, por meio da Brigada Aliança, tem trabalhado no desenvolvimento de parcerias para a implantação de Agro Brigadas em propriedades privadas. Em 2021, a Brigada Aliança atuou com 5 brigadas distribuídas no Pantanal e zona de transição, no seguintes municípios: Pedra Preta, Araputanga, Poconé, Cáceres, MT e Anastácio, MS. Nessa ação, a Brigada Aliança atuou nas seguintes áreas estratégicas: Mato Grosso e Cerrado Sul Matogrossense. Além disso, duas UCs foram criadas no Tocantins: RPPN Canto do Obrieni e RPPN Guaí­ra (George); na região de Brasilândia de Minas, está sendo desenvolvido um projeto com foco em boas práticas agrícolas para proteção de nascentes em regiões montanhosas do Cerrado (Reuber).</t>
  </si>
  <si>
    <t>Propriedades rurais vistoriadas, diagnóstico socioambiental elaborado e plano de ação entregue a cada produtor que assumiu compromisso de implementar melhorias, com apoio financieiro do projeto. 103 incêndios combatidos no Pantanal e área de transição; 163 propriedades monitoradas e orientadas em ações de controle a incêndios; 98 voluntários, funcionários e produtores rurais, treinados em noções básicas de prevenção e combate a incêndios. Notícia na revista  eletrônica Giro do Boi (Caroline). Cartilha e apresentação (palestra realizada - Reuber)</t>
  </si>
  <si>
    <t>Caroline Corrêa Nobrega (Aliança da Terra), George Georgiadis (Instituto Araguaia) e Reuber Brandão (UNB)</t>
  </si>
  <si>
    <t>Essa ação está sendo executada com parceria de empresas do agronegócio: Produzindo Certo, SCF (Soft Commodities Fórum) e JBS. Para o próximo ano a Brigada Aliança espera continuar a expandir sua área de atuação, com ações de prevenção e controle de incêndios florestais, junto aos produtores rurais e outras empresas do agronegócio.</t>
  </si>
  <si>
    <t>Diagnóstico ambiental das propriedades parceiras e apresentação dessas informações em reuniões aos proprietários rurais.</t>
  </si>
  <si>
    <t>5 - Gerar e compartilhar, nos próximos 5 anos, conhecimento e  informações que possam ajudar na conservação das espécies-alvo e seus hábitats</t>
  </si>
  <si>
    <t>Rede de comunicação para divulgação efetiva do processo e resultados obtidos, e inserção do CERPAN na mídia; Logo do CERPAN.</t>
  </si>
  <si>
    <t>Foi criado um perfil do RAN no Instagram e postagens sobre o CERPAN ou sobre as espécies-alvo (herpetofauna) foram divulgadas; alguns textos e vídeos de divulgação foram produzidos. Essa ação não foi feita focalmente do jeito que esta proposto. 
Foram apresentados o CERPAN, atraves de curso e palestras e convidamos pessoas para participar. Está em preparação a inclusão do CERPAN em um Portal des PANs, que é um site com uma pagina de todos os PANs de herpeto.</t>
  </si>
  <si>
    <t>perfil do RAN no Instagram criado</t>
  </si>
  <si>
    <t>Reuber Brandão (UNB), Iberê Machado (Instituto Boitatá).</t>
  </si>
  <si>
    <t xml:space="preserve">criar um perfil do CERPAN no Instagram </t>
  </si>
  <si>
    <t>Diversas ações foram realizadas no período; 1 - XXIII Semana Acadêmica do curso de Ciências Biológicas (UEMG - Unidade
Carangola), sob Org. Renan Nunes Costa (Coordenador do Instituto Boitatá) e com auxílio financeiro do Programa de Apoio a Publicações e Eventos (PAPE) - CRBio 04 (Edital 2021.2); 
2- Ciclo de palestras PROCAD-Amazônia 2021 (UFAC - Unidade Rio Branco) sob Org. Vinicius Guerra (Diretor Executivo do Instituto Boitatá); 3- IV Semana Salvem os Sapos (Instituto Boitatá) sob Org. Vinicius Guerra (Diretor Executivo do Instituto Boitatá) com o auxílio financeiro do Programa de Apoio a Publicações e Eventos (PAPE) - CRBio 04 (Edital nº 2021.1); 4- 3º Simpósio Brasileiro de Conservação de Anfíbios (ANFoCO III) com a participante Iberê Farina Machado; 5- Palestra: O Instituto Boitatá e as estratégias de conservação dos anfíbios Brasileiros na Universidade de Caxias do Sul tendo como ministrante o Dr. Werther Ramalho do Instituto Boitatá; 6- Biodiversidade da Serra do Tombador, com a participação do Instituto Boitatá no qual é citado o CERPAN; 7- Projeto de Extensão “Conhecer para preservar: datas comemorativas e atividades de educação ambiental voltadas para a herpetofauna brasileira” realizado pelo Instituto Boitatá..</t>
  </si>
  <si>
    <t>Vídeo sobre peixes ameaçados do Tocantins; texto de divulgação sobre o CERPAN na revista Herpetologia Brasileira; capítulo sobre PANs no livro Herpetologia Brasileira Contemporânea; Cartilha de boas práticas para proteção de nascentes em regiões montanhosas do Cerrado e uma palestra sobre a criação de RPPNs para preservação de áreas; ações sobre caça junto a pescadores no Mato Grosso do Sul e ações de sensibilização do Projeto Primatas do Urucum.</t>
  </si>
  <si>
    <t>Alberto Akama (MPEG), Reuber Brandão (UNB), Rafael Martins Valadão (ICMBio/RAN), José Rimoli (UFMS), Iberê Machado (Instituto Boitatá).</t>
  </si>
  <si>
    <t>Ampla divulgação e sensibilização sobre o CERPAN</t>
  </si>
  <si>
    <t>Fábio Maffei (UNESP-Bauru); Marcus Cianciaruso (UFG); Hélida Ferreira da Cunha (UEG); Thiago Pereira (UFT);  Lara Côrtes (ICMBio/RAN); Paulo De Marco (UFG); Dilermando Pereira Lima Junior (UFMT-Barra do Garças); Alessandro Morais (IF-GO); George Georgiadis (Instituto Araguaia); Reuber Brandão (UnB); Rafael Martins Valadão (ICMBio/RAN); Larissa Limírio (ICMBio/CNPT); Rodrigo Tinoco (Instituto Boitatá).</t>
  </si>
  <si>
    <t>Alberto Akama (MPEG);  Alessandro Morais (IF-GO); Christine Strüssmann (UFMT); Davi Pantoja (UFPI-Bom Jesus); Davi Pantoja (UFPI-Bom Jesus); Débora Silvano (IFB-DF); Dilermando Pereira Lima Junior (UFMT-Barra do Garças); Eduardo Ventisinque (UFRN); Cristiano Nogueira (USP); Fábio Maffei (UNESP-Bauru); Fabrício B. Teresa (UEG); Fabrício B. Teresa (UEG); Fausto Nomura (UFG); Fernando Carvalho (UFMS); Fernando Dagosta (UFGD); Guarino Colli (UnB); Iberê Machado (Instituto Boitatá); José Rimoli (UFMS); Levi Carina (UFG); Manoel dos Santos Filho (UNEMAT-Cáceres); Marcio Martins (USP); Matheus Ribeiro  (UFG); Natan Maciel (UFG); Naziano Felizola (UFAM); Paulo De Marco (UFG); Reuber Brandão (UnB); Rogério Bastos (UFG);  Thiago Pereira (UFT); Vanda Ferreira (UFMS); Wilian Vaz-Silva (PUC-GO).</t>
  </si>
  <si>
    <r>
      <t xml:space="preserve">No período, foram pblicados alguns artigos sobre as espécies-alvo do CERPAN. Uma importante lacuna sanada foi a sinonimização de </t>
    </r>
    <r>
      <rPr>
        <i/>
        <sz val="11"/>
        <color theme="1"/>
        <rFont val="Calibri"/>
        <family val="2"/>
        <scheme val="minor"/>
      </rPr>
      <t>Hydrodynastes melanogigas</t>
    </r>
    <r>
      <rPr>
        <sz val="11"/>
        <color theme="1"/>
        <rFont val="Calibri"/>
        <family val="2"/>
        <scheme val="minor"/>
      </rPr>
      <t xml:space="preserve"> com </t>
    </r>
    <r>
      <rPr>
        <i/>
        <sz val="11"/>
        <color theme="1"/>
        <rFont val="Calibri"/>
        <family val="2"/>
        <scheme val="minor"/>
      </rPr>
      <t>Hydrodynastes gigas</t>
    </r>
    <r>
      <rPr>
        <sz val="11"/>
        <color theme="1"/>
        <rFont val="Calibri"/>
        <family val="2"/>
        <scheme val="minor"/>
      </rPr>
      <t xml:space="preserve">, estudos morfológicos e moleculares indicaram tratar-se da mesma espécie. Sendo assim, </t>
    </r>
    <r>
      <rPr>
        <i/>
        <sz val="11"/>
        <color theme="1"/>
        <rFont val="Calibri"/>
        <family val="2"/>
        <scheme val="minor"/>
      </rPr>
      <t>Hydrodynastes melanogigas</t>
    </r>
    <r>
      <rPr>
        <sz val="11"/>
        <color theme="1"/>
        <rFont val="Calibri"/>
        <family val="2"/>
        <scheme val="minor"/>
      </rPr>
      <t xml:space="preserve"> sairá da lista de espécies alvo do CERPAN.</t>
    </r>
  </si>
  <si>
    <t>lista de referências dos artigos publicados no período (2020-2021)</t>
  </si>
  <si>
    <t>Reuber Brandão (UNB), José Rimoli (UFMS), Rafael Martins Valadão (ICMBio/RAN)</t>
  </si>
  <si>
    <r>
      <t xml:space="preserve">Citação do artigo que sinonimizou as espécies: Carvalho PS, Zaher H, da Silva Jr NJ, Santana DJ. 2020. A morphological and molecular study of </t>
    </r>
    <r>
      <rPr>
        <i/>
        <sz val="9"/>
        <color rgb="FF262626"/>
        <rFont val="Verdana"/>
        <family val="2"/>
      </rPr>
      <t>Hydrodynastes gigas</t>
    </r>
    <r>
      <rPr>
        <sz val="9"/>
        <color rgb="FF262626"/>
        <rFont val="Verdana"/>
        <family val="2"/>
      </rPr>
      <t xml:space="preserve"> (Serpentes, Dipsadidae), a widespread species from South America. PeerJ 8:e10073 </t>
    </r>
  </si>
  <si>
    <t>avaliar a proposta de fazer um formulário/ matriz para disponibilizar aos colaboradores a fim de facilitar o levantamento e identificação das lacunas de conhecimento</t>
  </si>
  <si>
    <t>Este ano foram realizadas as entrevistas com os gestores de UC sobre manejo do fogo e impacto sobre a fauna em UC através de formulários do google forms.</t>
  </si>
  <si>
    <t>Relatório com os dados obtidos por meio das respostas dos formulários.</t>
  </si>
  <si>
    <t>Baixa taxa de resposta aos formulários. Mesmo após inúmeros contatos e muita insistência, apenas 16% dos gestores respondeu às entrevistas.</t>
  </si>
  <si>
    <t>Flávia Batista (ICMBio/RAN)</t>
  </si>
  <si>
    <t>Diagnóstico sobre manejo do fogo e impacto sobre a fauna em UC com relatório técnico encaminhado aos gestores das UCs</t>
  </si>
  <si>
    <t>Conhecimento sobre o manejo do fogo e os impactos sobre a fauna difundidos</t>
  </si>
  <si>
    <t>Consolidar os resultados das pesquisas em planos de manejo e entrevistas com gestores, além de mais uma busca em relatórios de pesquisas do sisbio, e encaminhar aos gestores um relatório apontando o que se sabe e o que se faz atualmente em termos de manejo de fogo nas UC e a respeito do impacto do fogo e do manejo do fogo sobre a fauna nas UC nas áreas estratégicas do CERPAN. Reencaminhar o link do formulário via processo SEI. Realizar articulação com área de emergências ambientais do ICMBIO que já atua no manejo de fogo em UCs.</t>
  </si>
  <si>
    <t>Ação 5.5 - Excluída na monitoria Anual 1</t>
  </si>
  <si>
    <t>5.7</t>
  </si>
  <si>
    <r>
      <rPr>
        <sz val="11"/>
        <rFont val="Calibri"/>
        <family val="2"/>
      </rPr>
      <t>Foram contactados 4 PPGs Na</t>
    </r>
    <r>
      <rPr>
        <sz val="11"/>
        <color rgb="FF000000"/>
        <rFont val="Calibri"/>
        <family val="2"/>
      </rPr>
      <t xml:space="preserve">cionais tentando alinhar estudos com as espécies foco, dos quais 3 estão confirmados. Um em conversa (com o Alessandro) e outro ainda pra fazer o contato com o Rogério. Foi aprovado um projeto de mais de 400mil para trabalhar com essa espécie e outras no norte de Goiás. PPG do IF-Goias em Anápolis, PPG da Universidade Estadual de São Paulo, PPG do Goeldi , Universidade do Alabama . Duas alunas do doc trabalhando com as espécies-alvo, em especial </t>
    </r>
    <r>
      <rPr>
        <i/>
        <sz val="11"/>
        <color rgb="FF000000"/>
        <rFont val="Calibri"/>
        <family val="2"/>
      </rPr>
      <t>Allobates</t>
    </r>
    <r>
      <rPr>
        <sz val="11"/>
        <color rgb="FF000000"/>
        <rFont val="Calibri"/>
        <family val="2"/>
      </rPr>
      <t>.. Uma tese, uma dissertação e 3 PIBIC estão em desenvolvimento com as espécies alvo de peixe do CERPAN. Tese: Genética populacional de Baryancistrus niveatus e B. longipinnis; Dissertação: Barcoding de Anostomídeos reofílicos (Sartor tucuiensis incluído); PIBICs: 1- Avaliação de PANs como instrumento efetivo na conservação de espécies ameaçadas; 2- barcoding de ciclídeos reofílicos (Crenicichcla jegui, C. cyclostoma e C. cametana); 3- Avaliação de espécies ameaçadas na região de Marabá (foco em Aguarunichthys tocantisensis, Mylesinus paucisquamatus, Brycon goeldi). Reuber: dissertação concluída com Modelos de Distribuição das pererecas-macaco.</t>
    </r>
  </si>
  <si>
    <t>O Instituto Boitatá está com três projetos em andamento; MPEG com cinco projetos em andamento: uma tese, uma dissertação e três PIBIC; Uma dissertação concluída na UNB.</t>
  </si>
  <si>
    <t>Iberê Machado (Instituto Boitatá); Alberto Akama (MPEG); Reuber Brandão (UnB).</t>
  </si>
  <si>
    <r>
      <rPr>
        <sz val="11"/>
        <rFont val="Calibri"/>
        <family val="2"/>
      </rPr>
      <t xml:space="preserve">Propor uma rede de pesquisadores para compartilhar as informações, sem sobrepor os </t>
    </r>
    <r>
      <rPr>
        <sz val="11"/>
        <color rgb="FF000000"/>
        <rFont val="Calibri"/>
        <family val="2"/>
      </rPr>
      <t>estudos. Essa conversa será feita com o Alessandro, Rogério e Reuber.</t>
    </r>
  </si>
  <si>
    <t>Ofícios encaminhados, fotos das reuniões, e-mails, ata de reunião, projetos aprovados ou relatórios dos projetos (tcc, dissertação ou tese)</t>
  </si>
  <si>
    <t>1.16</t>
  </si>
  <si>
    <t>Acompanhar a adesão de priorização da análise do CAR de propriedadas localizadas nas AEs do CERPAN (Ação 1.14).</t>
  </si>
  <si>
    <t>Relatório de acompanhamento</t>
  </si>
  <si>
    <t>priorização da análise do CAR de propriedades nas AEs</t>
  </si>
  <si>
    <t>Marcos Ferramosca Cardoso</t>
  </si>
  <si>
    <t>Sara Alves (INEMA-BA); Caio Sousa (SECIMA-GO); Nívia Pereira (IDEFLORBIO-PA); Janaína Aguiar (IEF-MG);  buscar Pontos Focais ABEMA: MS, PI, MA, TO, RO, SP</t>
  </si>
  <si>
    <t>estados com AEs</t>
  </si>
  <si>
    <t>Ação 1.14 (concluída na 3ª Monitoria): "Demandar aos órgãos competentes (federais e estaduais) que seja realizada a regularização de Reservas Legais e APPs, prioritariamente, nas áreas estratégicas do CERPAN." Encaminhar um e-mail ás instituições solicitando confirmação de recebimento do ofício enviado e solicitando atualização sobre o tema da ação em 2022.</t>
  </si>
  <si>
    <t>5.8</t>
  </si>
  <si>
    <t>Desenvolver material de divulgação sobre as espécies-alvo do PAN</t>
  </si>
  <si>
    <t>material de divulgação</t>
  </si>
  <si>
    <t>divulgação das espécies do CERPAN</t>
  </si>
  <si>
    <t>Rafael Valadão (ICMBio/RAN)</t>
  </si>
  <si>
    <t>Reuber Brandão (UnB);  Alberto Akama (MPEG); José Rimoli (UFMS); Sara Alves (INEMA-BA); Marcos Ferramosca (SEMA/MT); Marcelo Raseira (ICMBio/CEPAM), Iberê Machado (Instituto Boitatá), Michelle Abadie (ICMBio/RAN); Christine Strüssmann (UFMT).</t>
  </si>
  <si>
    <t xml:space="preserve">a ideia é que seja um complemento ao Sumário Executivo, com informações básicas sobre cada espécie (mapa, fotos, etc). Definir qual o meio de divulgação (se folder, cartilha, e-book, guia on-line...) </t>
  </si>
  <si>
    <t>5.9</t>
  </si>
  <si>
    <t>Levantar, classificar e georreferenciar as ameaças às espécies-alvo do PAN, a fim de dar subsídio às avaliações do risco de extinção</t>
  </si>
  <si>
    <t>Diagnóstico elaborado com ameaças identificadas, classificadas e georrefernciadas para cada espécie-alvo</t>
  </si>
  <si>
    <t>informação qualificada sobre as ameaças às espécies-alvo do PAN</t>
  </si>
  <si>
    <t>Carlos Guidorizzi (ICMBio/RAN), Michelle Abadie (ICMBio/RAN), NGeo, todos os pesquisadores colabs do PAN</t>
  </si>
  <si>
    <t>Limites do PAN</t>
  </si>
  <si>
    <t>o propósito desta ação é qualificar o processo de avaliação do risco de extinção das espécies, retroalimentar o SALVE (ao menos para as espécies ameaçadas) e subsidiar ações de conservação para as espécies-alvo. Como o CERPAN tem espécies-alvo de diferentes grupos taxonômicos, encaminharemos os resultados para os CNPCs responsáveis.</t>
  </si>
  <si>
    <t>5.10</t>
  </si>
  <si>
    <r>
      <rPr>
        <sz val="14"/>
        <color rgb="FF000000"/>
        <rFont val="Calibri"/>
        <family val="2"/>
      </rPr>
      <t>Buscar novas populações de</t>
    </r>
    <r>
      <rPr>
        <i/>
        <sz val="14"/>
        <color rgb="FF000000"/>
        <rFont val="Calibri"/>
        <family val="2"/>
      </rPr>
      <t xml:space="preserve"> Boana buriti</t>
    </r>
    <r>
      <rPr>
        <sz val="14"/>
        <color rgb="FF000000"/>
        <rFont val="Calibri"/>
        <family val="2"/>
      </rPr>
      <t xml:space="preserve">, </t>
    </r>
    <r>
      <rPr>
        <i/>
        <sz val="14"/>
        <color rgb="FF000000"/>
        <rFont val="Calibri"/>
        <family val="2"/>
      </rPr>
      <t xml:space="preserve">Pithecopus centralis, Bokermannohyla napolii </t>
    </r>
    <r>
      <rPr>
        <sz val="14"/>
        <color rgb="FF000000"/>
        <rFont val="Calibri"/>
        <family val="2"/>
      </rPr>
      <t xml:space="preserve">e caracterizar o ambiente onde ocorrem </t>
    </r>
  </si>
  <si>
    <t>relatório dos trabalhos de campo com mapas das localidades prospectadas</t>
  </si>
  <si>
    <t>incremento do conhecimento sobre as espécies e suas ameaças</t>
  </si>
  <si>
    <t>Rafael Magalhães (UFSJ), Carlos Abrahão (ICMBio/RAN), Michelle Abadie (ICMBio/RAN), Christine Strüssmann (UFMT), Priscila Lemes (UFMT), Thiago Ribeiro de Carvalho Tavares (Unesp)</t>
  </si>
  <si>
    <t>Goiás, Mato Grosso e Minas Gerais</t>
  </si>
  <si>
    <t>as espécies listadas Boana buriti e Bokermannohyla napolii foram avaliadas e validadas no 2º ciclo de avaliação do risco de extinção, sendo consideradas relevantes para sua inclusão neste PAN. Pithecopus centralis foi avaliada como Quase Ameaçada no 1º ciclo de avaliação.</t>
  </si>
  <si>
    <t>SITUAÇÃO ATUAL DAS AÇÕES - 3ª MONITORIA (2021)</t>
  </si>
  <si>
    <t>17/11 e 18/11/2022 (VIRTUAL)</t>
  </si>
  <si>
    <t xml:space="preserve">Difundir o CERPAN às instituições que interagem com a proteção das espécies ameaçadas no âmbito do bioma Cerrado, Pantanal e Amazônia (Bacia do Araguaia-Tocantins). </t>
  </si>
  <si>
    <t>Marcos Cardoso (SEMA-MT); Nívia Pereira (IDEFLORBIO-PA); Sara Alves (INEMA-BA); Caio Sousa (SECIMA-GO); Márcio Araújo (ANA-DF); Raiany Cruz (Naturatins-TO); José Rimoli (UFMS); Abílio Moraes (MPE-MT); Maria Isabel Miranda (MPE-TO); Carla Polaz (ICMBio/CEPTA);  Abílio Moraes (MPE-MT); Davi Pantoja (UFPI-Bom Jesus); Lara Côrtes (ICMBio/RAN)</t>
  </si>
  <si>
    <t>Divulgação nos órgãos federais, estaduais e municipais; ministério público, universidades, instituições de pesquisa, conselhos de classe, ONGs e outras instituições. Apresentar os produtos técnicos gerados pelo CERPAN para os poderes executivo e legislativo, nos níveis cabíveis, para fortalecer os instrumentos legais relacionados às espécies-alvo. Enviar ofício às superintendências do IBAMA, GR/ICMBio e CETAS informando sobre o CERPAN, áres estratégicas e coordenadas de ocorrência das espécies no estado. Encaminhar sumário executivo impresso do CERPAN às instituições que interagem com a proteção das espécies alvo. Realizar cursos de instrumentalização junto aos estados do PAN com ocorrência conhecida das espécies-alvo. Envolver secretarias municipais nas oficinas em caso de espécies microendêmicas.</t>
  </si>
  <si>
    <t xml:space="preserve">Foram distribuídos o sumário do CERPAN para nove instituições durante a participação em eventos e reuniões. Em reunião com o Coordenador da GR 3 foi apresentado o CERPAN e indicadas algumas ações relevantes para colaboração. O sumário executivo do CERPAN foi encaminhado para todas as UCs das áreas estratégicas do CERPAN.  Foi aprovado um projeto para realização de um worksop com os estados com ocorrência das espécies CR Lacuna, porém, como é ano eleitoral e certamente ocorrerão mudanças nos OEMAs após as eleições. Dessa maneira, achamos estratégico a realização do workshop em fevereiro de 2023, como o grupo de gestores do quadriênio 2023-2026. Em Fevereiro/2022 o Sumário Executivo foi entregue em mãos às chefias imediatas da SEMA/MT (Coordenadora, Superintendente, Secretária Adjunta e Secretária de Meio Ambiente). </t>
  </si>
  <si>
    <t>Sumários executivo, relatório de áreas estratégicas apresentados e entregues.</t>
  </si>
  <si>
    <t>Rafael Martins Valadão (ICMBio/RAN), Marcos Cardoso (SEMA/MT)</t>
  </si>
  <si>
    <t>Para 2023 investir na divulgação do CERPAN junto às instituições que participarão da oficina de avaliação final, Bem como stekholders que se envolverão na elaboração do segundo ciclo do CERPAN.
Houve atraso na contratação do bolsista para auxiliar na organização do workshop e outras atividades dessa ação, contudo sem prejuízo ao andamento.</t>
  </si>
  <si>
    <t>Marcos Cardoso (SEMA-MT); Nívia Pereira (IDEFLORBIO-PA); Sara Alves (INEMA-BA); Caio Sousa (SECIMA-GO); Márcio Araújo (ANA-DF); Raiany Cruz (Naturatins-TO); José Rimoli (UFMS); Abílio Moraes (MPE-MT); Maria Isabel Miranda (MPE-TO); Carla Polaz (ICMBio/CEPTA);  Abílio Moraes (MPE-MT); Davi Pantoja (UFPI-Bom Jesus); Lara Côrtes (ICMBio/RAN); Luciana Signorelli (ICMBio/RAN)</t>
  </si>
  <si>
    <t xml:space="preserve">Para 2023 investir na divulgação do CERPAN junto às instituições que participarão da oficina de avaliação final, Bem como stakeholders que se envolverão na elaboração do segundo ciclo do CERPAN. </t>
  </si>
  <si>
    <t>Rafael Balestra (ICMBio/RAN)</t>
  </si>
  <si>
    <t>Alberto Akama (MPEG); Davi Pantoja (UFPI-Bom Jesus); Fausto Nomura (UFG); Fabrício B. Teresa (UEG); Marcos Cardoso (SEMA-MT); Nívia Pereira (IDEFLORBIO-PA); Sara Alves (INEMA-BA); Caio Sousa (SECIMA-GO);  Raiany Cruz (Naturatins-TO); José Rimoli (UFMS); Maria Isabel  Miranda (MPE-TO) ; Abílio Moraes (MPE-MT); Flavio Santos (MPE-GO); Manoel dos Santos Filho (UNEMAT-Cáceres); Ana Elisa Bacellar (ICMBio/COPEG); Reuber Brandão (UnB); Daniel Loureiro (EPE)</t>
  </si>
  <si>
    <t>Todas instituições de fomento foram instigadas sobre a importâcia de editais na temática PAN no início do Plano de Ação, posteriormente algumas cartas de apoio a projetos foram produzidas, no período avaliado por essa oficina foi prestado apoio a dois projetos submetidos.</t>
  </si>
  <si>
    <t>Ofícios encaminhados e Carta de apoio à projetos.</t>
  </si>
  <si>
    <t>Rafael Martins Valadão (ICMBio/RAN), Rafael Antônio Machado Balestra (ICMBio/RAN)</t>
  </si>
  <si>
    <t>Ofícios, cartas de apoio aos projetos submetidos.</t>
  </si>
  <si>
    <t>Trata-se de uma ação comum a todos os PANs do RAN e, provavelmente, à maioria dos PANs. Seria importante que essa ação fosse encaminhada pelo Presidente do ICMBio a todas as instituições de fomento para todos os PANs.</t>
  </si>
  <si>
    <t>Ação 1.4 - Ação realocada no Objetivo específico 5 na Monitoria Anual 2, tornando-se ação 5.7.</t>
  </si>
  <si>
    <t>Na Monitoria Anual 2, o grupo entendeu que a ação 1.4 deveria ficar no OE 5, tornando-se a ação 5.7.</t>
  </si>
  <si>
    <r>
      <rPr>
        <sz val="11"/>
        <color rgb="FF000000"/>
        <rFont val="Calibri"/>
        <scheme val="minor"/>
      </rPr>
      <t xml:space="preserve">O IEB-CEPF lançou editais para a criação de RPPNs que foram conduzidos pela FUNATURA e Instituto Cerrados para a criação de 50 RPPNs. Vinte e nove RPPNs foram criadas. O objetivo foi alcançado, mas não temos ideia de quantos hectares e se há espécies-alvo do CERPAN nessas áreas. Existe a uma proposta de criação de RPPN em Corumbá/GO, em área com distribuição potencial de </t>
    </r>
    <r>
      <rPr>
        <i/>
        <sz val="11"/>
        <color rgb="FF000000"/>
        <rFont val="Calibri"/>
        <scheme val="minor"/>
      </rPr>
      <t>Allobates goianus</t>
    </r>
    <r>
      <rPr>
        <sz val="11"/>
        <color rgb="FF000000"/>
        <rFont val="Calibri"/>
        <scheme val="minor"/>
      </rPr>
      <t xml:space="preserve">. Articulação foi realizada em 2023 para retomado do processo de ampliação da ESEC Serra das Araras em 2023, área de ocorrência de </t>
    </r>
    <r>
      <rPr>
        <i/>
        <sz val="11"/>
        <color rgb="FF000000"/>
        <rFont val="Calibri"/>
        <scheme val="minor"/>
      </rPr>
      <t>Kentropyx vanzoi</t>
    </r>
    <r>
      <rPr>
        <sz val="11"/>
        <color rgb="FF000000"/>
        <rFont val="Calibri"/>
        <scheme val="minor"/>
      </rPr>
      <t xml:space="preserve"> e </t>
    </r>
    <r>
      <rPr>
        <i/>
        <sz val="11"/>
        <color rgb="FF000000"/>
        <rFont val="Calibri"/>
        <scheme val="minor"/>
      </rPr>
      <t>Sapajus cay</t>
    </r>
    <r>
      <rPr>
        <sz val="11"/>
        <color rgb="FF000000"/>
        <rFont val="Calibri"/>
        <scheme val="minor"/>
      </rPr>
      <t>. Está em processo de criação ainda a RPPN Lago do Campo, junto ao ICMBio, cin 145 ha no município de Caseara.</t>
    </r>
  </si>
  <si>
    <t>mapa das RPPNs criadas no último ano</t>
  </si>
  <si>
    <r>
      <t xml:space="preserve">Reuber Brandão (UNB), Iberê Machado (Instituto Boitatá), Rafael Valadão (ICMBio/RAN),  </t>
    </r>
    <r>
      <rPr>
        <sz val="11"/>
        <color rgb="FFFF0000"/>
        <rFont val="Calibri"/>
        <family val="2"/>
        <scheme val="minor"/>
      </rPr>
      <t>George Georgiadis (Instituto Araguaia)</t>
    </r>
    <r>
      <rPr>
        <sz val="11"/>
        <color theme="1"/>
        <rFont val="Calibri"/>
        <family val="2"/>
        <scheme val="minor"/>
      </rPr>
      <t xml:space="preserve"> </t>
    </r>
  </si>
  <si>
    <t>Como forma de apoio na criação de RPPNs, pode ser interessante articular parceria junto à Rede Nacional de Trilhas de Longo Curso e Conectividade - RedeTrilhas, pois alinha com o objetivo de buscar usar RPPNs e outras áreas protegidas como foco da criação dos trajetos, principalmente como forma manter a conectividade entre as áreas. Algumas trilhas de longo alcance foram estabelecidas, mas as conversas deram uma esfriada com a pandemia.</t>
  </si>
  <si>
    <t>Estimular a criação e a ampliação de unidades de conservação federais, estaduais, municipais e RPPNs, especialmente nas áreas de distribuição das espécies-alvo do CERPAN.</t>
  </si>
  <si>
    <t>Explorar as potencialidades de criação de RPPNs no projeto Trilhas do Brasil. Verificar quais são as trilhas existentes e comparar com a distribuição das espécies alvo.</t>
  </si>
  <si>
    <t>Foram elaborados 5 (cinco) manifestações e/ou pareceres técnicos desfavoráveis à soltura de alevinos (peixamento) e programas de repovoamento no estado de Mato Grosso. Houve uma reunão para tratar sobre a atribuição de criação de espécies exóticas e estamos aguardando o parecer da Procuradoria Federal Especializada que define atribuição do IBAMA para o licenciamento. Ainda nessa temática, está em preparação a ação direta de inconstitucionalidade à lei estadual 3.825 que autoriza a piscicltura em cativeiro de peixe panga no estado do Tocantins.</t>
  </si>
  <si>
    <t>1) Parecer Técnico nº 021/2021-CFRP/SUBIO/SEMA-MT, de 21/12/2021, (processo 544215/2021) desfavorável à autorização para promover soltura de alevinos no lago do Manso (Interessado: Prefeitura Municipal de Chapada dos Guimarães); 2) Parecer Técnico nº 014/CFRP/SUBio/SEMA/2021, de 26/07/2021 (processo 331773/2021) desfavorável à solicitação de repovoamento - Peixamento do Lago da PCH São Lourenço (Interessado: Silimon e Cia – Vectorman Consultoria e Projetos); 3) Manifestação nº 018/2021-CFRP/SUBIO/SEMA-MT, de 28/09/2021, desfavorável ao projeto de repovoamento apresentada pelo Sr. Yuri Bastos Jorge à Coordenadoria Estadual da Justiça Comunitária, para compor ações como o Ribeirinho Cidadão, Expedição Jofre e Araguaia Cidadão (Interessado: Exmo. Sr. José Antonio Bezerra Filho, Juiz de Direito - Poder Judiciário do Estado de Mato Grosso); 4) Manifestação Técnica nº 00043/2022/CFRP/SEMA, de 28/03/2022 (Processo SEMA-PRO-2022/03961), contrário à justificava do PL 717/2021 (Institui a criação do Programa de Peixamento na Barragem da Usina Hidrelétrica do Manso no Estado de Mato Grosso); 5) Parecer Nº 00075/2022/CFRP/SEMA, de 21/03/2022 (Processo CASACIVIL-PRO-2022/01720), desfavorável ao Projeto de Lei Nº 717/2021, que “Institui a criação do Programa de Peixamento na Barragem da Usina Hidrelétrica do Manso no Estado de Mato Grosso e dá outras providências”. Resultado: Publicação da LEI Nº 11.702, DE 30 DE MARÇO DE 2022 - Institui a criação do Programa de Peixamento na Barragem da Usina Hidrelétrica do Manso no Estado de Mato Grosso. (DOE EE 30/03/2022 – págs. 1 a 2). Acórdão do TJE-TO julgando o pedido como procedente.</t>
  </si>
  <si>
    <t>Marcos Cardoso (SEMA/MT),  Marcelo Raseira (ICMBio/CEPAM), Rafael Valadão (ICMBio/RAN).</t>
  </si>
  <si>
    <t>O interesse e a cultura no estado de MT em realizar ações de peixamento é muito forte, tendo vários interessados, desde prefeituras, ministério público, empresas de consultoria, etc. Apesar das constantes solicitações de autorização para peixamento, demandadas à SEMA, mesmo com manifestações e pareceres desfavoráveis, inclusive ao PL 717/2021, o Estado publicou a LEI Nº 11.702, DE 30 DE MARÇO DE 2022, que Institui a criação do Programa de Peixamento na Barragem da Usina Hidrelétrica do Manso no Estado de Mato Grosso. (DOE EE 30/03/2022 – págs. 1 a 2)</t>
  </si>
  <si>
    <t>Ação 1.7 - Excluída na Monitoria Anual  3.</t>
  </si>
  <si>
    <t>Na Monitoria Anual 3,  já que o Decreto nº 10.473, de 24 de agosto de 2020, revogou decreto nº 8447, de 06 de maio de 2015, que criava o Plano de Desenvolvimento Agropecuário do MaToPiBa. Logo, essa ação não faz mais sentido.</t>
  </si>
  <si>
    <t>Ação 1.10 - Excluída na Monitoria Anual 3.</t>
  </si>
  <si>
    <t>Guth Berger (ICMBio/DIBIO/COESP); Maria Isabel Miranda (MPE-TO); Abílio Moraes (MPE-MT); Flávio Santos (MPE-GO);  Marcos Cardoso (SEMA-MT); Rafael Valadão (ICMBio/RAN); Sara Alves (INEMA-BA); Nívia Pereira (IDEFLORBIO-PA); Caio Sousa (SECIMA-GO); Iberê Machado (Instituto Boitatá);Leandro Alves (UFMS); Rafael Martins Valadão (ICMBio/RAN); Flávia Batista (ICMBio/RAN); Daniel Loureiro (EPE).</t>
  </si>
  <si>
    <r>
      <t xml:space="preserve">Foi construída uma NT sobre a Flona da Mata Grande, com diagnóstico sobre a UC.  Adiconalmente, foi contactado os responsáveis pelo PM do Parque Estadual e APA dos Pireneus, que estão elaborando o PM das duas UCs. Foram oferecidos subsídios para elaboração das seguintes UCs na área do CERPAN: Floresta Nacional de Palmares; RESEX Marinha Mestre Luciano, Reserva Extrativista Mãe Grande de Curuça, PARNA da Serra da Bodoquena. Marcos (SEMA-MT): Foi aprovado o Plano de Manejo do Parque Estadual Dom Osório Stoffel. Está em elaboração o Plano de Manejo da ARIE Capetinga-Taquara, única UC que protege a </t>
    </r>
    <r>
      <rPr>
        <i/>
        <sz val="11"/>
        <rFont val="Calibri"/>
        <family val="2"/>
      </rPr>
      <t xml:space="preserve">Boana buriti, no momento </t>
    </r>
    <r>
      <rPr>
        <sz val="11"/>
        <rFont val="Calibri"/>
        <family val="2"/>
      </rPr>
      <t>está em processo de elaboração do Termo de Cooperação entre ICMBio e UnB para estabelecer de que forma se dará a gestão compartilhada da UC.</t>
    </r>
  </si>
  <si>
    <t>Documentos técnicos, Plano de Manejo e portaria de aprovação publicados: Plano de Manejo do Parque Estadual Dom Osório Stoffel (PORTARIA Nº 508/2022/SEMA/MT - Diário Oficial de 24/06/2022, pág. 12, disponível em https://www.iomat.mt.gov.br/portal/visualizacoes/pdf/16857/#/p:12/e:16857) e o Plano de Manejo está disponível em: http://www.sema.mt.gov.br/site/index.php/unidades-de-conservacao/unidades-de-conservação-estaduais/category/179-parque-estadual-dom-osório-stoffel. NT sobre a Flona da Mata Grande (processo sei.: 02071.000052/2022-91). Subsídios para elaboração das seguintes UCs na área do CERPAN: Floresta Nacional de Palmares (SEI: 02070.000626/2021-51); RESEX Marinha Mestre Luciano (SEI: 02070.023450/2021-13), Reserva Extrativista Mãe Grande de Curuça (02070.023441/2021-14), PARNA da Serra da Bodoquena (02070.010802/2022-43).</t>
  </si>
  <si>
    <t>Reuber Brandão (UNB); Rafael Martins Valadão (ICMBio/RAN); Marcos Cardoso (SEMA/MT)</t>
  </si>
  <si>
    <t>Verificar anualmene o SEI para reunir processos no âmbito do ICMBio/RAN.</t>
  </si>
  <si>
    <t>Guth Berger (ICMBio/DIBIO/COESP); Maria Isabel Miranda (MPE-TO); Abílio Moraes (MPE-MT); Flávio Santos (MPE-GO); Marcos Cardoso (SEMA-MT); Sara Alves (INEMA-BA); Nívia Pereira (IDEFLORBIO-PA); Caio Sousa (SECIMA-GO); Iberê Machado (Instituto Boitatá);Leandro Alves (UFMS); Rafael Martins Valadão (ICMBio/RAN); Flávia Batista (ICMBio/RAN); Daniel Loureiro (EPE).</t>
  </si>
  <si>
    <t>(Ação concluída na Monitoria Anual 3)
Demandar aos órgãos competentes (federais e estaduais) que seja realizada a regularização de Reservas Legais e APPs, prioritariamente, nas áreas estratégicas do CERPAN.</t>
  </si>
  <si>
    <t>Ofícios encaminhados.</t>
  </si>
  <si>
    <t>Usar estrutura do CAR para alavancar a ação; Diagnosticar a situação das Áreas de Preservação Permanente (APPs) e Reservas legais (RLs) nas áreas estratégicas do PAN. Retomar os ofícios resposta e reenviar para as secretarias indicadas quando não é o meio ambiente que realiza a regularização do CAR.</t>
  </si>
  <si>
    <t>Ação concluída na Monitoria Anual 3.</t>
  </si>
  <si>
    <t xml:space="preserve">Foi realizado o levantamento de todos os PATs em elaboração ou que estão em  implementação na área de abrangência do CERPAN e o contato com alguns coordenadores dos PATs foi feito. O CERPAN também participou da elaboração do PRIM Hidrelétricas da Amazônia. </t>
  </si>
  <si>
    <t>Lista de PATs e PRIM</t>
  </si>
  <si>
    <t>Michelle Abadie (ICMBio/RAN)</t>
  </si>
  <si>
    <t>O PRIM Infraestruturas Viárias Terrestres (PRIM-IVT) foi elaborado em momento anterior a essa monitoria. A Secretaria de Estado de Planejamento e Gestão (SEPLAG/MT), por meio da Superintendência de Informações Socioeconômicas e Ordenamento Territorial (65-3613-3249), Coordenadoria de Ordenamento e Planejamento Territorial (65-3613-3233/3204/3216 ou copt@seplag.mt.gov.br) é o setor responsável para gerir o Ordenamento Territorial, por meio do Zoneamento Socioeconômico Ecológico do estado de Mato Grosso.</t>
  </si>
  <si>
    <t>Rafael Valadão (ICMBio/RAN); Sara Alves (INEMA-BA); Marcos Cardoso (SEMA-MT); Alberto Akama (MPEG); Reuber Brandão (UnB); Iberê Machado (Instituto Boitatá); Nívia Pereira (IDEFLORBIO-PA); Cintia Lepesqueur (ICMBio/COPAN)</t>
  </si>
  <si>
    <t>Espera-se a integração entre PAN, PAT (Plano de Ação Territorial), PRIM (Plano de Redução de Impacto) e ZEE (Zoneamento Ecológico Econômico). Nos PRIM e ZEE, divulgar o CERPAN e nos colocar à disposição para participar da elaboração e das revisões. É importante que os coordenadores dos PATs presentes na AA do CERPAN sejam convidados para a oficina de elaboração do segundo ciclo do CERPAN.</t>
  </si>
  <si>
    <t>Sara Alves (INEMA-BA); Caio Sousa (SECIMA-GO); Nívia Pereira (IDEFLORBIO-PA); Janaína Aguiar (IEF-MG);  buscar Pontos Focais ABEMA: MS; PI; MA; TO; RO; SP</t>
  </si>
  <si>
    <t>Foi criada para acompanhamento da Ação 1.14 (concluída na 3ª Monitoria): "Demandar aos órgãos competentes (federais e estaduais) que seja realizada a regularização de Reservas Legais e APPs, prioritariamente, nas áreas estratégicas do CERPAN." Encaminhar um e-mail às instituições solicitando confirmação de recebimento do ofício enviado e solicitando atualização sobre o tema da ação em 2022.</t>
  </si>
  <si>
    <t>Foi encaminhado e-mail para as 10 (dez) OEMAs que receberam o Ofício SEI nº 1 a 10/2020-RAN/DIBIO/ICMBio (referente Processo n° 02071.000008/2020-10) e respectivos pontos focais. Confirmaram recebimento 3 (três) OEMAs: PA (protocolo 2022/1556067), TO (protocolo SGD:2020/40319/145016) e GO (E-mail acusando recebimento). Até 07/12/2022 as demais não confirmaram recebimento: MA, PI, BA, MG, SP, MS e RO.</t>
  </si>
  <si>
    <t>E-mails enviados e respostas.</t>
  </si>
  <si>
    <t>Marcos Cardoso (SEMA/MT)</t>
  </si>
  <si>
    <t>São Paulo não responderá porque o Instituto Florestal foi extinto. O ICMBio precisa enviar novo ofício para o Órgão Ambiental responsável atualmente pelo CAR. Sugiro enviar somente em Janeiro de 2023 devido mudança de governo. Recomenda entrar em contato com os responsáveis pela agenda de CAR e PRA na SAA, por meio dos contatos: Maria Cristina de Oliveira Murgel - Diretor Técnico III GABINETE DO SECRETARIO E ASSESSORIAS e Luis Gustavo de Souza Ferreira.</t>
  </si>
  <si>
    <t>Enviar ofício ao estado de SP após fevereiro de 2023.</t>
  </si>
  <si>
    <t>(Ação concluída na Monitoria Anual 1)
Identificar as áreas estratégicas com base na distribuição conhecida das espécies- alvo e suas ameaças</t>
  </si>
  <si>
    <t>Ação concluída na Monitoria Anual 1</t>
  </si>
  <si>
    <t>Na última oficina, o articulador deu a ação como concluída, porém não entregou o produto (mapa). Rafael Valadão vai colaborar, produzindo o mapa.</t>
  </si>
  <si>
    <t>Rafael M. Valadao (ICMbio/RAN)</t>
  </si>
  <si>
    <t>Contactar o articulador da ação para validação do produto.</t>
  </si>
  <si>
    <t xml:space="preserve">Identificar remotamente áreas de campo Cerrado no estado de São Paulo, onde ocorrem três espécies-alvo (Phalotris multipunctatus, Philodryas livida, Proceratophrys moratoi)
</t>
  </si>
  <si>
    <t>Leandro Tambosi (UFABC); Ricardo Sawaya (UFABC); Fábio Maffei (UNESP-Bauru); Vanda Ferreira (UFMS); Marcio Silva (ANA); Rafael Valadão (ICMBio/RAN), Luciana Signorelli (ICMBio/RAN)</t>
  </si>
  <si>
    <t>Manoel dos Santos Filho (UNEMAT-Cáceres); Almerio Gusmão (UNEMAT); Gilson dos Santos (UFMS); Stephen Ferrari (UFS); Paula Isla Martins (IMASUL); Ana Paula  Felicio (IMASUL); Cláudia Regina Macedo Coutinho (CRAS-MS); Fabiano Melo (UFV - Viçosa-MG); Antônio Lázaro (UFMS); Daniel Aranda (UNIDERP); Adriana de Barros (UFMS); Nara Ignácio Lucca Lázaro (UFMS); Rogério Faria (UFMS); Tatiane Lima (UFMS); Camila Aoki (UFMS); Bruna G. Fina Cicalise (UFMS); Ricardo Henrique Gentil Pereira (UFMS)</t>
  </si>
  <si>
    <t>Foram identificadas 3 áreas importantes no MT e mais algumas áreas importantes no MS. Por falta de recurso, os mapas das áreas prioritárias não foram elaborados (laboratório de geoprocessamento ficou sem recurso), pois é necessário o refinamento das imagens por meio de expedições de campo.</t>
  </si>
  <si>
    <t>Falta de recurso para as análises de geoprocessamento e expedições de campo (valiação das áreas identificadas como prioritárias)</t>
  </si>
  <si>
    <t>Pensar em uma oficina específica sobre essa ação com os pesquisadores e pessoal de geoprocessamento (ver possibilidade de incluir MHEGA do RAN)</t>
  </si>
  <si>
    <t>Flávia Baptista (ICMBio/RAN); Bruna Arbo (ICMBio/RAN); Reuber Brandão (UnB); Paula Valdujo (WWF); Renata Françoso (UFLA); Geraldo Wilson Fernandes (UFMG); Ibere Machado (Intituto Boitatá); Débora Silvano (IFB); Caroline Corrêa Nobrega (Aliança da Terra); Manoel dos Santos Filho (UNEMAT-Cáceres); José Rimoli (UFMS); Guth Berger (ICMBio/DIBIO/COESP); Thiago Pereira (UFT); Luiz Sérgio Ferreira (ICMBio/CEPTA).</t>
  </si>
  <si>
    <t>Os scripts para produção dos produtos de perda e fragmentação de habitat estão em elaboração. Será possível encaminhar o relatório até o final do prazo planejado.</t>
  </si>
  <si>
    <t>Script prévio e mapas testes</t>
  </si>
  <si>
    <t>A ação foi executada para a bacia do rio Tocantins-Araguaia e do rio Paraguai, é necessário o aporte de recurso para a execução da análise dos impactos na bacia do Alto Paraná.</t>
  </si>
  <si>
    <t>Verificar se Hasemania crenuchoides está entre as espécies-alvo do PAN Alto Paraná, que está em elaboração pelo CEPTA.</t>
  </si>
  <si>
    <t>Promover ações que diminuam a caça e apanha das espécies-alvo, nos próximos 5 anos.</t>
  </si>
  <si>
    <t>Ação 3.1 - Ação realocada no Objetivo específico 5 na Monitoria Anual 3, tornado-se ação 5.11.</t>
  </si>
  <si>
    <r>
      <t>Durante a 3ª Monitoria, o grupo entendeu que essa ação poderia ser realocada para o OE 5, entrando na Matriz da Monitoria Anual 4 como ação 5.11. Sendo assim, o OE 3 será excluído, pois ficou sem ações. Além disso, o especialista na espécie-alvo (</t>
    </r>
    <r>
      <rPr>
        <i/>
        <sz val="11"/>
        <rFont val="Calibri"/>
        <family val="2"/>
        <scheme val="minor"/>
      </rPr>
      <t>Sapajus cay</t>
    </r>
    <r>
      <rPr>
        <sz val="11"/>
        <rFont val="Calibri"/>
        <family val="2"/>
        <scheme val="minor"/>
      </rPr>
      <t>) detectou durante os estudos realizados nos últimos anos, no âmbito do CERPAN, que a caça não está entre as principais pressões que coloca a espécie em categoria de ameaça, sendo que a ação segue com caráter investigatório com finalidade científica, mais adequada ao objetivo específico 5.</t>
    </r>
  </si>
  <si>
    <t>Ação 3.2 - Ação excluída na Monitoria Anual 3.</t>
  </si>
  <si>
    <t>Na Monitoria Anual 3 o grupo entendeu que a ação deveria ser excluída e criada uma nova ação no objetivo específico 5, com foco na elaboração de material de divulgação para todas as espécies alvo do CERPAN.</t>
  </si>
  <si>
    <t>Guth Berger (ICMBio/DIBIO/COESP);  Franciele Fath (ICMBio/RAN); Lara Côrtes (ICMBio/RAN);  Ubirajara Oliveira (UFMG); Ricardo Dobrovolski (UFBA); Paula Valdujo (WWF); Marcio Araújo (ANA-DF); Caroline Nóbrega (Aliança da Terra); Manoel dos Santos Filho (UNEMAT-Cáceres); Rafael Mingoti (EMBRAPA); Luiz Sérgio Ferreira (ICMBio/CEPTA); Iberê Machado (Instituto Boitatá); Flávia Batista (ICMBio/RAN); Leila Meyer (UFMG); Gracie Verde Selva (Instituto Brasileiro de Desenvolvimento e Sustentabilidade); Marília Carolina M. de Souza (UFG); Fernando M. Resende (UFG); Daniela de Melo e Silva (UFG); Rafael Martins Valadão (ICMBio/RAN); Sônia HST de Mendonça (ICMBio/RAN);Bruna Arbo Meneses (ICMBio/RAN).</t>
  </si>
  <si>
    <r>
      <rPr>
        <sz val="11"/>
        <color rgb="FF000000"/>
        <rFont val="Calibri"/>
        <family val="2"/>
      </rPr>
      <t xml:space="preserve">Foi realizada uma expedição para a ESEC Pirapitinga para monitorar o impacto do rompimento da barragem do Córrego do Feijão na população de cágado. Tivemos aprovoado um projeto que encontra-se no banco de projetos do ICMBio para o programa de conversão de multas. O objetivo é a realização das análises para avaliar a concentração de metais pesados em amostras biológicas de </t>
    </r>
    <r>
      <rPr>
        <i/>
        <sz val="11"/>
        <color rgb="FF000000"/>
        <rFont val="Calibri"/>
        <family val="2"/>
      </rPr>
      <t>Phrynops geoffroanus. T</t>
    </r>
    <r>
      <rPr>
        <sz val="11"/>
        <color rgb="FF000000"/>
        <rFont val="Calibri"/>
        <family val="2"/>
      </rPr>
      <t>ambém foram realizadas expedições de monitoramento de anfíbios na ESEC Pirapitinga, PARNA das Emas e PARNA Chapada dos Veadeiros, análises laboratoriais foram realizadas para detectar o dano genético nos anfíbios. Até maio do próximo ano serão realizadas as últimas expedições de monitoramento de anfíbios e  será gerado um relatório final com análise dos impactos esses animais estão expostos e sua evolução ao longo dos anos de monitoramento, além de recomedações para inclusão nos planos de manejo das unidades de conservação monitoradas.</t>
    </r>
  </si>
  <si>
    <t>Relatório Técnico e mapas.</t>
  </si>
  <si>
    <t>PARNA de Emas, ESEC de Pirapitinga, PARNA da Chapada dos Veadeiros e Região de Cristalina.</t>
  </si>
  <si>
    <t>Não obtivemos sucesso no andamento dessa ação. Frente a falta de ambiente favorável politicamente para se discutir questões ambientais o esforço foi direcionado para tentar barrar retrocessos, sem perspectivas de avanços. Os poucos comitês de bacia existentes estão parados e ignorados, os poucos ativos, funcionam sob supervisão do MPE.</t>
  </si>
  <si>
    <t>Sem produto. A ação praticamente não foi iniciada.</t>
  </si>
  <si>
    <t>Nesses últimos 4 anos não houve possibilidade de criar comitês de bacias nem nenhum outro tipo de estrutura de gestão ambiental devido ao contexto político. Trata-se de uma ação com alto risco, pois com a criação o comitê assume atribuições que, na ausência do comitê, são de responsabilidade da ANA. Em muitos casos, o fato de não existir o comitê em uma área de ocorrência de espécie ameaçada seria menos prejudicial, já que qualquer atividade relacionada ao uso da água seria atribuição da ANA. Adicionalmente, não temos governança sob a criação dos comitês e não houve opornutindade/vontade política para criação de comitês ou outro tipo de estrutura de gestão ambiental nos últimos quatro anos. Sendo assim, a plenária da oficina decidil pela exclusão da ação nessa 4ª monitoria anual.</t>
  </si>
  <si>
    <t>George Georgiadis (Instituto Araguaia), Rafael Martins Valadão (ICMBio/RAN) e demais membros do GAT.</t>
  </si>
  <si>
    <t>Na Monitoria Anual 4, o grupo entendeu que a ação deveria ser excluída. Em bacias sem um comitê instituído o ordenamento é realizado pela ANA, a única que tem governança para criação dos comitês.</t>
  </si>
  <si>
    <t>Lara Côrtes (ICMBio/RAN); Caio Sousa (SECIMA-GO);  Reuber Brandão (UnB); Fausto Nomura (UFG); Marcio Silva (ANA); Iberê Machado (Instituto Boitatá); George Georgiadis (Instituto Araguaia); Larissa Limírio (ICMBio/CNPT).</t>
  </si>
  <si>
    <t>No período avaliado foram trabalhadas boas práticas conservacionistas com 161 produtores rurais na área do CERPAN, com o apoio em assessoria técnica e compartilhamento de custos (podendo atingir até R$ 30.000,00 de custos compartilhados) para adequações socioambientais. Esse projeto é desenvolvido no âmbito do Programa Global REDD Early Movers (REM) para o estado de Mato Grosso. Além disso, no Pantanal foram treinados mais de 300 voluntários e uma parceria com um pouco mais de 170 próprietários  para o desenvolvimento de atividades de prevenção, controle e combate à incêncios florestais no Bioma.</t>
  </si>
  <si>
    <t>Fotos, treinamentos e divulgação dos resultados.</t>
  </si>
  <si>
    <t>Lara Côrtes (ICMBio/RAN); Caio Sousa (SECIMA-GO);  Reuber Brandão (UnB); Fausto Nomura (UFG); Marcio Silva (ANA); George Georgiadis (Instituto Araguaia); Larissa Limírio (ICMBio/CNPT).</t>
  </si>
  <si>
    <t xml:space="preserve">Produtos podendo incluir vídeos curtos sobre as espécies, biomas, resultados, o próprio PAN, textos em jornais e revistas físicas e eletrônicas, mídias sociais, coletivas de imprensa, etc. Buscar melhorias contínuas nas estratégias de comunicação; escrever sobre PAN para divulgação científica(ex: ciência hoje para crianças). Criar um perfil do CERPAN no Instagram. </t>
  </si>
  <si>
    <t>O andamento da ação foi incluído na ação 5.2</t>
  </si>
  <si>
    <t>Na monitoria 4 o grupo decidiu pelo agrupamento dessa ação com a ação 5.2. A decisão consideraou a similaridade de produtos e resultados esperados, bem como o fato de a ação 5.1 ser uma atividade (estratégia de comunicação) da ação 5.2.</t>
  </si>
  <si>
    <t>Fábio Maffei (UNESP-Bauru); Marcus Cianciaruso (UFG); Hélida Ferreira da Cunha (UEG); Thiago Pereira (UFT);  Lara Côrtes (ICMBio/RAN); Paulo De Marco (UFG); Dilermando Pereira Lima Junior (UFMT-Barra do Garças); Alessandro Morais (IF-GO); George Georgiadis (Instituto Araguaia); Reuber Brandão (UnB); Rafael Martins Valadão (ICMBio/RAN); Larissa Limírio (ICMBio/CNPT); Rafael Martins Valadão (ICMBio/RAN); Rodrigo Tinoco (Instituto Boitatá).</t>
  </si>
  <si>
    <r>
      <rPr>
        <sz val="11"/>
        <color rgb="FF000000"/>
        <rFont val="Calibri"/>
        <family val="2"/>
      </rPr>
      <t>No período foram realizadas duas publicações do CERPAN no intagran/facebook do RAN. Iberê: 32 palestras e divulgação do CERPAN em 29 eventos. Foi realizada uma expedição em agosto para para o Rio Xingu e os vídeos estão em preparação para divulgação nas mídias sociais. Elaboração de um projeto "Os macacos vão a escola: primatas de Mato Grosso do Sul, patrimônio para se conhecer para preservar. Divulgação de posteres de espécies alvo do CERPAN no evento "Integra" na UFMS.  Foi lançada uma cartilha de fauna silvestre do estado da Bahia, com informações e divulgação do ink do CERPAN. A cartilha foi lançada dia 09/11 e é amplamente distribuída nas ações de Educação Ambiental nos municípios do Cerrado da Bahia.  Ocorrerá em dezembro expedições de campo focados nas espécies de Anfíbios do Cerrado no âmbito do projeto DOTs, com o objetivo de gerar material de divulgação das espécies de anfíbios (</t>
    </r>
    <r>
      <rPr>
        <i/>
        <sz val="11"/>
        <color rgb="FF000000"/>
        <rFont val="Calibri"/>
        <family val="2"/>
      </rPr>
      <t>Boana buriti, A. goianus e P. centralis</t>
    </r>
    <r>
      <rPr>
        <sz val="11"/>
        <color rgb="FF000000"/>
        <rFont val="Calibri"/>
        <family val="2"/>
      </rPr>
      <t>).</t>
    </r>
  </si>
  <si>
    <t>Palestras, Eventos e Exposições. Material áudio-visual a ser editado e cartilha.</t>
  </si>
  <si>
    <t>Iberê Machado (Instituto Boitatá), José Rímoli (UFMS), Sara Alves (INEMA/BA), Reuber Brandão (UNB), Rafael Martins Valadão (ICMBio/RAN).</t>
  </si>
  <si>
    <t>Proposta de live no Herpeto sem fronteiras para falar sobre as espécies do CERPAN (2023). https://www.youtube.com/@HerpetoSemFronteiras</t>
  </si>
  <si>
    <t>Promover, apoiar e executar atividades de sensibilização ambiental e divulgação que envolvam as espécies-alvo e seus hábitats.</t>
  </si>
  <si>
    <t>Logo do CERPAN, inserção do CERPAN na mídia e relatório das ações realizadas.</t>
  </si>
  <si>
    <t>Fábio Maffei (UNESP-Bauru); Marcus Cianciaruso (UFG); Hélida Ferreira da Cunha (UEG); Thiago Pereira (UFT);  Lara Côrtes (ICMBio/RAN); Paulo De Marco (UFG); Dilermando Pereira Lima Junior (UFMT-Barra do Garças); Alessandro Morais (IF-GO); George Georgiadis (Instituto Araguaia); Reuber Brandão (UnB); Rafael Martins Valadão (ICMBio/RAN); Larissa Limírio (ICMBio/CNPT); Rodrigo Tinoco (Instituto Boitatá), Caroline Nóbrega (Aliança da Terra); Luciana Signorelli (ICMBio/RAN).</t>
  </si>
  <si>
    <t>Ações de sensibilização envolvendo caça e apanha de macacos e pesca e coleta de peixes. Esta ação pode ocorrer em concomitância à outras; incluir ações sobre a conservação do habitat das espécies; desenvolvimento de material lúdico; formação de multiplicadores e incluir na divulgação o efeito das espécies exóticas como ameaça às espécies alvo. Produtos podendo incluir vídeos curtos sobre as espécies, biomas, resultados, o próprio PAN, textos em jornais e revistas físicas e eletrônicas, mídias sociais, coletivas de imprensa, etc. Buscar melhorias contínuas nas estratégias de comunicação; escrever sobre PAN para divulgação científica(ex: ciência hoje para crianças). A diversidade taxonômica das espécies alvo dificulta ações articuladas de comunicação padronizadas. Em um próximo ciclo seria importante que essa tenha co-articuladores por grupo taxonômico. Outra dificuldade encontrada é a falta de expertise e tempo do grupo para edição dos vídeos gravados.</t>
  </si>
  <si>
    <t xml:space="preserve"> Inclui modelagem de distribuição. Os produtos dessa ação serão compartilhados para subsidiar outras ações. Incluir CERPAN em agradecimentos de artigos; Ibere vai compilar os artigos publicados com as espécies alvo do CERPAN; inclui inventários voltados a reduzir lacunas. Avaliar a proposta de fazer um formulário/ matriz para disponibilizar aos colaboradores a fim de facilitar o levantamento e identificação das lacunas de conhecimento.</t>
  </si>
  <si>
    <r>
      <rPr>
        <sz val="11"/>
        <color rgb="FF000000"/>
        <rFont val="Calibri"/>
        <family val="2"/>
      </rPr>
      <t xml:space="preserve">Temos a lista de lacunas pronta para os Anfíbios, incluir na lista produtos de </t>
    </r>
    <r>
      <rPr>
        <i/>
        <sz val="11"/>
        <color rgb="FF000000"/>
        <rFont val="Calibri"/>
        <family val="2"/>
      </rPr>
      <t>Pithecopus centralis</t>
    </r>
    <r>
      <rPr>
        <sz val="11"/>
        <color rgb="FF000000"/>
        <rFont val="Calibri"/>
        <family val="2"/>
      </rPr>
      <t xml:space="preserve"> e </t>
    </r>
    <r>
      <rPr>
        <i/>
        <sz val="11"/>
        <color rgb="FF000000"/>
        <rFont val="Calibri"/>
        <family val="2"/>
      </rPr>
      <t>Proceratophrys moratoi</t>
    </r>
    <r>
      <rPr>
        <sz val="11"/>
        <color rgb="FF000000"/>
        <rFont val="Calibri"/>
        <family val="2"/>
      </rPr>
      <t>. Para primatas também está consolidada a lista até 2022. Entre 2020 e 2022, foi coordenado pelo articulador da ação a atualização do estado de conservação dos anfíbios brasileiros junto à IUCN. Durante esse processo foi realizado o levantamento dos artigos publicados, teses, conversas e workshops sobre todas as espécies de anfibios brasileiras, incluindo as espécies-alvo. Esse trabalho se deu com base nas avaliações Nacional pelo ICMBio e com o decorrer da atualização junto a IUCN. A a previsão da Atualização entrará no site da IUCN (http://www.iucnredlist.org/) em dezembro de 2022. Com base nesses resultados e na distribuição da espécie, foi realizada a proposição de áreas prioritárias de conservação nas áreas de ocorrência das espécies (incluindo as espécies-alvo) junto a Aliance For Zero Extinction-AZE (https://zeroextinction.org/site-identification/2018-global-aze-map/). Essa proposta de áreas serve como um mapa dos locais de AZE que devem ser efetivamente protegidos para que as espécies mais ameaçadas do mundo sobrevivam. Estudos em desenvolvimento para as espécies alvo com P. centralis, P. moratoi. Ocorrerá em dezembro expedições de campo focados nas espécies de Anfíbios do Cerrado no âmbito do projeto DOTs.</t>
    </r>
  </si>
  <si>
    <t>Lista de Artigos para Anfíbios, Primata. Estudos em desenvolvimento com as espécies alvo.</t>
  </si>
  <si>
    <t>Colaboradores alvo por grupo taxonômico - Ibere Machado (Instituto Boitatá) para anfíbos; José Rimoli (UFMS) para primata; Henrique Costa (UFJF) para Répteis e Carine Chamon (UFT) para os peixes.
Como o PAN é multitáxon e o articulador trabalha somente com um taxa. É importante definir co-articulador para outros grupos: Répteis (Henrique Costa) e Peixes (Carine Chamon).</t>
  </si>
  <si>
    <t xml:space="preserve"> Relatório com diagnóstico indicando as lacunas no conhecimento e lista de artigos publicados. </t>
  </si>
  <si>
    <t>Alberto Akama (MPEG);  Alessandro Morais (IF-GO); Christine Strüssmann (UFMT); Davi Pantoja (UFPI-Bom Jesus); Débora Silvano (IFB-DF); Dilermando Pereira Lima Junior (UFMT-Barra do Garças); Eduardo Ventisinque (UFRN); Cristiano Nogueira (USP); Fábio Maffei (UNESP-Bauru); Fabrício B. Teresa (UEG); Fausto Nomura (UFG); Fernando Carvalho (UFMS); Fernando Dagosta (UFGD); Guarino Colli (UnB); José Rimoli (UFMS); Levi Carina (UFG); Manoel dos Santos Filho (UNEMAT-Cáceres); Marcio Martins (USP); Matheus Ribeiro  (UFG); Natan Maciel (UFG); Naziano Felizola (UFAM); Paulo De Marco (UFG); Reuber Brandão (UnB); Rogério Bastos (UFG); Thiago Pereira (UFT); Thiago Portelinha (UFT); Vanda Ferreira (UFMS); Wilian Vaz-Silva (PUC-GO); Carine Chamon (UFT); Henrique Costa (UFJF); Luciana Signorelli (ICMBio/RAN).</t>
  </si>
  <si>
    <t>Diagnóstico sobre manejo do fogo e impacto sobre a fauna em UC com relatório técnico encaminhado aos gestores das Ucs.</t>
  </si>
  <si>
    <t>Conhecimento sobre o manejo do fogo e os impactos sobre a fauna difundidos.</t>
  </si>
  <si>
    <t>Fazer contato com grupo de trabalho da UFMG sobre impacto do fogo em fauna e flora; articular para que os orgaos estaduais participem dos espaços de discussão de manejo do fogo realizados pelo IBAMA  e ICMBio. Consolidar os resultados das pesquisas em planos de manejo e entrevistas com gestores, além de mais uma busca em relatórios de pesquisas do sisbio, e encaminhar aos gestores um relatório apontando o que se sabe e o que se faz atualmente em termos de manejo de fogo nas UC e a respeito do impacto do fogo e do manejo do fogo sobre a fauna nas UC nas áreas estratégicas do CERPAN. Reencaminhar o link do formulário via processo SEI. Realizar articulação com área de emergências ambientais do ICMBIO que já atua no manejo de fogo em UCs.</t>
  </si>
  <si>
    <t xml:space="preserve">Como resultado das ações do ano anterior apenas 16% das UC responderam aos formulários de pesquisa. Este ano foi enviada via SEI (02071.000066/2022-13) nova solicitação para preenchimento dos formulários com prazo pra preenchimento até dia 11.11.2022. </t>
  </si>
  <si>
    <t>Tentar obter o contato e nome dos responsáveis pelas UC que não foram contatadas. Buscar através das GR vinculadas a cada uma delas.</t>
  </si>
  <si>
    <t>Baixa taxa de resposta aos formulários. Ainda não foi encerrado o prazo para respostas, mas até agora a taxa de resposta é de  36% das 77 UC consultadas no total. Além disso há um grupo de UC com as quais não conseguimos contato nem por email -enviados e não respondidos - nem por SEI, que não apresenta o destinatário correspondente a elas. São as seguintes: Área de Relevante Interesse Ecológico Matão de Cosmópolis (ICMBio - ARIE Matão de Cosmópolis), Conselho Deliberativo Reserva Extrativista Marinha de Araí-Peroba, Floresta Nacional de Caxiuanã (ICMBio - FLONA Caxiuanã), Floresta Nacional de Cristópolis (ICMBio - FLONA Cristópolis), Floresta Nacional de Itacaiunas (ICMBio - FLONA Itacaiunas), Floresta Nacional de Tapirape-Aquiri (ICMBio - FLONA Tapirape-Aquiri), Parque Nacional dos Campos Ferruginosos, Reserva Biológica do Tapirapé, (ICMBio - REBIO Tapirapé), Reserva Extrativista Arióca Pruanã (ICMBio - RESEX Arióca Pruanã), Reserva Extrativista Chocoaré-Mato Grosso (ICMBio - RESEX Chocoaré-Mato Grosso), Reserva Extrativista Ciriáco (ICMBio - RESEX Ciriáco), Reserva Extrativista da Baía do Tubarão, Reserva Extrativista de São João da Ponta (ICMBio - RESEX São João da Ponta), Reserva Extrativista Extremo Norte do Tocantins (ICMBio - RESEX Extremo Norte do Tocantins), Reserva Extrativista Mãe Grande de Curuçá (ICMBio - RESEX Mãe Grande de Curuçá), Reserva Extrativista Marinha Cuinarana (ICMBio - RESEX Marinha Cuinarana), Reserva Extrativista Marinha de Caeté-Taperaçu (ICMBio - RESEX Marinha de Caeté-Taperaçu), Reserva Extrativista Marinha de Gurupi-Piriá, Reserva Extrativista Marinha de Tracuateua (ICMBio - RESEX Marinha de Tracuateua), Reserva Extrativista Marinha Mocapajuba (ICMBio - RESEX Marinha Mocapajuba), Reserva Extrativista Mata Grande (ICMBio - RESEX Mata Grande), Reserva Extrativista Quilombo do Frexal (ICMBio - RESEX Quilombo do Frexal), RESEX Itapetininga.</t>
  </si>
  <si>
    <t>Alberto Akama (MPEG); Davi Pantoja (UFPI-Bom Jesus); Fausto Nomura (UFG); Fabrício B. Teresa (UEG); Liliana Piatti (UFMS); Márcio Martins (USP); Manoel dos Santos Filho (UNEMAT-Cáceres); Thiago Pereira (UFT); Dilermando Pereira Lima Junior (UFMT-Barra do Garças); Alessandro Morais (IF-GO); Reuber Brandão (UnB); Rafael Martins Valadão (ICMBio/RAN).</t>
  </si>
  <si>
    <t xml:space="preserve">Na monitoria Anual 2 o grupo entendeu que a ação 1.4 deveria ficar no Objetivo Específico 5, tornando-se a ação 5.7. </t>
  </si>
  <si>
    <t xml:space="preserve">Devido a Pandemia não foi possível o desenvolvimento de eventos presenciais, o que dificultou o acesso aos programas de pós-graduação e pesquisadores. </t>
  </si>
  <si>
    <r>
      <t xml:space="preserve">Revisão do gênero </t>
    </r>
    <r>
      <rPr>
        <i/>
        <sz val="11"/>
        <color theme="1"/>
        <rFont val="Calibri"/>
        <family val="2"/>
        <scheme val="minor"/>
      </rPr>
      <t>Sapajus,</t>
    </r>
    <r>
      <rPr>
        <sz val="11"/>
        <color theme="1"/>
        <rFont val="Calibri"/>
        <family val="2"/>
        <scheme val="minor"/>
      </rPr>
      <t xml:space="preserve"> previsa para defendida em fevereiro de 2023. Doutorado em desenvolvimento com </t>
    </r>
    <r>
      <rPr>
        <i/>
        <sz val="11"/>
        <color theme="1"/>
        <rFont val="Calibri"/>
        <family val="2"/>
        <scheme val="minor"/>
      </rPr>
      <t>Allobates goianus e com áreas de ocorrência de espécies alvo de peixes</t>
    </r>
    <r>
      <rPr>
        <sz val="11"/>
        <color theme="1"/>
        <rFont val="Calibri"/>
        <family val="2"/>
        <scheme val="minor"/>
      </rPr>
      <t xml:space="preserve">. </t>
    </r>
  </si>
  <si>
    <t>Colaboradores alvo por grupo taxonômico - Ibere Machado (Instituto Boitatá) para anfíbos; José Rimoli (UFMS) para primata; Henrique Costa (UFJF) para Répteis e Carine Chamon (UFT) para os peixes.
Como o PAN é multitáxon e o articulador trabalha somente com um taxa. É importante definir co-articulador para outros grupos: Répteis e Peixes.</t>
  </si>
  <si>
    <t xml:space="preserve">Anteriormente era a ação 1.4, que mudou de objetivo na Monitoria Anual 2. </t>
  </si>
  <si>
    <t>Reuber; Akama; Rímoli; Sara; Marcos; Raseira; Iberê; Michelle; Christine (INCLUIR INSTITUIÇÕES)</t>
  </si>
  <si>
    <t xml:space="preserve">A ideia é que esse material seja um complemento ao Sumário Executivo, com informações básicas sobre cada espécie (mapa, fotos, etc). Definir qual o meio de divulgação (se folder, cartilha, e-book, guia on-line...) </t>
  </si>
  <si>
    <t>Contratação de bolsista para auxiliar na implementação dessa ação, porém, considerando a demora no processo de seleção dificultará a conclusão até o término do primeiro ciclo do CERPAN. Até o momento reunimos imagens das espécies alvo e atualizamos a base de registro de distribuição, considerando os registros atualizados desde a elaboração do PAN.</t>
  </si>
  <si>
    <t>Base de registro, algumas fotos das espécies alvo. Bolsista selecionado.</t>
  </si>
  <si>
    <t>Colaboradores alvo por grupo taxonômico - Ibere Machado (Instituto Boitatá) para anfíbos; José Rimoli (UFMS) para primata; Henrique Costa (UFJF) para Répteis e Carine Chamon (UFT) para os peixes.</t>
  </si>
  <si>
    <t>material de divulgação elaborado</t>
  </si>
  <si>
    <t>Reuber Brandão (UNB); Alberto Akama (MPEG); José Rímoli (UFMS); Sara Alves (INEMA - BA); Marcos Cardoso (SEMA-MT); Marcelo Raseira (ICMBio/CEPAM), Gabryella de Sousa Mesquita (Insittuto Boitatá), Michelle Abadie (ICMBio/RAN), Christine Strüssmann (UFMT), Luciana Signorelli (ICMBio/RAN).</t>
  </si>
  <si>
    <t>Incluir as prováveis espécies alvo do segundo ciclo e separar uma página para falar sobre as espécies que sairão do segundo ciclo devido ao a influência do CERPAN na geração de conhecimento sobre as mesmas.</t>
  </si>
  <si>
    <t>Diagnóstico elaborado com ameaças identificadas, classificadas e georreferenciadas para cada espécie-alvo</t>
  </si>
  <si>
    <t>Carlos Guidorizzi (ICMBio/RAN); Michelle Abadie (ICMBio/RAN); NGeo; todos os pesquisadores colabs do PAN</t>
  </si>
  <si>
    <t xml:space="preserve">Foi criado um GT para discutir essa temática no RAN nos diferentes PANs coordenados por esse CNPC. Nas reuniões do grupo foram elencadas ameaças com possibilidade de serem espacializadas e discutida metodologia de consulta aos especialistas por região. Ficou definido que o PAN Piloto será o PAN Espinhaço, por ter uma abrangência geográfica e número de espécies alvo menores. Temos várias informações novas e atuais para todas as espécies de Anfíbios alvo do CERPAN. </t>
  </si>
  <si>
    <t>Reuniões para definição das ameaças possíveis de espacialização em todo o território nacional e definição da metodologia de consulta os especialistas.</t>
  </si>
  <si>
    <t>A ação foi criada muito próximo de acabar o PAN, devido ao grau de complexidade da mesma.</t>
  </si>
  <si>
    <t>Carlos Guidorizzi (ICMBio/RAN), Michelle Abadie (ICMBio/RAN), José Rímoli (UFMS), Alberto Akama (MPEG), Marcelo Raseira (CEPAM/ICMBio), Pedro Migliari (CEPTA/ICMBio), Reuber Brandão (UNB), Iberê Machado (Instituto Boitatá),  Bruna Meneses (ICMBio/RAN/MHEGA).</t>
  </si>
  <si>
    <r>
      <t xml:space="preserve">Buscar novas populações de </t>
    </r>
    <r>
      <rPr>
        <i/>
        <sz val="11"/>
        <color rgb="FF000000"/>
        <rFont val="Calibri"/>
        <family val="2"/>
      </rPr>
      <t>Boana buriti, Pithecopus centralis, Bokermannohyla napolii</t>
    </r>
    <r>
      <rPr>
        <sz val="11"/>
        <color rgb="FF000000"/>
        <rFont val="Calibri"/>
        <family val="2"/>
      </rPr>
      <t xml:space="preserve"> e caracterizar o ambiente onde ocorrem </t>
    </r>
  </si>
  <si>
    <t>Rafael Magalhães (UFSJ); Carlos Abrahão (ICMBio/RAN); Michelle Abadie (ICMBio/RAN); Christine Strüssmann (UFMT); Priscila Lemes (UFMT); Thiago Ribeiro de Carvalho Tavares (Unesp)</t>
  </si>
  <si>
    <r>
      <t xml:space="preserve">Foram realizadas expedições em campo para prospectar populações das espécies. Com novos achados sobre </t>
    </r>
    <r>
      <rPr>
        <i/>
        <sz val="11"/>
        <color theme="1"/>
        <rFont val="Calibri"/>
        <family val="2"/>
        <scheme val="minor"/>
      </rPr>
      <t>P. centralis.</t>
    </r>
  </si>
  <si>
    <t>Novos registros.</t>
  </si>
  <si>
    <t>5.11</t>
  </si>
  <si>
    <r>
      <t xml:space="preserve">Identificar pontos críticos para caça e apanha do primata </t>
    </r>
    <r>
      <rPr>
        <i/>
        <sz val="11"/>
        <color rgb="FF000000"/>
        <rFont val="Calibri"/>
        <family val="2"/>
      </rPr>
      <t>Sapajus cay</t>
    </r>
    <r>
      <rPr>
        <sz val="11"/>
        <color rgb="FF000000"/>
        <rFont val="Calibri"/>
        <family val="2"/>
      </rPr>
      <t xml:space="preserve">.
</t>
    </r>
  </si>
  <si>
    <t xml:space="preserve">Mapas com as localizações das caças e apanhas e entrega aos órgãos competentes de fiscalização.
</t>
  </si>
  <si>
    <t xml:space="preserve">Na monitoria Anual 3 o grupo entendeu que a ação 3.1 deveria ficar no Objetivo Específico 5, tornando-se a ação 5.11. </t>
  </si>
  <si>
    <t xml:space="preserve">Pontos de caça e apanha na região de Corumbá, na região da morraria com influencia potencial do narcotráfico. Entrevistas com moradores nas aldeias do MS reflete a erradicação da caça nas aldeias. A região principal do problema e que é monitorada é basicamente a que constitui os municípios de Jateí, Batayporã, Bataguassu, Ivinhema, Novo Horizonte do Sul, Anaurilândia, Santa Rita do Pardo, Nova Andradina e Brasilândia, além de Naviraí e Mundo Novo. Nessa região, ninhos também são monitorados pelos Policiais, para evitar a retirada dos filhotes, visto que essa é a preocupação maior. A base do trabalho é evitar a retirada dos animais, evitando custos à fauna e ao Estado, tendo em vista os altos custos financeiros, até a reintrodução dos filhotes na natureza.
Em Campo Grande (MS) há o CENTRO DE REABILITAÇÃO DE ANIMAIS SILVESTRES, o CRAS, O CRAS, criado em julho de 1987 com o intuito de recepcionar, triar e destinar os animais silvestres apreendidos em operações de combate ao tráfico, os atropelados nas rodovias estaduais, bem como os entregues voluntariamente pela população. Análises realizadas nos arquivos disponibilizados pelo CRAS somente para a espécie de macacos-pregos-do-papo-amarelo (Sapajus cay), onde esses primatas foram trazidos por moradores de vários municípios e pela Polícia Militar Ambiental, revelaram que, entre 1988 e 2019 (mais de trinta anos), 348 espécimes de Sapajus cay foram trazidos para o CRAS, como fruto de tráfico, de captura de animais perdidos nas ruas dos municípios, e, em muitos casos, capturados na natureza para servirem como animais de estimação. No caso dos macacos-prego, em Campo Grande foram 200 os animais recolhidos dos fragmentos florestais urbanos, frutos de apanha, atropelamentos e tráfico. As quantificações dos macacos-prego recebidos pelo CRAS revelaram que além de Campo Grande, outros 34 municípios trouxeram esses primatas para atendimento. Sendo eles: Alcinópolis (1), Amambai (2), Anastácio (1), Anaurilândia (2), Aquidauana (6), Bataguassu (4) Batayporã (1), Bonito (5), Brasilândia (2), Bela Vista (1), Cassilândia (4), Corumbá (7), Costa Rica (1), Coxim (6), Deodápolis (1), Dois irmãos do Buriti (2), Dourados (6), Eldorado (2), Iguatemi (2), Itaquiraí (1), Jaraguari (2), Jardim (4), Miranda (8), Mundo Novo (8), Naviraí (4), Nova Alvorada (5), Paranaíba (2), Ponta Porã (10), Rio Brilhante (3), Rio Negro (2), Rio Verde (3), Rochedo (4), São Gabriel do Oeste (2) e Três Lagoas (8). Mato Grosso do Sul possui 79 municípios, e esses dados nos mostram que 34 municípios ou 43% deles estão envolvidos nessas retiradas de animais da natureza.
Se levarmos em conta os municípios envolvidos mais utilizados pelos traficantes de animais silvestres, como foi o caso das aves descritas nos parágrafos anteriores e como foi o caso para os indivíduos de macacos-prego. Municípios como Anaurilândia, Batayporã, Bataguassu, Brasilândia e Naviraí e Mundo Novo parecem ser aqueles mais representativos do tráfico de aves e também dos macacos-prego. </t>
  </si>
  <si>
    <t xml:space="preserve">As localidades foram definidas. </t>
  </si>
  <si>
    <t xml:space="preserve">Mapas com as localizações das áreas de caças e apanhas, e entrega aos órgãos competentes de fiscalização
</t>
  </si>
  <si>
    <r>
      <t>O encaminhamento dos da</t>
    </r>
    <r>
      <rPr>
        <strike/>
        <sz val="11"/>
        <color rgb="FF000000"/>
        <rFont val="Calibri"/>
        <family val="2"/>
      </rPr>
      <t>s</t>
    </r>
    <r>
      <rPr>
        <sz val="11"/>
        <color rgb="FF000000"/>
        <rFont val="Calibri"/>
        <family val="2"/>
      </rPr>
      <t>dos aos órgãos competentes será realizado pelo ICMBio após a conclusão do PAN.</t>
    </r>
  </si>
  <si>
    <t>5 - Gerar e compartilhar, nos próximos 5 anos, conhecimento e informações que possam ajudar na conservação das espécies-alvo e seus hábitats</t>
  </si>
  <si>
    <t>5.12</t>
  </si>
  <si>
    <r>
      <rPr>
        <sz val="11"/>
        <color rgb="FF000000"/>
        <rFont val="Calibri"/>
        <family val="2"/>
      </rPr>
      <t>Estabelecer população ex situ para conservação integrada de</t>
    </r>
    <r>
      <rPr>
        <i/>
        <sz val="11"/>
        <color rgb="FF000000"/>
        <rFont val="Calibri"/>
        <family val="2"/>
      </rPr>
      <t xml:space="preserve"> Boana buriti</t>
    </r>
  </si>
  <si>
    <t>Minuta do protocolo</t>
  </si>
  <si>
    <t>Coleta e manutenção dos fundadores</t>
  </si>
  <si>
    <t>Luciana Signorelli (ICMBio/RAN); Michelle Abadie (ICMBio/RAN); Tiago Quaggio (ICMBio/RAN), Cybele Sabino Lisboa (Fundação Paulista - ZOO/SP); Murielly Alves Coimbra (UnB).</t>
  </si>
  <si>
    <t xml:space="preserve">Goiás e Distrito Federal </t>
  </si>
  <si>
    <t xml:space="preserve">O objetivo principal desta ação é iniciar a elaboração de um protocolo de manejo ex situ para Boana buriti, espécie classificada como vulnerável (VU) à extinção. Trata-se de uma espécie endêmica do Cerrado, conhecida de apenas quatro localidades situadas nos estados de Minas Gerais, Goiás e Distrito Federal. Destas quatro localidades, a espécie é possivelmente extinta na sua localidade-tipo, na Fazenda São Miguel, município de Unaí, Minas Gerais, devido a destruição de seu hábitat após a instalação de pivôs centrais de irrigação. Na Fazenda Água Limpa, no Distrito Federal, devido a mudanças no lençol freático que ocasionou no desaparecimento da poça utilizada pela espécie causou forte impacto local naquela população, com o retorno das chuvas parte da população local retornou. Flutuações devido à pressões de uso da água e extremos climáticos são ameaças constantes à espécie e podem causar extinções locais em um pequeno espaço de tempo. Recentemente a espécie foi registrada em Cristalina, Goiás, em uma vereda alterada pelo barramento para dessedentação do gado e  extração pela extração de areia. Além disso, a área possivelmente será destinada a um empreendimento fotovoltaico, com processo de licenciamento em andamento junto à OEMA/GO. Adicionalmente, em 2020, 69 espécies de anfíbios ameaçadas foram avaliadas por especialistas considerando a necessidade de impleantação de um programa de conservação ex situ. Para 13 espécies houve a indicação de ação ex-situ para formação de uma população de segurança, levando essas espécies a serem consideradas prioritárias para conservação, dentre elas, Boana buriti, sendo incluisve considerada como candidata à tornar-se espécie alvo caso haja renovação do acordo entre o ICMBio e AZAB. Dessa maneira, durante a quarta monitoria o grupo entendeu que a ação de conservação ex situ é fundamental para a espécie.
</t>
  </si>
  <si>
    <t>SITUAÇÃO ATUAL DAS AÇÕES - 4ª MONITORIA (2022)</t>
  </si>
  <si>
    <t>18/10/2023 - 19/10/2023 (presencial)</t>
  </si>
  <si>
    <t>Ação iniciada e não concluída no período previsto</t>
  </si>
  <si>
    <t>Marcos Cardoso (SEMA-MT); Nívia Pereira (IDEFLORBIO-PA); Sara Alves (INEMA-BA); Caio Sousa (SECIMA-GO); Márcio Araújo (ANA-DF); Raiany Cruz (Naturatins-TO); José Rimoli (UFMS); Abílio Moraes (MPE-MT); Maria Isabel Miranda (MPE-TO), Carla Polaz (ICMBio/CEPTA);  Abílio Moraes (MPE-MT); Davi Pantoja (UFPI-Bom Jesus); Lara Côrtes (ICMBio/RAN), Luciana Signorelli (ICMBio/RAN)</t>
  </si>
  <si>
    <t xml:space="preserve">Divulgação nos órgãos federais, estaduais e municipais; ministério público, universidades, instituições de pesquisa, conselhos de classe, ONGs e outras instituições. Apresentar os produtos técnicos gerados pelo CERPAN para os poderes executivo e legislativo, nos níveis cabíveis, para fortalecer os instrumentos legais relacionados às espécies-alvo. Enviar ofício às superintendências do IBAMA, GR/ICMBio e CETAS informando sobre o CERPAN, áres estratégicas e coordenadas de ocorrência das espécies no estado. Encaminhar sumário executivo impresso do CERPAN às instituições que interagem com a proteção das espécies alvo. Realizar cursos de instrumentalização junto aos estados do PAN com ocorrência conhecida das espécies-alvo. Envolver secretarias municipais nas oficinas em caso de espécies microendêmicas. 
Para 2023 investir na divulgação do CERPAN junto às instituições que participarão da oficina de avaliação final, Bem como stakeholders que se envolverão na elaboração do segundo ciclo do CERPAN. </t>
  </si>
  <si>
    <t>Foi encaminhado um ofício à todos Orgãoes Estaduais de Meio Ambiente da área de abrangência do CERPAN, incluindo materiais como o sumário executivo, portarias, folheto sobre anfíbios do CERRADO, etc. O objetivo foi informar sobre o encerramento do primeiro Ciclo. No ofício havia um mapa do estado com as UCs, registros das espécies alvo e áreas estratégicas do CERPAN. Foi incluído ainda um QRCode que redireciona para um questionário Microsof Forms com algumas questões relacionadas ao andamento de algumas ações e solicitando manifestação com relação ao interesse do estado em participar na elaboração do segundo ciclo, caso ocorra. O CERPAN foi divulgado ainda no X Congresso Brasileiro de Herpetologia, realizado em Porto Seguro entre 11 a 15 de setembro de 2023. A ABEMA realizou oficinas regionais para apresentar os PANs. Essas oficinas foram virtuais e foram realizadas em parceria com a COPAN. O publico alvo foram servidores dos órgãos estaduais. </t>
  </si>
  <si>
    <t>Ofícios presentes no processo SEI 02071.000012/2019-44, planilha de respostas dos questionários presentes nesse mesmo processo. Foto da divulgação do CERPAN no CBH 2023. </t>
  </si>
  <si>
    <t>Rafael Martins Valadão (ICMBio/RAN), Luciana Signoreli Faria Lima (ICMBio/RAN), Tatiana Vilaça (ICMBio/RAN), Sara Alves (INEMA/BA)</t>
  </si>
  <si>
    <t>Trata-se de uma ação que deve ter continuidade no segundo Ciclo do CERPAN. Foi indicado pelos representantes dos OEMAs a necessidade de um lócus no qual seja possível identificar a presença de todas as espécies ameaçadas por célula na qual se fará o licenciamento de empreendimentos. Como encaminhamento o grupo ficou de verificar a possibilidade dessa função no SALVE público.</t>
  </si>
  <si>
    <t>O relatório pode ser feito através de uma tabela com as seguintes colunas: contato realizado, responsável pelo contato, evidência do contato realizado e evidência de resultado (quando pertinente). Trata-se de uma ação comum à todos os PANs do RAN e, provavelmente, à maioria dos PANs. Seria importante essa ação ser encaminhada pelo Presiente do ICMBio à todas as instituições de fomento para todos os PANs.</t>
  </si>
  <si>
    <t>Cartas de apoio às expedições em projetos específicos realizados no último ano.</t>
  </si>
  <si>
    <t>Cartas de apoio a projetos, projetos desenvolvidos no âmbito do GEF e ofício de apoio a expedições (Processo SEI nº 16162448 - 02071.000040/2022-67 13393333).</t>
  </si>
  <si>
    <t xml:space="preserve">Rafael Martins Valadão (ICMBio/RAN), Luciana Signoreli Faria Lima (ICMBio/RAN), Tatiana </t>
  </si>
  <si>
    <t>O grupo entende que a demanda de instigar órgãos de fomento seria mais efetiva se encaminhado via diretoria e com todos os PANs. Nesse sentido, não indicamos a continuidade dessa ação em um próximo ciclo. Entendemos que se trata de uma atividade e que "cartas de apoio a projetos" e "ofícios solicitando apoio a expedições" fazem parte do processo do PAN, não sendo necessário figurar como uma ação.</t>
  </si>
  <si>
    <t>Ação 1.4 - Ação realocada no Objetivo específico 5 na Monitoria Anual 2.</t>
  </si>
  <si>
    <t>Em relação às UCs Federais será avaliada a importância das propostas existentes para as espécies-alvo do PAN; Com relação às novas propostas essa ação está relacionada mais intimamente às RPPNs. Explorar as potencialidades de criação de RPPNs no projeto Trilhas do Brasil. Verificar quais são as trilhas existentes e comparar com a distribuição das espécies alvo.</t>
  </si>
  <si>
    <t xml:space="preserve"> RPPNs Criadas pelo IHP em Ladário, área com ocorrência de S. Cay;  RPPNs criadas com apoio do Institutos Cerrados e Processo de criação da RPPN Lago do Campo (145ha), o terreno adquirido pelo Instituto Araguaia é área de ocorrência de Brycon gouldingi, </t>
  </si>
  <si>
    <t>Diagnóstico das UCs criadas/ampliadas com a relação ao CERPAN; Incremento de área das UCs nas áreas estratégicas do CERPAN.</t>
  </si>
  <si>
    <t>José Rímoli (UFMS); Reuber Brandão (UnB); Beatriz Vasconcelos (Instituto Araguaia)</t>
  </si>
  <si>
    <r>
      <t xml:space="preserve">Carta enviada a Secretaria de Meio Ambiente do Estado de Goiás recomendando ações de conservação para </t>
    </r>
    <r>
      <rPr>
        <i/>
        <sz val="14"/>
        <color rgb="FF000000"/>
        <rFont val="Calibri"/>
        <scheme val="minor"/>
      </rPr>
      <t>Boana buriti</t>
    </r>
    <r>
      <rPr>
        <sz val="14"/>
        <color rgb="FF000000"/>
        <rFont val="Calibri"/>
        <scheme val="minor"/>
      </rPr>
      <t xml:space="preserve">. Termo de inconstitucionalidade da Lei 3825 do estado de Tocantins. Elaboração de parecer técnico da SEMA/MT contrário ao PL 1052/2021, que dispõe sobre a autorização sobre o cultivo de peixe panga em Mato Grosso. Manifestação contrária à Indicação n. 2923/2022 da Assembleia Legislativa para que a SEMA/MT adquirisse alevinos e soltasse (peixamento) no Rio Sepotuba e outros rios de Tangará da Serra. Publicação da lista de Espécies Exóticas Invasoras no estado da Bahia que subsidia a elaboração de normas e missão de pareceres de licenciamento ambiental.  </t>
    </r>
  </si>
  <si>
    <t xml:space="preserve">Carta de recomendação a SEMAD/GO; Termo de inconstitucionalisdade; pareceres técnicos e </t>
  </si>
  <si>
    <t>Ação 1.7 - Excluída na Monitoria Anual 3.</t>
  </si>
  <si>
    <t>Guth Berger (ICMBio/DIBIO/COESP); Maria Isabel Miranda (MPE-TO); Abílio Moraes (MPE-MT); Flávio Santos (MPE-GO);  Marcos Cardoso (SEMA-MT); Sara Alves (INEMA-BA); Nívia Pereira (IDEFLORBIO-PA); Caio Sousa (SECIMA-GO); Iberê Machado (Instituto Boitatá); Leandro Alves (UFMS), Rafael Martins Valadão (ICMBio/RAN), Flávia Batista (ICMBio/RAN); Daniel Loureiro (EPE)</t>
  </si>
  <si>
    <t>Foram oferecidos subsídios para elaboração de plano de manejo das seguintes UCs Federais na área do CERPAN: PARNA dos Campos Ferruginosos, PARNA Serra da Bodoquena, APA Bacia do Rio Descoberto, APA Cavernas do Peruaçu e Flona de Paraopeba. Revisão do Plano de Manejo ARIE Capetinga-Taquara e incorporação de recomendações de Boana buriti e CERPAN.  Foi destinado recurso de compensação ambiental para a elaboração do Plano de Manejo da Estação Ecológica do Rio Preto (BA). Plano de Manejo em andamento nas RPPNs Canto do Obrieni e Guirá (TO) com previsão de conclusão em 2024.</t>
  </si>
  <si>
    <t xml:space="preserve">Processos SEI (02070.011251/2022-35; 02070.010802/2022-43; 02070.002266/2023-93; 02070.006279/2023-31 e 02070.011456/2023-00).  Termo de nomeação como responsável pela elaboração do Plano de Manejo da ESEC Rio Preto. Estudos para elaboração do diagnóstico do Plano de Manejo das RPPNs concluídos. </t>
  </si>
  <si>
    <t>Rafael Martins Valadão (ICMBio/RAN); Sara Alves (INEMA/BA); Beatriz Vasconcelos (Instituto Araguaia)</t>
  </si>
  <si>
    <t>Ação deve ter continuidade no próximo ciclo, no processo de zoneamento da UC e proposta de Zona de Amortecimento é fundamental que ser faça gestão para proteção das espécies alvo e seus ambientes no interior e entorno das Unidades de Conservação.</t>
  </si>
  <si>
    <t>O grupo recomenda continuidade dessa ação no próximo ciclo do CERPAN, porém com um foco muito maior. Que sejam selecionadas as propriedades com ocorrência das espécies alvo ou em uma hidrobacia nível 10 e encaminhadas a relação de propriedades a serem priorizadas aos OEMAs. Para espécies amplamentes distribuídas, utilizar áreas chaves como corredores estabelecidons no primeiro ciclo do CERPAN, para conservação e conectividade.</t>
  </si>
  <si>
    <t xml:space="preserve"> Tentativa de integração do CERPAN com o PAT Cerrado Tocantins, durnte implementação de ações relacionadas à espécies alvo comuns às duas estratégias de conservação; PRIM Mineração subsidiado com informações referentes à conservação das espécies alvo do CERPAN; Participação do Coordenador do CERPAN no PAN Ariranha, inclusão de Boana buriti como espécie prioritária para ações de conservação em cativeiro e sugestão da sua inclusão como espécie alvo do acordo entre o ICMBio e a Associação de Zoológicaos e Aquários do Brasil (AZAB).</t>
  </si>
  <si>
    <t>Lista de Presença, Reportagem sobre a tentativa de integração, Relatório de priorização de espécies para criação em cativeito, Ata de reunião.</t>
  </si>
  <si>
    <t>O grupo indica a continuidade dessa ação em um próximo ciclo, entretanto, deve-se tornar o texto mais claro. É importante que os coordenadores dos PATs presentes na Área de Abrangência do CERPAN sejam convidados para a oficina de elaboração do segundo ciclo. Melhorar a integração entre os PANs, com elaboração de ações conjuntas. Considerar Planaveg/Proveg o próximo ciclo, coma a identificação de representantes estaduais que atuam nessa agenda.</t>
  </si>
  <si>
    <t>Marcos Ferramosca Cardoso (SEMA/MT)</t>
  </si>
  <si>
    <t>Ação 1.14 (concluída na 3ª Monitoria): "Demandar aos órgãos competentes (federais e estaduais) que seja realizada a regularização de Reservas Legais e APPs, prioritariamente, nas áreas estratégicas do CERPAN." Encaminhar um e-mail ás instituições solicitando confirmação de recebimento do ofício enviado e solicitando atualização sobre o tema da ação em 2022. Enviar ofício ao estado de SP após fevereiro de 2023.</t>
  </si>
  <si>
    <t>Responderam ao email confirmaram recebimento 5 (cinco) OEMAs: BA, PA, TO, GO e MG (Obs: TO não localizou o documento depois); Aderiram à priorização de análise do CAR 2 (duas) OEMAs: PA e MG; Responderam que a responsabilidade é de outro órgão 1 (uma) OEMA: SP; Não responderam o email ainda: MA, PI, SP, MS e RO.</t>
  </si>
  <si>
    <t>Relatório reunindo todos os E-mail enviados e respostas</t>
  </si>
  <si>
    <t>Recomendo que o contato com as OEMAs seja retomado, em especial aquelas que não confirmaram o recebimento do Ofício. Reenviar o ofício para TO (não localizou o documento) e novo ofício para o órgão atual responsável em SP.</t>
  </si>
  <si>
    <t>(Ação concluída na Monitoria Anual 1) Identificar as áreas estratégicas com base na distribuição conhecida das espécies- alvo e suas ameaças</t>
  </si>
  <si>
    <t xml:space="preserve">Monitoria 1: Lara Gomes: As áreas estratégicas do CERPAN foram elaboradas e corrigidas pelos parceiros. O shapefile está sendo disponibilizado aos colaboradores </t>
  </si>
  <si>
    <t>Monitoria 1: Identificação das áreas estratégicas para a conservação; arquivo shapefile; relatório técnico</t>
  </si>
  <si>
    <t>Recomendamos que no segundo ciclo exista uma ação similar. A definição de áreas estratégicas é fundamental para o direcionamento de esforços em um PAN com uma área de abrangência tão ampla como o CERPAN.</t>
  </si>
  <si>
    <t>Leandro Tambosi (UFABC); Ricardo Sawaya (UFABC); Fábio Maffei (UNESP-Bauru); Vanda Ferreira (UFMS); Marcio Silva (ANA), Rafael Martins Valadão (ICMBio/RAN); Luciana Signorelli (ICMBio/RAN)</t>
  </si>
  <si>
    <t xml:space="preserve">Mapa elaborado considerando dados do relatório "Inventário Florstal de São Paulo (2020) e a partir de shape obtido junto à https://datageo.ambiente.sp.gov.br/app/?ctx=DATAGEO#. </t>
  </si>
  <si>
    <t>Ação não terá continuidade no segundo ciclo, como já decidido pelo GAT e pelo NUPAN/RAN as espécies da herpetofauna ameaçada do sudeste serão alvo do PAN específico daquela região. Como encaminhamentos final da ação o grupo recomenda que, o produto seja encaminhado para o OEMA ressaltando a importância da criação de UC nas áreas para a conservação das espécies.</t>
  </si>
  <si>
    <t>Manoel dos Santos Filho (UNEMAT-Cáceres); Almerio Gusmão (UNEMAT) ; Oscar Fernandes Junior (UFMS); Gilson dos Santos (UFMS); Stephen Ferrari (UFS); Paula Isla Martins (IMASUL); Ana Paula  Felicio (IMASUL); Cláudia Regina Macedo Coutinho (CRAS-MS); Fabiano Melo (UFV - Viçosa-MG); Leandro Félix da Silva (UFPB); Antônio Lázaro (UFMS); Daniel Aranda (UNIDERP); Adriana de Barros (UFMS); Nara Ignácio Lucca Lázaro (UFMS); Rogério Faria (UFMS); Tatiane Lima (UFMS); Camila Aoki (UFMS); Bruna G. Fina Cicalise (UFMS); Ricardo Henrique Gentil Pereira (UFMS), Rafael Valadão (ICMBio/RAN), Luciana Signorelli (ICMBio/RAN).</t>
  </si>
  <si>
    <t>Pensar em uma oficina específica sobre essa ação com os pesquisadores e pessoal de geoprocessamento.</t>
  </si>
  <si>
    <t xml:space="preserve">São áreas chave para conservação da espécie: 1. pequenos &lt;10 ha em Áreas de Mata Atlântica nos municípios de Nova Andradina e  Fátima do Sul e distritos circunvizinhos. Três UCs formam um núcleo para a conectividade da espécie entre a Estação Ecológica Serra da Arara, a Estação Ecológica de Taiamã e o Parque Nacional do Pantanal, deve se considerar ainda um mosaico de UCs, TI e reservas de grandes propriedades.
Alguns grupos estão isolados em fragmentos urbanos e necessitam ser manejadas com urgência (Bodoquena). Existe uma área importante de conexão do Pantanal do Miranda com Serra da Bodoquena e não envolve nenhuma UC. Serra de Maracaju há outra área importante, a Reserva Indígena Kadiweu (600.000ha). Maciço de Urucum e da Serra do Amolar, áreas com tamanho superior a 70.000ha são também áreas chaves para conectividade da espécie. Nortelandia, Indiavaí, Diamantino, Araputanga, Vila Bela da Santíssima Trindade e Comodoro são municípios chave para a conectividade. Para Goiás são importantes fragmentos no município de Itajá e Aporé . O Pantanal de Miranda e Abobral no MS são fundamentais para conservação da espécie, bem como conectividade com a Bodoquena. </t>
  </si>
  <si>
    <t>Lista de áreas prioritárias para definição das áreas prioritárias para conectividade das populações de S. cay.</t>
  </si>
  <si>
    <t>Falta de recurso para contratação de pessoal para avaliação de imagens de satélite e construção dos mapas com as áreas prioritárias,</t>
  </si>
  <si>
    <t>Ação terá continuidade com a validação das áreas em campo e articuação com os proprietários para o estabelecimento dos corredores. Fica a propostas de com o suporte do CERPAN: Rafael e Luciana, finalizar a construção do mapa e concluir a ação até dezembro de 2023. O grupo entende que essa é uma ação estruturante para esse primeiro ciclo, cujo diagnóstico se desdobrará em uma ação mais efetiva para a conseração, com articulações para o estabelecimento de corredor ecológico para a conservação da espécies em um próximo ciclo do CERPAN.</t>
  </si>
  <si>
    <t>Flávia Batista (ICMBio/RAN), Bruna Arbo (ICMBio/RAN), Reuber Brandão (UnB); Paula Valdujo (WWF); Renata Françoso (UFLA); Geraldo Wilson Fernandes (UFMG); Ibere Machado (Instituto Boitatá); Débora Silvano (IFB); Caroline Corrêa Nobrega (Aliança da Terra); Manoel dos Santos Filho (UNEMAT-Cáceres); José Rimoli (UFMS); Guth Berger (ICMBio/DIBIO/COESP); Thiago Pereira Portelinha (UFT); Luiz Sérgio Ferreira (ICMBio/CEPTA).</t>
  </si>
  <si>
    <t>Relatório final entregue.</t>
  </si>
  <si>
    <t>Em 2022 foi entregue um relatório com análises preliminares para revisão pelo coordenador de PAN e foi feito um relatório técnico final que indica UCs com maior perda e fragmentação de habitat, bem como as respectivas AE e as espécies alvo com ocorrência nestas UCs</t>
  </si>
  <si>
    <t>Em caso de continuidade do PAN em um segundo ciclo, incluir a divulgação desse relatório junto às UCs e aos OEMAS. Seria interessante avaliar possibilidade de continuidade dessa ação para as áreas estratégicas definidas no segundo ciclo.</t>
  </si>
  <si>
    <t xml:space="preserve">Dilermando Pereira Lima Junior (UFMT-Barra do Garças); Carla Polaz (ICMBio/CEPTA); marcelo.raseira@icmbio.gov.br; Thiago Pereira (UFT); Jerry Penha (UFMT); Debora Calheiros (Embrapa-Pantanal); Carolina Mariani (EPE); Daniel Raices (ICMBio/DIBIO/COESP); Guth Berger (ICMBio/DIBIO/COESP); George Georgiadis (Instituto Araguaia); Angelo Agostinho (UEM); Gabriel Medeiros (IBAMA/DILIC/CGTEF/COHID); Marcio Silva (ANA); Abilio Moraes (MP-MT); Lara Côrtes (ICMBio/RAN); Flavio Santos (MPE-GO); Raiany Cruz da Silva (Naturatins-TO); Jerry Penha (UFMT); Lúcia Aparecida de Fátima Mateus (UFMT). </t>
  </si>
  <si>
    <t>Conversar com a coordenação COESP/ICMBio, pois existem produtos similares; ANA tem produto semelhante para a bacia do Alto Paraguai, EPE tem avaliação ambiental integrada para a bacia do Tocantins-Araguaia. Custo:(reunião para integração das iniciativas)
Verificar se Hasemania crenuchoides está entre as espécies-alvo do PAN Alto Paraná, que está em elaboração pelo CEPTA.</t>
  </si>
  <si>
    <r>
      <rPr>
        <sz val="14"/>
        <color rgb="FF000000"/>
        <rFont val="Calibri"/>
        <scheme val="minor"/>
      </rPr>
      <t>A ação foi executada com a participação ativa do Coordenaores, Membros do GAT, Articuladores s colaboradores do CERPAN para a bacia do rio Tocantins-Araguaia (PRIM Hidreléticas da Amazônia) e do Rio Paraguai</t>
    </r>
    <r>
      <rPr>
        <sz val="14"/>
        <color rgb="FFFF0000"/>
        <rFont val="Calibri"/>
        <scheme val="minor"/>
      </rPr>
      <t xml:space="preserve">. </t>
    </r>
    <r>
      <rPr>
        <sz val="14"/>
        <color rgb="FF000000"/>
        <rFont val="Calibri"/>
        <scheme val="minor"/>
      </rPr>
      <t xml:space="preserve">Nã foi possível a conclusão da ação, devido à necessidade de aporte de grande montante de recurso para a execução da análise dos impactos na bacia do Alto Paraná. Um importante avanço e possibilidade de integração para ações de conservação associadas às espécies aquáticas é o "Pacto pela Governança da Água", publicado via resolução ANA nº 153, DE 26 DE ABRIL DE 2023.
</t>
    </r>
  </si>
  <si>
    <t>Nenhum produto obtido para essa oficina. Existe estudos do grupo para o Rio Grande, porém a ação foi planejada para todo o Alto Paraná.</t>
  </si>
  <si>
    <t>Falta de recurso para contratação de pessoal para realizar a avaliação dos impcactos cumulativos para a bacia do Alto Paraná. Trata-se de um trabalho altamente complexo e que o grupu do CERPAN não engloba profissionais com a capacidade técnica para sua execução.</t>
  </si>
  <si>
    <t>Foi verificado que a espécie é alvo do PAN Alto Paraná.</t>
  </si>
  <si>
    <t>Ação 3.1 - Ação realocada no Objetivo específico 5 na Monitoria Anual 3.</t>
  </si>
  <si>
    <r>
      <t>Durante a 3ª Monitoria, o grupo entendeu que essa ação poderia ser realocada para o OE 5, entrando na Matriz da Monitoria Anual 4 como ação 5.11. Sendo assim, o OE 3 será excluído, pois ficou sem ações. Além disso, o especialista na espécie-alvo (</t>
    </r>
    <r>
      <rPr>
        <i/>
        <sz val="14"/>
        <rFont val="Calibri"/>
        <family val="2"/>
        <scheme val="minor"/>
      </rPr>
      <t>Sapajus cay</t>
    </r>
    <r>
      <rPr>
        <sz val="14"/>
        <rFont val="Calibri"/>
        <family val="2"/>
        <scheme val="minor"/>
      </rPr>
      <t>) detectou durante os estudos realizados nos últimos anos, no âmbito do CERPAN, que a caça não está entre as principais pressões que coloca a espécie em categoria de ameaça, sendo que a ação segue com caráter investigatório com finalidade científica, mais adequada ao objetivo específico 5.</t>
    </r>
  </si>
  <si>
    <t>MONITORIA FINAL: Houve expedição para uma ESEC Pirapitinga, com previsão de outra em dezembro. Houve discussão acerca da possibilidade de realização de análise de paisagem. No PRIM Mineração está elaboração análise para avaliar se as UCs brasileiras estão em áreas relevantes pra recarga/escoamento subterrâneo. Elaboração de relatório com modelos de serviços ecossistêmicos para avaliar áreas com maiores valores de escoamento superficial, subterrâneo e susceptibilidade a erosão na região da FLONA de Silvânia. Aliança da Terra realizou análises do impacto do fogo no sucesso reprodutivo de tracajá e tartaruga-da-amazônia em Rio das Mortes, em praias próximas ao PE Araguaia/MT (dissertação de mestrado já publicada). Ao longo dos últimos 5 anos foram coletadas amostras de sangue de girinos das espécies Boana albopunctata (Parque Nacional das Emas, Parque Nacional da Chapada dos Veadeiros) e Pseudopaludicola mystacalis (Estação Ecológica de Pirapitinga), os dados dessas coletas foram analisados e os resultados devem estar no relatório com recomendações de manejo para essas unidades de conservação até o final da rodada virtual. Foram elaborados dois relatórios onde foram definidas áreas de fontes críticas para poluição difusa (Critical Source Areas – CSA) nas bacias hidrográficas onde estão inseridos o Parque Nacional das Emas e a Floresta Nacional de Silvânia, as informações de dano genético em anfíbios serão comparadas com esse mapeamento contendo as áreas de fontes críticas para poluição, no caso do Parque Nacional das Emas (para a FLONA ainda não existem esses dados, porém, num 2 ciclo do PAN, seria possível obtê-los). É recomendável a manutenção dessa ação no próximo ciclo do CERPAN, para que o mapeamento de fontes críticas para poluição difusa seja feito também no Parque Nacional da Chapada dos Veadeiros, na Estação Ecológica de Pirapitinga e no mosaico do Jalapão, sempre associado com o monitoramento de dano genético em anfíbios.</t>
  </si>
  <si>
    <t>MONITORIA FINAL: Relatórios técnicos por expedição e Relatório final contendo recomendações de manejo para o Parque Nacional das Emas, Parque Nacional da Chapada dos Veadeiros e Estação Ecológica de Pirapitinga, considerando os dados obtidos por meio do monitoramento de anfíbios. Para o Parque Nacional das Emas esses dados de monitoramento serão ainda relacionados com as informações de mapeamento de áreas potenciais de origem de poluição difusa na região do parque.</t>
  </si>
  <si>
    <t>Tiago Quaggio Vieira (ICMBio/RAN), Flávia Regina de Queiroz Batista (ICMBio/RAN) e Lara Cortes (ICMBio/RAN).</t>
  </si>
  <si>
    <t>O grupo entendeu que os mapas multicamadas são parte da metodologia de diversos produtos apresentados, mas não são um produto em si. Logo, o grupo considerou que foram produzidos no âmbito dos produtos apresentados. Nos PRIMs a metodologia é exposta detalhadamente, incluindo a apresentação dos mapas multicamadas. Por tratar-se de uma ação de monitoramento ambiental, o grupo entende que ela deve ter continuidade em um segudo ciclo. </t>
  </si>
  <si>
    <t>Ação excluída na Monitoria Anual 4</t>
  </si>
  <si>
    <t>Na Monitoria Anual 4, o grupo entendeu que a ação deveria ser excluída. Em bacias sem um comitê instituído, o ordenamento é realizado pela ANA, a única que tem governança para criação dos comitês.</t>
  </si>
  <si>
    <t xml:space="preserve">MONITORIA FINAL: Parceria em construção entre a Suzano e UFMS com 11 propriedades tendo como espécie bandeira Sapajus cay na área Três Lagos e região. Instituto Araguaia esclareceu que desde a criação das RPPNs (Guirá e Canto do Obrieni) em 2021, há parcerias com os fazendeiros vizinhos para abertura de aceiros e combate a incêndios florestais na região. Artigo publicado na Science sobre o papel das áreas privadas na conservação de espécies de vertebrados ameaçados. Projeto REM (Programa Global REDD Early Movers) no Mato Grosso foi concluído no ano de 2023. O projeto beneficiou 165 pequenos e médios produtores de soja, totalizando uma área de mais de 33 mil hectares que receberam assistência técnica e investimentos em boas práticas. Foram investidos mais de 3 milhões de reais em intensificação da agricultura e adequações socio ambientais nas propriedades para pequenos e médios produtores de Mato Grosso (focado em boas práticas). Um subgrupo foi selecionado e 17 lotes de assentamento e pequenos produtores está recebendo certificação RTRS (Round Table on Responsible Soy Association). Os resultados foram divulgados em diversos meios de comunicação (incluindo Globo Rural) e um vídeo do projeto foi produzido. O projeto da Aliança da Terra foi realizado em parceria com a Soft Commodities Forum (SCF), incluindo as 6 principais trades de soja. </t>
  </si>
  <si>
    <t xml:space="preserve">Artigo publicado, 3 milhões de reais em intensificação da agricultura e adequações socio ambientais nas propriedades, Certificações RTRS. Ações de divulgação dos resultados dos projetos. </t>
  </si>
  <si>
    <t>Caroline Nóbrega (Aliança da Terra)</t>
  </si>
  <si>
    <t>Pensar em uma ação para o segundo ciclo que vá além apenas das propriedades rurais. Aliança da Terra relatou que há oportunidades de aproximação com os produtores a partir das ações de prevenção e combate a incêndios nas áreas particulares, tendo em vista as lacunas de atuação e demandas dos proprietários. No próximo ciclo, pode-se avaliar a possibilidade de fortalecimento das ações de gerenciamento de incêndios em áreas particulares, com possibilidade de parcerias com empresas. Buscar identificar agendas positivas de incentivo às boas práticas, incluindo incentivos para obtenção de financiamento (OE 1 - influenciar polítias públicas). Mapear se há políticas públicas de incentivo aos produtores para adotarem boas práticas de produção, identificar as instituições competentes, a fim de avaliar a possibilidade de inclusão de ação específica no próximo ciclo do CERPAN (Objetivo Específico 1).  Ainda no âmbito de continuidade dessa ação, deve ser considerada a situação do S. cay em dez municípios que necessita gestão junto aos municípios e moradores para ações de boas práticas para a conservação e manutenção das populações isoladas, considerar ainda o envolvimento de agências de saúde nas atividades relacionadas. Aproveitar para reunir experiências semelhantes em outros PANs com primatas durante a oficina de planejamento junto ao Centro Nacional de Pesquisas e Conservação de Primatas Brasileiros.</t>
  </si>
  <si>
    <t>Gerar e compartilhar, nos próximos 5 anos, conhecimento e  informações que possam ajudar na conservação das espécies-alvo e seus hábitats.</t>
  </si>
  <si>
    <t>Ação 5.1 - Agrupada com a ação 5.2 na Monitoria Anual 4.</t>
  </si>
  <si>
    <t>Na monitoria 4, o grupo decidiu pelo agrupamento dessa ação com a ação 5.2. A decisão consideraou a similaridade de produtos e resultados esperados, bem como o fato de a ação 5.1 ser uma atividade (estratégia de comunicação) da ação 5.2.</t>
  </si>
  <si>
    <t>Fábio Maffei (UNESP-Bauru); Marcus Cianciaruso (UFG); Hélida Ferreira da Cunha (UEG); Thiago Pereira (UFT);  Lara Côrtes (ICMBio/RAN); Paulo De Marco (UFG); Dilermando Pereira Lima Junior (UFMT-Barra do Garças); Alessandro Morais (IF-GO); George Georgiadis (Instituto Araguaia); Reuber Brandão (UnB); Rafael Martins Valadão (ICMBio/RAN); Larissa Limírio (ICMBio/CNPT); Rafael Martins Valadão (ICMBio/RAN), Rodrigo Tinoco (Instituto Boitatá); Luciana Signorelli (ICMBio/RAN).</t>
  </si>
  <si>
    <t>Ações de sensibilização envolvendo caça e apanha de macacos e pesca e coleta de peixes. Esta ação pode ocorrer em concomitância à outras; incluir ações sobre a conservação do habitat das espécies; desenvolvimento de material lúdico; formação de multiplicadores e incluir na divulgação o efeito das espécies exóticas como ameaça às espécies alvo. Produtos podendo incluir vídeos curtos sobre as espécies, biomas, resultados, o próprio PAN, textos em jornais e revistas físicas e eletrônicas, mídias sociais, coletivas de imprensa, etc. Buscar melhorias contínuas nas estratégias de comunicação; escrever sobre PAN para divulgação científica(ex: ciência hoje para crianças).A diversidade taxonômica das espécies alvo dificulta ações articuladas de comunicação padronizadas. Em um próximo ciclo seria importante que essa tenha co-articuladores por grupo taxonômico. Outra dificuldade encontrada é a falta de expertise e tempo do grupo para edição dos vídeos gravados.</t>
  </si>
  <si>
    <r>
      <t xml:space="preserve">No dia nacional do Cerrado o instagram do RAN publicou post sobre o Cerrado e o CERPAN (https://www.instagram.com/p/CxDJFIXgKMY/?utm_source=ig_web_copy_link&amp;igshid=MzRlODBiNWFlZA==) (https://www.instagram.com/p/CiX1xBnOqjx/?utm_source=ig_web_copy_link&amp;igshid=MzRlODBiNWFlZA==). Post realizado no intagram do RAN apresentando os resultados do projeto de prospecção de </t>
    </r>
    <r>
      <rPr>
        <i/>
        <sz val="14"/>
        <color rgb="FF000000"/>
        <rFont val="Calibri"/>
      </rPr>
      <t>Bachia psamophila</t>
    </r>
    <r>
      <rPr>
        <sz val="14"/>
        <color rgb="FF000000"/>
        <rFont val="Calibri"/>
      </rPr>
      <t xml:space="preserve"> ( https://www.instagram.com/p/CyEyDpWRhe5/?utm_source=ig_web_copy_link&amp;igshid=MzRlODBiNWFlZA==), bem como reportagem no O Eco sobre o mesma temática ( https://oeco.org.br/noticias/criticamente-ameacado-de-extincao-lagarto-e-redescoberto-apos-decadas-sem-registros/ ), vídeos sobre algumas espécies de peixe alvo do cerpan no canal (Leandro Sousa - @LeandroSousa_IctioXingu); divulgação do CERPAN e espécies-alvo na Floresta Nacional de Silvânia feita por Luciana Signorelli durante o lançamento do Livro "Trilhando a Flona", de autoria da Maria Luisa Dias Batista e Hélida Ferreira Cunha, no dia 26 de abril de 2023. Divulgação do CERPAN no CBH 2023 em Porto Seguro, Rimoli - Divulgação do CERPAN no Congresso Brasileiro de Primatologia em Sinop em 2022 com palestra sobre o impacto do fogo no Pantanal sobre S. cay. Divulgação do projeto de boas práticas promovido pela Aliança da Terra, com citação do CERPAN, em quatro mídias. Divulgação da importância de conservação do S. cay em escolas dos municípios de Corumbá e Ladário. Divulgação do projeto de boas práticas promovido pela Aliança da Terra, com citação do CERPAN, em quatro mídias. Divulgação da importância de conservação do S. cay em escolas dos municípios de Corumbá e Ladário.</t>
    </r>
  </si>
  <si>
    <t>Certificados de apresentação em congressos, links de posts, registro fotográfico.</t>
  </si>
  <si>
    <t>Trata-se de uma ação que deverá ser continuada em um próximo ciclo, considerarar a possiblidade de incluir o Leandro Sousa, professor da Universidade Federal do Pará e autor do canal no youtube @LeandroSousa_IctioXingu,  como parceiro do CERPAN, preferencialmente com sua participação na oficina de elaboração do segundo ciclo. Vídeo sobre a Salamandra do Pará (Bolitoglossa paraensis) disponível no link (https://youtu.be/a8Weyl6LDH8?si=wfFwpP6iaO_e0H_L); vídeo sobre espécies de anfíbios ameaçadas de extinção disponível no link (https://youtu.be/YoKsA7vxffU?si=AUPI0Yk_nhRc39iu). Considerar a inclusão do vídeo de B. paraense no canal Pedro Peloso (@pedropeloso) em postado em 2019. É fundamental a participação de profissionais da área de comunicação em um segundo ciclo do CERPAN.</t>
  </si>
  <si>
    <t>Alberto Akama (MPEG);  Alessandro Morais (IF-GO); Christine Strüssmann (UFMT); Davi Pantoja (UFPI-Bom Jesus); Débora Silvano (IFB-DF); Dilermando Pereira Lima Junior (UFMT-Barra do Garças); Eduardo Ventisinque (UFRN); Cristiano Nogueira (USP); Fábio Maffei (UNESP-Bauru); Fabrício B. Teresa (UEG); Fausto Nomura (UFG); Fernando Carvalho (UFMS); Fernando Dagosta (UFGD); Guarino Colli (UnB); José Rimoli (UFMS); Levi Carina (UFG); Manoel dos Santos Filho (UNEMAT-Cáceres); Marcio Martins (USP); Matheus Ribeiro  (UFG); Natan Maciel (UFG); Naziano Felizola (UFAM); Paulo De Marco (UFG); Reuber Brandão (UnB); Rogério Bastos (UFG);  Thiago Pereira Portelinha (UFT); Vanda Ferreira (UFMS); Wilian Vaz-Silva (PUC-GO); Carine Chamon (UFT); Henrique Costa (UFJF); Luciana Signorelli (ICMBio/RAN).</t>
  </si>
  <si>
    <t xml:space="preserve"> Inclui modelagem de distribuição. Os produtos dessa ação serão compartilhados para subsidiar outras ações. Incluir CERPAN em agradecimentos de artigos; Ibere vai compilar os artigos publicados com as espécies alvo do CERPAN; inclui inventários voltados a reduzir lacunas. Colaboradores alvo por grupo taxonômico - Ibere Machado (Instituto Boitatá) para anfíbos; José Rimoli (UFMS) para primata; Henrique Costa (UFJF) para Répteis e Carine Chamon (UFT) para os peixes.</t>
  </si>
  <si>
    <r>
      <t xml:space="preserve">Expedição realizada por Luciana Signorelli, Reuber Brandão, Tiago Portelinha e Guarino Colli entre 28 de maio e 3 de junho de 2023 com o intuito de identificar possíveis áreas de ocorrência da espécie-alvo do CERPAN </t>
    </r>
    <r>
      <rPr>
        <i/>
        <sz val="14"/>
        <color rgb="FF000000"/>
        <rFont val="Calibri"/>
      </rPr>
      <t>Bachia psamophila</t>
    </r>
    <r>
      <rPr>
        <sz val="14"/>
        <color rgb="FF000000"/>
        <rFont val="Calibri"/>
      </rPr>
      <t xml:space="preserve">; Expedição realizada entre 26 de setembro e 06 de outubro de 2023 que resultou na redescoberta, comprovação de vestígio e ampliação de distribuição da espécie-alvo do CERPAN, </t>
    </r>
    <r>
      <rPr>
        <i/>
        <sz val="14"/>
        <color rgb="FF000000"/>
        <rFont val="Calibri"/>
      </rPr>
      <t xml:space="preserve">Bachia psamophila. </t>
    </r>
    <r>
      <rPr>
        <sz val="14"/>
        <color rgb="FF000000"/>
        <rFont val="Calibri"/>
      </rPr>
      <t xml:space="preserve">O Instituto Boitata vem trabalhando desde 2019 com a espécie </t>
    </r>
    <r>
      <rPr>
        <i/>
        <sz val="14"/>
        <color rgb="FF000000"/>
        <rFont val="Calibri"/>
      </rPr>
      <t>Allobates goianus</t>
    </r>
    <r>
      <rPr>
        <sz val="14"/>
        <color rgb="FF000000"/>
        <rFont val="Calibri"/>
      </rPr>
      <t xml:space="preserve">, sob o nome "Transforming a tiny frog into a flagship species for the conservation of the Cerrado", com diversas expedições ao longo do estado de Goiás. O foco do projeto é amostrar parametros populacionais da espécie em locais de ocorrência para descrever a saude populacional. No final de 2022 foi realizada uma grande Expedição do Projeto para a Serra do Tombador com registro de </t>
    </r>
    <r>
      <rPr>
        <i/>
        <sz val="14"/>
        <color rgb="FF000000"/>
        <rFont val="Calibri"/>
      </rPr>
      <t xml:space="preserve">Allobates goianus. </t>
    </r>
    <r>
      <rPr>
        <b/>
        <i/>
        <sz val="14"/>
        <color rgb="FF000000"/>
        <rFont val="Calibri"/>
      </rPr>
      <t xml:space="preserve">Um trabalho sobre essa Expediçao e os resultados das populações estão sendo redigidos para uma publicação científica. Ao longo das populações amostradas, apesar de termos uma expansão da distribuição conhecida, surgiram dois pontos importantes, 1- a distribuição mais ao sul pode se tratar de uma espécie diferente dá atualmente conhecida como Allobates goianus; 2- algumas populações não são mais encontradas, a principal causa possivel a alteração da matriz de entorno de pastagem para plantação de soja. Dados de monitoramento acusticos já estão em processamento para confirmarmos a presença ou ausencia da espécie em alguns pontos. A analise mais robusta desses dados poderão influenciar fortemente o conhecimento sore a conservação dessa espécie. </t>
    </r>
    <r>
      <rPr>
        <sz val="14"/>
        <color rgb="FF000000"/>
        <rFont val="Calibri"/>
      </rPr>
      <t xml:space="preserve">Provável novo registro de </t>
    </r>
    <r>
      <rPr>
        <i/>
        <sz val="14"/>
        <color rgb="FF000000"/>
        <rFont val="Calibri"/>
      </rPr>
      <t>S. cay</t>
    </r>
    <r>
      <rPr>
        <sz val="14"/>
        <color rgb="FF000000"/>
        <rFont val="Calibri"/>
      </rPr>
      <t xml:space="preserve"> no PARNA da Chapada dos Guimarães. Oito expedições para o Tocantins em busca de espécies de peixes alvo do CERPAN, com realização de estudos de genética. Esses estudos subsidiarão o processo de avaliação do risco de ameaça das espécies. Nova expedição prevista para novembro em Tocantins, cobrindo praticamente toda a bacia hidrográfica. Publicação de artigo da Carine Chamon sobre as espécies de peixe do Rio Tocantins. Previsão de implementação do sistema de criogenia até o final de 2023. Iniciativa de criação de banco de criogenia de gametas no CEPTA (anfíbios e peixes não amazônicos), mas não avançou.  </t>
    </r>
  </si>
  <si>
    <t>Relatórios Técnicos e processo SEI (02071.000016/2023-17). Relatório Técnico Expedição Tombador.</t>
  </si>
  <si>
    <t>Luciana Signorelli (ICMBio/RAN), Rafael Valadão (ICMBio/RAN), Alberto Akama (MPEG), José Rímoli (UFMS), Pedro Migliari (ICMBio/CEPTA)</t>
  </si>
  <si>
    <t>O grupo considerou que não existe o relatório do diagnóstico que indique as lacunas para todos os grupos taxonômicos. A lista de artigos não está completa (apenas para Primata foi entregue até o final da Monitoria).  Durante a implementação da ação nos cinco anos do CERPAN o grupo concluiu que é uma ação extremamente ampla, fato que prejudica sua execução. Deve ser continuada em um próximo ciclo e: (a) devem ser  ações separadas para os diferentes grupos taxonômicos (peixes, anfíbios, répteis e primatas), incluindo diferentes articuladores e colaboradores; (b) será necessário definir melhor o termo “lacuna de conhecimento", a fim de esclarecer quais informações estão presentes, quanto contribui para ações de conservação da espécie-alvo e quais pesquisas são imprescintíveis e prioritárias para ações de conservação das espécies alvo do CERPAN e seus ambientes.</t>
  </si>
  <si>
    <t>Fazer contato com grupo de trabalho da UFMG sobre impacto do fogo em fauna e flora; articular para que os orgaos estaduais participem dos espaços de discussão de manejo do fogo realizados pelo IBAMA  e ICMBio. Baixa taxa de resposta aos formulários. Ainda não foi encerrado o prazo para respostas, mas até agora a taxa de resposta é de  36% das 77 UC consultadas no total. Além disso há um grupo de UC com as quais não conseguimos contato nem por email -enviados e não respondidos - nem por SEI, que não apresenta o destinatário correspondente a elas. São as seguintes: Área de Relevante Interesse Ecológico Matão de Cosmópolis (ICMBio - ARIE Matão de Cosmópolis), Conselho Deliberativo Reserva Extrativista Marinha de Araí-Peroba, Floresta Nacional de Caxiuanã (ICMBio - FLONA Caxiuanã), Floresta Nacional de Cristópolis (ICMBio - FLONA Cristópolis), Floresta Nacional de Itacaiunas (ICMBio - FLONA Itacaiunas), Floresta Nacional de Tapirape-Aquiri (ICMBio - FLONA Tapirape-Aquiri), Parque Nacional dos Campos Ferruginosos, Reserva Biológica do Tapirapé, (ICMBio - REBIO Tapirapé), Reserva Extrativista Arióca Pruanã (ICMBio - RESEX Arióca Pruanã), Reserva Extrativista Chocoaré-Mato Grosso (ICMBio - RESEX Chocoaré-Mato Grosso), Reserva Extrativista Ciriáco (ICMBio - RESEX Ciriáco), Reserva Extrativista da Baía do Tubarão, Reserva Extrativista de São João da Ponta (ICMBio - RESEX São João da Ponta), Reserva Extrativista Extremo Norte do Tocantins (ICMBio - RESEX Extremo Norte do Tocantins), Reserva Extrativista Mãe Grande de Curuçá (ICMBio - RESEX Mãe Grande de Curuçá), Reserva Extrativista Marinha Cuinarana (ICMBio - RESEX Marinha Cuinarana), Reserva Extrativista Marinha de Caeté-Taperaçu (ICMBio - RESEX Marinha de Caeté-Taperaçu), Reserva Extrativista Marinha de Gurupi-Piriá, Reserva Extrativista Marinha de Tracuateua (ICMBio - RESEX Marinha de Tracuateua), Reserva Extrativista Marinha Mocapajuba (ICMBio - RESEX Marinha Mocapajuba), Reserva Extrativista Mata Grande (ICMBio - RESEX Mata Grande), Reserva Extrativista Quilombo do Frexal (ICMBio - RESEX Quilombo do Frexal), RESEX Itapetininga.</t>
  </si>
  <si>
    <r>
      <t xml:space="preserve">Foi elaborado um relatório tecnico com analise dos resultados obtidos e porposições. O relatório foi enviado aos gestores de UC e encaminhado ao coordenador do CERPAN. Projeto "Run to the Hills: Cupinzeiros e Florestas como abrigos contra o fogo para a herpetofauna do Cerrado" que inclui </t>
    </r>
    <r>
      <rPr>
        <i/>
        <sz val="14"/>
        <color rgb="FF000000"/>
        <rFont val="Calibri"/>
      </rPr>
      <t xml:space="preserve">Allobates goianus. </t>
    </r>
    <r>
      <rPr>
        <sz val="14"/>
        <color rgb="FF000000"/>
        <rFont val="Calibri"/>
      </rPr>
      <t xml:space="preserve"> Elaboração de Plano de Manejo Integrado do Fogo e execução de atividades de prevenção a incêndios, com alocação de brigadistas, na FLONA de Silvânia (localidade de ocorrênca histórica de </t>
    </r>
    <r>
      <rPr>
        <i/>
        <sz val="14"/>
        <color rgb="FF000000"/>
        <rFont val="Calibri"/>
      </rPr>
      <t>A. goianus</t>
    </r>
    <r>
      <rPr>
        <sz val="14"/>
        <color rgb="FF000000"/>
        <rFont val="Calibri"/>
      </rPr>
      <t>). Projeto Pantanal levantou informações acerca da resposta das espécies da herpetofauna aos impactos dos incêndios. No âmbito do mesmo projeto, o CPB e o CEPTA também fizeram levantamentos na área. Está em andamento o Projeto de Bandeiras do Corredor para avaliar o impacto do fogo nas populações de vertebrados no PE da Serra de Caldas e da PE da Mata Atlântica. ]Estabelecimento de parceria com a brigada/ICMBio de Tocantínia que deu orientações à equipe do Instituto e colaborou na queima prescrita na RRPN Canto do Obrieni e na base do Instituto. Está em andamento o Projeto do CENAP na Serra da Canastra que visa testar os impactos do fogo na fauna, testando diferentes metodologias.</t>
    </r>
  </si>
  <si>
    <t>Relatório técnico consolidando os dados obotidos através de formulário de entrevista com gestores e dados levantados de planos de manejo disponíveis para download na internet. O relatório foi enviado diretamente para o coordenador do CERPAN e via SEI para getores (Processo SEI 02071.000066/2022-13).</t>
  </si>
  <si>
    <t>Flavia Batista (ICMBio/RAN), Reuber Brandão (UnB), Caroline Nóbrega (Aliança da Terra), Beatriz Vasconcelos (Instituto Araguaia), Lara Côrtes (ICMBio/RAN).</t>
  </si>
  <si>
    <t xml:space="preserve">Considerando as respostas obtidas podemos destacar a urgência de se investir em elaboração de Planos de Manejo de fogo para as unidades de conservação sujeitas a incêndios na área do Cerpan, além de pesquisas específicas e análises dos resultados de pesquisa existente para o aperfeiçoamento dos planos de manejo. Os atuais planos de manejo de fogo precisam ser atualizados para tratar não apenas ações de prevenção, mas ser elevados à “Plano de Manejo Integrado do Fogo”. Constância no aporte de recursos, contratos e equipamentos para a implementação destes planos também precisa ser garantida para todas as UC que estão sujeitas a incêndios florestais.
Recomenda-se também ao Icmbio um esforço para publicar os planos de manejo de UC e planos de manejo de fogo existentes em repositório virtual.
Temas de pesquisa indicados pelas UC: •	Monitoramento de respostas da fauna ao manejo de fogo- 12 UC
•	Monitoramento de respostas da vegetação ao manejo de fogo - 14 UC
•	Monitoramento e controle da flora exótica em resposta ao fogo - 10 UC
•	Estudos sobre causas de incêndios (antrópico, natural, interno, externo.) - 11 UC
•	Elaboração e execução de plano de manejo de fogo - 11 UC
•	Monitoramento da efetividade de plano de manejo de fogo - 12 UC
•	Delimitação das cicatrizes de fogo - 1 UC
•	Impactos econômicos do fogo - 1 UC
•	Eficácia das ações de educação e de proteção na incidência de incêndios ao redor da UC - 1 UC
•	Severidade e frequência do fogo nas queimas prescritas - 1 UC.
Apesar de grande insistência e de terem-se adotados diferentes meios de comunicação com as UC, a taxa de respostas foi muito baixa. Consideramos que não houve falta de comunicação, mas que a falta de pessoal nas UC e o execesso de trabalho pode ter sido causa. O grupo recomendou a ampliação da ação para áreas externas às UCs, tendo em vista que o foco inicial da ação era observar o impacto do fogo sobre as espécies. Em um novo ciclo, pode haver uma ação que preveja a continuidade da produção de conhecimento sobre os impactos do fogo sobre a fauna, incluindo monitoramento das espécies. Deve-se considerar a devolução das informações às UCs para que possam propor projetos específicos de monitoramento das espécies. Avaliar se há possibilidade de identificar UCs-chave para projetos piloto. 
</t>
  </si>
  <si>
    <t>Ação 5.5 - Excluída na monitoria Anual 1.</t>
  </si>
  <si>
    <t>Na Monitoria Anual 1, houve o entendimento de que esta ação deveria ser excluída por falta de articulador.</t>
  </si>
  <si>
    <t>Ação 5.6 - Agrupada com a ação 5.3 na Monitoria Anual 1.</t>
  </si>
  <si>
    <t>Na Monitoria Anual 1, o grupo entendeu que esta ação era uma atividade da ação 5.3, pois inventários são estudos para a redução de lacunas no conhecimento relacionado à distribuição das espécies alvo.</t>
  </si>
  <si>
    <t>Palestra no II Colóqui de Pós-Graduação do IF Goiano sobre a atuação do servidor e aplicabilidade do mestrado na sua rotina de trabalho no ICMBio/RAN, na palestra foi apreesntado o CERPAN e a elaboração dessa estratégia de conservação para as espécies de peixes, anfíbios, répteis e primatas do Cerrado. Reuniões com colegiados  dos programas de pós-graduação de Ciências Florestais e Zoologia da Universidade de Brasília. E contratação de seis bolsistas no projeto Genômica da Biodiversidade Brasileira que, para a herpetofauna, considera as espécies ameaçadas do CERPAN.</t>
  </si>
  <si>
    <r>
      <t>Certificado, egistro fotográfico, a</t>
    </r>
    <r>
      <rPr>
        <sz val="14"/>
        <color rgb="FFFF0000"/>
        <rFont val="Calibri"/>
      </rPr>
      <t>tas de reuniões</t>
    </r>
    <r>
      <rPr>
        <sz val="14"/>
        <color rgb="FF000000"/>
        <rFont val="Calibri"/>
      </rPr>
      <t xml:space="preserve"> e contrato de bolsas. </t>
    </r>
  </si>
  <si>
    <t>Rafael Valadão (ICMBio/RAN), Reuber Brandão (UnB), Lara Côrtes (ICMBio/RAN).</t>
  </si>
  <si>
    <t>Desenvolver material de divulgação sobre as espécies-alvo do PAN.</t>
  </si>
  <si>
    <t>Material de divulgação elaborado.</t>
  </si>
  <si>
    <t>Reuber Brandão (UNB); Alberto Akama (MPEG); José Rímoli (UFMS); Sara Alves (INEMA - BA); Marcos Cardoso (SEMA-MT); Marcelo Raseira (ICMBio/CEPAM), Iberê Machado (Insittuto Boitatá), Michelle Abadie (ICMBio/RAN), Christine Strüssmann (UFMT), Luciana Signorelli (ICMBio/RAN).</t>
  </si>
  <si>
    <t>O objetivo é que seja um complemento ao Sumário Executivo, com informações básicas sobre cada espécie (mapa, fotos, etc).Incluir as prováveis espécies alvo do segundo ciclo e separar uma página para falar sobre as espécies que sairão do segundo ciclo devido ao a influência do CERPAN na geração de conhecimento sobre as mesmas.</t>
  </si>
  <si>
    <r>
      <t xml:space="preserve">Houve uma reunião com os CNPCs e especialistas para definição do recorte e as espécies que entrarão no material. Com a aproximação do final do primeiro ciclo do CERPAN o grupo entendeu que lançar um material com a lista de espécies portariadas no PAN seria um material que já seria lançado altamente desatualizado. Assim, na reunião decidiu-se por produzir um material com as espécies que estão ameaçadas em toda a área do CERPAN, considerando para a herpetofauna as regiões Centro-Oeste e Norte e para os demais grupos àquelas espécies presentes no Cerrado, Pantanal e bacia do Araguaia-Tocantins. Somente em meados de 2023 foi possível a contratação do programa para diagramação do material. Ficou definido a forma de sumário, o  layout gráfico, a lista de espécies com todas as coordenadas e mapas prontos. Falta concluir a tabela de ameaças e finalizar a diagramação do material. Cartilha resultado do projeto de extensão apresentada no INTEGRA 2022 - trata dos primatas e o </t>
    </r>
    <r>
      <rPr>
        <i/>
        <sz val="14"/>
        <color rgb="FF000000"/>
        <rFont val="Calibri"/>
        <scheme val="minor"/>
      </rPr>
      <t>Sapajus cay</t>
    </r>
    <r>
      <rPr>
        <sz val="14"/>
        <color rgb="FF000000"/>
        <rFont val="Calibri"/>
        <scheme val="minor"/>
      </rPr>
      <t xml:space="preserve">. Folder de educação ambiental da FLONA de Silvânia com a apresentação de </t>
    </r>
    <r>
      <rPr>
        <i/>
        <sz val="14"/>
        <color rgb="FF000000"/>
        <rFont val="Calibri"/>
        <scheme val="minor"/>
      </rPr>
      <t>Allobates goianus.</t>
    </r>
    <r>
      <rPr>
        <sz val="14"/>
        <color rgb="FF000000"/>
        <rFont val="Calibri"/>
        <scheme val="minor"/>
      </rPr>
      <t xml:space="preserve"> </t>
    </r>
  </si>
  <si>
    <t>processo SEI 02071.000012/2023-21 com toda documentação das discussões e produtos finalizados até o memento. Folder de Educação Ambiental da FLONA de Silvânia .</t>
  </si>
  <si>
    <t xml:space="preserve">Demora na contratação de bolsista para apoiar a ação, limitação com a capacidade operacional dos computadores do grupo para elaboração dos mapas com o cenário de ameaças para cada espécie. Considerando o fim do primeiro ciclo e as limitações operacionais, o articulador e parte dos colaboradores decidiram por produzir um material de divulgação mais simplificado. </t>
  </si>
  <si>
    <t>Rafael Valadão (ICMBio/RAN), Luciana Signorelli (ICMBio/RAN), José Rímoli (UFMS)</t>
  </si>
  <si>
    <t>O grupo recomenda a continuidade no segundo ciclo e que o produto (Sumário das espécies alvo do CERPAN) seja concluído no primeiro ano e distribuído no segundo ano de implementão do PAN.</t>
  </si>
  <si>
    <t>Levantar, classificar e georreferenciar as ameaças às espécies-alvo do PAN, a fim de dar subsídio às avaliações do risco de extinção.</t>
  </si>
  <si>
    <t>Carlos Guidorizzi (ICMBio/RAN), Michelle Abadie (ICMBio/RAN), José Rímoli (UFMS), Alberto Akama (MPEG), Marcelo Raseira (CEPAM/ICMBio), Pedro Migliari (CEPTA/ICMBio), Reuber Brandão (UNB), Iberê Machado (Instituto Boitatá),   Bruna Meneses (ICMBio/RAN/MHEGA).</t>
  </si>
  <si>
    <t>O propósito desta ação é qualificar o processo de avaliação do risco de extinção das espécies, retroalimentar o SALVE (ao menos para as espécies ameaçadas) e subsidiar ações de conservação para as espécies-alvo. Como o CERPAN tem espécies-alvo de diferentes grupos taxonômicos, encaminharemos os resultados para os CNPCs responsáveis.</t>
  </si>
  <si>
    <t>Pouco se avançou no andamento dessa ação no último ano. Apenas foi atualizado o banco de registros das espécies alvo do CERPAN, porém nenhuma oficina nem consulta aos especialistas foi realizada.</t>
  </si>
  <si>
    <t>Banco de registros do CERPAN atualizado.</t>
  </si>
  <si>
    <t>A ação foi criada com um período de execução muito curto até o final do primeito ciclo. Com baixo número de pessoal no ICMBio/RAN e excesso de demanas atribuídas aos colaboradores das ações não foi possível priorizar essa ação.</t>
  </si>
  <si>
    <t>O grupo entende que trata-se de uma ação importante para a conservação das espécies alvo. Entretanto, para se decidir sobre sua continuidade em um segundo ciclo do CERPAN,  deve-se avaliar a capacidade do grupo para dedicar-se à sua implementação e planejar um período maior para sua implementação, considerando sua complexidade. Avaliar se as experiências prévias trouxeram bons resultados (p. ex. PAN Nordeste) para verificar se há interesse em manter esta ação. A preocupação aqui seria refinar as informações sobre as ameaças às espécies e sua distribuição espacial. Pode-se produzir produtos sobre as principais ameaças para cada espécie.</t>
  </si>
  <si>
    <r>
      <t xml:space="preserve">Buscar novas populações de </t>
    </r>
    <r>
      <rPr>
        <i/>
        <sz val="14"/>
        <color rgb="FF000000"/>
        <rFont val="Calibri"/>
        <scheme val="minor"/>
      </rPr>
      <t>Boana buriti, Pithecopus centralis, Bokermannohyla napoli</t>
    </r>
    <r>
      <rPr>
        <sz val="14"/>
        <color rgb="FF000000"/>
        <rFont val="Calibri"/>
        <scheme val="minor"/>
      </rPr>
      <t>i e caracterizar o ambiente onde ocorrem.</t>
    </r>
  </si>
  <si>
    <t>Relatório dos trabalhos de campo com mapas das localidades prospectadas</t>
  </si>
  <si>
    <r>
      <t xml:space="preserve">As espécies listadas </t>
    </r>
    <r>
      <rPr>
        <i/>
        <sz val="14"/>
        <color theme="1"/>
        <rFont val="Calibri"/>
        <family val="2"/>
        <scheme val="minor"/>
      </rPr>
      <t xml:space="preserve">Boana buriti </t>
    </r>
    <r>
      <rPr>
        <sz val="14"/>
        <color theme="1"/>
        <rFont val="Calibri"/>
        <family val="2"/>
        <scheme val="minor"/>
      </rPr>
      <t xml:space="preserve">e </t>
    </r>
    <r>
      <rPr>
        <i/>
        <sz val="14"/>
        <color theme="1"/>
        <rFont val="Calibri"/>
        <family val="2"/>
        <scheme val="minor"/>
      </rPr>
      <t xml:space="preserve">Bokermannohyla napolii </t>
    </r>
    <r>
      <rPr>
        <sz val="14"/>
        <color theme="1"/>
        <rFont val="Calibri"/>
        <family val="2"/>
        <scheme val="minor"/>
      </rPr>
      <t xml:space="preserve">foram avaliadas e validadas no 2º ciclo de avaliação do risco de extinção, sendo consideradas relevantes para sua inclusão neste PAN. </t>
    </r>
    <r>
      <rPr>
        <i/>
        <sz val="14"/>
        <color theme="1"/>
        <rFont val="Calibri"/>
        <family val="2"/>
        <scheme val="minor"/>
      </rPr>
      <t>Pithecopus centralis</t>
    </r>
    <r>
      <rPr>
        <sz val="14"/>
        <color theme="1"/>
        <rFont val="Calibri"/>
        <family val="2"/>
        <scheme val="minor"/>
      </rPr>
      <t xml:space="preserve"> foi avaliada como Quase Ameaçada no 1º ciclo de avaliação.</t>
    </r>
  </si>
  <si>
    <r>
      <t>Duas expedições na região de Cristalina (21 a 26 de janeiro de 2023, 24 e 25 de fevereiro). Na segunda expedição 10 proprietários foram contactados, mas apenas sete permitiram. São seis pontos da B buriti, mas muito próximos. ; Painel no X Congresso de Herpetologia sobre os novos registros de</t>
    </r>
    <r>
      <rPr>
        <i/>
        <sz val="14"/>
        <color rgb="FF000000"/>
        <rFont val="Calibri"/>
      </rPr>
      <t xml:space="preserve"> Pithecopus centralis. </t>
    </r>
    <r>
      <rPr>
        <sz val="14"/>
        <color rgb="FF000000"/>
        <rFont val="Calibri"/>
      </rPr>
      <t xml:space="preserve">Projetos: 1) Conservação de Pithecopus ayeaye, espécies relacionadas e seus ecossistemas, 2) Filogenômica e biogeografia das pererecas-macaco do gênero Pithecopus Cope, 1866; 3) A herpetofauna aquática do Cerrado e seus ambientes associados. Resumo em Congresso "Novos registros de Pithecopus centralis (Bokermann, 1965) (Amphibia, Phyllomedusinae): distribuição geográfica e conservação" (autoria: Ana Cecilia Holler del Prette, Christine Strüssmann, Reuber Albuquerque Brandão, Fabrício Rodrigues dos Santos, Rafael Félix de Magalhães); Relatório Executivo Final "Ecologia de Pithecopus ayeaye, espécies relacionadas e seus ecossistemas". (equipes em MT, DF, GO e MG) com aproximadamente 10 expedições realizadas. Apesar do projeto ser sobre a P. ayeaye, outras espécies do gênero foram encontradas, inclusive P. centralis). </t>
    </r>
  </si>
  <si>
    <t xml:space="preserve">Relatório Técnico; Relatório para a AgroRervas e  Acordo de Cooperação entre UnB e representantes da UFV GYBRX consultoria em Gestão e Instalação Fotovoltaica. </t>
  </si>
  <si>
    <r>
      <t xml:space="preserve">Boana buriti e B. napolii estão oficialmente ameaçadas, portanto, entrarão no próximo ciclo do Cerpan. Já a P. centralis não consta como ameaçada, logo, não entrará no PAN, exceto se novas informações forem adicionadas. Há estudos realizados no âmbito do Cerpan que indicam que há ameaçadas à P. centralis que podem gerar uma recategorização da espécie, tornando-a ameaçada. </t>
    </r>
    <r>
      <rPr>
        <sz val="14"/>
        <color rgb="FF000000"/>
        <rFont val="Calibri"/>
        <family val="2"/>
        <scheme val="minor"/>
      </rPr>
      <t> </t>
    </r>
  </si>
  <si>
    <t xml:space="preserve">Identificar pontos críticos para caça e apanha do primata Sapajus cay.
</t>
  </si>
  <si>
    <t>Manoel dos Santos Filho (UNEMAT-Cáceres); Paula Isla Martins (IMASUL); Ana Paula Felicio (IMASUL); Cláudia Regina Macedo Coutinho (CRAS-MS); Oscar Fernandes Junior (UFMS); Gilson dos Santos (UFMS); Leandro Félix da Silva (UFPB); Antônio Lázaro (UFMS); Nara Ignácio Lucca Lázaro (UFMS), Rafael Valadão (ICMBio/RAN), Luciana Signorelli (ICMBio/RAN)</t>
  </si>
  <si>
    <r>
      <t xml:space="preserve">área de distribuição do </t>
    </r>
    <r>
      <rPr>
        <i/>
        <sz val="14"/>
        <rFont val="Calibri"/>
        <family val="2"/>
        <scheme val="minor"/>
      </rPr>
      <t>Sapajus cay.</t>
    </r>
  </si>
  <si>
    <t>Na monitoria Anual 3 o grupo entendeu que a ação 3.1 deveria ficar no Objetivo Específico 5, tornando-se a ação 5.11. O encaminhamento dos dasdos aos órgãos competentes será realizado pelo ICMBio após a conclusão do PAN.</t>
  </si>
  <si>
    <t>Além de Campo Grande, outros 34 municípios são áreas de caça e apanha de macaco prego: Alcinópolis (1), Amambai (2), Anastácio (1), Anaurilândia (2), Aquidauana (6), Bataguassu (4) Batayporã (1), Bonito (5), Brasilândia (2), Bela Vista (1), Cassilândia (4), Corumbá (7), Costa Rica (1), Coxim (6), Deodápolis (1), Dois irmãos do Buriti (2), Dourados (6), Eldorado (2), Iguatemi (2), Itaquiraí (1), Jaraguari (2), Jardim (4), Miranda (8), Mundo Novo (8), Naviraí (4), Nova Alvorada (5), Paranaíba (2), Ponta Porã (10), Rio Brilhante (3), Rio Negro (2), Rio Verde (3), Rochedo (4), São Gabriel do Oeste (2) e Três Lagoas (8). Municípios como Anaurilândia, Batayporã, Bataguassu, Brasilândia e Naviraí e Mundo Novo parecem ser aqueles mais representativos do tráfico de aves e também dos macacos-prego.  Localidades no MT estão em fase de conclusão para inclusão no mapa e encaminhamento aos órgãos fiscalizadores. No âmbito da educação ambiental específica para essa ação, houve a atuação do articulador e seus colaboradores na campanha Primata não é PET, junto à Sociedade Brasileira de Primatologia.</t>
  </si>
  <si>
    <t>Localidades definidas.</t>
  </si>
  <si>
    <t>José Rimoli (UFMS)</t>
  </si>
  <si>
    <t>Caso tenhamos as coordenadas exatas o ICMBio/RAN pode auxiliar na elaboração do Mapa final e envio às instituições fiscalizatórias, com a conclusão da ação até o final da rodada virtual (Dezembro de 2023).</t>
  </si>
  <si>
    <r>
      <t>Estabelecer população ex situ para conservação integrada de</t>
    </r>
    <r>
      <rPr>
        <i/>
        <sz val="14"/>
        <color rgb="FF000000"/>
        <rFont val="Calibri"/>
      </rPr>
      <t xml:space="preserve"> Boana buriti</t>
    </r>
  </si>
  <si>
    <t>O objetivo principal desta ação é iniciar a elaboração de um protocolo de manejo ex situ para Boana buriti, espécie classificada como vulnerável (VU) à extinção. Trata-se de uma espécie endêmica do Cerrado, conhecida de apenas quatro localidades situadas nos estados de Minas Gerais, Goiás e Distrito Federal. Destas quatro localidades, a espécie é possivelmente extinta na sua localidade-tipo, na Fazenda São Miguel, município de Unaí, Minas Gerais, devido a destruição de seu hábitat após a instalação de pivôs centrais de irrigação. Na Fazenda Água Limpa, no Distrito Federal, devido a mudanças no lençol freático que ocasionou no desaparecimento da poça utilizada pela espécie causou forte impacto local naquela população, com o retorno das chuvas parte da população local retornou. Flutuações devido à pressões de uso da água e extremos climáticos são ameaças constantes à espécie e podem causar extinções locais em um pequeno espaço de tempo. Recentemente a espécie foi registrada em Cristalina, Goiás, em uma vereda alterada pelo barramento para dessedentação do gado e  extração pela extração de areia. Além disso, a área possivelmente será destinada a um empreendimento fotovoltaico, com processo de licenciamento em andamento junto à OEMA/GO. Adicionalmente, em 2020, 69 espécies de anfíbios ameaçadas foram avaliadas por especialistas considerando a necessidade de impleantação de um programa de conservação ex situ. Para 13 espécies houve a indicação de ação ex-situ para formação de uma população de segurança, levando essas espécies a serem consideradas prioritárias para conservação, dentre elas, Boana buriti, sendo incluisve considerada como candidata à tornar-se espécie alvo caso haja renovação do acordo entre o ICMBio e AZAB. Dessa maneira, durante a quarta monitoria o grupo entendeu que a ação de conservação ex situ é fundamental para a espécie.</t>
  </si>
  <si>
    <r>
      <t xml:space="preserve">Seminário com Cybele Lisboa e Zoológicos interessados para tratar da "Conservação de anfíbios ex situ no Brasil", tratativas iniciais visando interesse mútuo no estabelecimento de população base de </t>
    </r>
    <r>
      <rPr>
        <i/>
        <sz val="14"/>
        <color rgb="FF000000"/>
        <rFont val="Calibri"/>
        <scheme val="minor"/>
      </rPr>
      <t>Boana buriti</t>
    </r>
    <r>
      <rPr>
        <sz val="14"/>
        <color rgb="FF000000"/>
        <rFont val="Calibri"/>
        <scheme val="minor"/>
      </rPr>
      <t xml:space="preserve"> e usando a </t>
    </r>
    <r>
      <rPr>
        <i/>
        <sz val="14"/>
        <color rgb="FF000000"/>
        <rFont val="Calibri"/>
        <scheme val="minor"/>
      </rPr>
      <t xml:space="preserve">Boana stenocephala </t>
    </r>
    <r>
      <rPr>
        <sz val="14"/>
        <color rgb="FF000000"/>
        <rFont val="Calibri"/>
        <scheme val="minor"/>
      </rPr>
      <t xml:space="preserve">como espécie modelo para manejo. Reunião do ICMBio com a AZAB a qual ficou recomendada a </t>
    </r>
    <r>
      <rPr>
        <i/>
        <sz val="14"/>
        <color rgb="FF000000"/>
        <rFont val="Calibri"/>
        <scheme val="minor"/>
      </rPr>
      <t xml:space="preserve">Boana buriti </t>
    </r>
    <r>
      <rPr>
        <sz val="14"/>
        <color rgb="FF000000"/>
        <rFont val="Calibri"/>
        <scheme val="minor"/>
      </rPr>
      <t xml:space="preserve">como espécie indicada para entrar no próximo acordo pelo CERPAN. </t>
    </r>
  </si>
  <si>
    <t>Relatório do Seminário, ficha de avaliação da espécie e memória da reunião do ICMBio com a AZAB</t>
  </si>
  <si>
    <t>A ação foi criada fadada a não conclusão da mesma. Entretanto, frente às ameaças eminentes de perda de populações e necessidade de ação específica em PAN, para estabelecimento de programa de manejo populacional de espécie ameaçada (IN ICMBio 05, de 28 de junho de 2021) o grupo decidiu por sua estratégica criação, mesmo ao final do primeiro ciclo do CERPAN. A ação deve ser continuada no segundo ciclo do CERPAN, avaliando uma ação semelhante para S. cay, considerando a necessidade urgente de ações de manejo para as populações isolados no interior de grandes centros urbanos.</t>
  </si>
  <si>
    <t>SITUAÇÃO ATUAL DAS AÇÕES - MONITORIA FINAL (2023)</t>
  </si>
  <si>
    <t>Não iniciada ou não concluída</t>
  </si>
  <si>
    <t>Iniciada e não concluída no período previsto</t>
  </si>
  <si>
    <t>Concluída</t>
  </si>
  <si>
    <t>TOTAL DE AÇÕES DO PAN</t>
  </si>
  <si>
    <t xml:space="preserve">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</si>
</sst>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m\-yy;@"/>
    <numFmt numFmtId="165" formatCode="mm/yy"/>
  </numFmts>
  <fonts count="7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4"/>
      <color theme="0"/>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b/>
      <sz val="20"/>
      <color theme="0"/>
      <name val="Calibri"/>
      <family val="2"/>
      <scheme val="minor"/>
    </font>
    <font>
      <sz val="20"/>
      <color theme="1"/>
      <name val="Calibri"/>
      <family val="2"/>
      <scheme val="minor"/>
    </font>
    <font>
      <b/>
      <sz val="20"/>
      <name val="Calibri"/>
      <family val="2"/>
      <scheme val="minor"/>
    </font>
    <font>
      <sz val="20"/>
      <name val="Calibri"/>
      <family val="2"/>
      <scheme val="minor"/>
    </font>
    <font>
      <sz val="20"/>
      <color theme="0"/>
      <name val="Calibri"/>
      <family val="2"/>
      <scheme val="minor"/>
    </font>
    <font>
      <b/>
      <sz val="20"/>
      <color theme="1"/>
      <name val="Calibri"/>
      <family val="2"/>
      <scheme val="minor"/>
    </font>
    <font>
      <sz val="11"/>
      <name val="Segoe UI"/>
      <family val="2"/>
    </font>
    <font>
      <sz val="12"/>
      <name val="Calibri"/>
      <family val="2"/>
    </font>
    <font>
      <b/>
      <sz val="18"/>
      <color theme="1"/>
      <name val="Calibri"/>
      <family val="2"/>
      <scheme val="minor"/>
    </font>
    <font>
      <b/>
      <sz val="12"/>
      <name val="Calibri"/>
      <family val="2"/>
      <scheme val="minor"/>
    </font>
    <font>
      <b/>
      <sz val="12"/>
      <color theme="0"/>
      <name val="Calibri"/>
      <family val="2"/>
      <scheme val="minor"/>
    </font>
    <font>
      <sz val="14"/>
      <color theme="1"/>
      <name val="Calibri"/>
      <family val="2"/>
      <scheme val="minor"/>
    </font>
    <font>
      <b/>
      <sz val="16"/>
      <name val="Calibri"/>
      <family val="2"/>
      <scheme val="minor"/>
    </font>
    <font>
      <b/>
      <sz val="11"/>
      <name val="Calibri"/>
      <family val="2"/>
      <scheme val="minor"/>
    </font>
    <font>
      <sz val="14"/>
      <name val="Calibri"/>
      <family val="2"/>
    </font>
    <font>
      <sz val="14"/>
      <color theme="1"/>
      <name val="Calibri"/>
      <family val="2"/>
    </font>
    <font>
      <sz val="11"/>
      <color rgb="FF000000"/>
      <name val="Calibri"/>
      <family val="2"/>
    </font>
    <font>
      <sz val="11"/>
      <name val="Calibri"/>
      <family val="2"/>
    </font>
    <font>
      <sz val="11"/>
      <color rgb="FF000000"/>
      <name val="Calibri"/>
      <family val="2"/>
      <scheme val="minor"/>
    </font>
    <font>
      <sz val="11"/>
      <color theme="1"/>
      <name val="Calibri"/>
      <family val="2"/>
    </font>
    <font>
      <i/>
      <sz val="11"/>
      <name val="Calibri"/>
      <family val="2"/>
      <scheme val="minor"/>
    </font>
    <font>
      <i/>
      <sz val="11"/>
      <color rgb="FF000000"/>
      <name val="Calibri"/>
      <family val="2"/>
    </font>
    <font>
      <sz val="14"/>
      <color rgb="FF000000"/>
      <name val="Calibri"/>
      <family val="2"/>
    </font>
    <font>
      <i/>
      <sz val="14"/>
      <color rgb="FF000000"/>
      <name val="Calibri"/>
      <family val="2"/>
    </font>
    <font>
      <i/>
      <sz val="11"/>
      <color theme="1"/>
      <name val="Calibri"/>
      <family val="2"/>
      <scheme val="minor"/>
    </font>
    <font>
      <i/>
      <sz val="11"/>
      <name val="Calibri"/>
      <family val="2"/>
    </font>
    <font>
      <sz val="9"/>
      <color rgb="FF262626"/>
      <name val="Verdana"/>
      <family val="2"/>
    </font>
    <font>
      <i/>
      <sz val="9"/>
      <color rgb="FF262626"/>
      <name val="Verdana"/>
      <family val="2"/>
    </font>
    <font>
      <sz val="12"/>
      <color rgb="FF000000"/>
      <name val="Calibri"/>
      <family val="2"/>
    </font>
    <font>
      <sz val="11"/>
      <name val="Arial"/>
      <family val="2"/>
    </font>
    <font>
      <strike/>
      <sz val="11"/>
      <color theme="1"/>
      <name val="Calibri"/>
      <family val="2"/>
      <scheme val="minor"/>
    </font>
    <font>
      <sz val="11"/>
      <color rgb="FF444444"/>
      <name val="Calibri"/>
      <family val="2"/>
      <charset val="1"/>
    </font>
    <font>
      <sz val="11"/>
      <color rgb="FFFF0000"/>
      <name val="Calibri"/>
      <family val="2"/>
    </font>
    <font>
      <b/>
      <sz val="14"/>
      <color indexed="60"/>
      <name val="Calibri"/>
      <family val="2"/>
      <scheme val="minor"/>
    </font>
    <font>
      <b/>
      <u/>
      <sz val="11"/>
      <name val="Calibri"/>
      <family val="2"/>
      <scheme val="minor"/>
    </font>
    <font>
      <u/>
      <sz val="11"/>
      <name val="Calibri"/>
      <family val="2"/>
      <scheme val="minor"/>
    </font>
    <font>
      <sz val="16"/>
      <color theme="1"/>
      <name val="Calibri"/>
      <family val="2"/>
      <scheme val="minor"/>
    </font>
    <font>
      <sz val="11"/>
      <name val="Arial Narrow"/>
      <family val="2"/>
    </font>
    <font>
      <strike/>
      <sz val="11"/>
      <color rgb="FF000000"/>
      <name val="Calibri"/>
      <family val="2"/>
    </font>
    <font>
      <sz val="11"/>
      <color rgb="FF000000"/>
      <name val="Calibri"/>
    </font>
    <font>
      <sz val="11"/>
      <color rgb="FF000000"/>
      <name val="Calibri"/>
      <charset val="1"/>
    </font>
    <font>
      <sz val="16"/>
      <name val="Calibri"/>
      <family val="2"/>
      <scheme val="minor"/>
    </font>
    <font>
      <sz val="16"/>
      <name val="Calibri"/>
    </font>
    <font>
      <sz val="14"/>
      <color rgb="FF000000"/>
      <name val="Calibri"/>
    </font>
    <font>
      <i/>
      <sz val="14"/>
      <color rgb="FF000000"/>
      <name val="Calibri"/>
    </font>
    <font>
      <sz val="14"/>
      <name val="Calibri"/>
      <scheme val="minor"/>
    </font>
    <font>
      <sz val="14"/>
      <color rgb="FF000000"/>
      <name val="Calibri"/>
      <scheme val="minor"/>
    </font>
    <font>
      <sz val="14"/>
      <color rgb="FFFF0000"/>
      <name val="Calibri"/>
      <scheme val="minor"/>
    </font>
    <font>
      <i/>
      <sz val="14"/>
      <color rgb="FF000000"/>
      <name val="Calibri"/>
      <scheme val="minor"/>
    </font>
    <font>
      <sz val="14"/>
      <color rgb="FF000000"/>
      <name val="Calibri"/>
      <family val="2"/>
      <scheme val="minor"/>
    </font>
    <font>
      <b/>
      <i/>
      <sz val="14"/>
      <color rgb="FF000000"/>
      <name val="Calibri"/>
    </font>
    <font>
      <sz val="14"/>
      <color rgb="FFFF0000"/>
      <name val="Calibri"/>
    </font>
    <font>
      <sz val="11"/>
      <color rgb="FF000000"/>
      <name val="Calibri"/>
      <scheme val="minor"/>
    </font>
    <font>
      <i/>
      <sz val="11"/>
      <color rgb="FF000000"/>
      <name val="Calibri"/>
      <scheme val="minor"/>
    </font>
    <font>
      <sz val="14"/>
      <color rgb="FF000000"/>
      <name val="Calibri"/>
      <charset val="1"/>
    </font>
    <font>
      <sz val="14"/>
      <name val="Calibri"/>
      <charset val="1"/>
    </font>
    <font>
      <sz val="14"/>
      <color rgb="FF000000"/>
      <name val="Arial"/>
      <family val="2"/>
    </font>
    <font>
      <strike/>
      <sz val="14"/>
      <color theme="1"/>
      <name val="Calibri"/>
      <family val="2"/>
      <scheme val="minor"/>
    </font>
    <font>
      <i/>
      <sz val="14"/>
      <name val="Calibri"/>
      <family val="2"/>
      <scheme val="minor"/>
    </font>
    <font>
      <i/>
      <sz val="14"/>
      <color theme="1"/>
      <name val="Calibri"/>
      <family val="2"/>
      <scheme val="minor"/>
    </font>
    <font>
      <sz val="14"/>
      <name val="Arial"/>
      <family val="2"/>
    </font>
    <font>
      <sz val="14"/>
      <color rgb="FF444444"/>
      <name val="Calibri"/>
      <family val="2"/>
      <charset val="1"/>
    </font>
  </fonts>
  <fills count="24">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006600"/>
        <bgColor indexed="64"/>
      </patternFill>
    </fill>
    <fill>
      <patternFill patternType="solid">
        <fgColor rgb="FF7030A0"/>
        <bgColor indexed="64"/>
      </patternFill>
    </fill>
    <fill>
      <patternFill patternType="solid">
        <fgColor rgb="FF833C0C"/>
        <bgColor indexed="64"/>
      </patternFill>
    </fill>
    <fill>
      <patternFill patternType="solid">
        <fgColor rgb="FF2F75B5"/>
        <bgColor indexed="64"/>
      </patternFill>
    </fill>
    <fill>
      <patternFill patternType="solid">
        <fgColor theme="9" tint="-0.499984740745262"/>
        <bgColor indexed="64"/>
      </patternFill>
    </fill>
    <fill>
      <patternFill patternType="solid">
        <fgColor rgb="FFDAEEF3"/>
        <bgColor indexed="64"/>
      </patternFill>
    </fill>
  </fills>
  <borders count="66">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style="thin">
        <color indexed="64"/>
      </left>
      <right/>
      <top/>
      <bottom style="thin">
        <color indexed="64"/>
      </bottom>
      <diagonal/>
    </border>
    <border>
      <left/>
      <right style="thin">
        <color indexed="64"/>
      </right>
      <top style="medium">
        <color indexed="64"/>
      </top>
      <bottom/>
      <diagonal/>
    </border>
    <border>
      <left/>
      <right style="thin">
        <color indexed="64"/>
      </right>
      <top/>
      <bottom/>
      <diagonal/>
    </border>
    <border>
      <left/>
      <right/>
      <top style="thin">
        <color indexed="64"/>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right style="thin">
        <color indexed="64"/>
      </right>
      <top/>
      <bottom style="thin">
        <color rgb="FF000000"/>
      </bottom>
      <diagonal/>
    </border>
    <border>
      <left/>
      <right style="thin">
        <color rgb="FF000000"/>
      </right>
      <top/>
      <bottom style="thin">
        <color rgb="FF000000"/>
      </bottom>
      <diagonal/>
    </border>
  </borders>
  <cellStyleXfs count="3">
    <xf numFmtId="0" fontId="0" fillId="0" borderId="0"/>
    <xf numFmtId="9" fontId="1" fillId="0" borderId="0" applyFont="0" applyFill="0" applyBorder="0" applyAlignment="0" applyProtection="0"/>
    <xf numFmtId="0" fontId="1" fillId="0" borderId="0"/>
  </cellStyleXfs>
  <cellXfs count="590">
    <xf numFmtId="0" fontId="0" fillId="0" borderId="0" xfId="0"/>
    <xf numFmtId="0" fontId="0" fillId="0" borderId="0" xfId="0" applyAlignment="1">
      <alignment vertical="center"/>
    </xf>
    <xf numFmtId="0" fontId="4" fillId="0" borderId="0" xfId="0" applyFont="1"/>
    <xf numFmtId="0" fontId="0" fillId="0" borderId="0" xfId="0" applyProtection="1">
      <protection locked="0"/>
    </xf>
    <xf numFmtId="0" fontId="0" fillId="18" borderId="0" xfId="0" applyFill="1"/>
    <xf numFmtId="0" fontId="4" fillId="18" borderId="0" xfId="0" applyFont="1" applyFill="1"/>
    <xf numFmtId="0" fontId="0" fillId="0" borderId="0" xfId="0" applyAlignment="1">
      <alignment wrapText="1"/>
    </xf>
    <xf numFmtId="0" fontId="0" fillId="18" borderId="0" xfId="0" applyFill="1" applyAlignment="1">
      <alignment vertical="center"/>
    </xf>
    <xf numFmtId="0" fontId="6" fillId="0" borderId="0" xfId="0" applyFont="1" applyAlignment="1">
      <alignment vertical="center" wrapText="1"/>
    </xf>
    <xf numFmtId="0" fontId="9" fillId="0" borderId="0" xfId="0" applyFont="1"/>
    <xf numFmtId="0" fontId="5" fillId="0" borderId="0" xfId="0" applyFont="1" applyAlignment="1">
      <alignment vertical="center"/>
    </xf>
    <xf numFmtId="0" fontId="10" fillId="0" borderId="0" xfId="0" applyFont="1" applyAlignment="1">
      <alignment horizontal="center"/>
    </xf>
    <xf numFmtId="0" fontId="9" fillId="0" borderId="0" xfId="0" applyFont="1" applyAlignment="1">
      <alignment horizontal="center" wrapText="1"/>
    </xf>
    <xf numFmtId="0" fontId="2" fillId="17" borderId="18" xfId="0" applyFont="1" applyFill="1" applyBorder="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2" fillId="0" borderId="0" xfId="0" applyFont="1" applyAlignment="1">
      <alignment horizontal="center" vertical="center"/>
    </xf>
    <xf numFmtId="0" fontId="4" fillId="13" borderId="42" xfId="0" applyFont="1" applyFill="1" applyBorder="1" applyAlignment="1">
      <alignment horizontal="left" vertical="center"/>
    </xf>
    <xf numFmtId="0" fontId="12" fillId="0" borderId="36" xfId="0" applyFont="1" applyBorder="1" applyAlignment="1">
      <alignment horizontal="center" vertical="center"/>
    </xf>
    <xf numFmtId="9" fontId="12" fillId="0" borderId="31" xfId="1" applyFont="1" applyBorder="1" applyAlignment="1" applyProtection="1">
      <alignment horizontal="center" vertical="center"/>
    </xf>
    <xf numFmtId="0" fontId="12" fillId="0" borderId="6" xfId="0" applyFont="1" applyBorder="1" applyAlignment="1">
      <alignment horizontal="center" vertical="center"/>
    </xf>
    <xf numFmtId="9" fontId="12" fillId="0" borderId="17" xfId="1" applyFont="1" applyBorder="1" applyAlignment="1" applyProtection="1">
      <alignment horizontal="center" vertical="center"/>
    </xf>
    <xf numFmtId="9" fontId="5" fillId="0" borderId="0" xfId="1" applyFont="1" applyBorder="1" applyAlignment="1" applyProtection="1">
      <alignment horizontal="center"/>
    </xf>
    <xf numFmtId="0" fontId="0" fillId="3" borderId="43" xfId="0" applyFill="1" applyBorder="1" applyAlignment="1">
      <alignment horizontal="left" vertical="center"/>
    </xf>
    <xf numFmtId="0" fontId="12" fillId="0" borderId="11" xfId="0" applyFont="1" applyBorder="1" applyAlignment="1">
      <alignment horizontal="center" vertical="center"/>
    </xf>
    <xf numFmtId="9" fontId="12" fillId="0" borderId="12" xfId="1" applyFont="1" applyBorder="1" applyAlignment="1" applyProtection="1">
      <alignment horizontal="center" vertical="center"/>
    </xf>
    <xf numFmtId="0" fontId="12" fillId="0" borderId="24" xfId="0" applyFont="1" applyBorder="1" applyAlignment="1">
      <alignment horizontal="center" vertical="center"/>
    </xf>
    <xf numFmtId="0" fontId="0" fillId="7" borderId="43" xfId="0" applyFill="1" applyBorder="1" applyAlignment="1">
      <alignment horizontal="left" vertical="center"/>
    </xf>
    <xf numFmtId="0" fontId="0" fillId="8" borderId="43" xfId="0" applyFill="1" applyBorder="1" applyAlignment="1">
      <alignment horizontal="left" vertical="center"/>
    </xf>
    <xf numFmtId="0" fontId="0" fillId="9" borderId="43" xfId="0" applyFill="1" applyBorder="1" applyAlignment="1">
      <alignment horizontal="left" vertical="center"/>
    </xf>
    <xf numFmtId="0" fontId="0" fillId="10" borderId="43" xfId="0" applyFill="1" applyBorder="1" applyAlignment="1">
      <alignment horizontal="left" vertical="center"/>
    </xf>
    <xf numFmtId="0" fontId="0" fillId="16" borderId="44" xfId="0" applyFill="1" applyBorder="1" applyAlignment="1">
      <alignment horizontal="left" vertical="center"/>
    </xf>
    <xf numFmtId="0" fontId="12" fillId="0" borderId="13" xfId="0" applyFont="1" applyBorder="1" applyAlignment="1">
      <alignment horizontal="center" vertical="center"/>
    </xf>
    <xf numFmtId="9" fontId="12" fillId="0" borderId="15" xfId="1" applyFont="1" applyBorder="1" applyAlignment="1" applyProtection="1">
      <alignment horizontal="center" vertical="center"/>
    </xf>
    <xf numFmtId="0" fontId="12" fillId="0" borderId="45" xfId="0" applyFont="1" applyBorder="1" applyAlignment="1">
      <alignment horizontal="center" vertical="center"/>
    </xf>
    <xf numFmtId="9" fontId="12" fillId="0" borderId="21" xfId="1" applyFont="1" applyBorder="1" applyAlignment="1" applyProtection="1">
      <alignment horizontal="center" vertical="center"/>
    </xf>
    <xf numFmtId="0" fontId="4" fillId="15" borderId="8" xfId="0" applyFont="1" applyFill="1" applyBorder="1" applyAlignment="1">
      <alignment horizontal="left" vertical="center" wrapText="1"/>
    </xf>
    <xf numFmtId="0" fontId="13" fillId="0" borderId="18" xfId="0" applyFont="1" applyBorder="1" applyAlignment="1">
      <alignment horizontal="center" vertical="center"/>
    </xf>
    <xf numFmtId="9" fontId="13" fillId="0" borderId="20" xfId="0" applyNumberFormat="1" applyFont="1" applyBorder="1" applyAlignment="1">
      <alignment horizontal="center" vertical="center"/>
    </xf>
    <xf numFmtId="0" fontId="13" fillId="0" borderId="32" xfId="0" applyFont="1" applyBorder="1" applyAlignment="1">
      <alignment horizontal="center" vertical="center"/>
    </xf>
    <xf numFmtId="0" fontId="4" fillId="13" borderId="41" xfId="0" applyFont="1" applyFill="1" applyBorder="1" applyAlignment="1">
      <alignment horizontal="left" vertical="center"/>
    </xf>
    <xf numFmtId="9" fontId="0" fillId="0" borderId="0" xfId="0" applyNumberFormat="1" applyAlignment="1">
      <alignment horizontal="center"/>
    </xf>
    <xf numFmtId="0" fontId="4" fillId="13" borderId="40" xfId="0" applyFont="1" applyFill="1" applyBorder="1" applyAlignment="1">
      <alignment horizontal="left" vertical="center"/>
    </xf>
    <xf numFmtId="0" fontId="11" fillId="0" borderId="0" xfId="0" applyFont="1" applyAlignment="1">
      <alignment horizontal="left" vertical="center"/>
    </xf>
    <xf numFmtId="0" fontId="2" fillId="15" borderId="8" xfId="0" applyFont="1" applyFill="1" applyBorder="1" applyAlignment="1">
      <alignment horizontal="center" vertical="center" wrapText="1"/>
    </xf>
    <xf numFmtId="0" fontId="3" fillId="0" borderId="7" xfId="0" applyFont="1" applyBorder="1" applyAlignment="1">
      <alignment horizontal="center" vertical="center"/>
    </xf>
    <xf numFmtId="0" fontId="2" fillId="15" borderId="7" xfId="0" applyFont="1" applyFill="1" applyBorder="1" applyAlignment="1">
      <alignment horizontal="center" vertical="center" wrapText="1"/>
    </xf>
    <xf numFmtId="0" fontId="0" fillId="13" borderId="9" xfId="0" applyFill="1" applyBorder="1"/>
    <xf numFmtId="0" fontId="0" fillId="3" borderId="9" xfId="0" applyFill="1" applyBorder="1"/>
    <xf numFmtId="0" fontId="0" fillId="7" borderId="9" xfId="0" applyFill="1" applyBorder="1"/>
    <xf numFmtId="0" fontId="0" fillId="8" borderId="9" xfId="0" applyFill="1" applyBorder="1"/>
    <xf numFmtId="0" fontId="0" fillId="9" borderId="9" xfId="0" applyFill="1" applyBorder="1"/>
    <xf numFmtId="0" fontId="0" fillId="10" borderId="10" xfId="0" applyFill="1" applyBorder="1"/>
    <xf numFmtId="0" fontId="0" fillId="4" borderId="0" xfId="0" applyFill="1"/>
    <xf numFmtId="0" fontId="0" fillId="2" borderId="25" xfId="0" applyFill="1" applyBorder="1" applyAlignment="1">
      <alignment horizontal="center"/>
    </xf>
    <xf numFmtId="0" fontId="0" fillId="2" borderId="46" xfId="0" applyFill="1" applyBorder="1" applyAlignment="1">
      <alignment horizontal="center"/>
    </xf>
    <xf numFmtId="0" fontId="0" fillId="2" borderId="6" xfId="0" applyFill="1" applyBorder="1" applyAlignment="1">
      <alignment horizontal="center"/>
    </xf>
    <xf numFmtId="0" fontId="0" fillId="2" borderId="4" xfId="0" applyFill="1" applyBorder="1" applyAlignment="1">
      <alignment horizontal="center"/>
    </xf>
    <xf numFmtId="0" fontId="0" fillId="2" borderId="17" xfId="0" applyFill="1" applyBorder="1" applyAlignment="1">
      <alignment horizontal="center"/>
    </xf>
    <xf numFmtId="0" fontId="0" fillId="2" borderId="2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17" fillId="18" borderId="0" xfId="0" applyFont="1" applyFill="1" applyAlignment="1">
      <alignment vertical="center"/>
    </xf>
    <xf numFmtId="0" fontId="17" fillId="0" borderId="0" xfId="0" applyFont="1" applyAlignment="1">
      <alignment vertical="center"/>
    </xf>
    <xf numFmtId="0" fontId="17" fillId="0" borderId="0" xfId="0" applyFont="1" applyAlignment="1">
      <alignment vertical="center" wrapText="1"/>
    </xf>
    <xf numFmtId="0" fontId="20" fillId="0" borderId="0" xfId="0" applyFont="1" applyAlignment="1">
      <alignment vertical="center"/>
    </xf>
    <xf numFmtId="0" fontId="17" fillId="0" borderId="4" xfId="0" applyFont="1" applyBorder="1" applyAlignment="1">
      <alignment vertical="center"/>
    </xf>
    <xf numFmtId="0" fontId="17" fillId="0" borderId="2" xfId="0" applyFont="1" applyBorder="1" applyAlignment="1">
      <alignment horizontal="center" vertical="center"/>
    </xf>
    <xf numFmtId="0" fontId="17" fillId="0" borderId="2" xfId="0" applyFont="1" applyBorder="1" applyAlignment="1">
      <alignment vertical="center"/>
    </xf>
    <xf numFmtId="0" fontId="17" fillId="0" borderId="0" xfId="0" applyFont="1" applyAlignment="1">
      <alignment horizontal="center" vertical="center"/>
    </xf>
    <xf numFmtId="0" fontId="17" fillId="0" borderId="28" xfId="0" applyFont="1" applyBorder="1" applyAlignment="1">
      <alignment vertical="center"/>
    </xf>
    <xf numFmtId="0" fontId="21" fillId="16" borderId="8" xfId="0" applyFont="1" applyFill="1" applyBorder="1" applyAlignment="1">
      <alignment vertical="center"/>
    </xf>
    <xf numFmtId="0" fontId="21" fillId="16" borderId="9" xfId="0" applyFont="1" applyFill="1" applyBorder="1" applyAlignment="1">
      <alignment vertical="center"/>
    </xf>
    <xf numFmtId="0" fontId="21" fillId="16" borderId="28" xfId="0" applyFont="1" applyFill="1" applyBorder="1" applyAlignment="1">
      <alignment vertical="center"/>
    </xf>
    <xf numFmtId="0" fontId="21" fillId="16" borderId="10" xfId="0" applyFont="1" applyFill="1" applyBorder="1" applyAlignment="1">
      <alignment vertical="center"/>
    </xf>
    <xf numFmtId="0" fontId="21" fillId="0" borderId="29" xfId="0" applyFont="1" applyBorder="1" applyAlignment="1">
      <alignment horizontal="left" vertical="center"/>
    </xf>
    <xf numFmtId="0" fontId="21" fillId="0" borderId="28" xfId="0" applyFont="1" applyBorder="1" applyAlignment="1">
      <alignment horizontal="left" vertical="center"/>
    </xf>
    <xf numFmtId="0" fontId="21" fillId="0" borderId="0" xfId="0" applyFont="1" applyAlignment="1">
      <alignment horizontal="left" vertical="center"/>
    </xf>
    <xf numFmtId="0" fontId="21" fillId="16" borderId="27" xfId="0" applyFont="1" applyFill="1" applyBorder="1" applyAlignment="1">
      <alignment horizontal="center" vertical="center"/>
    </xf>
    <xf numFmtId="0" fontId="21" fillId="0" borderId="28" xfId="0" applyFont="1" applyBorder="1" applyAlignment="1">
      <alignment horizontal="center" vertical="center"/>
    </xf>
    <xf numFmtId="0" fontId="21" fillId="0" borderId="22" xfId="0" applyFont="1" applyBorder="1" applyAlignment="1">
      <alignment horizontal="center" vertical="center"/>
    </xf>
    <xf numFmtId="0" fontId="21" fillId="0" borderId="0" xfId="0" applyFont="1" applyAlignment="1">
      <alignment horizontal="center" vertical="center"/>
    </xf>
    <xf numFmtId="0" fontId="17" fillId="18" borderId="0" xfId="0" applyFont="1" applyFill="1" applyAlignment="1">
      <alignment vertical="center" wrapText="1"/>
    </xf>
    <xf numFmtId="0" fontId="17" fillId="6" borderId="2" xfId="0" applyFont="1" applyFill="1" applyBorder="1" applyAlignment="1">
      <alignment horizontal="center" vertical="center"/>
    </xf>
    <xf numFmtId="164" fontId="19" fillId="6" borderId="2" xfId="0" applyNumberFormat="1" applyFont="1" applyFill="1" applyBorder="1" applyAlignment="1">
      <alignment horizontal="center" vertical="center" wrapText="1"/>
    </xf>
    <xf numFmtId="164" fontId="6" fillId="0" borderId="2" xfId="0" applyNumberFormat="1" applyFont="1" applyBorder="1" applyAlignment="1">
      <alignment horizontal="center" vertical="center" wrapText="1"/>
    </xf>
    <xf numFmtId="17" fontId="6" fillId="0" borderId="2" xfId="0" applyNumberFormat="1" applyFont="1" applyBorder="1" applyAlignment="1">
      <alignment horizontal="center" vertical="center" wrapText="1"/>
    </xf>
    <xf numFmtId="0" fontId="6" fillId="0" borderId="2" xfId="0" applyFont="1" applyBorder="1" applyAlignment="1">
      <alignment vertical="center" wrapText="1"/>
    </xf>
    <xf numFmtId="0" fontId="22" fillId="0" borderId="0" xfId="0" applyFont="1" applyAlignment="1">
      <alignment vertical="top" wrapText="1"/>
    </xf>
    <xf numFmtId="4" fontId="13" fillId="0" borderId="0" xfId="0" applyNumberFormat="1" applyFont="1" applyAlignment="1">
      <alignment vertical="center" wrapText="1"/>
    </xf>
    <xf numFmtId="0" fontId="0" fillId="0" borderId="0" xfId="0" applyAlignment="1">
      <alignment vertical="center" wrapText="1"/>
    </xf>
    <xf numFmtId="0" fontId="0" fillId="18" borderId="0" xfId="0" applyFill="1" applyAlignment="1">
      <alignment vertical="center" wrapText="1"/>
    </xf>
    <xf numFmtId="0" fontId="0" fillId="0" borderId="2" xfId="0" applyBorder="1" applyAlignment="1">
      <alignment vertical="center"/>
    </xf>
    <xf numFmtId="0" fontId="0" fillId="0" borderId="2" xfId="0" applyBorder="1" applyAlignment="1">
      <alignment horizontal="center" vertical="center"/>
    </xf>
    <xf numFmtId="0" fontId="0" fillId="0" borderId="4" xfId="0" applyBorder="1" applyAlignment="1">
      <alignment vertical="center"/>
    </xf>
    <xf numFmtId="164" fontId="23" fillId="6" borderId="2" xfId="0" applyNumberFormat="1" applyFont="1" applyFill="1" applyBorder="1" applyAlignment="1">
      <alignment horizontal="center" vertical="center" wrapText="1"/>
    </xf>
    <xf numFmtId="0" fontId="0" fillId="6" borderId="2" xfId="0" applyFill="1" applyBorder="1" applyAlignment="1">
      <alignment horizontal="center" vertical="center"/>
    </xf>
    <xf numFmtId="0" fontId="7" fillId="0" borderId="0" xfId="0" applyFont="1" applyAlignment="1">
      <alignment horizontal="center" vertical="center"/>
    </xf>
    <xf numFmtId="0" fontId="24" fillId="0" borderId="22" xfId="0" applyFont="1" applyBorder="1" applyAlignment="1">
      <alignment horizontal="center" vertical="center"/>
    </xf>
    <xf numFmtId="0" fontId="24" fillId="0" borderId="28" xfId="0" applyFont="1" applyBorder="1" applyAlignment="1">
      <alignment horizontal="center" vertical="center"/>
    </xf>
    <xf numFmtId="0" fontId="24" fillId="16" borderId="27" xfId="0" applyFont="1" applyFill="1" applyBorder="1" applyAlignment="1">
      <alignment horizontal="center" vertical="center"/>
    </xf>
    <xf numFmtId="0" fontId="15" fillId="0" borderId="0" xfId="0" applyFont="1" applyAlignment="1">
      <alignment horizontal="left" vertical="center"/>
    </xf>
    <xf numFmtId="0" fontId="15" fillId="0" borderId="28" xfId="0" applyFont="1" applyBorder="1" applyAlignment="1">
      <alignment horizontal="left" vertical="center"/>
    </xf>
    <xf numFmtId="0" fontId="15" fillId="0" borderId="29" xfId="0" applyFont="1" applyBorder="1" applyAlignment="1">
      <alignment horizontal="left" vertical="center"/>
    </xf>
    <xf numFmtId="0" fontId="15" fillId="16" borderId="10" xfId="0" applyFont="1" applyFill="1" applyBorder="1" applyAlignment="1">
      <alignment vertical="center"/>
    </xf>
    <xf numFmtId="0" fontId="15" fillId="16" borderId="28" xfId="0" applyFont="1" applyFill="1" applyBorder="1" applyAlignment="1">
      <alignment vertical="center"/>
    </xf>
    <xf numFmtId="0" fontId="15" fillId="16" borderId="9" xfId="0" applyFont="1" applyFill="1" applyBorder="1" applyAlignment="1">
      <alignment vertical="center"/>
    </xf>
    <xf numFmtId="0" fontId="15" fillId="16" borderId="8" xfId="0" applyFont="1" applyFill="1" applyBorder="1" applyAlignment="1">
      <alignment vertical="center"/>
    </xf>
    <xf numFmtId="0" fontId="0" fillId="0" borderId="28" xfId="0" applyBorder="1" applyAlignment="1">
      <alignment vertical="center"/>
    </xf>
    <xf numFmtId="0" fontId="0" fillId="0" borderId="0" xfId="0" applyAlignment="1">
      <alignment horizontal="center" vertical="center"/>
    </xf>
    <xf numFmtId="0" fontId="0" fillId="0" borderId="4" xfId="0" applyBorder="1" applyAlignment="1" applyProtection="1">
      <alignment vertical="center"/>
      <protection locked="0"/>
    </xf>
    <xf numFmtId="0" fontId="0" fillId="0" borderId="4" xfId="0" applyBorder="1" applyAlignment="1">
      <alignment horizontal="center" vertical="center"/>
    </xf>
    <xf numFmtId="164" fontId="23" fillId="6" borderId="14" xfId="0" applyNumberFormat="1" applyFont="1" applyFill="1" applyBorder="1" applyAlignment="1">
      <alignment horizontal="center" vertical="center" wrapText="1"/>
    </xf>
    <xf numFmtId="0" fontId="4" fillId="0" borderId="0" xfId="0" applyFont="1" applyAlignment="1">
      <alignment vertical="center"/>
    </xf>
    <xf numFmtId="0" fontId="8" fillId="18" borderId="0" xfId="0" applyFont="1" applyFill="1" applyAlignment="1">
      <alignment horizontal="right" vertical="center"/>
    </xf>
    <xf numFmtId="9" fontId="5" fillId="0" borderId="0" xfId="1" applyFont="1" applyBorder="1" applyAlignment="1">
      <alignment horizontal="center"/>
    </xf>
    <xf numFmtId="9" fontId="12" fillId="0" borderId="21" xfId="1" applyFont="1" applyBorder="1" applyAlignment="1">
      <alignment horizontal="center" vertical="center"/>
    </xf>
    <xf numFmtId="9" fontId="12" fillId="0" borderId="15" xfId="1" applyFont="1" applyBorder="1" applyAlignment="1">
      <alignment horizontal="center" vertical="center"/>
    </xf>
    <xf numFmtId="9" fontId="12" fillId="0" borderId="12" xfId="1" applyFont="1" applyBorder="1" applyAlignment="1">
      <alignment horizontal="center" vertical="center"/>
    </xf>
    <xf numFmtId="9" fontId="12" fillId="0" borderId="17" xfId="1" applyFont="1" applyBorder="1" applyAlignment="1">
      <alignment horizontal="center" vertical="center"/>
    </xf>
    <xf numFmtId="9" fontId="12" fillId="0" borderId="31" xfId="1" applyFont="1" applyBorder="1" applyAlignment="1">
      <alignment horizontal="center" vertical="center"/>
    </xf>
    <xf numFmtId="0" fontId="0" fillId="19" borderId="9" xfId="0" applyFill="1" applyBorder="1"/>
    <xf numFmtId="0" fontId="13" fillId="0" borderId="19" xfId="0" applyFont="1" applyBorder="1" applyAlignment="1">
      <alignment horizontal="center" vertical="center"/>
    </xf>
    <xf numFmtId="0" fontId="4" fillId="15" borderId="18" xfId="0" applyFont="1" applyFill="1" applyBorder="1" applyAlignment="1">
      <alignment horizontal="left" vertical="center" wrapText="1"/>
    </xf>
    <xf numFmtId="0" fontId="12" fillId="0" borderId="2" xfId="0" applyFont="1" applyBorder="1" applyAlignment="1">
      <alignment horizontal="center" vertical="center"/>
    </xf>
    <xf numFmtId="0" fontId="0" fillId="10" borderId="11" xfId="0" applyFill="1" applyBorder="1" applyAlignment="1">
      <alignment horizontal="left" vertical="center"/>
    </xf>
    <xf numFmtId="0" fontId="4" fillId="19" borderId="11" xfId="0" applyFont="1" applyFill="1" applyBorder="1" applyAlignment="1">
      <alignment horizontal="left" vertical="center"/>
    </xf>
    <xf numFmtId="0" fontId="0" fillId="7" borderId="11" xfId="0" applyFill="1" applyBorder="1" applyAlignment="1">
      <alignment horizontal="left" vertical="center"/>
    </xf>
    <xf numFmtId="164" fontId="13" fillId="6" borderId="2" xfId="0" applyNumberFormat="1" applyFont="1" applyFill="1" applyBorder="1" applyAlignment="1">
      <alignment horizontal="center" vertical="center" wrapText="1"/>
    </xf>
    <xf numFmtId="0" fontId="27" fillId="0" borderId="2" xfId="0" applyFont="1" applyBorder="1" applyAlignment="1">
      <alignment vertical="center" wrapText="1"/>
    </xf>
    <xf numFmtId="0" fontId="27" fillId="0" borderId="0" xfId="0" applyFont="1" applyAlignment="1">
      <alignment vertical="center" wrapText="1"/>
    </xf>
    <xf numFmtId="0" fontId="27" fillId="0" borderId="0" xfId="0" applyFont="1" applyAlignment="1">
      <alignment vertical="center"/>
    </xf>
    <xf numFmtId="165" fontId="30" fillId="0" borderId="2" xfId="0" applyNumberFormat="1" applyFont="1" applyBorder="1" applyAlignment="1">
      <alignment vertical="center" wrapText="1"/>
    </xf>
    <xf numFmtId="0" fontId="6" fillId="0" borderId="2" xfId="0" applyFont="1" applyBorder="1" applyAlignment="1">
      <alignment horizontal="center" vertical="center"/>
    </xf>
    <xf numFmtId="4" fontId="6" fillId="0" borderId="2" xfId="0" applyNumberFormat="1" applyFont="1" applyBorder="1" applyAlignment="1">
      <alignment vertical="center"/>
    </xf>
    <xf numFmtId="0" fontId="6" fillId="0" borderId="4" xfId="0" applyFont="1" applyBorder="1" applyAlignment="1">
      <alignment vertical="center"/>
    </xf>
    <xf numFmtId="0" fontId="27" fillId="18" borderId="0" xfId="0" applyFont="1" applyFill="1" applyAlignment="1">
      <alignment vertical="center"/>
    </xf>
    <xf numFmtId="0" fontId="27" fillId="0" borderId="2" xfId="0" applyFont="1" applyBorder="1" applyAlignment="1">
      <alignment vertical="center"/>
    </xf>
    <xf numFmtId="0" fontId="27" fillId="18" borderId="0" xfId="0" applyFont="1" applyFill="1" applyAlignment="1">
      <alignment vertical="center" wrapText="1"/>
    </xf>
    <xf numFmtId="0" fontId="31" fillId="18" borderId="0" xfId="0" applyFont="1" applyFill="1" applyAlignment="1">
      <alignment vertical="center"/>
    </xf>
    <xf numFmtId="0" fontId="31" fillId="0" borderId="0" xfId="0" applyFont="1" applyAlignment="1">
      <alignment vertical="center"/>
    </xf>
    <xf numFmtId="0" fontId="27" fillId="0" borderId="2" xfId="0" applyFont="1" applyBorder="1" applyAlignment="1">
      <alignment horizontal="center" vertical="center" wrapText="1"/>
    </xf>
    <xf numFmtId="17" fontId="27" fillId="0" borderId="2" xfId="0" applyNumberFormat="1" applyFont="1" applyBorder="1" applyAlignment="1">
      <alignment vertical="center" wrapText="1"/>
    </xf>
    <xf numFmtId="0" fontId="0" fillId="0" borderId="2" xfId="0" applyBorder="1" applyAlignment="1">
      <alignment horizontal="center" vertical="center" wrapText="1"/>
    </xf>
    <xf numFmtId="17" fontId="27" fillId="0" borderId="2" xfId="0" applyNumberFormat="1" applyFont="1" applyBorder="1" applyAlignment="1">
      <alignment vertical="center"/>
    </xf>
    <xf numFmtId="0" fontId="8" fillId="18" borderId="0" xfId="0" applyFont="1" applyFill="1" applyAlignment="1">
      <alignment horizontal="right" vertical="center" wrapText="1"/>
    </xf>
    <xf numFmtId="0" fontId="15" fillId="16" borderId="8" xfId="0" applyFont="1" applyFill="1" applyBorder="1" applyAlignment="1">
      <alignment vertical="center" wrapText="1"/>
    </xf>
    <xf numFmtId="0" fontId="15" fillId="0" borderId="29" xfId="0" applyFont="1" applyBorder="1" applyAlignment="1">
      <alignment horizontal="left" vertical="center" wrapText="1"/>
    </xf>
    <xf numFmtId="0" fontId="24" fillId="16" borderId="27" xfId="0" applyFont="1" applyFill="1" applyBorder="1" applyAlignment="1">
      <alignment horizontal="center" vertical="center" wrapText="1"/>
    </xf>
    <xf numFmtId="0" fontId="15" fillId="0" borderId="9" xfId="0" applyFont="1" applyBorder="1" applyAlignment="1">
      <alignment vertical="center"/>
    </xf>
    <xf numFmtId="0" fontId="27" fillId="0" borderId="2" xfId="0" applyFont="1" applyBorder="1" applyAlignment="1">
      <alignment horizontal="center" vertical="center"/>
    </xf>
    <xf numFmtId="0" fontId="32" fillId="0" borderId="2" xfId="0" applyFont="1" applyBorder="1" applyAlignment="1">
      <alignment vertical="center" wrapText="1"/>
    </xf>
    <xf numFmtId="0" fontId="13" fillId="0" borderId="2" xfId="0" applyFont="1" applyBorder="1" applyAlignment="1">
      <alignment horizontal="center" vertical="center" wrapText="1"/>
    </xf>
    <xf numFmtId="0" fontId="13" fillId="0" borderId="2" xfId="0" applyFont="1" applyBorder="1" applyAlignment="1">
      <alignment vertical="center" wrapText="1"/>
    </xf>
    <xf numFmtId="164" fontId="13" fillId="0" borderId="2" xfId="0" applyNumberFormat="1" applyFont="1" applyBorder="1" applyAlignment="1">
      <alignment horizontal="center" vertical="center" wrapText="1"/>
    </xf>
    <xf numFmtId="4" fontId="13" fillId="0" borderId="2" xfId="0" applyNumberFormat="1" applyFont="1" applyBorder="1" applyAlignment="1">
      <alignment horizontal="center" vertical="center" wrapText="1"/>
    </xf>
    <xf numFmtId="17" fontId="13" fillId="0" borderId="2" xfId="0" applyNumberFormat="1" applyFont="1" applyBorder="1" applyAlignment="1">
      <alignment horizontal="center" vertical="center" wrapText="1"/>
    </xf>
    <xf numFmtId="0" fontId="0" fillId="0" borderId="4" xfId="0" applyBorder="1" applyAlignment="1">
      <alignment vertical="center" wrapText="1"/>
    </xf>
    <xf numFmtId="4" fontId="0" fillId="0" borderId="4" xfId="0" applyNumberFormat="1" applyBorder="1" applyAlignment="1">
      <alignment vertical="center"/>
    </xf>
    <xf numFmtId="0" fontId="34" fillId="0" borderId="2" xfId="0" applyFont="1" applyBorder="1" applyAlignment="1">
      <alignment vertical="center" wrapText="1"/>
    </xf>
    <xf numFmtId="0" fontId="34" fillId="0" borderId="2" xfId="0" applyFont="1" applyBorder="1" applyAlignment="1">
      <alignment horizontal="center" vertical="center" wrapText="1"/>
    </xf>
    <xf numFmtId="4" fontId="34" fillId="0" borderId="2" xfId="0" applyNumberFormat="1" applyFont="1" applyBorder="1" applyAlignment="1">
      <alignment horizontal="center" vertical="center" wrapText="1"/>
    </xf>
    <xf numFmtId="0" fontId="0" fillId="0" borderId="2" xfId="0" applyBorder="1" applyAlignment="1">
      <alignment vertical="center" wrapText="1"/>
    </xf>
    <xf numFmtId="0" fontId="0" fillId="0" borderId="2" xfId="0" applyBorder="1" applyAlignment="1">
      <alignment horizontal="justify" vertical="center"/>
    </xf>
    <xf numFmtId="0" fontId="0" fillId="0" borderId="4" xfId="0" applyBorder="1" applyAlignment="1">
      <alignment horizontal="center" vertical="center" wrapText="1"/>
    </xf>
    <xf numFmtId="0" fontId="33" fillId="0" borderId="2" xfId="0" applyFont="1" applyBorder="1" applyAlignment="1">
      <alignment horizontal="center" vertical="center"/>
    </xf>
    <xf numFmtId="165" fontId="33" fillId="0" borderId="2" xfId="0" applyNumberFormat="1" applyFont="1" applyBorder="1" applyAlignment="1">
      <alignment vertical="center" wrapText="1"/>
    </xf>
    <xf numFmtId="164" fontId="33" fillId="0" borderId="2" xfId="0" applyNumberFormat="1" applyFont="1" applyBorder="1" applyAlignment="1">
      <alignment horizontal="center" vertical="center" wrapText="1"/>
    </xf>
    <xf numFmtId="17" fontId="33" fillId="0" borderId="2" xfId="0" applyNumberFormat="1" applyFont="1" applyBorder="1" applyAlignment="1">
      <alignment horizontal="center" vertical="center" wrapText="1"/>
    </xf>
    <xf numFmtId="4" fontId="33" fillId="0" borderId="2" xfId="0" applyNumberFormat="1" applyFont="1" applyBorder="1" applyAlignment="1">
      <alignment vertical="center"/>
    </xf>
    <xf numFmtId="0" fontId="33" fillId="0" borderId="4" xfId="0" applyFont="1" applyBorder="1" applyAlignment="1">
      <alignment vertical="center"/>
    </xf>
    <xf numFmtId="0" fontId="35" fillId="0" borderId="4" xfId="0" applyFont="1" applyBorder="1" applyAlignment="1">
      <alignment vertical="center"/>
    </xf>
    <xf numFmtId="0" fontId="35" fillId="0" borderId="4" xfId="0" applyFont="1" applyBorder="1" applyAlignment="1">
      <alignment horizontal="center" vertical="center"/>
    </xf>
    <xf numFmtId="0" fontId="35" fillId="0" borderId="2" xfId="0" applyFont="1" applyBorder="1" applyAlignment="1">
      <alignment vertical="center" wrapText="1"/>
    </xf>
    <xf numFmtId="0" fontId="35" fillId="0" borderId="2" xfId="0" applyFont="1" applyBorder="1" applyAlignment="1">
      <alignment vertical="center"/>
    </xf>
    <xf numFmtId="165" fontId="13" fillId="0" borderId="2" xfId="0" applyNumberFormat="1" applyFont="1" applyBorder="1" applyAlignment="1">
      <alignment horizontal="left" wrapText="1"/>
    </xf>
    <xf numFmtId="3" fontId="13" fillId="0" borderId="2" xfId="0" applyNumberFormat="1" applyFont="1" applyBorder="1" applyAlignment="1">
      <alignment horizontal="center" vertical="center" wrapText="1"/>
    </xf>
    <xf numFmtId="165" fontId="13" fillId="0" borderId="2" xfId="0" applyNumberFormat="1" applyFont="1" applyBorder="1" applyAlignment="1">
      <alignment vertical="center" wrapText="1"/>
    </xf>
    <xf numFmtId="17" fontId="13" fillId="0" borderId="2" xfId="0" applyNumberFormat="1" applyFont="1" applyBorder="1" applyAlignment="1">
      <alignment vertical="center" wrapText="1"/>
    </xf>
    <xf numFmtId="0" fontId="13" fillId="0" borderId="2" xfId="0" applyFont="1" applyBorder="1" applyAlignment="1">
      <alignment horizontal="center" vertical="center"/>
    </xf>
    <xf numFmtId="164" fontId="13" fillId="0" borderId="2" xfId="0" applyNumberFormat="1" applyFont="1" applyBorder="1" applyAlignment="1">
      <alignment horizontal="center" vertical="center"/>
    </xf>
    <xf numFmtId="4" fontId="13" fillId="0" borderId="2" xfId="0" applyNumberFormat="1" applyFont="1" applyBorder="1" applyAlignment="1">
      <alignment horizontal="center" vertical="center"/>
    </xf>
    <xf numFmtId="14" fontId="0" fillId="0" borderId="2" xfId="0" applyNumberFormat="1" applyBorder="1" applyAlignment="1">
      <alignment vertical="center"/>
    </xf>
    <xf numFmtId="0" fontId="0" fillId="0" borderId="2" xfId="0" applyBorder="1" applyAlignment="1">
      <alignment horizontal="justify" vertical="center" wrapText="1"/>
    </xf>
    <xf numFmtId="0" fontId="33" fillId="0" borderId="2" xfId="0" applyFont="1" applyBorder="1" applyAlignment="1">
      <alignment vertical="center" wrapText="1"/>
    </xf>
    <xf numFmtId="0" fontId="33" fillId="0" borderId="0" xfId="0" applyFont="1" applyAlignment="1">
      <alignment wrapText="1"/>
    </xf>
    <xf numFmtId="0" fontId="32" fillId="0" borderId="2" xfId="0" applyFont="1" applyBorder="1" applyAlignment="1">
      <alignment horizontal="center" vertical="center" wrapText="1"/>
    </xf>
    <xf numFmtId="0" fontId="34" fillId="0" borderId="4" xfId="0" applyFont="1" applyBorder="1" applyAlignment="1">
      <alignment vertical="center" wrapText="1"/>
    </xf>
    <xf numFmtId="0" fontId="34" fillId="0" borderId="54" xfId="0" applyFont="1" applyBorder="1" applyAlignment="1">
      <alignment horizontal="center" vertical="center" wrapText="1"/>
    </xf>
    <xf numFmtId="0" fontId="0" fillId="0" borderId="54" xfId="0" applyBorder="1" applyAlignment="1">
      <alignment vertical="center"/>
    </xf>
    <xf numFmtId="0" fontId="32" fillId="0" borderId="50" xfId="0" applyFont="1" applyBorder="1" applyAlignment="1">
      <alignment vertical="center" wrapText="1"/>
    </xf>
    <xf numFmtId="0" fontId="0" fillId="0" borderId="55" xfId="0" applyBorder="1" applyAlignment="1">
      <alignment vertical="center" wrapText="1"/>
    </xf>
    <xf numFmtId="0" fontId="34" fillId="0" borderId="5" xfId="0" applyFont="1" applyBorder="1" applyAlignment="1">
      <alignment horizontal="center" vertical="center" wrapText="1"/>
    </xf>
    <xf numFmtId="0" fontId="0" fillId="0" borderId="4" xfId="0" applyBorder="1" applyAlignment="1">
      <alignment horizontal="justify" vertical="center"/>
    </xf>
    <xf numFmtId="0" fontId="34" fillId="0" borderId="4" xfId="0" applyFont="1" applyBorder="1" applyAlignment="1">
      <alignment horizontal="center" vertical="center" wrapText="1"/>
    </xf>
    <xf numFmtId="0" fontId="13" fillId="0" borderId="54" xfId="0" applyFont="1" applyBorder="1" applyAlignment="1">
      <alignment horizontal="center" vertical="center" wrapText="1"/>
    </xf>
    <xf numFmtId="0" fontId="0" fillId="0" borderId="55" xfId="0" applyBorder="1" applyAlignment="1">
      <alignment vertical="center"/>
    </xf>
    <xf numFmtId="0" fontId="0" fillId="0" borderId="6" xfId="0" applyBorder="1" applyAlignment="1">
      <alignment vertical="center"/>
    </xf>
    <xf numFmtId="0" fontId="34" fillId="0" borderId="56" xfId="0" applyFont="1" applyBorder="1" applyAlignment="1">
      <alignment horizontal="center" vertical="center" wrapText="1"/>
    </xf>
    <xf numFmtId="164" fontId="13" fillId="0" borderId="45" xfId="0" applyNumberFormat="1" applyFont="1" applyBorder="1" applyAlignment="1">
      <alignment horizontal="center" vertical="center" wrapText="1"/>
    </xf>
    <xf numFmtId="164" fontId="13" fillId="0" borderId="5" xfId="0" applyNumberFormat="1" applyFont="1" applyBorder="1" applyAlignment="1">
      <alignment horizontal="center" vertical="center" wrapText="1"/>
    </xf>
    <xf numFmtId="0" fontId="13" fillId="0" borderId="5" xfId="0" applyFont="1" applyBorder="1" applyAlignment="1">
      <alignment horizontal="center" vertical="center" wrapText="1"/>
    </xf>
    <xf numFmtId="4" fontId="34" fillId="0" borderId="5" xfId="0" applyNumberFormat="1" applyFont="1" applyBorder="1" applyAlignment="1">
      <alignment horizontal="center" vertical="center" wrapText="1"/>
    </xf>
    <xf numFmtId="17" fontId="13" fillId="0" borderId="5" xfId="0" applyNumberFormat="1" applyFont="1" applyBorder="1" applyAlignment="1">
      <alignment horizontal="center" vertical="center" wrapText="1"/>
    </xf>
    <xf numFmtId="164" fontId="13" fillId="0" borderId="4" xfId="0" applyNumberFormat="1" applyFont="1" applyBorder="1" applyAlignment="1">
      <alignment horizontal="center" vertical="center" wrapText="1"/>
    </xf>
    <xf numFmtId="0" fontId="13" fillId="0" borderId="4" xfId="0" applyFont="1" applyBorder="1" applyAlignment="1">
      <alignment horizontal="center" vertical="center" wrapText="1"/>
    </xf>
    <xf numFmtId="4" fontId="34" fillId="0" borderId="4" xfId="0" applyNumberFormat="1" applyFont="1" applyBorder="1" applyAlignment="1">
      <alignment horizontal="center" vertical="center" wrapText="1"/>
    </xf>
    <xf numFmtId="17" fontId="13" fillId="0" borderId="4" xfId="0" applyNumberFormat="1" applyFont="1" applyBorder="1" applyAlignment="1">
      <alignment horizontal="center" vertical="center" wrapText="1"/>
    </xf>
    <xf numFmtId="0" fontId="0" fillId="0" borderId="54" xfId="0" applyBorder="1" applyAlignment="1">
      <alignment vertical="center" wrapText="1"/>
    </xf>
    <xf numFmtId="0" fontId="0" fillId="0" borderId="47" xfId="0" applyBorder="1" applyAlignment="1">
      <alignment vertical="center" wrapText="1"/>
    </xf>
    <xf numFmtId="0" fontId="0" fillId="0" borderId="24" xfId="0" applyBorder="1" applyAlignment="1">
      <alignment vertical="center" wrapText="1"/>
    </xf>
    <xf numFmtId="0" fontId="0" fillId="0" borderId="5" xfId="0" applyBorder="1" applyAlignment="1">
      <alignment vertical="center"/>
    </xf>
    <xf numFmtId="0" fontId="38" fillId="0" borderId="2" xfId="0" applyFont="1" applyBorder="1" applyAlignment="1">
      <alignment vertical="center" wrapText="1"/>
    </xf>
    <xf numFmtId="0" fontId="13" fillId="22" borderId="2" xfId="0" applyFont="1" applyFill="1" applyBorder="1" applyAlignment="1">
      <alignment horizontal="center" vertical="center" wrapText="1"/>
    </xf>
    <xf numFmtId="0" fontId="13" fillId="22" borderId="47"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42" fillId="0" borderId="0" xfId="0" applyFont="1"/>
    <xf numFmtId="0" fontId="5" fillId="0" borderId="2" xfId="0" applyFont="1" applyBorder="1" applyAlignment="1">
      <alignment vertical="center" wrapText="1"/>
    </xf>
    <xf numFmtId="0" fontId="13" fillId="0" borderId="0" xfId="0" applyFont="1" applyAlignment="1">
      <alignment vertical="center" wrapText="1"/>
    </xf>
    <xf numFmtId="0" fontId="13" fillId="0" borderId="2" xfId="0" applyFont="1" applyBorder="1" applyAlignment="1">
      <alignment vertical="center"/>
    </xf>
    <xf numFmtId="0" fontId="33" fillId="0" borderId="2" xfId="0" applyFont="1" applyBorder="1" applyAlignment="1">
      <alignment horizontal="center" vertical="center" wrapText="1"/>
    </xf>
    <xf numFmtId="4" fontId="33" fillId="0" borderId="2" xfId="0" applyNumberFormat="1" applyFont="1" applyBorder="1" applyAlignment="1">
      <alignment horizontal="center" vertical="center" wrapText="1"/>
    </xf>
    <xf numFmtId="0" fontId="45" fillId="0" borderId="0" xfId="0" applyFont="1" applyAlignment="1">
      <alignment vertical="center"/>
    </xf>
    <xf numFmtId="165" fontId="44" fillId="0" borderId="2" xfId="0" applyNumberFormat="1" applyFont="1" applyBorder="1" applyAlignment="1">
      <alignment vertical="center" wrapText="1"/>
    </xf>
    <xf numFmtId="0" fontId="47" fillId="0" borderId="0" xfId="0" applyFont="1"/>
    <xf numFmtId="17" fontId="0" fillId="0" borderId="2" xfId="0" applyNumberFormat="1" applyBorder="1" applyAlignment="1">
      <alignment vertical="center"/>
    </xf>
    <xf numFmtId="0" fontId="47" fillId="0" borderId="57" xfId="0" applyFont="1" applyBorder="1" applyAlignment="1">
      <alignment vertical="center"/>
    </xf>
    <xf numFmtId="0" fontId="32" fillId="0" borderId="4" xfId="0" applyFont="1" applyBorder="1" applyAlignment="1">
      <alignment vertical="center" wrapText="1"/>
    </xf>
    <xf numFmtId="165" fontId="32" fillId="0" borderId="2" xfId="0" applyNumberFormat="1" applyFont="1" applyBorder="1" applyAlignment="1">
      <alignment vertical="center" wrapText="1"/>
    </xf>
    <xf numFmtId="0" fontId="5" fillId="6" borderId="5" xfId="0" applyFont="1" applyFill="1" applyBorder="1" applyAlignment="1">
      <alignment horizontal="center" vertical="center"/>
    </xf>
    <xf numFmtId="0" fontId="5" fillId="6" borderId="14" xfId="0" applyFont="1" applyFill="1" applyBorder="1" applyAlignment="1">
      <alignment horizontal="center" vertical="center"/>
    </xf>
    <xf numFmtId="0" fontId="9" fillId="0" borderId="2" xfId="0" applyFont="1" applyBorder="1" applyAlignment="1">
      <alignment vertical="center"/>
    </xf>
    <xf numFmtId="0" fontId="48" fillId="0" borderId="0" xfId="0" applyFont="1" applyAlignment="1">
      <alignment vertical="center"/>
    </xf>
    <xf numFmtId="0" fontId="9" fillId="0" borderId="2" xfId="0" applyFont="1" applyBorder="1" applyAlignment="1">
      <alignment horizontal="center" vertical="center" wrapText="1"/>
    </xf>
    <xf numFmtId="0" fontId="5" fillId="18" borderId="0" xfId="0" applyFont="1" applyFill="1" applyAlignment="1">
      <alignment vertical="center"/>
    </xf>
    <xf numFmtId="164" fontId="12" fillId="6" borderId="5" xfId="0" applyNumberFormat="1" applyFont="1" applyFill="1" applyBorder="1" applyAlignment="1">
      <alignment horizontal="center" vertical="center" wrapText="1"/>
    </xf>
    <xf numFmtId="0" fontId="13" fillId="0" borderId="2" xfId="0" applyFont="1" applyBorder="1" applyAlignment="1">
      <alignment horizontal="left" vertical="center" wrapText="1"/>
    </xf>
    <xf numFmtId="0" fontId="13" fillId="0" borderId="2" xfId="0" applyFont="1" applyBorder="1" applyAlignment="1" applyProtection="1">
      <alignment vertical="center" wrapText="1"/>
      <protection locked="0"/>
    </xf>
    <xf numFmtId="165" fontId="13" fillId="0" borderId="2" xfId="0" applyNumberFormat="1" applyFont="1" applyBorder="1" applyAlignment="1">
      <alignment horizontal="center" vertical="center" wrapText="1"/>
    </xf>
    <xf numFmtId="0" fontId="13" fillId="0" borderId="4" xfId="0" applyFont="1" applyBorder="1" applyAlignment="1">
      <alignment vertical="center" wrapText="1"/>
    </xf>
    <xf numFmtId="0" fontId="13" fillId="0" borderId="0" xfId="0" applyFont="1" applyAlignment="1">
      <alignment horizontal="left" vertical="center" wrapText="1"/>
    </xf>
    <xf numFmtId="165" fontId="13" fillId="0" borderId="2" xfId="0" applyNumberFormat="1" applyFont="1" applyBorder="1" applyAlignment="1">
      <alignment horizontal="left" vertical="center" wrapText="1"/>
    </xf>
    <xf numFmtId="0" fontId="13" fillId="4" borderId="2" xfId="0" applyFont="1" applyFill="1" applyBorder="1" applyAlignment="1">
      <alignment vertical="center" wrapText="1"/>
    </xf>
    <xf numFmtId="0" fontId="13" fillId="0" borderId="0" xfId="0" applyFont="1" applyAlignment="1">
      <alignment vertical="center"/>
    </xf>
    <xf numFmtId="0" fontId="13" fillId="0" borderId="0" xfId="0" applyFont="1" applyAlignment="1">
      <alignment horizontal="justify" vertical="center"/>
    </xf>
    <xf numFmtId="0" fontId="13" fillId="4" borderId="2" xfId="0" applyFont="1" applyFill="1" applyBorder="1" applyAlignment="1">
      <alignment horizontal="center" vertical="center" wrapText="1"/>
    </xf>
    <xf numFmtId="0" fontId="13" fillId="0" borderId="0" xfId="0" applyFont="1" applyAlignment="1">
      <alignment horizontal="left" vertical="center"/>
    </xf>
    <xf numFmtId="165" fontId="13" fillId="4" borderId="2" xfId="0" applyNumberFormat="1" applyFont="1" applyFill="1" applyBorder="1" applyAlignment="1">
      <alignment vertical="center" wrapText="1"/>
    </xf>
    <xf numFmtId="0" fontId="13" fillId="0" borderId="23" xfId="0" applyFont="1" applyBorder="1" applyAlignment="1">
      <alignment vertical="center" wrapText="1"/>
    </xf>
    <xf numFmtId="0" fontId="13" fillId="0" borderId="23" xfId="0" applyFont="1" applyBorder="1" applyAlignment="1">
      <alignment horizontal="left" vertical="center" wrapText="1"/>
    </xf>
    <xf numFmtId="0" fontId="27" fillId="18" borderId="0" xfId="0" applyFont="1" applyFill="1"/>
    <xf numFmtId="0" fontId="27" fillId="0" borderId="0" xfId="0" applyFont="1"/>
    <xf numFmtId="0" fontId="27" fillId="0" borderId="0" xfId="0" applyFont="1" applyAlignment="1">
      <alignment wrapText="1"/>
    </xf>
    <xf numFmtId="0" fontId="27" fillId="0" borderId="0" xfId="0" applyFont="1" applyAlignment="1">
      <alignment horizontal="left" vertical="center"/>
    </xf>
    <xf numFmtId="0" fontId="52" fillId="18" borderId="0" xfId="0" applyFont="1" applyFill="1" applyAlignment="1">
      <alignment vertical="center"/>
    </xf>
    <xf numFmtId="0" fontId="52" fillId="0" borderId="0" xfId="0" applyFont="1" applyAlignment="1">
      <alignment vertical="center"/>
    </xf>
    <xf numFmtId="0" fontId="13" fillId="20" borderId="2" xfId="0" applyFont="1" applyFill="1" applyBorder="1" applyAlignment="1">
      <alignment horizontal="center" vertical="center" wrapText="1"/>
    </xf>
    <xf numFmtId="0" fontId="13" fillId="0" borderId="2" xfId="0" applyFont="1" applyBorder="1" applyAlignment="1">
      <alignment horizontal="justify" vertical="center"/>
    </xf>
    <xf numFmtId="0" fontId="13" fillId="21" borderId="2" xfId="0" applyFont="1" applyFill="1" applyBorder="1" applyAlignment="1">
      <alignment horizontal="center" vertical="center" wrapText="1"/>
    </xf>
    <xf numFmtId="0" fontId="13" fillId="0" borderId="53" xfId="0" applyFont="1" applyBorder="1" applyAlignment="1">
      <alignment horizontal="justify" vertical="center"/>
    </xf>
    <xf numFmtId="0" fontId="13" fillId="0" borderId="0" xfId="0" applyFont="1" applyAlignment="1">
      <alignment horizontal="justify" vertical="center" wrapText="1"/>
    </xf>
    <xf numFmtId="17" fontId="32" fillId="0" borderId="2" xfId="0" applyNumberFormat="1" applyFont="1" applyBorder="1" applyAlignment="1">
      <alignment horizontal="center" vertical="center" wrapText="1"/>
    </xf>
    <xf numFmtId="0" fontId="3" fillId="0" borderId="2" xfId="0" applyFont="1" applyBorder="1" applyAlignment="1">
      <alignment horizontal="justify" vertical="center"/>
    </xf>
    <xf numFmtId="4" fontId="13" fillId="0" borderId="2" xfId="0" applyNumberFormat="1" applyFont="1" applyBorder="1" applyAlignment="1">
      <alignment vertical="center" wrapText="1"/>
    </xf>
    <xf numFmtId="165" fontId="13" fillId="20" borderId="2" xfId="0" applyNumberFormat="1" applyFont="1" applyFill="1" applyBorder="1" applyAlignment="1">
      <alignment horizontal="center" vertical="center" wrapText="1"/>
    </xf>
    <xf numFmtId="0" fontId="32" fillId="0" borderId="2" xfId="0" applyFont="1" applyBorder="1" applyAlignment="1">
      <alignment horizontal="left" vertical="center" wrapText="1"/>
    </xf>
    <xf numFmtId="4" fontId="32" fillId="0" borderId="2" xfId="0" applyNumberFormat="1" applyFont="1" applyBorder="1" applyAlignment="1">
      <alignment horizontal="center" vertical="center" wrapText="1"/>
    </xf>
    <xf numFmtId="0" fontId="34" fillId="0" borderId="2" xfId="0" applyFont="1" applyBorder="1" applyAlignment="1">
      <alignment horizontal="left" vertical="center" wrapText="1"/>
    </xf>
    <xf numFmtId="0" fontId="53" fillId="0" borderId="0" xfId="0" applyFont="1" applyAlignment="1">
      <alignment horizontal="justify" vertical="center"/>
    </xf>
    <xf numFmtId="4" fontId="13" fillId="0" borderId="2" xfId="0" applyNumberFormat="1" applyFont="1" applyBorder="1" applyAlignment="1">
      <alignment vertical="center"/>
    </xf>
    <xf numFmtId="0" fontId="13" fillId="0" borderId="4" xfId="0" applyFont="1" applyBorder="1" applyAlignment="1">
      <alignment vertical="center"/>
    </xf>
    <xf numFmtId="17" fontId="0" fillId="0" borderId="2" xfId="0" applyNumberFormat="1" applyBorder="1" applyAlignment="1">
      <alignment vertical="center" wrapText="1"/>
    </xf>
    <xf numFmtId="165" fontId="33" fillId="0" borderId="2" xfId="0" applyNumberFormat="1" applyFont="1" applyBorder="1" applyAlignment="1">
      <alignment horizontal="center" vertical="center" wrapText="1"/>
    </xf>
    <xf numFmtId="0" fontId="33" fillId="0" borderId="2" xfId="0" applyFont="1" applyBorder="1" applyAlignment="1">
      <alignment wrapText="1"/>
    </xf>
    <xf numFmtId="164" fontId="33" fillId="0" borderId="2" xfId="0" applyNumberFormat="1" applyFont="1" applyBorder="1" applyAlignment="1">
      <alignment horizontal="center" wrapText="1"/>
    </xf>
    <xf numFmtId="0" fontId="33" fillId="0" borderId="2" xfId="0" applyFont="1" applyBorder="1" applyAlignment="1">
      <alignment horizontal="center" wrapText="1"/>
    </xf>
    <xf numFmtId="2" fontId="33" fillId="0" borderId="2" xfId="0" applyNumberFormat="1" applyFont="1" applyBorder="1" applyAlignment="1">
      <alignment horizontal="center" vertical="center" wrapText="1"/>
    </xf>
    <xf numFmtId="0" fontId="0" fillId="0" borderId="58" xfId="0" applyBorder="1" applyAlignment="1">
      <alignment vertical="center" wrapText="1"/>
    </xf>
    <xf numFmtId="0" fontId="0" fillId="0" borderId="47" xfId="0" applyBorder="1" applyAlignment="1">
      <alignment vertical="center"/>
    </xf>
    <xf numFmtId="0" fontId="0" fillId="0" borderId="48" xfId="0" applyBorder="1" applyAlignment="1">
      <alignment vertical="center" wrapText="1"/>
    </xf>
    <xf numFmtId="0" fontId="13" fillId="0" borderId="48" xfId="0" applyFont="1" applyBorder="1" applyAlignment="1">
      <alignment horizontal="center" vertical="center" wrapText="1"/>
    </xf>
    <xf numFmtId="0" fontId="0" fillId="0" borderId="24" xfId="0" applyBorder="1" applyAlignment="1">
      <alignment vertical="center"/>
    </xf>
    <xf numFmtId="0" fontId="0" fillId="0" borderId="6" xfId="0" applyBorder="1" applyAlignment="1">
      <alignment vertical="center" wrapText="1"/>
    </xf>
    <xf numFmtId="0" fontId="0" fillId="0" borderId="45" xfId="0" applyBorder="1" applyAlignment="1">
      <alignment vertical="center"/>
    </xf>
    <xf numFmtId="0" fontId="33" fillId="0" borderId="2" xfId="0" applyFont="1" applyBorder="1" applyAlignment="1">
      <alignment horizontal="left" vertical="center" wrapText="1"/>
    </xf>
    <xf numFmtId="0" fontId="0" fillId="0" borderId="5" xfId="0" applyBorder="1" applyAlignment="1">
      <alignment vertical="center" wrapText="1"/>
    </xf>
    <xf numFmtId="0" fontId="13" fillId="0" borderId="47" xfId="0" applyFont="1" applyBorder="1" applyAlignment="1">
      <alignment vertical="center" wrapText="1"/>
    </xf>
    <xf numFmtId="0" fontId="0" fillId="0" borderId="48" xfId="0" applyBorder="1" applyAlignment="1">
      <alignment vertical="center"/>
    </xf>
    <xf numFmtId="0" fontId="0" fillId="0" borderId="54" xfId="0" applyBorder="1" applyAlignment="1">
      <alignment horizontal="left" vertical="center" wrapText="1"/>
    </xf>
    <xf numFmtId="4" fontId="13" fillId="0" borderId="47" xfId="0" applyNumberFormat="1" applyFont="1" applyBorder="1" applyAlignment="1">
      <alignment horizontal="center" vertical="center" wrapText="1"/>
    </xf>
    <xf numFmtId="17" fontId="13" fillId="0" borderId="24" xfId="0" applyNumberFormat="1" applyFont="1" applyBorder="1" applyAlignment="1">
      <alignment horizontal="center" vertical="center" wrapText="1"/>
    </xf>
    <xf numFmtId="0" fontId="55" fillId="0" borderId="2" xfId="0" applyFont="1" applyBorder="1" applyAlignment="1">
      <alignment vertical="center"/>
    </xf>
    <xf numFmtId="0" fontId="32" fillId="0" borderId="47" xfId="0" applyFont="1" applyBorder="1" applyAlignment="1">
      <alignment vertical="center" wrapText="1"/>
    </xf>
    <xf numFmtId="165" fontId="32" fillId="0" borderId="47" xfId="0" applyNumberFormat="1" applyFont="1" applyBorder="1" applyAlignment="1">
      <alignment vertical="center" wrapText="1"/>
    </xf>
    <xf numFmtId="0" fontId="32" fillId="0" borderId="2" xfId="0" applyFont="1" applyBorder="1" applyAlignment="1">
      <alignment vertical="center"/>
    </xf>
    <xf numFmtId="0" fontId="32" fillId="0" borderId="4" xfId="0" applyFont="1" applyBorder="1" applyAlignment="1">
      <alignment vertical="center"/>
    </xf>
    <xf numFmtId="0" fontId="52" fillId="0" borderId="0" xfId="0" applyFont="1" applyAlignment="1">
      <alignment vertical="top" wrapText="1"/>
    </xf>
    <xf numFmtId="0" fontId="52" fillId="18" borderId="0" xfId="0" applyFont="1" applyFill="1" applyAlignment="1">
      <alignment vertical="top" wrapText="1"/>
    </xf>
    <xf numFmtId="0" fontId="52" fillId="6" borderId="14" xfId="0" applyFont="1" applyFill="1" applyBorder="1" applyAlignment="1">
      <alignment horizontal="center" vertical="top" wrapText="1"/>
    </xf>
    <xf numFmtId="164" fontId="58" fillId="6" borderId="14" xfId="0" applyNumberFormat="1" applyFont="1" applyFill="1" applyBorder="1" applyAlignment="1">
      <alignment horizontal="center" vertical="top" wrapText="1"/>
    </xf>
    <xf numFmtId="0" fontId="27" fillId="0" borderId="0" xfId="0" applyFont="1" applyAlignment="1">
      <alignment vertical="top" wrapText="1"/>
    </xf>
    <xf numFmtId="0" fontId="59" fillId="4" borderId="2" xfId="0" applyFont="1" applyFill="1" applyBorder="1" applyAlignment="1">
      <alignment vertical="top" wrapText="1"/>
    </xf>
    <xf numFmtId="0" fontId="6" fillId="4" borderId="2" xfId="0" applyFont="1" applyFill="1" applyBorder="1" applyAlignment="1">
      <alignment vertical="top" wrapText="1"/>
    </xf>
    <xf numFmtId="0" fontId="27" fillId="4" borderId="2" xfId="0" applyFont="1" applyFill="1" applyBorder="1" applyAlignment="1">
      <alignment vertical="top" wrapText="1"/>
    </xf>
    <xf numFmtId="0" fontId="27" fillId="0" borderId="2" xfId="0" applyFont="1" applyBorder="1" applyAlignment="1">
      <alignment vertical="top" wrapText="1"/>
    </xf>
    <xf numFmtId="0" fontId="27" fillId="18" borderId="0" xfId="0" applyFont="1" applyFill="1" applyAlignment="1">
      <alignment vertical="top" wrapText="1"/>
    </xf>
    <xf numFmtId="0" fontId="6" fillId="0" borderId="2" xfId="0" applyFont="1" applyBorder="1" applyAlignment="1">
      <alignment vertical="top" wrapText="1"/>
    </xf>
    <xf numFmtId="0" fontId="59" fillId="0" borderId="2" xfId="0" applyFont="1" applyBorder="1" applyAlignment="1">
      <alignment vertical="top" wrapText="1"/>
    </xf>
    <xf numFmtId="0" fontId="62" fillId="0" borderId="2" xfId="0" applyFont="1" applyBorder="1" applyAlignment="1">
      <alignment vertical="top" wrapText="1"/>
    </xf>
    <xf numFmtId="0" fontId="65" fillId="0" borderId="2" xfId="0" applyFont="1" applyBorder="1" applyAlignment="1">
      <alignment horizontal="center" vertical="center" wrapText="1"/>
    </xf>
    <xf numFmtId="0" fontId="6" fillId="0" borderId="2" xfId="0" applyFont="1" applyBorder="1" applyAlignment="1">
      <alignment vertical="top"/>
    </xf>
    <xf numFmtId="0" fontId="27" fillId="0" borderId="2" xfId="0" applyFont="1" applyBorder="1" applyAlignment="1">
      <alignment vertical="top"/>
    </xf>
    <xf numFmtId="0" fontId="27" fillId="0" borderId="54" xfId="0" applyFont="1" applyBorder="1" applyAlignment="1">
      <alignment vertical="top" wrapText="1"/>
    </xf>
    <xf numFmtId="0" fontId="27" fillId="0" borderId="47" xfId="0" applyFont="1" applyBorder="1" applyAlignment="1">
      <alignment vertical="top" wrapText="1"/>
    </xf>
    <xf numFmtId="0" fontId="27" fillId="0" borderId="5" xfId="0" applyFont="1" applyBorder="1" applyAlignment="1">
      <alignment vertical="top" wrapText="1"/>
    </xf>
    <xf numFmtId="0" fontId="27" fillId="0" borderId="4" xfId="0" applyFont="1" applyBorder="1" applyAlignment="1">
      <alignment vertical="top" wrapText="1"/>
    </xf>
    <xf numFmtId="0" fontId="65" fillId="4" borderId="2" xfId="0" applyFont="1" applyFill="1" applyBorder="1" applyAlignment="1">
      <alignment vertical="top" wrapText="1"/>
    </xf>
    <xf numFmtId="0" fontId="68" fillId="0" borderId="2" xfId="0" applyFont="1" applyBorder="1" applyAlignment="1">
      <alignment vertical="center" wrapText="1"/>
    </xf>
    <xf numFmtId="0" fontId="56" fillId="0" borderId="0" xfId="0" applyFont="1" applyAlignment="1">
      <alignment vertical="center" wrapText="1"/>
    </xf>
    <xf numFmtId="0" fontId="3" fillId="0" borderId="7" xfId="0" applyFont="1" applyBorder="1" applyAlignment="1">
      <alignment horizontal="center" vertical="center" wrapText="1"/>
    </xf>
    <xf numFmtId="0" fontId="61" fillId="0" borderId="2" xfId="0" applyFont="1" applyBorder="1" applyAlignment="1">
      <alignment vertical="top" wrapText="1"/>
    </xf>
    <xf numFmtId="0" fontId="65" fillId="0" borderId="35" xfId="0" applyFont="1" applyBorder="1" applyAlignment="1">
      <alignment horizontal="center" vertical="top" wrapText="1"/>
    </xf>
    <xf numFmtId="0" fontId="65" fillId="0" borderId="35" xfId="0" applyFont="1" applyBorder="1" applyAlignment="1">
      <alignment vertical="top" wrapText="1"/>
    </xf>
    <xf numFmtId="17" fontId="65" fillId="0" borderId="35" xfId="0" applyNumberFormat="1" applyFont="1" applyBorder="1" applyAlignment="1">
      <alignment horizontal="center" vertical="top" wrapText="1"/>
    </xf>
    <xf numFmtId="0" fontId="65" fillId="0" borderId="5" xfId="0" applyFont="1" applyBorder="1" applyAlignment="1">
      <alignment horizontal="center" vertical="top" wrapText="1"/>
    </xf>
    <xf numFmtId="4" fontId="65" fillId="0" borderId="35" xfId="0" applyNumberFormat="1" applyFont="1" applyBorder="1" applyAlignment="1">
      <alignment horizontal="center" vertical="top" wrapText="1"/>
    </xf>
    <xf numFmtId="0" fontId="65" fillId="0" borderId="50" xfId="0" applyFont="1" applyBorder="1" applyAlignment="1">
      <alignment horizontal="center" vertical="top" wrapText="1"/>
    </xf>
    <xf numFmtId="0" fontId="6" fillId="0" borderId="0" xfId="0" applyFont="1" applyAlignment="1">
      <alignment vertical="top" wrapText="1"/>
    </xf>
    <xf numFmtId="0" fontId="65" fillId="0" borderId="5" xfId="0" applyFont="1" applyBorder="1" applyAlignment="1">
      <alignment vertical="top" wrapText="1"/>
    </xf>
    <xf numFmtId="17" fontId="65" fillId="0" borderId="5" xfId="0" applyNumberFormat="1" applyFont="1" applyBorder="1" applyAlignment="1">
      <alignment horizontal="center" vertical="top" wrapText="1"/>
    </xf>
    <xf numFmtId="4" fontId="65" fillId="0" borderId="5" xfId="0" applyNumberFormat="1" applyFont="1" applyBorder="1" applyAlignment="1">
      <alignment horizontal="center" vertical="top" wrapText="1"/>
    </xf>
    <xf numFmtId="0" fontId="65" fillId="0" borderId="2" xfId="0" applyFont="1" applyBorder="1" applyAlignment="1">
      <alignment horizontal="center" vertical="top" wrapText="1"/>
    </xf>
    <xf numFmtId="0" fontId="65" fillId="0" borderId="2" xfId="0" applyFont="1" applyBorder="1" applyAlignment="1">
      <alignment vertical="top" wrapText="1"/>
    </xf>
    <xf numFmtId="0" fontId="65" fillId="0" borderId="47" xfId="0" applyFont="1" applyBorder="1" applyAlignment="1">
      <alignment horizontal="center" vertical="top" wrapText="1"/>
    </xf>
    <xf numFmtId="0" fontId="65" fillId="0" borderId="5" xfId="0" applyFont="1" applyBorder="1" applyAlignment="1">
      <alignment horizontal="left" vertical="top" wrapText="1"/>
    </xf>
    <xf numFmtId="0" fontId="65" fillId="0" borderId="5" xfId="0" applyFont="1" applyBorder="1" applyAlignment="1">
      <alignment horizontal="justify" vertical="top" wrapText="1"/>
    </xf>
    <xf numFmtId="17" fontId="65" fillId="0" borderId="2" xfId="0" applyNumberFormat="1" applyFont="1" applyBorder="1" applyAlignment="1">
      <alignment horizontal="center" vertical="top" wrapText="1"/>
    </xf>
    <xf numFmtId="0" fontId="65" fillId="0" borderId="0" xfId="0" applyFont="1" applyAlignment="1">
      <alignment vertical="top" wrapText="1"/>
    </xf>
    <xf numFmtId="0" fontId="65" fillId="0" borderId="38" xfId="0" applyFont="1" applyBorder="1" applyAlignment="1">
      <alignment horizontal="center" vertical="top" wrapText="1"/>
    </xf>
    <xf numFmtId="4" fontId="65" fillId="0" borderId="5" xfId="0" applyNumberFormat="1" applyFont="1" applyBorder="1" applyAlignment="1">
      <alignment vertical="top" wrapText="1"/>
    </xf>
    <xf numFmtId="0" fontId="65" fillId="0" borderId="3" xfId="0" applyFont="1" applyBorder="1" applyAlignment="1">
      <alignment vertical="top" wrapText="1"/>
    </xf>
    <xf numFmtId="0" fontId="65" fillId="0" borderId="50" xfId="0" applyFont="1" applyBorder="1" applyAlignment="1">
      <alignment vertical="top" wrapText="1"/>
    </xf>
    <xf numFmtId="17" fontId="65" fillId="0" borderId="5" xfId="0" applyNumberFormat="1" applyFont="1" applyBorder="1" applyAlignment="1">
      <alignment vertical="top" wrapText="1"/>
    </xf>
    <xf numFmtId="0" fontId="70" fillId="0" borderId="0" xfId="0" applyFont="1" applyAlignment="1">
      <alignment horizontal="center" vertical="center" wrapText="1"/>
    </xf>
    <xf numFmtId="0" fontId="65" fillId="0" borderId="61" xfId="0" applyFont="1" applyBorder="1" applyAlignment="1">
      <alignment vertical="top" wrapText="1"/>
    </xf>
    <xf numFmtId="0" fontId="38" fillId="0" borderId="2" xfId="0" applyFont="1" applyBorder="1" applyAlignment="1">
      <alignment horizontal="center" vertical="top" wrapText="1"/>
    </xf>
    <xf numFmtId="165" fontId="38" fillId="0" borderId="2" xfId="0" applyNumberFormat="1" applyFont="1" applyBorder="1" applyAlignment="1">
      <alignment vertical="top" wrapText="1"/>
    </xf>
    <xf numFmtId="164" fontId="38" fillId="0" borderId="2" xfId="0" applyNumberFormat="1" applyFont="1" applyBorder="1" applyAlignment="1">
      <alignment horizontal="center" vertical="top" wrapText="1"/>
    </xf>
    <xf numFmtId="4" fontId="38" fillId="0" borderId="2" xfId="0" applyNumberFormat="1" applyFont="1" applyBorder="1" applyAlignment="1">
      <alignment horizontal="center" vertical="top" wrapText="1"/>
    </xf>
    <xf numFmtId="17" fontId="38" fillId="0" borderId="2" xfId="0" applyNumberFormat="1" applyFont="1" applyBorder="1" applyAlignment="1">
      <alignment horizontal="center" vertical="top" wrapText="1"/>
    </xf>
    <xf numFmtId="0" fontId="38" fillId="0" borderId="47" xfId="0" applyFont="1" applyBorder="1" applyAlignment="1">
      <alignment horizontal="center" vertical="top" wrapText="1"/>
    </xf>
    <xf numFmtId="165" fontId="65" fillId="0" borderId="2" xfId="0" applyNumberFormat="1" applyFont="1" applyBorder="1" applyAlignment="1">
      <alignment horizontal="left" vertical="top" wrapText="1"/>
    </xf>
    <xf numFmtId="164" fontId="65" fillId="0" borderId="2" xfId="0" applyNumberFormat="1" applyFont="1" applyBorder="1" applyAlignment="1">
      <alignment horizontal="center" vertical="top" wrapText="1"/>
    </xf>
    <xf numFmtId="4" fontId="65" fillId="0" borderId="2" xfId="0" applyNumberFormat="1" applyFont="1" applyBorder="1" applyAlignment="1">
      <alignment horizontal="center" vertical="top" wrapText="1"/>
    </xf>
    <xf numFmtId="3" fontId="65" fillId="0" borderId="2" xfId="0" applyNumberFormat="1" applyFont="1" applyBorder="1" applyAlignment="1">
      <alignment horizontal="center" vertical="top" wrapText="1"/>
    </xf>
    <xf numFmtId="0" fontId="72" fillId="0" borderId="58" xfId="0" applyFont="1" applyBorder="1" applyAlignment="1">
      <alignment vertical="top" wrapText="1"/>
    </xf>
    <xf numFmtId="0" fontId="72" fillId="0" borderId="0" xfId="0" applyFont="1" applyAlignment="1">
      <alignment vertical="top" wrapText="1"/>
    </xf>
    <xf numFmtId="0" fontId="59" fillId="0" borderId="47" xfId="0" applyFont="1" applyBorder="1" applyAlignment="1">
      <alignment horizontal="center" vertical="top" wrapText="1"/>
    </xf>
    <xf numFmtId="0" fontId="30" fillId="0" borderId="2" xfId="0" applyFont="1" applyBorder="1" applyAlignment="1">
      <alignment horizontal="center" vertical="top" wrapText="1"/>
    </xf>
    <xf numFmtId="0" fontId="38" fillId="0" borderId="2" xfId="0" applyFont="1" applyBorder="1" applyAlignment="1">
      <alignment vertical="top" wrapText="1"/>
    </xf>
    <xf numFmtId="0" fontId="6" fillId="0" borderId="2" xfId="0" applyFont="1" applyBorder="1" applyAlignment="1">
      <alignment horizontal="center" vertical="top" wrapText="1"/>
    </xf>
    <xf numFmtId="164" fontId="6" fillId="0" borderId="2" xfId="0" applyNumberFormat="1" applyFont="1" applyBorder="1" applyAlignment="1">
      <alignment horizontal="center" vertical="top" wrapText="1"/>
    </xf>
    <xf numFmtId="17" fontId="6" fillId="0" borderId="2" xfId="0" applyNumberFormat="1" applyFont="1" applyBorder="1" applyAlignment="1">
      <alignment vertical="top" wrapText="1"/>
    </xf>
    <xf numFmtId="4" fontId="6" fillId="0" borderId="2" xfId="0" applyNumberFormat="1" applyFont="1" applyBorder="1" applyAlignment="1">
      <alignment horizontal="center" vertical="top" wrapText="1"/>
    </xf>
    <xf numFmtId="17" fontId="6" fillId="0" borderId="2" xfId="0" applyNumberFormat="1" applyFont="1" applyBorder="1" applyAlignment="1">
      <alignment horizontal="center" vertical="top" wrapText="1"/>
    </xf>
    <xf numFmtId="0" fontId="6" fillId="0" borderId="47" xfId="0" applyFont="1" applyBorder="1" applyAlignment="1">
      <alignment horizontal="center" vertical="top" wrapText="1"/>
    </xf>
    <xf numFmtId="0" fontId="27" fillId="0" borderId="2" xfId="0" applyFont="1" applyBorder="1" applyAlignment="1">
      <alignment horizontal="justify" vertical="top" wrapText="1"/>
    </xf>
    <xf numFmtId="165" fontId="65" fillId="4" borderId="2" xfId="0" applyNumberFormat="1" applyFont="1" applyFill="1" applyBorder="1" applyAlignment="1">
      <alignment vertical="top" wrapText="1"/>
    </xf>
    <xf numFmtId="0" fontId="65" fillId="4" borderId="2" xfId="0" applyFont="1" applyFill="1" applyBorder="1" applyAlignment="1">
      <alignment horizontal="center" vertical="top" wrapText="1"/>
    </xf>
    <xf numFmtId="164" fontId="65" fillId="4" borderId="2" xfId="0" applyNumberFormat="1" applyFont="1" applyFill="1" applyBorder="1" applyAlignment="1">
      <alignment horizontal="center" vertical="top" wrapText="1"/>
    </xf>
    <xf numFmtId="4" fontId="65" fillId="4" borderId="2" xfId="0" applyNumberFormat="1" applyFont="1" applyFill="1" applyBorder="1" applyAlignment="1">
      <alignment horizontal="center" vertical="top" wrapText="1"/>
    </xf>
    <xf numFmtId="17" fontId="65" fillId="4" borderId="2" xfId="0" applyNumberFormat="1" applyFont="1" applyFill="1" applyBorder="1" applyAlignment="1">
      <alignment horizontal="center" vertical="top" wrapText="1"/>
    </xf>
    <xf numFmtId="0" fontId="65" fillId="4" borderId="47" xfId="0" applyFont="1" applyFill="1" applyBorder="1" applyAlignment="1">
      <alignment horizontal="center" vertical="top" wrapText="1"/>
    </xf>
    <xf numFmtId="0" fontId="70" fillId="4" borderId="0" xfId="0" applyFont="1" applyFill="1" applyAlignment="1">
      <alignment horizontal="center" vertical="center" wrapText="1"/>
    </xf>
    <xf numFmtId="165" fontId="6" fillId="0" borderId="2" xfId="0" applyNumberFormat="1" applyFont="1" applyBorder="1" applyAlignment="1">
      <alignment vertical="top" wrapText="1"/>
    </xf>
    <xf numFmtId="165" fontId="30" fillId="0" borderId="2" xfId="0" applyNumberFormat="1" applyFont="1" applyBorder="1" applyAlignment="1">
      <alignment horizontal="center" vertical="top" wrapText="1"/>
    </xf>
    <xf numFmtId="0" fontId="30" fillId="0" borderId="2" xfId="0" applyFont="1" applyBorder="1" applyAlignment="1">
      <alignment vertical="top" wrapText="1"/>
    </xf>
    <xf numFmtId="164" fontId="30" fillId="0" borderId="2" xfId="0" applyNumberFormat="1" applyFont="1" applyBorder="1" applyAlignment="1">
      <alignment horizontal="center" vertical="top" wrapText="1"/>
    </xf>
    <xf numFmtId="4" fontId="30" fillId="0" borderId="2" xfId="0" applyNumberFormat="1" applyFont="1" applyBorder="1" applyAlignment="1">
      <alignment horizontal="center" vertical="top" wrapText="1"/>
    </xf>
    <xf numFmtId="0" fontId="30" fillId="0" borderId="47" xfId="0" applyFont="1" applyBorder="1" applyAlignment="1">
      <alignment vertical="top" wrapText="1"/>
    </xf>
    <xf numFmtId="165" fontId="30" fillId="0" borderId="2" xfId="0" applyNumberFormat="1" applyFont="1" applyBorder="1" applyAlignment="1">
      <alignment vertical="top" wrapText="1"/>
    </xf>
    <xf numFmtId="165" fontId="30" fillId="0" borderId="47" xfId="0" applyNumberFormat="1" applyFont="1" applyBorder="1" applyAlignment="1">
      <alignment vertical="top" wrapText="1"/>
    </xf>
    <xf numFmtId="0" fontId="27" fillId="0" borderId="2" xfId="0" applyFont="1" applyBorder="1" applyAlignment="1">
      <alignment horizontal="center" vertical="top" wrapText="1"/>
    </xf>
    <xf numFmtId="17" fontId="27" fillId="0" borderId="2" xfId="0" applyNumberFormat="1" applyFont="1" applyBorder="1" applyAlignment="1">
      <alignment vertical="top" wrapText="1"/>
    </xf>
    <xf numFmtId="0" fontId="31" fillId="0" borderId="2" xfId="0" applyFont="1" applyBorder="1" applyAlignment="1">
      <alignment vertical="top" wrapText="1"/>
    </xf>
    <xf numFmtId="0" fontId="70" fillId="0" borderId="0" xfId="0" applyFont="1" applyAlignment="1">
      <alignment wrapText="1"/>
    </xf>
    <xf numFmtId="0" fontId="76" fillId="0" borderId="2" xfId="0" applyFont="1" applyBorder="1" applyAlignment="1">
      <alignment horizontal="center" vertical="top" wrapText="1"/>
    </xf>
    <xf numFmtId="165" fontId="59" fillId="0" borderId="2" xfId="0" applyNumberFormat="1" applyFont="1" applyBorder="1" applyAlignment="1">
      <alignment vertical="top" wrapText="1"/>
    </xf>
    <xf numFmtId="0" fontId="76" fillId="0" borderId="2" xfId="0" applyFont="1" applyBorder="1" applyAlignment="1">
      <alignment vertical="top" wrapText="1"/>
    </xf>
    <xf numFmtId="165" fontId="38" fillId="0" borderId="2" xfId="0" applyNumberFormat="1" applyFont="1" applyBorder="1" applyAlignment="1">
      <alignment horizontal="center" vertical="top" wrapText="1"/>
    </xf>
    <xf numFmtId="17" fontId="76" fillId="0" borderId="2" xfId="0" applyNumberFormat="1" applyFont="1" applyBorder="1" applyAlignment="1">
      <alignment vertical="top" wrapText="1"/>
    </xf>
    <xf numFmtId="0" fontId="77" fillId="0" borderId="57" xfId="0" applyFont="1" applyBorder="1" applyAlignment="1">
      <alignment vertical="top" wrapText="1"/>
    </xf>
    <xf numFmtId="0" fontId="76" fillId="0" borderId="4" xfId="0" applyFont="1" applyBorder="1" applyAlignment="1">
      <alignment vertical="top" wrapText="1"/>
    </xf>
    <xf numFmtId="0" fontId="71" fillId="0" borderId="0" xfId="0" applyFont="1" applyAlignment="1">
      <alignment vertical="top" wrapText="1"/>
    </xf>
    <xf numFmtId="0" fontId="27" fillId="0" borderId="57" xfId="0" applyFont="1" applyBorder="1" applyAlignment="1">
      <alignment vertical="center"/>
    </xf>
    <xf numFmtId="0" fontId="27" fillId="0" borderId="64" xfId="0" applyFont="1" applyBorder="1" applyAlignment="1">
      <alignment vertical="center"/>
    </xf>
    <xf numFmtId="0" fontId="27" fillId="0" borderId="57" xfId="0" applyFont="1" applyBorder="1" applyAlignment="1">
      <alignment wrapText="1"/>
    </xf>
    <xf numFmtId="0" fontId="27" fillId="0" borderId="65" xfId="0" applyFont="1" applyBorder="1" applyAlignment="1">
      <alignment wrapText="1"/>
    </xf>
    <xf numFmtId="0" fontId="70" fillId="0" borderId="54" xfId="0" applyFont="1" applyBorder="1" applyAlignment="1">
      <alignment vertical="top" wrapText="1"/>
    </xf>
    <xf numFmtId="0" fontId="6" fillId="0" borderId="4" xfId="0" applyFont="1" applyBorder="1" applyAlignment="1">
      <alignment vertical="top" wrapText="1"/>
    </xf>
    <xf numFmtId="0" fontId="21" fillId="6" borderId="5" xfId="0" applyFont="1" applyFill="1" applyBorder="1" applyAlignment="1">
      <alignment horizontal="center" vertical="center"/>
    </xf>
    <xf numFmtId="0" fontId="21" fillId="6" borderId="4" xfId="0" applyFont="1" applyFill="1" applyBorder="1" applyAlignment="1">
      <alignment horizontal="center" vertical="center"/>
    </xf>
    <xf numFmtId="0" fontId="17" fillId="6" borderId="2" xfId="0" applyFont="1" applyFill="1" applyBorder="1" applyAlignment="1">
      <alignment horizontal="center" vertical="center"/>
    </xf>
    <xf numFmtId="0" fontId="17" fillId="6" borderId="2" xfId="0" applyFont="1" applyFill="1" applyBorder="1" applyAlignment="1">
      <alignment horizontal="center" vertical="center" wrapText="1"/>
    </xf>
    <xf numFmtId="0" fontId="21" fillId="6" borderId="2" xfId="0" applyFont="1" applyFill="1" applyBorder="1" applyAlignment="1">
      <alignment horizontal="center" vertical="center"/>
    </xf>
    <xf numFmtId="0" fontId="19" fillId="6" borderId="2" xfId="0" applyFont="1" applyFill="1" applyBorder="1" applyAlignment="1">
      <alignment horizontal="center" vertical="center"/>
    </xf>
    <xf numFmtId="0" fontId="14" fillId="18" borderId="0" xfId="0" applyFont="1" applyFill="1" applyAlignment="1">
      <alignment horizontal="left" vertical="center"/>
    </xf>
    <xf numFmtId="0" fontId="28" fillId="0" borderId="1" xfId="0" applyFont="1" applyBorder="1" applyAlignment="1">
      <alignment horizontal="left" vertical="center"/>
    </xf>
    <xf numFmtId="0" fontId="18" fillId="11" borderId="38" xfId="0" applyFont="1" applyFill="1" applyBorder="1" applyAlignment="1">
      <alignment horizontal="center" vertical="center"/>
    </xf>
    <xf numFmtId="0" fontId="18" fillId="11" borderId="39" xfId="0" applyFont="1" applyFill="1" applyBorder="1" applyAlignment="1">
      <alignment horizontal="center" vertical="center"/>
    </xf>
    <xf numFmtId="0" fontId="18" fillId="11" borderId="37" xfId="0" applyFont="1" applyFill="1" applyBorder="1" applyAlignment="1">
      <alignment horizontal="center" vertical="center"/>
    </xf>
    <xf numFmtId="0" fontId="5" fillId="6" borderId="4" xfId="0" applyFont="1" applyFill="1" applyBorder="1" applyAlignment="1">
      <alignment horizontal="center" vertical="center"/>
    </xf>
    <xf numFmtId="0" fontId="5" fillId="6" borderId="5" xfId="0" applyFont="1" applyFill="1" applyBorder="1" applyAlignment="1">
      <alignment horizontal="center" vertical="center"/>
    </xf>
    <xf numFmtId="0" fontId="5" fillId="6" borderId="16" xfId="0" applyFont="1" applyFill="1" applyBorder="1" applyAlignment="1">
      <alignment horizontal="center" vertical="center"/>
    </xf>
    <xf numFmtId="0" fontId="5" fillId="6" borderId="49" xfId="0" applyFont="1" applyFill="1" applyBorder="1" applyAlignment="1">
      <alignment horizontal="center" vertical="center"/>
    </xf>
    <xf numFmtId="0" fontId="5" fillId="6" borderId="4"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17" fillId="12" borderId="31" xfId="0" applyFont="1" applyFill="1" applyBorder="1" applyAlignment="1">
      <alignment horizontal="center" vertical="center" wrapText="1"/>
    </xf>
    <xf numFmtId="0" fontId="17" fillId="12" borderId="21" xfId="0" applyFont="1" applyFill="1" applyBorder="1" applyAlignment="1">
      <alignment horizontal="center" vertical="center" wrapText="1"/>
    </xf>
    <xf numFmtId="0" fontId="27" fillId="0" borderId="23" xfId="0" applyFont="1" applyBorder="1" applyAlignment="1">
      <alignment horizontal="left" vertical="center"/>
    </xf>
    <xf numFmtId="0" fontId="27" fillId="0" borderId="6" xfId="0" applyFont="1" applyBorder="1" applyAlignment="1">
      <alignment horizontal="left" vertical="center"/>
    </xf>
    <xf numFmtId="0" fontId="17" fillId="12" borderId="33" xfId="0" applyFont="1" applyFill="1" applyBorder="1" applyAlignment="1">
      <alignment horizontal="center" vertical="center" wrapText="1"/>
    </xf>
    <xf numFmtId="0" fontId="17" fillId="12" borderId="50" xfId="0" applyFont="1" applyFill="1" applyBorder="1" applyAlignment="1">
      <alignment horizontal="center" vertical="center" wrapText="1"/>
    </xf>
    <xf numFmtId="0" fontId="17" fillId="12" borderId="30" xfId="0" applyFont="1" applyFill="1" applyBorder="1" applyAlignment="1">
      <alignment horizontal="center" vertical="center" wrapText="1"/>
    </xf>
    <xf numFmtId="0" fontId="17" fillId="12" borderId="5" xfId="0" applyFont="1" applyFill="1" applyBorder="1" applyAlignment="1">
      <alignment horizontal="center" vertical="center" wrapText="1"/>
    </xf>
    <xf numFmtId="0" fontId="16" fillId="18" borderId="8" xfId="0" applyFont="1" applyFill="1" applyBorder="1" applyAlignment="1">
      <alignment horizontal="center" vertical="center"/>
    </xf>
    <xf numFmtId="0" fontId="16" fillId="18" borderId="9" xfId="0" applyFont="1" applyFill="1" applyBorder="1" applyAlignment="1">
      <alignment horizontal="center" vertical="center"/>
    </xf>
    <xf numFmtId="0" fontId="16" fillId="18" borderId="10" xfId="0" applyFont="1" applyFill="1" applyBorder="1" applyAlignment="1">
      <alignment horizontal="center" vertical="center"/>
    </xf>
    <xf numFmtId="0" fontId="12" fillId="6" borderId="33" xfId="0" applyFont="1" applyFill="1" applyBorder="1" applyAlignment="1">
      <alignment horizontal="center" vertical="center"/>
    </xf>
    <xf numFmtId="0" fontId="12" fillId="6" borderId="34" xfId="0" applyFont="1" applyFill="1" applyBorder="1" applyAlignment="1">
      <alignment horizontal="center" vertical="center"/>
    </xf>
    <xf numFmtId="0" fontId="13" fillId="0" borderId="5"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2" xfId="0" applyFont="1" applyBorder="1" applyAlignment="1">
      <alignment horizontal="center" vertical="center" wrapText="1"/>
    </xf>
    <xf numFmtId="0" fontId="25" fillId="10" borderId="30" xfId="0" applyFont="1" applyFill="1" applyBorder="1" applyAlignment="1">
      <alignment horizontal="center" vertical="center" wrapText="1"/>
    </xf>
    <xf numFmtId="0" fontId="25" fillId="10" borderId="5" xfId="0" applyFont="1" applyFill="1" applyBorder="1" applyAlignment="1">
      <alignment horizontal="center" vertical="center" wrapText="1"/>
    </xf>
    <xf numFmtId="0" fontId="25" fillId="13" borderId="30" xfId="0" applyFont="1" applyFill="1" applyBorder="1" applyAlignment="1">
      <alignment horizontal="center" vertical="center" wrapText="1"/>
    </xf>
    <xf numFmtId="0" fontId="25" fillId="13" borderId="5" xfId="0" applyFont="1" applyFill="1" applyBorder="1" applyAlignment="1">
      <alignment horizontal="center" vertical="center" wrapText="1"/>
    </xf>
    <xf numFmtId="0" fontId="5" fillId="14" borderId="30" xfId="0" applyFont="1" applyFill="1" applyBorder="1" applyAlignment="1">
      <alignment horizontal="center" vertical="center" wrapText="1"/>
    </xf>
    <xf numFmtId="0" fontId="5" fillId="14" borderId="5" xfId="0" applyFont="1" applyFill="1" applyBorder="1" applyAlignment="1">
      <alignment horizontal="center" vertical="center" wrapText="1"/>
    </xf>
    <xf numFmtId="0" fontId="17" fillId="14" borderId="30" xfId="0" applyFont="1" applyFill="1" applyBorder="1" applyAlignment="1">
      <alignment horizontal="center" vertical="center" wrapText="1"/>
    </xf>
    <xf numFmtId="0" fontId="17" fillId="14" borderId="5" xfId="0" applyFont="1" applyFill="1" applyBorder="1" applyAlignment="1">
      <alignment horizontal="center" vertical="center" wrapText="1"/>
    </xf>
    <xf numFmtId="0" fontId="49" fillId="2" borderId="47" xfId="0" applyFont="1" applyFill="1" applyBorder="1" applyAlignment="1">
      <alignment horizontal="left" vertical="center" wrapText="1"/>
    </xf>
    <xf numFmtId="0" fontId="49" fillId="2" borderId="48" xfId="0" applyFont="1" applyFill="1" applyBorder="1" applyAlignment="1">
      <alignment horizontal="left" vertical="center" wrapText="1"/>
    </xf>
    <xf numFmtId="0" fontId="49" fillId="2" borderId="24" xfId="0" applyFont="1" applyFill="1" applyBorder="1" applyAlignment="1">
      <alignment horizontal="left" vertical="center" wrapText="1"/>
    </xf>
    <xf numFmtId="0" fontId="17" fillId="12" borderId="35" xfId="0" applyFont="1" applyFill="1" applyBorder="1" applyAlignment="1">
      <alignment horizontal="center" vertical="center" wrapText="1"/>
    </xf>
    <xf numFmtId="0" fontId="17" fillId="12" borderId="3" xfId="0" applyFont="1" applyFill="1" applyBorder="1" applyAlignment="1">
      <alignment horizontal="center" vertical="center" wrapText="1"/>
    </xf>
    <xf numFmtId="0" fontId="18" fillId="5" borderId="8" xfId="0" applyFont="1" applyFill="1" applyBorder="1" applyAlignment="1">
      <alignment horizontal="center" vertical="center"/>
    </xf>
    <xf numFmtId="0" fontId="18" fillId="5" borderId="9" xfId="0" applyFont="1" applyFill="1" applyBorder="1" applyAlignment="1">
      <alignment horizontal="center" vertical="center"/>
    </xf>
    <xf numFmtId="0" fontId="18" fillId="5" borderId="32" xfId="0" applyFont="1" applyFill="1" applyBorder="1" applyAlignment="1">
      <alignment horizontal="center" vertical="center"/>
    </xf>
    <xf numFmtId="0" fontId="17" fillId="14" borderId="33" xfId="0" applyFont="1" applyFill="1" applyBorder="1" applyAlignment="1">
      <alignment horizontal="center" vertical="center" wrapText="1"/>
    </xf>
    <xf numFmtId="0" fontId="17" fillId="14" borderId="50" xfId="0" applyFont="1" applyFill="1" applyBorder="1" applyAlignment="1">
      <alignment horizontal="center" vertical="center" wrapText="1"/>
    </xf>
    <xf numFmtId="0" fontId="17" fillId="12" borderId="36" xfId="0" applyFont="1" applyFill="1" applyBorder="1" applyAlignment="1">
      <alignment horizontal="center" vertical="center" wrapText="1"/>
    </xf>
    <xf numFmtId="0" fontId="17" fillId="12" borderId="49" xfId="0" applyFont="1" applyFill="1" applyBorder="1" applyAlignment="1">
      <alignment horizontal="center" vertical="center" wrapText="1"/>
    </xf>
    <xf numFmtId="0" fontId="25" fillId="3" borderId="30" xfId="0" applyFont="1" applyFill="1" applyBorder="1" applyAlignment="1">
      <alignment horizontal="center" vertical="center" wrapText="1"/>
    </xf>
    <xf numFmtId="0" fontId="25" fillId="3" borderId="5" xfId="0" applyFont="1" applyFill="1" applyBorder="1" applyAlignment="1">
      <alignment horizontal="center" vertical="center" wrapText="1"/>
    </xf>
    <xf numFmtId="0" fontId="25" fillId="7" borderId="30" xfId="0" applyFont="1" applyFill="1" applyBorder="1" applyAlignment="1">
      <alignment horizontal="center" vertical="center" wrapText="1"/>
    </xf>
    <xf numFmtId="0" fontId="25" fillId="7" borderId="5" xfId="0" applyFont="1" applyFill="1" applyBorder="1" applyAlignment="1">
      <alignment horizontal="center" vertical="center" wrapText="1"/>
    </xf>
    <xf numFmtId="0" fontId="25" fillId="8" borderId="30" xfId="0" applyFont="1" applyFill="1" applyBorder="1" applyAlignment="1">
      <alignment horizontal="center" vertical="center" wrapText="1"/>
    </xf>
    <xf numFmtId="0" fontId="25" fillId="8" borderId="5" xfId="0" applyFont="1" applyFill="1" applyBorder="1" applyAlignment="1">
      <alignment horizontal="center" vertical="center" wrapText="1"/>
    </xf>
    <xf numFmtId="1" fontId="25" fillId="9" borderId="30" xfId="0" applyNumberFormat="1" applyFont="1" applyFill="1" applyBorder="1" applyAlignment="1">
      <alignment horizontal="center" vertical="center" wrapText="1"/>
    </xf>
    <xf numFmtId="1" fontId="25" fillId="9" borderId="5" xfId="0" applyNumberFormat="1" applyFont="1" applyFill="1" applyBorder="1" applyAlignment="1">
      <alignment horizontal="center" vertical="center" wrapText="1"/>
    </xf>
    <xf numFmtId="0" fontId="14" fillId="18" borderId="0" xfId="0" applyFont="1" applyFill="1" applyAlignment="1">
      <alignment horizontal="center" vertical="center"/>
    </xf>
    <xf numFmtId="0" fontId="5" fillId="0" borderId="23" xfId="0" applyFont="1" applyBorder="1" applyAlignment="1">
      <alignment horizontal="center" vertical="center"/>
    </xf>
    <xf numFmtId="0" fontId="5" fillId="0" borderId="6"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27" fillId="0" borderId="23" xfId="0" applyFont="1" applyBorder="1" applyAlignment="1">
      <alignment horizontal="center" vertical="center"/>
    </xf>
    <xf numFmtId="0" fontId="27" fillId="0" borderId="6" xfId="0" applyFont="1" applyBorder="1" applyAlignment="1">
      <alignment horizontal="center" vertical="center"/>
    </xf>
    <xf numFmtId="0" fontId="10" fillId="0" borderId="28" xfId="0" applyFont="1" applyBorder="1" applyAlignment="1">
      <alignment horizontal="center"/>
    </xf>
    <xf numFmtId="0" fontId="8" fillId="18" borderId="8" xfId="0" applyFont="1" applyFill="1" applyBorder="1" applyAlignment="1">
      <alignment horizontal="center" vertical="center" wrapText="1"/>
    </xf>
    <xf numFmtId="0" fontId="8" fillId="18" borderId="9" xfId="0" applyFont="1" applyFill="1" applyBorder="1" applyAlignment="1">
      <alignment horizontal="center" vertical="center" wrapText="1"/>
    </xf>
    <xf numFmtId="0" fontId="8" fillId="18" borderId="10" xfId="0" applyFont="1" applyFill="1" applyBorder="1" applyAlignment="1">
      <alignment horizontal="center" vertical="center" wrapText="1"/>
    </xf>
    <xf numFmtId="0" fontId="8" fillId="18" borderId="0" xfId="0" applyFont="1" applyFill="1" applyAlignment="1">
      <alignment horizontal="center" vertical="center"/>
    </xf>
    <xf numFmtId="0" fontId="6" fillId="0" borderId="23" xfId="0" applyFont="1" applyBorder="1" applyAlignment="1">
      <alignment horizontal="left" vertical="center" wrapText="1"/>
    </xf>
    <xf numFmtId="0" fontId="6" fillId="0" borderId="6" xfId="0" applyFont="1" applyBorder="1" applyAlignment="1">
      <alignment horizontal="left" vertical="center" wrapText="1"/>
    </xf>
    <xf numFmtId="0" fontId="13" fillId="6" borderId="2" xfId="0" applyFont="1" applyFill="1" applyBorder="1" applyAlignment="1">
      <alignment horizontal="center" vertical="center"/>
    </xf>
    <xf numFmtId="0" fontId="13" fillId="0" borderId="52" xfId="0" applyFont="1" applyBorder="1" applyAlignment="1">
      <alignment horizontal="center" vertical="center" wrapText="1"/>
    </xf>
    <xf numFmtId="0" fontId="0" fillId="6" borderId="2" xfId="0" applyFill="1" applyBorder="1" applyAlignment="1">
      <alignment horizontal="center" vertical="center"/>
    </xf>
    <xf numFmtId="0" fontId="0" fillId="6" borderId="2" xfId="0" applyFill="1" applyBorder="1" applyAlignment="1">
      <alignment horizontal="center" vertical="center" wrapText="1"/>
    </xf>
    <xf numFmtId="0" fontId="6" fillId="0" borderId="23" xfId="0" applyFont="1" applyBorder="1" applyAlignment="1">
      <alignment horizontal="left" vertical="center"/>
    </xf>
    <xf numFmtId="0" fontId="6" fillId="0" borderId="6" xfId="0" applyFont="1" applyBorder="1" applyAlignment="1">
      <alignment horizontal="left" vertical="center"/>
    </xf>
    <xf numFmtId="0" fontId="26" fillId="18" borderId="2" xfId="0" applyFont="1" applyFill="1" applyBorder="1" applyAlignment="1">
      <alignment horizontal="center" vertical="center"/>
    </xf>
    <xf numFmtId="0" fontId="25" fillId="5" borderId="2" xfId="0" applyFont="1" applyFill="1" applyBorder="1" applyAlignment="1">
      <alignment horizontal="center" vertical="center"/>
    </xf>
    <xf numFmtId="0" fontId="25" fillId="11" borderId="2" xfId="0" applyFont="1" applyFill="1" applyBorder="1" applyAlignment="1">
      <alignment horizontal="center" vertical="center"/>
    </xf>
    <xf numFmtId="0" fontId="0" fillId="12" borderId="2" xfId="0" applyFill="1" applyBorder="1" applyAlignment="1">
      <alignment horizontal="center" vertical="center" wrapText="1"/>
    </xf>
    <xf numFmtId="0" fontId="0" fillId="14" borderId="2" xfId="0" applyFill="1" applyBorder="1" applyAlignment="1">
      <alignment horizontal="center" vertical="center" wrapText="1"/>
    </xf>
    <xf numFmtId="0" fontId="29" fillId="7" borderId="2" xfId="0" applyFont="1" applyFill="1" applyBorder="1" applyAlignment="1">
      <alignment horizontal="center" vertical="center" wrapText="1"/>
    </xf>
    <xf numFmtId="0" fontId="29" fillId="8" borderId="2" xfId="0" applyFont="1" applyFill="1" applyBorder="1" applyAlignment="1">
      <alignment horizontal="center" vertical="center" wrapText="1"/>
    </xf>
    <xf numFmtId="1" fontId="29" fillId="9" borderId="2" xfId="0" applyNumberFormat="1" applyFont="1" applyFill="1" applyBorder="1" applyAlignment="1">
      <alignment horizontal="center" vertical="center" wrapText="1"/>
    </xf>
    <xf numFmtId="0" fontId="29" fillId="10" borderId="2" xfId="0" applyFont="1" applyFill="1" applyBorder="1" applyAlignment="1">
      <alignment horizontal="center" vertical="center" wrapText="1"/>
    </xf>
    <xf numFmtId="0" fontId="29" fillId="13" borderId="2" xfId="0" applyFont="1" applyFill="1" applyBorder="1" applyAlignment="1">
      <alignment horizontal="center" vertical="center" wrapText="1"/>
    </xf>
    <xf numFmtId="0" fontId="29" fillId="3" borderId="2" xfId="0" applyFont="1" applyFill="1" applyBorder="1" applyAlignment="1">
      <alignment horizontal="center" vertical="center" wrapText="1"/>
    </xf>
    <xf numFmtId="0" fontId="12" fillId="6" borderId="5" xfId="0" applyFont="1" applyFill="1" applyBorder="1" applyAlignment="1">
      <alignment horizontal="center" vertical="center"/>
    </xf>
    <xf numFmtId="0" fontId="12" fillId="6" borderId="4" xfId="0" applyFont="1" applyFill="1" applyBorder="1" applyAlignment="1">
      <alignment horizontal="center" vertical="center"/>
    </xf>
    <xf numFmtId="0" fontId="7" fillId="6" borderId="5" xfId="0" applyFont="1" applyFill="1" applyBorder="1" applyAlignment="1">
      <alignment horizontal="center" vertical="center"/>
    </xf>
    <xf numFmtId="0" fontId="7" fillId="6" borderId="4" xfId="0" applyFont="1" applyFill="1" applyBorder="1" applyAlignment="1">
      <alignment horizontal="center" vertical="center"/>
    </xf>
    <xf numFmtId="0" fontId="12" fillId="6" borderId="47" xfId="0" applyFont="1" applyFill="1" applyBorder="1" applyAlignment="1">
      <alignment horizontal="center" vertical="center"/>
    </xf>
    <xf numFmtId="0" fontId="12" fillId="6" borderId="24" xfId="0" applyFont="1" applyFill="1" applyBorder="1" applyAlignment="1">
      <alignment horizontal="center" vertical="center"/>
    </xf>
    <xf numFmtId="0" fontId="5" fillId="6" borderId="47" xfId="0" applyFont="1" applyFill="1" applyBorder="1" applyAlignment="1">
      <alignment horizontal="center" vertical="center"/>
    </xf>
    <xf numFmtId="0" fontId="5" fillId="6" borderId="24" xfId="0" applyFont="1" applyFill="1" applyBorder="1" applyAlignment="1">
      <alignment horizontal="center" vertical="center"/>
    </xf>
    <xf numFmtId="0" fontId="15" fillId="0" borderId="23" xfId="0" applyFont="1" applyBorder="1" applyAlignment="1">
      <alignment horizontal="center"/>
    </xf>
    <xf numFmtId="0" fontId="10" fillId="0" borderId="0" xfId="0" applyFont="1" applyAlignment="1">
      <alignment horizontal="center"/>
    </xf>
    <xf numFmtId="0" fontId="5" fillId="6" borderId="14" xfId="0" applyFont="1" applyFill="1" applyBorder="1" applyAlignment="1">
      <alignment horizontal="center" vertical="center" wrapText="1"/>
    </xf>
    <xf numFmtId="0" fontId="28" fillId="0" borderId="1" xfId="0" applyFont="1" applyBorder="1" applyAlignment="1">
      <alignment horizontal="left"/>
    </xf>
    <xf numFmtId="0" fontId="2" fillId="18" borderId="8" xfId="0" applyFont="1" applyFill="1" applyBorder="1" applyAlignment="1">
      <alignment horizontal="center" vertical="center"/>
    </xf>
    <xf numFmtId="0" fontId="2" fillId="18" borderId="9" xfId="0" applyFont="1" applyFill="1" applyBorder="1" applyAlignment="1">
      <alignment horizontal="center" vertical="center"/>
    </xf>
    <xf numFmtId="0" fontId="2" fillId="18" borderId="10" xfId="0" applyFont="1" applyFill="1" applyBorder="1" applyAlignment="1">
      <alignment horizontal="center" vertical="center"/>
    </xf>
    <xf numFmtId="0" fontId="29" fillId="5" borderId="8" xfId="0" applyFont="1" applyFill="1" applyBorder="1" applyAlignment="1">
      <alignment horizontal="center" vertical="center"/>
    </xf>
    <xf numFmtId="0" fontId="29" fillId="5" borderId="9" xfId="0" applyFont="1" applyFill="1" applyBorder="1" applyAlignment="1">
      <alignment horizontal="center" vertical="center"/>
    </xf>
    <xf numFmtId="0" fontId="29" fillId="5" borderId="32" xfId="0" applyFont="1" applyFill="1" applyBorder="1" applyAlignment="1">
      <alignment horizontal="center" vertical="center"/>
    </xf>
    <xf numFmtId="0" fontId="29" fillId="11" borderId="38" xfId="0" applyFont="1" applyFill="1" applyBorder="1" applyAlignment="1">
      <alignment horizontal="center" vertical="center"/>
    </xf>
    <xf numFmtId="0" fontId="29" fillId="11" borderId="39" xfId="0" applyFont="1" applyFill="1" applyBorder="1" applyAlignment="1">
      <alignment horizontal="center" vertical="center"/>
    </xf>
    <xf numFmtId="0" fontId="29" fillId="11" borderId="37" xfId="0" applyFont="1" applyFill="1" applyBorder="1" applyAlignment="1">
      <alignment horizontal="center" vertical="center"/>
    </xf>
    <xf numFmtId="0" fontId="5" fillId="12" borderId="30" xfId="0" applyFont="1" applyFill="1" applyBorder="1" applyAlignment="1">
      <alignment horizontal="center" vertical="center" wrapText="1"/>
    </xf>
    <xf numFmtId="0" fontId="5" fillId="12" borderId="14" xfId="0" applyFont="1" applyFill="1" applyBorder="1" applyAlignment="1">
      <alignment horizontal="center" vertical="center" wrapText="1"/>
    </xf>
    <xf numFmtId="0" fontId="5" fillId="12" borderId="31" xfId="0" applyFont="1" applyFill="1" applyBorder="1" applyAlignment="1">
      <alignment horizontal="center" vertical="center" wrapText="1"/>
    </xf>
    <xf numFmtId="0" fontId="5" fillId="12" borderId="15" xfId="0" applyFont="1" applyFill="1" applyBorder="1" applyAlignment="1">
      <alignment horizontal="center" vertical="center" wrapText="1"/>
    </xf>
    <xf numFmtId="0" fontId="5" fillId="12" borderId="33" xfId="0" applyFont="1" applyFill="1" applyBorder="1" applyAlignment="1">
      <alignment horizontal="center" vertical="center" wrapText="1"/>
    </xf>
    <xf numFmtId="0" fontId="5" fillId="12" borderId="51" xfId="0" applyFont="1" applyFill="1" applyBorder="1" applyAlignment="1">
      <alignment horizontal="center" vertical="center" wrapText="1"/>
    </xf>
    <xf numFmtId="0" fontId="5" fillId="14" borderId="14" xfId="0" applyFont="1" applyFill="1" applyBorder="1" applyAlignment="1">
      <alignment horizontal="center" vertical="center" wrapText="1"/>
    </xf>
    <xf numFmtId="0" fontId="0" fillId="0" borderId="35"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5" fillId="12" borderId="35" xfId="0" applyFont="1" applyFill="1" applyBorder="1" applyAlignment="1">
      <alignment horizontal="center" vertical="center" wrapText="1"/>
    </xf>
    <xf numFmtId="0" fontId="5" fillId="12" borderId="52" xfId="0" applyFont="1" applyFill="1" applyBorder="1" applyAlignment="1">
      <alignment horizontal="center" vertical="center" wrapText="1"/>
    </xf>
    <xf numFmtId="0" fontId="5" fillId="6" borderId="14" xfId="0" applyFont="1" applyFill="1" applyBorder="1" applyAlignment="1">
      <alignment horizontal="center" vertical="center"/>
    </xf>
    <xf numFmtId="0" fontId="5" fillId="14" borderId="33" xfId="0" applyFont="1" applyFill="1" applyBorder="1" applyAlignment="1">
      <alignment horizontal="center" vertical="center" wrapText="1"/>
    </xf>
    <xf numFmtId="0" fontId="5" fillId="14" borderId="51" xfId="0" applyFont="1" applyFill="1" applyBorder="1" applyAlignment="1">
      <alignment horizontal="center" vertical="center" wrapText="1"/>
    </xf>
    <xf numFmtId="0" fontId="5" fillId="12" borderId="36" xfId="0" applyFont="1" applyFill="1" applyBorder="1" applyAlignment="1">
      <alignment horizontal="center" vertical="center" wrapText="1"/>
    </xf>
    <xf numFmtId="0" fontId="5" fillId="12" borderId="13" xfId="0" applyFont="1" applyFill="1" applyBorder="1" applyAlignment="1">
      <alignment horizontal="center" vertical="center" wrapText="1"/>
    </xf>
    <xf numFmtId="0" fontId="25" fillId="7" borderId="14" xfId="0" applyFont="1" applyFill="1" applyBorder="1" applyAlignment="1">
      <alignment horizontal="center" vertical="center" wrapText="1"/>
    </xf>
    <xf numFmtId="0" fontId="25" fillId="8" borderId="14" xfId="0" applyFont="1" applyFill="1" applyBorder="1" applyAlignment="1">
      <alignment horizontal="center" vertical="center" wrapText="1"/>
    </xf>
    <xf numFmtId="1" fontId="25" fillId="9" borderId="14" xfId="0" applyNumberFormat="1" applyFont="1" applyFill="1" applyBorder="1" applyAlignment="1">
      <alignment horizontal="center" vertical="center" wrapText="1"/>
    </xf>
    <xf numFmtId="0" fontId="25" fillId="10" borderId="14" xfId="0" applyFont="1" applyFill="1" applyBorder="1" applyAlignment="1">
      <alignment horizontal="center" vertical="center" wrapText="1"/>
    </xf>
    <xf numFmtId="0" fontId="25" fillId="13" borderId="14" xfId="0" applyFont="1" applyFill="1" applyBorder="1" applyAlignment="1">
      <alignment horizontal="center" vertical="center" wrapText="1"/>
    </xf>
    <xf numFmtId="0" fontId="25" fillId="3" borderId="14"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13" xfId="0" applyFont="1" applyFill="1" applyBorder="1" applyAlignment="1">
      <alignment horizontal="center" vertical="center" wrapText="1"/>
    </xf>
    <xf numFmtId="0" fontId="12" fillId="6" borderId="2" xfId="0" applyFont="1" applyFill="1" applyBorder="1" applyAlignment="1">
      <alignment horizontal="center" vertical="center"/>
    </xf>
    <xf numFmtId="0" fontId="7" fillId="6" borderId="5"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5" fillId="0" borderId="2" xfId="0" applyFont="1" applyBorder="1" applyAlignment="1">
      <alignment horizontal="center" vertical="center"/>
    </xf>
    <xf numFmtId="0" fontId="5" fillId="6" borderId="2" xfId="0" applyFont="1" applyFill="1" applyBorder="1" applyAlignment="1">
      <alignment horizontal="center" vertical="center"/>
    </xf>
    <xf numFmtId="0" fontId="5" fillId="6" borderId="2"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14" fillId="18" borderId="0" xfId="0" applyFont="1" applyFill="1" applyAlignment="1">
      <alignment horizontal="left" vertical="top"/>
    </xf>
    <xf numFmtId="0" fontId="26" fillId="18" borderId="8" xfId="0" applyFont="1" applyFill="1" applyBorder="1" applyAlignment="1">
      <alignment horizontal="center" vertical="center"/>
    </xf>
    <xf numFmtId="0" fontId="26" fillId="18" borderId="9" xfId="0" applyFont="1" applyFill="1" applyBorder="1" applyAlignment="1">
      <alignment horizontal="center" vertical="center"/>
    </xf>
    <xf numFmtId="0" fontId="26" fillId="18" borderId="10" xfId="0" applyFont="1" applyFill="1" applyBorder="1" applyAlignment="1">
      <alignment horizontal="center" vertical="center"/>
    </xf>
    <xf numFmtId="0" fontId="25" fillId="5" borderId="8" xfId="0" applyFont="1" applyFill="1" applyBorder="1" applyAlignment="1">
      <alignment horizontal="center" vertical="center"/>
    </xf>
    <xf numFmtId="0" fontId="25" fillId="5" borderId="9" xfId="0" applyFont="1" applyFill="1" applyBorder="1" applyAlignment="1">
      <alignment horizontal="center" vertical="center"/>
    </xf>
    <xf numFmtId="0" fontId="25" fillId="5" borderId="32" xfId="0" applyFont="1" applyFill="1" applyBorder="1" applyAlignment="1">
      <alignment horizontal="center" vertical="center"/>
    </xf>
    <xf numFmtId="0" fontId="25" fillId="11" borderId="38" xfId="0" applyFont="1" applyFill="1" applyBorder="1" applyAlignment="1">
      <alignment horizontal="center" vertical="center"/>
    </xf>
    <xf numFmtId="0" fontId="25" fillId="11" borderId="39" xfId="0" applyFont="1" applyFill="1" applyBorder="1" applyAlignment="1">
      <alignment horizontal="center" vertical="center"/>
    </xf>
    <xf numFmtId="0" fontId="25" fillId="11" borderId="37" xfId="0" applyFont="1" applyFill="1" applyBorder="1" applyAlignment="1">
      <alignment horizontal="center" vertical="center"/>
    </xf>
    <xf numFmtId="0" fontId="5" fillId="6" borderId="13" xfId="0" applyFont="1" applyFill="1" applyBorder="1" applyAlignment="1">
      <alignment horizontal="center" vertical="center"/>
    </xf>
    <xf numFmtId="0" fontId="7" fillId="6" borderId="2" xfId="0" applyFont="1" applyFill="1" applyBorder="1" applyAlignment="1">
      <alignment horizontal="center" vertical="center"/>
    </xf>
    <xf numFmtId="0" fontId="46" fillId="0" borderId="5" xfId="0" applyFont="1" applyBorder="1" applyAlignment="1">
      <alignment horizontal="center" vertical="center" wrapText="1"/>
    </xf>
    <xf numFmtId="0" fontId="46" fillId="0" borderId="3" xfId="0" applyFont="1" applyBorder="1" applyAlignment="1">
      <alignment horizontal="center" vertical="center" wrapText="1"/>
    </xf>
    <xf numFmtId="0" fontId="52" fillId="6" borderId="16" xfId="0" applyFont="1" applyFill="1" applyBorder="1" applyAlignment="1">
      <alignment horizontal="center" vertical="top" wrapText="1"/>
    </xf>
    <xf numFmtId="0" fontId="52" fillId="6" borderId="13" xfId="0" applyFont="1" applyFill="1" applyBorder="1" applyAlignment="1">
      <alignment horizontal="center" vertical="top" wrapText="1"/>
    </xf>
    <xf numFmtId="0" fontId="52" fillId="6" borderId="4" xfId="0" applyFont="1" applyFill="1" applyBorder="1" applyAlignment="1">
      <alignment horizontal="center" vertical="top" wrapText="1"/>
    </xf>
    <xf numFmtId="0" fontId="52" fillId="6" borderId="14" xfId="0" applyFont="1" applyFill="1" applyBorder="1" applyAlignment="1">
      <alignment horizontal="center" vertical="top" wrapText="1"/>
    </xf>
    <xf numFmtId="0" fontId="52" fillId="14" borderId="30" xfId="0" applyFont="1" applyFill="1" applyBorder="1" applyAlignment="1">
      <alignment horizontal="center" vertical="top" wrapText="1"/>
    </xf>
    <xf numFmtId="0" fontId="52" fillId="14" borderId="5" xfId="0" applyFont="1" applyFill="1" applyBorder="1" applyAlignment="1">
      <alignment horizontal="center" vertical="top" wrapText="1"/>
    </xf>
    <xf numFmtId="0" fontId="28" fillId="10" borderId="30" xfId="0" applyFont="1" applyFill="1" applyBorder="1" applyAlignment="1">
      <alignment horizontal="center" vertical="top" wrapText="1"/>
    </xf>
    <xf numFmtId="0" fontId="28" fillId="10" borderId="5" xfId="0" applyFont="1" applyFill="1" applyBorder="1" applyAlignment="1">
      <alignment horizontal="center" vertical="top" wrapText="1"/>
    </xf>
    <xf numFmtId="0" fontId="57" fillId="6" borderId="33" xfId="0" applyFont="1" applyFill="1" applyBorder="1" applyAlignment="1">
      <alignment horizontal="center" vertical="top" wrapText="1"/>
    </xf>
    <xf numFmtId="0" fontId="57" fillId="6" borderId="34" xfId="0" applyFont="1" applyFill="1" applyBorder="1" applyAlignment="1">
      <alignment horizontal="center" vertical="top" wrapText="1"/>
    </xf>
    <xf numFmtId="0" fontId="28" fillId="7" borderId="30" xfId="0" applyFont="1" applyFill="1" applyBorder="1" applyAlignment="1">
      <alignment horizontal="center" vertical="top" wrapText="1"/>
    </xf>
    <xf numFmtId="0" fontId="28" fillId="7" borderId="5" xfId="0" applyFont="1" applyFill="1" applyBorder="1" applyAlignment="1">
      <alignment horizontal="center" vertical="top" wrapText="1"/>
    </xf>
    <xf numFmtId="0" fontId="52" fillId="23" borderId="30" xfId="0" applyFont="1" applyFill="1" applyBorder="1" applyAlignment="1">
      <alignment horizontal="center" vertical="top" wrapText="1"/>
    </xf>
    <xf numFmtId="0" fontId="52" fillId="23" borderId="5" xfId="0" applyFont="1" applyFill="1" applyBorder="1" applyAlignment="1">
      <alignment horizontal="center" vertical="top" wrapText="1"/>
    </xf>
    <xf numFmtId="0" fontId="14" fillId="19" borderId="30" xfId="0" applyFont="1" applyFill="1" applyBorder="1" applyAlignment="1">
      <alignment horizontal="center" vertical="top" wrapText="1"/>
    </xf>
    <xf numFmtId="0" fontId="28" fillId="19" borderId="5" xfId="0" applyFont="1" applyFill="1" applyBorder="1" applyAlignment="1">
      <alignment horizontal="center" vertical="top" wrapText="1"/>
    </xf>
    <xf numFmtId="0" fontId="27" fillId="0" borderId="59" xfId="0" applyFont="1" applyBorder="1" applyAlignment="1">
      <alignment horizontal="center" vertical="top" wrapText="1"/>
    </xf>
    <xf numFmtId="0" fontId="27" fillId="0" borderId="60" xfId="0" applyFont="1" applyBorder="1" applyAlignment="1">
      <alignment horizontal="center" vertical="top" wrapText="1"/>
    </xf>
    <xf numFmtId="0" fontId="27" fillId="0" borderId="5" xfId="0" applyFont="1" applyBorder="1" applyAlignment="1">
      <alignment horizontal="center" vertical="top" wrapText="1"/>
    </xf>
    <xf numFmtId="0" fontId="27" fillId="0" borderId="3" xfId="0" applyFont="1" applyBorder="1" applyAlignment="1">
      <alignment horizontal="center" vertical="top" wrapText="1"/>
    </xf>
    <xf numFmtId="0" fontId="27" fillId="0" borderId="4" xfId="0" applyFont="1" applyBorder="1" applyAlignment="1">
      <alignment horizontal="center" vertical="top" wrapText="1"/>
    </xf>
    <xf numFmtId="0" fontId="73" fillId="0" borderId="5" xfId="0" applyFont="1" applyBorder="1" applyAlignment="1">
      <alignment horizontal="center" vertical="top" wrapText="1"/>
    </xf>
    <xf numFmtId="0" fontId="73" fillId="0" borderId="4" xfId="0" applyFont="1" applyBorder="1" applyAlignment="1">
      <alignment horizontal="center" vertical="top" wrapText="1"/>
    </xf>
    <xf numFmtId="0" fontId="27" fillId="0" borderId="62" xfId="0" applyFont="1" applyBorder="1" applyAlignment="1">
      <alignment horizontal="center" vertical="top" wrapText="1"/>
    </xf>
    <xf numFmtId="0" fontId="27" fillId="0" borderId="63" xfId="0" applyFont="1" applyBorder="1" applyAlignment="1">
      <alignment horizontal="center" vertical="top" wrapText="1"/>
    </xf>
    <xf numFmtId="0" fontId="2" fillId="18" borderId="0" xfId="0" applyFont="1" applyFill="1" applyAlignment="1">
      <alignment horizontal="center" vertical="center"/>
    </xf>
  </cellXfs>
  <cellStyles count="3">
    <cellStyle name="Normal" xfId="0" builtinId="0"/>
    <cellStyle name="Normal 2" xfId="2" xr:uid="{00000000-0005-0000-0000-000001000000}"/>
    <cellStyle name="Porcentagem" xfId="1" builtinId="5"/>
  </cellStyles>
  <dxfs count="40">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FFFF99"/>
      <color rgb="FF006600"/>
      <color rgb="FFFF99CC"/>
      <color rgb="FFB15407"/>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5</c:v>
                </c:pt>
                <c:pt idx="1">
                  <c:v>2</c:v>
                </c:pt>
                <c:pt idx="2">
                  <c:v>0</c:v>
                </c:pt>
                <c:pt idx="3">
                  <c:v>0</c:v>
                </c:pt>
                <c:pt idx="4">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1</c:v>
                </c:pt>
                <c:pt idx="1">
                  <c:v>3</c:v>
                </c:pt>
                <c:pt idx="2">
                  <c:v>0</c:v>
                </c:pt>
                <c:pt idx="3">
                  <c:v>0</c:v>
                </c:pt>
                <c:pt idx="4">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3</c:v>
                </c:pt>
                <c:pt idx="1">
                  <c:v>1</c:v>
                </c:pt>
                <c:pt idx="2">
                  <c:v>1</c:v>
                </c:pt>
                <c:pt idx="3">
                  <c:v>1</c:v>
                </c:pt>
                <c:pt idx="4">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8</c:v>
                </c:pt>
                <c:pt idx="1">
                  <c:v>2</c:v>
                </c:pt>
                <c:pt idx="2">
                  <c:v>1</c:v>
                </c:pt>
                <c:pt idx="3">
                  <c:v>2</c:v>
                </c:pt>
                <c:pt idx="4">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2</c:v>
                </c:pt>
                <c:pt idx="1">
                  <c:v>1</c:v>
                </c:pt>
                <c:pt idx="2">
                  <c:v>0</c:v>
                </c:pt>
                <c:pt idx="3">
                  <c:v>0</c:v>
                </c:pt>
                <c:pt idx="4">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5316440"/>
        <c:axId val="335318400"/>
      </c:barChart>
      <c:catAx>
        <c:axId val="335316440"/>
        <c:scaling>
          <c:orientation val="maxMin"/>
        </c:scaling>
        <c:delete val="0"/>
        <c:axPos val="l"/>
        <c:numFmt formatCode="ge\r\a\l" sourceLinked="0"/>
        <c:majorTickMark val="out"/>
        <c:minorTickMark val="none"/>
        <c:tickLblPos val="nextTo"/>
        <c:txPr>
          <a:bodyPr/>
          <a:lstStyle/>
          <a:p>
            <a:pPr>
              <a:defRPr sz="1100"/>
            </a:pPr>
            <a:endParaRPr lang="pt-BR"/>
          </a:p>
        </c:txPr>
        <c:crossAx val="335318400"/>
        <c:crosses val="autoZero"/>
        <c:auto val="1"/>
        <c:lblAlgn val="ctr"/>
        <c:lblOffset val="100"/>
        <c:noMultiLvlLbl val="0"/>
      </c:catAx>
      <c:valAx>
        <c:axId val="335318400"/>
        <c:scaling>
          <c:orientation val="minMax"/>
        </c:scaling>
        <c:delete val="0"/>
        <c:axPos val="t"/>
        <c:majorGridlines/>
        <c:numFmt formatCode="General" sourceLinked="1"/>
        <c:majorTickMark val="out"/>
        <c:minorTickMark val="none"/>
        <c:tickLblPos val="nextTo"/>
        <c:crossAx val="335316440"/>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- 4'!$E$32:$E$36</c:f>
              <c:numCache>
                <c:formatCode>General</c:formatCode>
                <c:ptCount val="5"/>
                <c:pt idx="0">
                  <c:v>0</c:v>
                </c:pt>
                <c:pt idx="1">
                  <c:v>0</c:v>
                </c:pt>
                <c:pt idx="2">
                  <c:v>0</c:v>
                </c:pt>
                <c:pt idx="3">
                  <c:v>1</c:v>
                </c:pt>
                <c:pt idx="4">
                  <c:v>1</c:v>
                </c:pt>
              </c:numCache>
            </c:numRef>
          </c:val>
          <c:extLst>
            <c:ext xmlns:c16="http://schemas.microsoft.com/office/drawing/2014/chart" uri="{C3380CC4-5D6E-409C-BE32-E72D297353CC}">
              <c16:uniqueId val="{00000000-5628-4072-BBE3-977075557029}"/>
            </c:ext>
          </c:extLst>
        </c:ser>
        <c:ser>
          <c:idx val="1"/>
          <c:order val="1"/>
          <c:spPr>
            <a:solidFill>
              <a:schemeClr val="bg1">
                <a:lumMod val="65000"/>
              </a:schemeClr>
            </a:solidFill>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5628-4072-BBE3-977075557029}"/>
            </c:ext>
          </c:extLst>
        </c:ser>
        <c:ser>
          <c:idx val="2"/>
          <c:order val="2"/>
          <c:spPr>
            <a:solidFill>
              <a:srgbClr val="FF0000"/>
            </a:solidFill>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- 4'!$G$32:$G$36</c:f>
              <c:numCache>
                <c:formatCode>General</c:formatCode>
                <c:ptCount val="5"/>
                <c:pt idx="0">
                  <c:v>0</c:v>
                </c:pt>
                <c:pt idx="2">
                  <c:v>0</c:v>
                </c:pt>
                <c:pt idx="3">
                  <c:v>1</c:v>
                </c:pt>
                <c:pt idx="4">
                  <c:v>0</c:v>
                </c:pt>
              </c:numCache>
            </c:numRef>
          </c:val>
          <c:extLst>
            <c:ext xmlns:c16="http://schemas.microsoft.com/office/drawing/2014/chart" uri="{C3380CC4-5D6E-409C-BE32-E72D297353CC}">
              <c16:uniqueId val="{00000002-5628-4072-BBE3-977075557029}"/>
            </c:ext>
          </c:extLst>
        </c:ser>
        <c:ser>
          <c:idx val="3"/>
          <c:order val="3"/>
          <c:spPr>
            <a:solidFill>
              <a:srgbClr val="FFC000"/>
            </a:solidFill>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- 4'!$H$32:$H$36</c:f>
              <c:numCache>
                <c:formatCode>General</c:formatCode>
                <c:ptCount val="5"/>
                <c:pt idx="0">
                  <c:v>0</c:v>
                </c:pt>
                <c:pt idx="1">
                  <c:v>1</c:v>
                </c:pt>
                <c:pt idx="2">
                  <c:v>0</c:v>
                </c:pt>
                <c:pt idx="3">
                  <c:v>0</c:v>
                </c:pt>
                <c:pt idx="4">
                  <c:v>1</c:v>
                </c:pt>
              </c:numCache>
            </c:numRef>
          </c:val>
          <c:extLst>
            <c:ext xmlns:c16="http://schemas.microsoft.com/office/drawing/2014/chart" uri="{C3380CC4-5D6E-409C-BE32-E72D297353CC}">
              <c16:uniqueId val="{00000003-5628-4072-BBE3-977075557029}"/>
            </c:ext>
          </c:extLst>
        </c:ser>
        <c:ser>
          <c:idx val="4"/>
          <c:order val="4"/>
          <c:spPr>
            <a:solidFill>
              <a:srgbClr val="92D050"/>
            </a:solidFill>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- 4'!$I$32:$I$36</c:f>
              <c:numCache>
                <c:formatCode>General</c:formatCode>
                <c:ptCount val="5"/>
                <c:pt idx="0">
                  <c:v>7</c:v>
                </c:pt>
                <c:pt idx="1">
                  <c:v>3</c:v>
                </c:pt>
                <c:pt idx="2">
                  <c:v>0</c:v>
                </c:pt>
                <c:pt idx="3">
                  <c:v>2</c:v>
                </c:pt>
                <c:pt idx="4">
                  <c:v>8</c:v>
                </c:pt>
              </c:numCache>
            </c:numRef>
          </c:val>
          <c:extLst>
            <c:ext xmlns:c16="http://schemas.microsoft.com/office/drawing/2014/chart" uri="{C3380CC4-5D6E-409C-BE32-E72D297353CC}">
              <c16:uniqueId val="{00000004-5628-4072-BBE3-977075557029}"/>
            </c:ext>
          </c:extLst>
        </c:ser>
        <c:ser>
          <c:idx val="5"/>
          <c:order val="5"/>
          <c:spPr>
            <a:solidFill>
              <a:srgbClr val="0070C0"/>
            </a:solidFill>
          </c:spPr>
          <c:invertIfNegative val="0"/>
          <c:cat>
            <c:strRef>
              <c:f>'Painel de Gestão - 4'!$C$32:$C$36</c:f>
              <c:strCache>
                <c:ptCount val="5"/>
                <c:pt idx="0">
                  <c:v>OBJETIVO 1</c:v>
                </c:pt>
                <c:pt idx="1">
                  <c:v>OBJETIVO 2</c:v>
                </c:pt>
                <c:pt idx="2">
                  <c:v>OBJETIVO 3</c:v>
                </c:pt>
                <c:pt idx="3">
                  <c:v>OBJETIVO 4</c:v>
                </c:pt>
                <c:pt idx="4">
                  <c:v>OBJETIVO 5</c:v>
                </c:pt>
              </c:strCache>
            </c:strRef>
          </c:cat>
          <c:val>
            <c:numRef>
              <c:f>'Painel de Gestão - 4'!$J$32:$J$36</c:f>
              <c:numCache>
                <c:formatCode>General</c:formatCode>
                <c:ptCount val="5"/>
                <c:pt idx="0">
                  <c:v>1</c:v>
                </c:pt>
                <c:pt idx="1">
                  <c:v>1</c:v>
                </c:pt>
                <c:pt idx="2">
                  <c:v>0</c:v>
                </c:pt>
                <c:pt idx="3">
                  <c:v>0</c:v>
                </c:pt>
                <c:pt idx="4">
                  <c:v>0</c:v>
                </c:pt>
              </c:numCache>
            </c:numRef>
          </c:val>
          <c:extLst>
            <c:ext xmlns:c16="http://schemas.microsoft.com/office/drawing/2014/chart" uri="{C3380CC4-5D6E-409C-BE32-E72D297353CC}">
              <c16:uniqueId val="{00000005-5628-4072-BBE3-977075557029}"/>
            </c:ext>
          </c:extLst>
        </c:ser>
        <c:dLbls>
          <c:showLegendKey val="0"/>
          <c:showVal val="0"/>
          <c:showCatName val="0"/>
          <c:showSerName val="0"/>
          <c:showPercent val="0"/>
          <c:showBubbleSize val="0"/>
        </c:dLbls>
        <c:gapWidth val="150"/>
        <c:overlap val="100"/>
        <c:axId val="108676608"/>
        <c:axId val="108678144"/>
      </c:barChart>
      <c:catAx>
        <c:axId val="108676608"/>
        <c:scaling>
          <c:orientation val="maxMin"/>
        </c:scaling>
        <c:delete val="0"/>
        <c:axPos val="l"/>
        <c:numFmt formatCode="ge\r\a\l" sourceLinked="0"/>
        <c:majorTickMark val="out"/>
        <c:minorTickMark val="none"/>
        <c:tickLblPos val="nextTo"/>
        <c:txPr>
          <a:bodyPr/>
          <a:lstStyle/>
          <a:p>
            <a:pPr>
              <a:defRPr sz="1100"/>
            </a:pPr>
            <a:endParaRPr lang="pt-BR"/>
          </a:p>
        </c:txPr>
        <c:crossAx val="108678144"/>
        <c:crosses val="autoZero"/>
        <c:auto val="1"/>
        <c:lblAlgn val="ctr"/>
        <c:lblOffset val="100"/>
        <c:noMultiLvlLbl val="0"/>
      </c:catAx>
      <c:valAx>
        <c:axId val="108678144"/>
        <c:scaling>
          <c:orientation val="minMax"/>
        </c:scaling>
        <c:delete val="0"/>
        <c:axPos val="t"/>
        <c:majorGridlines/>
        <c:numFmt formatCode="General" sourceLinked="1"/>
        <c:majorTickMark val="out"/>
        <c:minorTickMark val="none"/>
        <c:tickLblPos val="nextTo"/>
        <c:crossAx val="10867660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6F9-4F8E-9119-DCA6D4988286}"/>
              </c:ext>
            </c:extLst>
          </c:dPt>
          <c:dPt>
            <c:idx val="1"/>
            <c:bubble3D val="0"/>
            <c:spPr>
              <a:solidFill>
                <a:srgbClr val="FF0000"/>
              </a:solidFill>
            </c:spPr>
            <c:extLst>
              <c:ext xmlns:c16="http://schemas.microsoft.com/office/drawing/2014/chart" uri="{C3380CC4-5D6E-409C-BE32-E72D297353CC}">
                <c16:uniqueId val="{00000003-36F9-4F8E-9119-DCA6D4988286}"/>
              </c:ext>
            </c:extLst>
          </c:dPt>
          <c:dPt>
            <c:idx val="3"/>
            <c:bubble3D val="0"/>
            <c:spPr>
              <a:solidFill>
                <a:srgbClr val="92D050"/>
              </a:solidFill>
            </c:spPr>
            <c:extLst>
              <c:ext xmlns:c16="http://schemas.microsoft.com/office/drawing/2014/chart" uri="{C3380CC4-5D6E-409C-BE32-E72D297353CC}">
                <c16:uniqueId val="{00000005-36F9-4F8E-9119-DCA6D4988286}"/>
              </c:ext>
            </c:extLst>
          </c:dPt>
          <c:dPt>
            <c:idx val="4"/>
            <c:bubble3D val="0"/>
            <c:spPr>
              <a:solidFill>
                <a:srgbClr val="0070C0"/>
              </a:solidFill>
            </c:spPr>
            <c:extLst>
              <c:ext xmlns:c16="http://schemas.microsoft.com/office/drawing/2014/chart" uri="{C3380CC4-5D6E-409C-BE32-E72D297353CC}">
                <c16:uniqueId val="{00000007-36F9-4F8E-9119-DCA6D4988286}"/>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0.04</c:v>
                </c:pt>
                <c:pt idx="2">
                  <c:v>0.08</c:v>
                </c:pt>
                <c:pt idx="3">
                  <c:v>0.8</c:v>
                </c:pt>
                <c:pt idx="4">
                  <c:v>0.08</c:v>
                </c:pt>
              </c:numCache>
            </c:numRef>
          </c:val>
          <c:extLst>
            <c:ext xmlns:c16="http://schemas.microsoft.com/office/drawing/2014/chart" uri="{C3380CC4-5D6E-409C-BE32-E72D297353CC}">
              <c16:uniqueId val="{00000008-36F9-4F8E-9119-DCA6D4988286}"/>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F2C5-4A62-A025-2AB86F538545}"/>
              </c:ext>
            </c:extLst>
          </c:dPt>
          <c:dPt>
            <c:idx val="1"/>
            <c:bubble3D val="0"/>
            <c:spPr>
              <a:solidFill>
                <a:srgbClr val="FF0000"/>
              </a:solidFill>
            </c:spPr>
            <c:extLst>
              <c:ext xmlns:c16="http://schemas.microsoft.com/office/drawing/2014/chart" uri="{C3380CC4-5D6E-409C-BE32-E72D297353CC}">
                <c16:uniqueId val="{00000003-F2C5-4A62-A025-2AB86F538545}"/>
              </c:ext>
            </c:extLst>
          </c:dPt>
          <c:dPt>
            <c:idx val="2"/>
            <c:bubble3D val="0"/>
            <c:spPr>
              <a:solidFill>
                <a:srgbClr val="FFFF00"/>
              </a:solidFill>
            </c:spPr>
            <c:extLst>
              <c:ext xmlns:c16="http://schemas.microsoft.com/office/drawing/2014/chart" uri="{C3380CC4-5D6E-409C-BE32-E72D297353CC}">
                <c16:uniqueId val="{00000005-F2C5-4A62-A025-2AB86F538545}"/>
              </c:ext>
            </c:extLst>
          </c:dPt>
          <c:dPt>
            <c:idx val="3"/>
            <c:bubble3D val="0"/>
            <c:spPr>
              <a:solidFill>
                <a:srgbClr val="92D050"/>
              </a:solidFill>
            </c:spPr>
            <c:extLst>
              <c:ext xmlns:c16="http://schemas.microsoft.com/office/drawing/2014/chart" uri="{C3380CC4-5D6E-409C-BE32-E72D297353CC}">
                <c16:uniqueId val="{00000007-F2C5-4A62-A025-2AB86F538545}"/>
              </c:ext>
            </c:extLst>
          </c:dPt>
          <c:dPt>
            <c:idx val="4"/>
            <c:bubble3D val="0"/>
            <c:spPr>
              <a:solidFill>
                <a:srgbClr val="0070C0"/>
              </a:solidFill>
            </c:spPr>
            <c:extLst>
              <c:ext xmlns:c16="http://schemas.microsoft.com/office/drawing/2014/chart" uri="{C3380CC4-5D6E-409C-BE32-E72D297353CC}">
                <c16:uniqueId val="{00000009-F2C5-4A62-A025-2AB86F538545}"/>
              </c:ext>
            </c:extLst>
          </c:dPt>
          <c:dPt>
            <c:idx val="5"/>
            <c:bubble3D val="0"/>
            <c:spPr>
              <a:solidFill>
                <a:srgbClr val="FF99CC"/>
              </a:solidFill>
            </c:spPr>
            <c:extLst>
              <c:ext xmlns:c16="http://schemas.microsoft.com/office/drawing/2014/chart" uri="{C3380CC4-5D6E-409C-BE32-E72D297353CC}">
                <c16:uniqueId val="{0000000B-F2C5-4A62-A025-2AB86F538545}"/>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2C5-4A62-A025-2AB86F538545}"/>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c:v>
                </c:pt>
                <c:pt idx="2">
                  <c:v>8.3333333333333329E-2</c:v>
                </c:pt>
                <c:pt idx="3">
                  <c:v>0.79166666666666663</c:v>
                </c:pt>
                <c:pt idx="4">
                  <c:v>8.3333333333333329E-2</c:v>
                </c:pt>
                <c:pt idx="5">
                  <c:v>4.1666666666666664E-2</c:v>
                </c:pt>
              </c:numCache>
            </c:numRef>
          </c:val>
          <c:extLst>
            <c:ext xmlns:c16="http://schemas.microsoft.com/office/drawing/2014/chart" uri="{C3380CC4-5D6E-409C-BE32-E72D297353CC}">
              <c16:uniqueId val="{0000000C-F2C5-4A62-A025-2AB86F538545}"/>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353119186024073"/>
          <c:y val="3.0581760197520704E-2"/>
          <c:w val="0.39022334245127732"/>
          <c:h val="0.9622087341186152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Final'!$C$25:$C$29</c:f>
              <c:strCache>
                <c:ptCount val="5"/>
                <c:pt idx="0">
                  <c:v>OBJETIVO 1</c:v>
                </c:pt>
                <c:pt idx="1">
                  <c:v>OBJETIVO 2</c:v>
                </c:pt>
                <c:pt idx="2">
                  <c:v>OBJETIVO 3</c:v>
                </c:pt>
                <c:pt idx="3">
                  <c:v>OBJETIVO 4</c:v>
                </c:pt>
                <c:pt idx="4">
                  <c:v>OBJETIVO 5</c:v>
                </c:pt>
              </c:strCache>
            </c:strRef>
          </c:cat>
          <c:val>
            <c:numRef>
              <c:f>'Painel de Gestão Final'!$E$25:$E$29</c:f>
              <c:numCache>
                <c:formatCode>General</c:formatCode>
                <c:ptCount val="5"/>
                <c:pt idx="0">
                  <c:v>0</c:v>
                </c:pt>
                <c:pt idx="1">
                  <c:v>0</c:v>
                </c:pt>
                <c:pt idx="3">
                  <c:v>0</c:v>
                </c:pt>
                <c:pt idx="4">
                  <c:v>1</c:v>
                </c:pt>
              </c:numCache>
            </c:numRef>
          </c:val>
          <c:extLst>
            <c:ext xmlns:c16="http://schemas.microsoft.com/office/drawing/2014/chart" uri="{C3380CC4-5D6E-409C-BE32-E72D297353CC}">
              <c16:uniqueId val="{00000000-A303-4FBB-AFEA-E211FA2A587E}"/>
            </c:ext>
          </c:extLst>
        </c:ser>
        <c:ser>
          <c:idx val="3"/>
          <c:order val="1"/>
          <c:spPr>
            <a:solidFill>
              <a:srgbClr val="7030A0"/>
            </a:solidFill>
          </c:spPr>
          <c:invertIfNegative val="0"/>
          <c:cat>
            <c:strRef>
              <c:f>'Painel de Gestão Final'!$C$25:$C$29</c:f>
              <c:strCache>
                <c:ptCount val="5"/>
                <c:pt idx="0">
                  <c:v>OBJETIVO 1</c:v>
                </c:pt>
                <c:pt idx="1">
                  <c:v>OBJETIVO 2</c:v>
                </c:pt>
                <c:pt idx="2">
                  <c:v>OBJETIVO 3</c:v>
                </c:pt>
                <c:pt idx="3">
                  <c:v>OBJETIVO 4</c:v>
                </c:pt>
                <c:pt idx="4">
                  <c:v>OBJETIVO 5</c:v>
                </c:pt>
              </c:strCache>
            </c:strRef>
          </c:cat>
          <c:val>
            <c:numRef>
              <c:f>'Painel de Gestão Final'!$F$25:$F$29</c:f>
              <c:numCache>
                <c:formatCode>General</c:formatCode>
                <c:ptCount val="5"/>
                <c:pt idx="0">
                  <c:v>0</c:v>
                </c:pt>
                <c:pt idx="1">
                  <c:v>1</c:v>
                </c:pt>
                <c:pt idx="3">
                  <c:v>0</c:v>
                </c:pt>
                <c:pt idx="4">
                  <c:v>4</c:v>
                </c:pt>
              </c:numCache>
            </c:numRef>
          </c:val>
          <c:extLst>
            <c:ext xmlns:c16="http://schemas.microsoft.com/office/drawing/2014/chart" uri="{C3380CC4-5D6E-409C-BE32-E72D297353CC}">
              <c16:uniqueId val="{00000001-A303-4FBB-AFEA-E211FA2A587E}"/>
            </c:ext>
          </c:extLst>
        </c:ser>
        <c:ser>
          <c:idx val="1"/>
          <c:order val="2"/>
          <c:spPr>
            <a:solidFill>
              <a:srgbClr val="0070C0"/>
            </a:solidFill>
          </c:spPr>
          <c:invertIfNegative val="0"/>
          <c:val>
            <c:numRef>
              <c:f>'Painel de Gestão Final'!$G$25:$G$29</c:f>
              <c:numCache>
                <c:formatCode>General</c:formatCode>
                <c:ptCount val="5"/>
                <c:pt idx="0">
                  <c:v>8</c:v>
                </c:pt>
                <c:pt idx="1">
                  <c:v>4</c:v>
                </c:pt>
                <c:pt idx="3">
                  <c:v>2</c:v>
                </c:pt>
                <c:pt idx="4">
                  <c:v>4</c:v>
                </c:pt>
              </c:numCache>
            </c:numRef>
          </c:val>
          <c:extLst>
            <c:ext xmlns:c16="http://schemas.microsoft.com/office/drawing/2014/chart" uri="{C3380CC4-5D6E-409C-BE32-E72D297353CC}">
              <c16:uniqueId val="{00000002-A303-4FBB-AFEA-E211FA2A587E}"/>
            </c:ext>
          </c:extLst>
        </c:ser>
        <c:dLbls>
          <c:showLegendKey val="0"/>
          <c:showVal val="0"/>
          <c:showCatName val="0"/>
          <c:showSerName val="0"/>
          <c:showPercent val="0"/>
          <c:showBubbleSize val="0"/>
        </c:dLbls>
        <c:gapWidth val="150"/>
        <c:overlap val="100"/>
        <c:axId val="114071040"/>
        <c:axId val="114072576"/>
      </c:barChart>
      <c:catAx>
        <c:axId val="114071040"/>
        <c:scaling>
          <c:orientation val="maxMin"/>
        </c:scaling>
        <c:delete val="0"/>
        <c:axPos val="l"/>
        <c:numFmt formatCode="ge\r\a\l" sourceLinked="0"/>
        <c:majorTickMark val="out"/>
        <c:minorTickMark val="none"/>
        <c:tickLblPos val="nextTo"/>
        <c:crossAx val="114072576"/>
        <c:crosses val="autoZero"/>
        <c:auto val="1"/>
        <c:lblAlgn val="ctr"/>
        <c:lblOffset val="100"/>
        <c:noMultiLvlLbl val="0"/>
      </c:catAx>
      <c:valAx>
        <c:axId val="114072576"/>
        <c:scaling>
          <c:orientation val="minMax"/>
        </c:scaling>
        <c:delete val="0"/>
        <c:axPos val="t"/>
        <c:majorGridlines/>
        <c:numFmt formatCode="General" sourceLinked="1"/>
        <c:majorTickMark val="out"/>
        <c:minorTickMark val="none"/>
        <c:tickLblPos val="nextTo"/>
        <c:crossAx val="11407104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4340-4C9E-BDB6-E8483607FACA}"/>
              </c:ext>
            </c:extLst>
          </c:dPt>
          <c:dPt>
            <c:idx val="1"/>
            <c:bubble3D val="0"/>
            <c:spPr>
              <a:solidFill>
                <a:srgbClr val="7030A0"/>
              </a:solidFill>
            </c:spPr>
            <c:extLst>
              <c:ext xmlns:c16="http://schemas.microsoft.com/office/drawing/2014/chart" uri="{C3380CC4-5D6E-409C-BE32-E72D297353CC}">
                <c16:uniqueId val="{00000002-4340-4C9E-BDB6-E8483607FACA}"/>
              </c:ext>
            </c:extLst>
          </c:dPt>
          <c:dPt>
            <c:idx val="2"/>
            <c:bubble3D val="0"/>
            <c:spPr>
              <a:solidFill>
                <a:srgbClr val="0070C0"/>
              </a:solidFill>
            </c:spPr>
            <c:extLst>
              <c:ext xmlns:c16="http://schemas.microsoft.com/office/drawing/2014/chart" uri="{C3380CC4-5D6E-409C-BE32-E72D297353CC}">
                <c16:uniqueId val="{00000004-4340-4C9E-BDB6-E8483607FACA}"/>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4.1666666666666664E-2</c:v>
                </c:pt>
                <c:pt idx="1">
                  <c:v>0.20833333333333334</c:v>
                </c:pt>
                <c:pt idx="2">
                  <c:v>0.75</c:v>
                </c:pt>
              </c:numCache>
            </c:numRef>
          </c:val>
          <c:extLst>
            <c:ext xmlns:c16="http://schemas.microsoft.com/office/drawing/2014/chart" uri="{C3380CC4-5D6E-409C-BE32-E72D297353CC}">
              <c16:uniqueId val="{00000005-4340-4C9E-BDB6-E8483607FACA}"/>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0.125</c:v>
                </c:pt>
                <c:pt idx="2">
                  <c:v>0.25</c:v>
                </c:pt>
                <c:pt idx="3">
                  <c:v>0.53125</c:v>
                </c:pt>
                <c:pt idx="4">
                  <c:v>9.375E-2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0.13043478260869565</c:v>
                </c:pt>
                <c:pt idx="2">
                  <c:v>0.17391304347826086</c:v>
                </c:pt>
                <c:pt idx="3">
                  <c:v>0.60869565217391308</c:v>
                </c:pt>
                <c:pt idx="4">
                  <c:v>8.6956521739130432E-2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- 2'!$E$32:$E$36</c:f>
              <c:numCache>
                <c:formatCode>General</c:formatCode>
                <c:ptCount val="5"/>
                <c:pt idx="0">
                  <c:v>0</c:v>
                </c:pt>
                <c:pt idx="2">
                  <c:v>0</c:v>
                </c:pt>
              </c:numCache>
            </c:numRef>
          </c:val>
          <c:extLst>
            <c:ext xmlns:c16="http://schemas.microsoft.com/office/drawing/2014/chart" uri="{C3380CC4-5D6E-409C-BE32-E72D297353CC}">
              <c16:uniqueId val="{00000000-E330-43C1-B2DE-1BB7CE01F3BB}"/>
            </c:ext>
          </c:extLst>
        </c:ser>
        <c:ser>
          <c:idx val="1"/>
          <c:order val="1"/>
          <c:spPr>
            <a:solidFill>
              <a:schemeClr val="bg1">
                <a:lumMod val="65000"/>
              </a:schemeClr>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- 2'!$F$32:$F$36</c:f>
              <c:numCache>
                <c:formatCode>General</c:formatCode>
                <c:ptCount val="5"/>
                <c:pt idx="0">
                  <c:v>0</c:v>
                </c:pt>
                <c:pt idx="1">
                  <c:v>0</c:v>
                </c:pt>
                <c:pt idx="2">
                  <c:v>0</c:v>
                </c:pt>
              </c:numCache>
            </c:numRef>
          </c:val>
          <c:extLst>
            <c:ext xmlns:c16="http://schemas.microsoft.com/office/drawing/2014/chart" uri="{C3380CC4-5D6E-409C-BE32-E72D297353CC}">
              <c16:uniqueId val="{00000001-E330-43C1-B2DE-1BB7CE01F3BB}"/>
            </c:ext>
          </c:extLst>
        </c:ser>
        <c:ser>
          <c:idx val="2"/>
          <c:order val="2"/>
          <c:spPr>
            <a:solidFill>
              <a:srgbClr val="FF0000"/>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- 2'!$G$32:$G$36</c:f>
              <c:numCache>
                <c:formatCode>General</c:formatCode>
                <c:ptCount val="5"/>
                <c:pt idx="0">
                  <c:v>2</c:v>
                </c:pt>
                <c:pt idx="1">
                  <c:v>1</c:v>
                </c:pt>
                <c:pt idx="2">
                  <c:v>1</c:v>
                </c:pt>
                <c:pt idx="3">
                  <c:v>1</c:v>
                </c:pt>
              </c:numCache>
            </c:numRef>
          </c:val>
          <c:extLst>
            <c:ext xmlns:c16="http://schemas.microsoft.com/office/drawing/2014/chart" uri="{C3380CC4-5D6E-409C-BE32-E72D297353CC}">
              <c16:uniqueId val="{00000002-E330-43C1-B2DE-1BB7CE01F3BB}"/>
            </c:ext>
          </c:extLst>
        </c:ser>
        <c:ser>
          <c:idx val="3"/>
          <c:order val="3"/>
          <c:spPr>
            <a:solidFill>
              <a:srgbClr val="FFC000"/>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- 2'!$H$32:$H$36</c:f>
              <c:numCache>
                <c:formatCode>General</c:formatCode>
                <c:ptCount val="5"/>
                <c:pt idx="0">
                  <c:v>1</c:v>
                </c:pt>
                <c:pt idx="1">
                  <c:v>2</c:v>
                </c:pt>
                <c:pt idx="2">
                  <c:v>0</c:v>
                </c:pt>
              </c:numCache>
            </c:numRef>
          </c:val>
          <c:extLst>
            <c:ext xmlns:c16="http://schemas.microsoft.com/office/drawing/2014/chart" uri="{C3380CC4-5D6E-409C-BE32-E72D297353CC}">
              <c16:uniqueId val="{00000003-E330-43C1-B2DE-1BB7CE01F3BB}"/>
            </c:ext>
          </c:extLst>
        </c:ser>
        <c:ser>
          <c:idx val="4"/>
          <c:order val="4"/>
          <c:spPr>
            <a:solidFill>
              <a:srgbClr val="92D050"/>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- 2'!$I$32:$I$36</c:f>
              <c:numCache>
                <c:formatCode>General</c:formatCode>
                <c:ptCount val="5"/>
                <c:pt idx="0">
                  <c:v>6</c:v>
                </c:pt>
                <c:pt idx="1">
                  <c:v>1</c:v>
                </c:pt>
                <c:pt idx="2">
                  <c:v>1</c:v>
                </c:pt>
                <c:pt idx="3">
                  <c:v>2</c:v>
                </c:pt>
                <c:pt idx="4">
                  <c:v>4</c:v>
                </c:pt>
              </c:numCache>
            </c:numRef>
          </c:val>
          <c:extLst>
            <c:ext xmlns:c16="http://schemas.microsoft.com/office/drawing/2014/chart" uri="{C3380CC4-5D6E-409C-BE32-E72D297353CC}">
              <c16:uniqueId val="{00000004-E330-43C1-B2DE-1BB7CE01F3BB}"/>
            </c:ext>
          </c:extLst>
        </c:ser>
        <c:ser>
          <c:idx val="5"/>
          <c:order val="5"/>
          <c:spPr>
            <a:solidFill>
              <a:srgbClr val="0070C0"/>
            </a:solidFill>
          </c:spPr>
          <c:invertIfNegative val="0"/>
          <c:cat>
            <c:strRef>
              <c:f>'Painel de Gestão - 2'!$C$32:$C$36</c:f>
              <c:strCache>
                <c:ptCount val="5"/>
                <c:pt idx="0">
                  <c:v>OBJETIVO 1</c:v>
                </c:pt>
                <c:pt idx="1">
                  <c:v>OBJETIVO 2</c:v>
                </c:pt>
                <c:pt idx="2">
                  <c:v>OBJETIVO 3</c:v>
                </c:pt>
                <c:pt idx="3">
                  <c:v>OBJETIVO 4</c:v>
                </c:pt>
                <c:pt idx="4">
                  <c:v>OBJETIVO 5</c:v>
                </c:pt>
              </c:strCache>
            </c:strRef>
          </c:cat>
          <c:val>
            <c:numRef>
              <c:f>'Painel de Gestão - 2'!$J$32:$J$36</c:f>
              <c:numCache>
                <c:formatCode>General</c:formatCode>
                <c:ptCount val="5"/>
                <c:pt idx="1">
                  <c:v>1</c:v>
                </c:pt>
                <c:pt idx="2">
                  <c:v>0</c:v>
                </c:pt>
              </c:numCache>
            </c:numRef>
          </c:val>
          <c:extLst>
            <c:ext xmlns:c16="http://schemas.microsoft.com/office/drawing/2014/chart" uri="{C3380CC4-5D6E-409C-BE32-E72D297353CC}">
              <c16:uniqueId val="{00000005-E330-43C1-B2DE-1BB7CE01F3BB}"/>
            </c:ext>
          </c:extLst>
        </c:ser>
        <c:dLbls>
          <c:showLegendKey val="0"/>
          <c:showVal val="0"/>
          <c:showCatName val="0"/>
          <c:showSerName val="0"/>
          <c:showPercent val="0"/>
          <c:showBubbleSize val="0"/>
        </c:dLbls>
        <c:gapWidth val="150"/>
        <c:overlap val="100"/>
        <c:axId val="97869824"/>
        <c:axId val="97871360"/>
      </c:barChart>
      <c:catAx>
        <c:axId val="97869824"/>
        <c:scaling>
          <c:orientation val="maxMin"/>
        </c:scaling>
        <c:delete val="0"/>
        <c:axPos val="l"/>
        <c:numFmt formatCode="ge\r\a\l" sourceLinked="0"/>
        <c:majorTickMark val="out"/>
        <c:minorTickMark val="none"/>
        <c:tickLblPos val="nextTo"/>
        <c:txPr>
          <a:bodyPr/>
          <a:lstStyle/>
          <a:p>
            <a:pPr>
              <a:defRPr sz="1100"/>
            </a:pPr>
            <a:endParaRPr lang="pt-BR"/>
          </a:p>
        </c:txPr>
        <c:crossAx val="97871360"/>
        <c:crosses val="autoZero"/>
        <c:auto val="1"/>
        <c:lblAlgn val="ctr"/>
        <c:lblOffset val="100"/>
        <c:noMultiLvlLbl val="0"/>
      </c:catAx>
      <c:valAx>
        <c:axId val="97871360"/>
        <c:scaling>
          <c:orientation val="minMax"/>
        </c:scaling>
        <c:delete val="0"/>
        <c:axPos val="t"/>
        <c:majorGridlines/>
        <c:numFmt formatCode="General" sourceLinked="1"/>
        <c:majorTickMark val="out"/>
        <c:minorTickMark val="none"/>
        <c:tickLblPos val="nextTo"/>
        <c:crossAx val="9786982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7281-4301-A2B0-A2E1284DD010}"/>
              </c:ext>
            </c:extLst>
          </c:dPt>
          <c:dPt>
            <c:idx val="1"/>
            <c:bubble3D val="0"/>
            <c:spPr>
              <a:solidFill>
                <a:srgbClr val="FF0000"/>
              </a:solidFill>
            </c:spPr>
            <c:extLst>
              <c:ext xmlns:c16="http://schemas.microsoft.com/office/drawing/2014/chart" uri="{C3380CC4-5D6E-409C-BE32-E72D297353CC}">
                <c16:uniqueId val="{00000003-7281-4301-A2B0-A2E1284DD010}"/>
              </c:ext>
            </c:extLst>
          </c:dPt>
          <c:dPt>
            <c:idx val="3"/>
            <c:bubble3D val="0"/>
            <c:spPr>
              <a:solidFill>
                <a:srgbClr val="92D050"/>
              </a:solidFill>
            </c:spPr>
            <c:extLst>
              <c:ext xmlns:c16="http://schemas.microsoft.com/office/drawing/2014/chart" uri="{C3380CC4-5D6E-409C-BE32-E72D297353CC}">
                <c16:uniqueId val="{00000005-7281-4301-A2B0-A2E1284DD010}"/>
              </c:ext>
            </c:extLst>
          </c:dPt>
          <c:dPt>
            <c:idx val="4"/>
            <c:bubble3D val="0"/>
            <c:spPr>
              <a:solidFill>
                <a:srgbClr val="0070C0"/>
              </a:solidFill>
            </c:spPr>
            <c:extLst>
              <c:ext xmlns:c16="http://schemas.microsoft.com/office/drawing/2014/chart" uri="{C3380CC4-5D6E-409C-BE32-E72D297353CC}">
                <c16:uniqueId val="{00000007-7281-4301-A2B0-A2E1284DD010}"/>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0.21739130434782608</c:v>
                </c:pt>
                <c:pt idx="2">
                  <c:v>0.13043478260869565</c:v>
                </c:pt>
                <c:pt idx="3">
                  <c:v>0.60869565217391308</c:v>
                </c:pt>
                <c:pt idx="4">
                  <c:v>4.3478260869565216E-2</c:v>
                </c:pt>
              </c:numCache>
            </c:numRef>
          </c:val>
          <c:extLst>
            <c:ext xmlns:c16="http://schemas.microsoft.com/office/drawing/2014/chart" uri="{C3380CC4-5D6E-409C-BE32-E72D297353CC}">
              <c16:uniqueId val="{00000008-7281-4301-A2B0-A2E1284DD010}"/>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651F-47A5-B1BF-32E3A789D977}"/>
              </c:ext>
            </c:extLst>
          </c:dPt>
          <c:dPt>
            <c:idx val="1"/>
            <c:bubble3D val="0"/>
            <c:spPr>
              <a:solidFill>
                <a:srgbClr val="FF0000"/>
              </a:solidFill>
            </c:spPr>
            <c:extLst>
              <c:ext xmlns:c16="http://schemas.microsoft.com/office/drawing/2014/chart" uri="{C3380CC4-5D6E-409C-BE32-E72D297353CC}">
                <c16:uniqueId val="{00000003-651F-47A5-B1BF-32E3A789D977}"/>
              </c:ext>
            </c:extLst>
          </c:dPt>
          <c:dPt>
            <c:idx val="2"/>
            <c:bubble3D val="0"/>
            <c:spPr>
              <a:solidFill>
                <a:srgbClr val="FFFF00"/>
              </a:solidFill>
            </c:spPr>
            <c:extLst>
              <c:ext xmlns:c16="http://schemas.microsoft.com/office/drawing/2014/chart" uri="{C3380CC4-5D6E-409C-BE32-E72D297353CC}">
                <c16:uniqueId val="{00000005-651F-47A5-B1BF-32E3A789D977}"/>
              </c:ext>
            </c:extLst>
          </c:dPt>
          <c:dPt>
            <c:idx val="3"/>
            <c:bubble3D val="0"/>
            <c:spPr>
              <a:solidFill>
                <a:srgbClr val="92D050"/>
              </a:solidFill>
            </c:spPr>
            <c:extLst>
              <c:ext xmlns:c16="http://schemas.microsoft.com/office/drawing/2014/chart" uri="{C3380CC4-5D6E-409C-BE32-E72D297353CC}">
                <c16:uniqueId val="{00000007-651F-47A5-B1BF-32E3A789D977}"/>
              </c:ext>
            </c:extLst>
          </c:dPt>
          <c:dPt>
            <c:idx val="4"/>
            <c:bubble3D val="0"/>
            <c:spPr>
              <a:solidFill>
                <a:srgbClr val="0070C0"/>
              </a:solidFill>
            </c:spPr>
            <c:extLst>
              <c:ext xmlns:c16="http://schemas.microsoft.com/office/drawing/2014/chart" uri="{C3380CC4-5D6E-409C-BE32-E72D297353CC}">
                <c16:uniqueId val="{00000009-651F-47A5-B1BF-32E3A789D977}"/>
              </c:ext>
            </c:extLst>
          </c:dPt>
          <c:dPt>
            <c:idx val="5"/>
            <c:bubble3D val="0"/>
            <c:spPr>
              <a:solidFill>
                <a:srgbClr val="FF99CC"/>
              </a:solidFill>
            </c:spPr>
            <c:extLst>
              <c:ext xmlns:c16="http://schemas.microsoft.com/office/drawing/2014/chart" uri="{C3380CC4-5D6E-409C-BE32-E72D297353CC}">
                <c16:uniqueId val="{0000000B-651F-47A5-B1BF-32E3A789D977}"/>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51F-47A5-B1BF-32E3A789D97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0.20833333333333334</c:v>
                </c:pt>
                <c:pt idx="2">
                  <c:v>0.125</c:v>
                </c:pt>
                <c:pt idx="3">
                  <c:v>0.58333333333333337</c:v>
                </c:pt>
                <c:pt idx="4">
                  <c:v>4.1666666666666664E-2</c:v>
                </c:pt>
                <c:pt idx="5">
                  <c:v>4.1666666666666664E-2</c:v>
                </c:pt>
              </c:numCache>
            </c:numRef>
          </c:val>
          <c:extLst>
            <c:ext xmlns:c16="http://schemas.microsoft.com/office/drawing/2014/chart" uri="{C3380CC4-5D6E-409C-BE32-E72D297353CC}">
              <c16:uniqueId val="{0000000C-651F-47A5-B1BF-32E3A789D977}"/>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- 3'!$E$32:$E$36</c:f>
              <c:numCache>
                <c:formatCode>General</c:formatCode>
                <c:ptCount val="5"/>
                <c:pt idx="0">
                  <c:v>2</c:v>
                </c:pt>
                <c:pt idx="1">
                  <c:v>0</c:v>
                </c:pt>
                <c:pt idx="2">
                  <c:v>1</c:v>
                </c:pt>
                <c:pt idx="3">
                  <c:v>0</c:v>
                </c:pt>
                <c:pt idx="4">
                  <c:v>0</c:v>
                </c:pt>
              </c:numCache>
            </c:numRef>
          </c:val>
          <c:extLst>
            <c:ext xmlns:c16="http://schemas.microsoft.com/office/drawing/2014/chart" uri="{C3380CC4-5D6E-409C-BE32-E72D297353CC}">
              <c16:uniqueId val="{00000000-142E-43CF-BCA5-986AF33A4031}"/>
            </c:ext>
          </c:extLst>
        </c:ser>
        <c:ser>
          <c:idx val="1"/>
          <c:order val="1"/>
          <c:spPr>
            <a:solidFill>
              <a:schemeClr val="bg1">
                <a:lumMod val="65000"/>
              </a:schemeClr>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142E-43CF-BCA5-986AF33A4031}"/>
            </c:ext>
          </c:extLst>
        </c:ser>
        <c:ser>
          <c:idx val="2"/>
          <c:order val="2"/>
          <c:spPr>
            <a:solidFill>
              <a:srgbClr val="FF0000"/>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- 3'!$G$32:$G$36</c:f>
              <c:numCache>
                <c:formatCode>General</c:formatCode>
                <c:ptCount val="5"/>
                <c:pt idx="0">
                  <c:v>1</c:v>
                </c:pt>
                <c:pt idx="1">
                  <c:v>0</c:v>
                </c:pt>
                <c:pt idx="2">
                  <c:v>0</c:v>
                </c:pt>
                <c:pt idx="3">
                  <c:v>1</c:v>
                </c:pt>
                <c:pt idx="4">
                  <c:v>0</c:v>
                </c:pt>
              </c:numCache>
            </c:numRef>
          </c:val>
          <c:extLst>
            <c:ext xmlns:c16="http://schemas.microsoft.com/office/drawing/2014/chart" uri="{C3380CC4-5D6E-409C-BE32-E72D297353CC}">
              <c16:uniqueId val="{00000002-142E-43CF-BCA5-986AF33A4031}"/>
            </c:ext>
          </c:extLst>
        </c:ser>
        <c:ser>
          <c:idx val="3"/>
          <c:order val="3"/>
          <c:spPr>
            <a:solidFill>
              <a:srgbClr val="FFC000"/>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- 3'!$H$32:$H$36</c:f>
              <c:numCache>
                <c:formatCode>General</c:formatCode>
                <c:ptCount val="5"/>
                <c:pt idx="0">
                  <c:v>2</c:v>
                </c:pt>
                <c:pt idx="1">
                  <c:v>1</c:v>
                </c:pt>
                <c:pt idx="2">
                  <c:v>1</c:v>
                </c:pt>
                <c:pt idx="3">
                  <c:v>0</c:v>
                </c:pt>
                <c:pt idx="4">
                  <c:v>1</c:v>
                </c:pt>
              </c:numCache>
            </c:numRef>
          </c:val>
          <c:extLst>
            <c:ext xmlns:c16="http://schemas.microsoft.com/office/drawing/2014/chart" uri="{C3380CC4-5D6E-409C-BE32-E72D297353CC}">
              <c16:uniqueId val="{00000003-142E-43CF-BCA5-986AF33A4031}"/>
            </c:ext>
          </c:extLst>
        </c:ser>
        <c:ser>
          <c:idx val="4"/>
          <c:order val="4"/>
          <c:spPr>
            <a:solidFill>
              <a:srgbClr val="92D050"/>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- 3'!$I$32:$I$36</c:f>
              <c:numCache>
                <c:formatCode>General</c:formatCode>
                <c:ptCount val="5"/>
                <c:pt idx="0">
                  <c:v>5</c:v>
                </c:pt>
                <c:pt idx="1">
                  <c:v>3</c:v>
                </c:pt>
                <c:pt idx="2">
                  <c:v>1</c:v>
                </c:pt>
                <c:pt idx="3">
                  <c:v>2</c:v>
                </c:pt>
                <c:pt idx="4">
                  <c:v>4</c:v>
                </c:pt>
              </c:numCache>
            </c:numRef>
          </c:val>
          <c:extLst>
            <c:ext xmlns:c16="http://schemas.microsoft.com/office/drawing/2014/chart" uri="{C3380CC4-5D6E-409C-BE32-E72D297353CC}">
              <c16:uniqueId val="{00000004-142E-43CF-BCA5-986AF33A4031}"/>
            </c:ext>
          </c:extLst>
        </c:ser>
        <c:ser>
          <c:idx val="5"/>
          <c:order val="5"/>
          <c:spPr>
            <a:solidFill>
              <a:srgbClr val="0070C0"/>
            </a:solidFill>
          </c:spPr>
          <c:invertIfNegative val="0"/>
          <c:cat>
            <c:strRef>
              <c:f>'Painel de Gestão - 3'!$C$32:$C$36</c:f>
              <c:strCache>
                <c:ptCount val="5"/>
                <c:pt idx="0">
                  <c:v>OBJETIVO 1</c:v>
                </c:pt>
                <c:pt idx="1">
                  <c:v>OBJETIVO 2</c:v>
                </c:pt>
                <c:pt idx="2">
                  <c:v>OBJETIVO 3</c:v>
                </c:pt>
                <c:pt idx="3">
                  <c:v>OBJETIVO 4</c:v>
                </c:pt>
                <c:pt idx="4">
                  <c:v>OBJETIVO 5</c:v>
                </c:pt>
              </c:strCache>
            </c:strRef>
          </c:cat>
          <c:val>
            <c:numRef>
              <c:f>'Painel de Gestão - 3'!$J$32:$J$36</c:f>
              <c:numCache>
                <c:formatCode>General</c:formatCode>
                <c:ptCount val="5"/>
                <c:pt idx="0">
                  <c:v>1</c:v>
                </c:pt>
                <c:pt idx="1">
                  <c:v>1</c:v>
                </c:pt>
                <c:pt idx="2">
                  <c:v>0</c:v>
                </c:pt>
                <c:pt idx="3">
                  <c:v>0</c:v>
                </c:pt>
                <c:pt idx="4">
                  <c:v>0</c:v>
                </c:pt>
              </c:numCache>
            </c:numRef>
          </c:val>
          <c:extLst>
            <c:ext xmlns:c16="http://schemas.microsoft.com/office/drawing/2014/chart" uri="{C3380CC4-5D6E-409C-BE32-E72D297353CC}">
              <c16:uniqueId val="{00000005-142E-43CF-BCA5-986AF33A4031}"/>
            </c:ext>
          </c:extLst>
        </c:ser>
        <c:dLbls>
          <c:showLegendKey val="0"/>
          <c:showVal val="0"/>
          <c:showCatName val="0"/>
          <c:showSerName val="0"/>
          <c:showPercent val="0"/>
          <c:showBubbleSize val="0"/>
        </c:dLbls>
        <c:gapWidth val="150"/>
        <c:overlap val="100"/>
        <c:axId val="108083840"/>
        <c:axId val="108093824"/>
      </c:barChart>
      <c:catAx>
        <c:axId val="108083840"/>
        <c:scaling>
          <c:orientation val="maxMin"/>
        </c:scaling>
        <c:delete val="0"/>
        <c:axPos val="l"/>
        <c:numFmt formatCode="ge\r\a\l" sourceLinked="0"/>
        <c:majorTickMark val="out"/>
        <c:minorTickMark val="none"/>
        <c:tickLblPos val="nextTo"/>
        <c:txPr>
          <a:bodyPr/>
          <a:lstStyle/>
          <a:p>
            <a:pPr>
              <a:defRPr sz="1100"/>
            </a:pPr>
            <a:endParaRPr lang="pt-BR"/>
          </a:p>
        </c:txPr>
        <c:crossAx val="108093824"/>
        <c:crosses val="autoZero"/>
        <c:auto val="1"/>
        <c:lblAlgn val="ctr"/>
        <c:lblOffset val="100"/>
        <c:noMultiLvlLbl val="0"/>
      </c:catAx>
      <c:valAx>
        <c:axId val="108093824"/>
        <c:scaling>
          <c:orientation val="minMax"/>
        </c:scaling>
        <c:delete val="0"/>
        <c:axPos val="t"/>
        <c:majorGridlines/>
        <c:numFmt formatCode="General" sourceLinked="1"/>
        <c:majorTickMark val="out"/>
        <c:minorTickMark val="none"/>
        <c:tickLblPos val="nextTo"/>
        <c:crossAx val="108083840"/>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BA15-4801-AA8B-86BE5C9DDC87}"/>
              </c:ext>
            </c:extLst>
          </c:dPt>
          <c:dPt>
            <c:idx val="1"/>
            <c:bubble3D val="0"/>
            <c:spPr>
              <a:solidFill>
                <a:srgbClr val="FF0000"/>
              </a:solidFill>
            </c:spPr>
            <c:extLst>
              <c:ext xmlns:c16="http://schemas.microsoft.com/office/drawing/2014/chart" uri="{C3380CC4-5D6E-409C-BE32-E72D297353CC}">
                <c16:uniqueId val="{00000003-BA15-4801-AA8B-86BE5C9DDC87}"/>
              </c:ext>
            </c:extLst>
          </c:dPt>
          <c:dPt>
            <c:idx val="3"/>
            <c:bubble3D val="0"/>
            <c:spPr>
              <a:solidFill>
                <a:srgbClr val="92D050"/>
              </a:solidFill>
            </c:spPr>
            <c:extLst>
              <c:ext xmlns:c16="http://schemas.microsoft.com/office/drawing/2014/chart" uri="{C3380CC4-5D6E-409C-BE32-E72D297353CC}">
                <c16:uniqueId val="{00000005-BA15-4801-AA8B-86BE5C9DDC87}"/>
              </c:ext>
            </c:extLst>
          </c:dPt>
          <c:dPt>
            <c:idx val="4"/>
            <c:bubble3D val="0"/>
            <c:spPr>
              <a:solidFill>
                <a:srgbClr val="0070C0"/>
              </a:solidFill>
            </c:spPr>
            <c:extLst>
              <c:ext xmlns:c16="http://schemas.microsoft.com/office/drawing/2014/chart" uri="{C3380CC4-5D6E-409C-BE32-E72D297353CC}">
                <c16:uniqueId val="{00000007-BA15-4801-AA8B-86BE5C9DDC8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8.3333333333333329E-2</c:v>
                </c:pt>
                <c:pt idx="2">
                  <c:v>0.20833333333333334</c:v>
                </c:pt>
                <c:pt idx="3">
                  <c:v>0.625</c:v>
                </c:pt>
                <c:pt idx="4">
                  <c:v>8.3333333333333329E-2</c:v>
                </c:pt>
              </c:numCache>
            </c:numRef>
          </c:val>
          <c:extLst>
            <c:ext xmlns:c16="http://schemas.microsoft.com/office/drawing/2014/chart" uri="{C3380CC4-5D6E-409C-BE32-E72D297353CC}">
              <c16:uniqueId val="{00000008-BA15-4801-AA8B-86BE5C9DDC87}"/>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ctr" anchorCtr="0"/>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2.461306182527251E-3"/>
          <c:y val="7.9602076920468109E-3"/>
        </c:manualLayout>
      </c:layout>
      <c:overlay val="0"/>
      <c:spPr>
        <a:noFill/>
      </c:spPr>
    </c:title>
    <c:autoTitleDeleted val="0"/>
    <c:plotArea>
      <c:layout>
        <c:manualLayout>
          <c:layoutTarget val="inner"/>
          <c:xMode val="edge"/>
          <c:yMode val="edge"/>
          <c:x val="2.4165414589381096E-2"/>
          <c:y val="0.18099818573347845"/>
          <c:w val="0.52138199187732359"/>
          <c:h val="0.81309394730736051"/>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CF5C-4F32-B984-B0AA71994E1B}"/>
              </c:ext>
            </c:extLst>
          </c:dPt>
          <c:dPt>
            <c:idx val="1"/>
            <c:bubble3D val="0"/>
            <c:spPr>
              <a:solidFill>
                <a:srgbClr val="FF0000"/>
              </a:solidFill>
            </c:spPr>
            <c:extLst>
              <c:ext xmlns:c16="http://schemas.microsoft.com/office/drawing/2014/chart" uri="{C3380CC4-5D6E-409C-BE32-E72D297353CC}">
                <c16:uniqueId val="{00000003-CF5C-4F32-B984-B0AA71994E1B}"/>
              </c:ext>
            </c:extLst>
          </c:dPt>
          <c:dPt>
            <c:idx val="2"/>
            <c:bubble3D val="0"/>
            <c:spPr>
              <a:solidFill>
                <a:srgbClr val="FFFF00"/>
              </a:solidFill>
            </c:spPr>
            <c:extLst>
              <c:ext xmlns:c16="http://schemas.microsoft.com/office/drawing/2014/chart" uri="{C3380CC4-5D6E-409C-BE32-E72D297353CC}">
                <c16:uniqueId val="{00000005-CF5C-4F32-B984-B0AA71994E1B}"/>
              </c:ext>
            </c:extLst>
          </c:dPt>
          <c:dPt>
            <c:idx val="3"/>
            <c:bubble3D val="0"/>
            <c:spPr>
              <a:solidFill>
                <a:srgbClr val="92D050"/>
              </a:solidFill>
            </c:spPr>
            <c:extLst>
              <c:ext xmlns:c16="http://schemas.microsoft.com/office/drawing/2014/chart" uri="{C3380CC4-5D6E-409C-BE32-E72D297353CC}">
                <c16:uniqueId val="{00000007-CF5C-4F32-B984-B0AA71994E1B}"/>
              </c:ext>
            </c:extLst>
          </c:dPt>
          <c:dPt>
            <c:idx val="4"/>
            <c:bubble3D val="0"/>
            <c:spPr>
              <a:solidFill>
                <a:srgbClr val="0070C0"/>
              </a:solidFill>
            </c:spPr>
            <c:extLst>
              <c:ext xmlns:c16="http://schemas.microsoft.com/office/drawing/2014/chart" uri="{C3380CC4-5D6E-409C-BE32-E72D297353CC}">
                <c16:uniqueId val="{00000009-CF5C-4F32-B984-B0AA71994E1B}"/>
              </c:ext>
            </c:extLst>
          </c:dPt>
          <c:dPt>
            <c:idx val="5"/>
            <c:bubble3D val="0"/>
            <c:spPr>
              <a:solidFill>
                <a:srgbClr val="FF99CC"/>
              </a:solidFill>
            </c:spPr>
            <c:extLst>
              <c:ext xmlns:c16="http://schemas.microsoft.com/office/drawing/2014/chart" uri="{C3380CC4-5D6E-409C-BE32-E72D297353CC}">
                <c16:uniqueId val="{0000000B-CF5C-4F32-B984-B0AA71994E1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F5C-4F32-B984-B0AA71994E1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0.04</c:v>
                </c:pt>
                <c:pt idx="2">
                  <c:v>0.12</c:v>
                </c:pt>
                <c:pt idx="3">
                  <c:v>0.6</c:v>
                </c:pt>
                <c:pt idx="4">
                  <c:v>0.08</c:v>
                </c:pt>
                <c:pt idx="5">
                  <c:v>0.16</c:v>
                </c:pt>
              </c:numCache>
            </c:numRef>
          </c:val>
          <c:extLst>
            <c:ext xmlns:c16="http://schemas.microsoft.com/office/drawing/2014/chart" uri="{C3380CC4-5D6E-409C-BE32-E72D297353CC}">
              <c16:uniqueId val="{0000000C-CF5C-4F32-B984-B0AA71994E1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5249078329007584"/>
          <c:y val="0"/>
          <c:w val="0.44493659084439746"/>
          <c:h val="0.997601461083932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hyperlink" Target="#SUM&#193;RIO!A1"/></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hyperlink" Target="#SUM&#193;RI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1" Type="http://schemas.openxmlformats.org/officeDocument/2006/relationships/hyperlink" Target="#SUM&#193;RI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36</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752A9288-DAB0-4F66-A5B7-717CACB48C10}"/>
            </a:ext>
          </a:extLst>
        </xdr:cNvPr>
        <xdr:cNvSpPr/>
      </xdr:nvSpPr>
      <xdr:spPr>
        <a:xfrm>
          <a:off x="18893790" y="632460"/>
          <a:ext cx="1772602" cy="453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4" name="Retângulo de cantos arredondados 1">
          <a:hlinkClick xmlns:r="http://schemas.openxmlformats.org/officeDocument/2006/relationships" r:id="rId1"/>
          <a:extLst>
            <a:ext uri="{FF2B5EF4-FFF2-40B4-BE49-F238E27FC236}">
              <a16:creationId xmlns:a16="http://schemas.microsoft.com/office/drawing/2014/main" id="{A087C1E8-80AF-4AC1-B9D5-26AB986050D9}"/>
            </a:ext>
          </a:extLst>
        </xdr:cNvPr>
        <xdr:cNvSpPr/>
      </xdr:nvSpPr>
      <xdr:spPr>
        <a:xfrm>
          <a:off x="78777465" y="803910"/>
          <a:ext cx="7487602" cy="53937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36</xdr:row>
      <xdr:rowOff>0</xdr:rowOff>
    </xdr:to>
    <xdr:graphicFrame macro="">
      <xdr:nvGraphicFramePr>
        <xdr:cNvPr id="2" name="Gráfico 1">
          <a:extLst>
            <a:ext uri="{FF2B5EF4-FFF2-40B4-BE49-F238E27FC236}">
              <a16:creationId xmlns:a16="http://schemas.microsoft.com/office/drawing/2014/main" id="{F5F6FC08-0F2C-4C40-837D-BD4444DD03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E83420B3-24B0-44FA-BC53-53A44F7038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EC10E340-2233-48D4-A01B-48D09CDEDE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1ED3E4F0-FFDF-402A-94BC-5A70A41A28AB}"/>
            </a:ext>
          </a:extLst>
        </xdr:cNvPr>
        <xdr:cNvSpPr/>
      </xdr:nvSpPr>
      <xdr:spPr>
        <a:xfrm>
          <a:off x="18893790" y="632460"/>
          <a:ext cx="1772602" cy="453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3" name="Retângulo de cantos arredondados 1">
          <a:hlinkClick xmlns:r="http://schemas.openxmlformats.org/officeDocument/2006/relationships" r:id="rId1"/>
          <a:extLst>
            <a:ext uri="{FF2B5EF4-FFF2-40B4-BE49-F238E27FC236}">
              <a16:creationId xmlns:a16="http://schemas.microsoft.com/office/drawing/2014/main" id="{2562BD88-B99D-4560-B9A3-867B561070AC}"/>
            </a:ext>
          </a:extLst>
        </xdr:cNvPr>
        <xdr:cNvSpPr/>
      </xdr:nvSpPr>
      <xdr:spPr>
        <a:xfrm>
          <a:off x="59908440" y="803910"/>
          <a:ext cx="4230052" cy="53937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4" name="Retângulo de cantos arredondados 1">
          <a:hlinkClick xmlns:r="http://schemas.openxmlformats.org/officeDocument/2006/relationships" r:id="rId1"/>
          <a:extLst>
            <a:ext uri="{FF2B5EF4-FFF2-40B4-BE49-F238E27FC236}">
              <a16:creationId xmlns:a16="http://schemas.microsoft.com/office/drawing/2014/main" id="{1A2605B5-FA9C-4FE5-93D0-3B57B805C60C}"/>
            </a:ext>
          </a:extLst>
        </xdr:cNvPr>
        <xdr:cNvSpPr/>
      </xdr:nvSpPr>
      <xdr:spPr>
        <a:xfrm>
          <a:off x="59908440" y="803910"/>
          <a:ext cx="4230052" cy="53937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36</xdr:row>
      <xdr:rowOff>0</xdr:rowOff>
    </xdr:to>
    <xdr:graphicFrame macro="">
      <xdr:nvGraphicFramePr>
        <xdr:cNvPr id="2" name="Gráfico 1">
          <a:extLst>
            <a:ext uri="{FF2B5EF4-FFF2-40B4-BE49-F238E27FC236}">
              <a16:creationId xmlns:a16="http://schemas.microsoft.com/office/drawing/2014/main" id="{58EBFA21-EB67-4CC6-9EA4-4DD3CEC9D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5674857F-9F6A-40A8-95B0-79DFA0DBEB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4803386D-757B-49D8-BC2A-B1E0730A31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2DD4887-A06E-44B1-BA7C-C3E24512B8CD}"/>
            </a:ext>
          </a:extLst>
        </xdr:cNvPr>
        <xdr:cNvSpPr/>
      </xdr:nvSpPr>
      <xdr:spPr>
        <a:xfrm>
          <a:off x="18893790" y="632460"/>
          <a:ext cx="1772602" cy="453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3" name="Retângulo de cantos arredondados 1">
          <a:hlinkClick xmlns:r="http://schemas.openxmlformats.org/officeDocument/2006/relationships" r:id="rId1"/>
          <a:extLst>
            <a:ext uri="{FF2B5EF4-FFF2-40B4-BE49-F238E27FC236}">
              <a16:creationId xmlns:a16="http://schemas.microsoft.com/office/drawing/2014/main" id="{C59B1AAD-DC73-4BC9-BCDD-0202D07FF944}"/>
            </a:ext>
          </a:extLst>
        </xdr:cNvPr>
        <xdr:cNvSpPr/>
      </xdr:nvSpPr>
      <xdr:spPr>
        <a:xfrm>
          <a:off x="71837550" y="152400"/>
          <a:ext cx="6889432" cy="0"/>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4" name="Retângulo de cantos arredondados 1">
          <a:hlinkClick xmlns:r="http://schemas.openxmlformats.org/officeDocument/2006/relationships" r:id="rId1"/>
          <a:extLst>
            <a:ext uri="{FF2B5EF4-FFF2-40B4-BE49-F238E27FC236}">
              <a16:creationId xmlns:a16="http://schemas.microsoft.com/office/drawing/2014/main" id="{05910707-7440-4D4D-984D-3F1CFC5F931F}"/>
            </a:ext>
          </a:extLst>
        </xdr:cNvPr>
        <xdr:cNvSpPr/>
      </xdr:nvSpPr>
      <xdr:spPr>
        <a:xfrm>
          <a:off x="71848980" y="152400"/>
          <a:ext cx="6898957" cy="0"/>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36</xdr:row>
      <xdr:rowOff>0</xdr:rowOff>
    </xdr:to>
    <xdr:graphicFrame macro="">
      <xdr:nvGraphicFramePr>
        <xdr:cNvPr id="2" name="Gráfico 1">
          <a:extLst>
            <a:ext uri="{FF2B5EF4-FFF2-40B4-BE49-F238E27FC236}">
              <a16:creationId xmlns:a16="http://schemas.microsoft.com/office/drawing/2014/main" id="{56BB78F4-54A3-4FCE-A797-EE3F09FCF7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4637288F-AAE9-4913-AD51-5CDDAC1FE3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531282</xdr:colOff>
      <xdr:row>11</xdr:row>
      <xdr:rowOff>182938</xdr:rowOff>
    </xdr:from>
    <xdr:to>
      <xdr:col>22</xdr:col>
      <xdr:colOff>317814</xdr:colOff>
      <xdr:row>24</xdr:row>
      <xdr:rowOff>41563</xdr:rowOff>
    </xdr:to>
    <xdr:graphicFrame macro="">
      <xdr:nvGraphicFramePr>
        <xdr:cNvPr id="4" name="Gráfico 3">
          <a:extLst>
            <a:ext uri="{FF2B5EF4-FFF2-40B4-BE49-F238E27FC236}">
              <a16:creationId xmlns:a16="http://schemas.microsoft.com/office/drawing/2014/main" id="{94F1EC55-C432-49CB-A30E-51943B8A8046}"/>
            </a:ext>
            <a:ext uri="{147F2762-F138-4A5C-976F-8EAC2B608ADB}">
              <a16:predDERef xmlns:a16="http://schemas.microsoft.com/office/drawing/2014/main" pred="{4637288F-AAE9-4913-AD51-5CDDAC1FE3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29</xdr:row>
      <xdr:rowOff>34699</xdr:rowOff>
    </xdr:to>
    <xdr:graphicFrame macro="">
      <xdr:nvGraphicFramePr>
        <xdr:cNvPr id="2" name="Gráfico 1">
          <a:extLst>
            <a:ext uri="{FF2B5EF4-FFF2-40B4-BE49-F238E27FC236}">
              <a16:creationId xmlns:a16="http://schemas.microsoft.com/office/drawing/2014/main" id="{DC2948BE-E70D-4B09-B655-1DC09F5104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3" name="Gráfico 2">
          <a:extLst>
            <a:ext uri="{FF2B5EF4-FFF2-40B4-BE49-F238E27FC236}">
              <a16:creationId xmlns:a16="http://schemas.microsoft.com/office/drawing/2014/main" id="{6BCED81B-7774-494C-B1ED-253C60664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98"/>
  <sheetViews>
    <sheetView showGridLines="0" zoomScale="80" zoomScaleNormal="80" workbookViewId="0">
      <pane xSplit="3" ySplit="10" topLeftCell="G11" activePane="bottomRight" state="frozen"/>
      <selection pane="topRight" activeCell="D1" sqref="D1"/>
      <selection pane="bottomLeft" activeCell="A11" sqref="A11"/>
      <selection pane="bottomRight" activeCell="B4" sqref="B4:J4"/>
    </sheetView>
  </sheetViews>
  <sheetFormatPr defaultColWidth="59.140625" defaultRowHeight="26.25" x14ac:dyDescent="0.25"/>
  <cols>
    <col min="1" max="1" width="48.28515625" style="65" customWidth="1"/>
    <col min="2" max="2" width="9.140625" style="65" customWidth="1"/>
    <col min="3" max="3" width="66.7109375" style="65" customWidth="1"/>
    <col min="4" max="4" width="62.140625" style="65" customWidth="1"/>
    <col min="5" max="5" width="32" style="65" customWidth="1"/>
    <col min="6" max="6" width="10.140625" style="65" bestFit="1" customWidth="1"/>
    <col min="7" max="7" width="13" style="65" bestFit="1" customWidth="1"/>
    <col min="8" max="8" width="35.140625" style="65" customWidth="1"/>
    <col min="9" max="9" width="20.85546875" style="65" customWidth="1"/>
    <col min="10" max="10" width="87.85546875" style="65" customWidth="1"/>
    <col min="11" max="11" width="36.85546875" style="65" customWidth="1"/>
    <col min="12" max="12" width="40.140625" style="65" customWidth="1"/>
    <col min="13" max="13" width="49.42578125" style="65" customWidth="1"/>
    <col min="14" max="14" width="28" style="66" customWidth="1"/>
    <col min="15" max="19" width="16.140625" style="66" customWidth="1"/>
    <col min="20" max="20" width="221.140625" style="65" customWidth="1"/>
    <col min="21" max="21" width="108.7109375" style="65" customWidth="1"/>
    <col min="22" max="22" width="82.85546875" style="65" customWidth="1"/>
    <col min="23" max="23" width="46.28515625" style="65" customWidth="1"/>
    <col min="24" max="24" width="102.7109375" style="65" customWidth="1"/>
    <col min="25" max="30" width="59.140625" style="65"/>
    <col min="31" max="31" width="34.5703125" style="65" customWidth="1"/>
    <col min="32" max="32" width="89" style="65" customWidth="1"/>
    <col min="33" max="34" width="59.140625" style="65"/>
    <col min="35" max="35" width="109.28515625" style="65" customWidth="1"/>
    <col min="36" max="16384" width="59.140625" style="65"/>
  </cols>
  <sheetData>
    <row r="1" spans="1:40" s="133" customFormat="1" ht="27.75" customHeight="1" x14ac:dyDescent="0.25">
      <c r="A1" s="408" t="s">
        <v>0</v>
      </c>
      <c r="B1" s="408"/>
      <c r="C1" s="408"/>
      <c r="D1" s="408"/>
      <c r="E1" s="408"/>
      <c r="F1" s="408"/>
      <c r="G1" s="408"/>
      <c r="H1" s="408"/>
      <c r="I1" s="408"/>
      <c r="J1" s="408"/>
      <c r="K1" s="408"/>
      <c r="L1" s="408"/>
      <c r="M1" s="408"/>
      <c r="N1" s="408"/>
      <c r="O1" s="408"/>
      <c r="P1" s="408"/>
      <c r="Q1" s="408"/>
      <c r="R1" s="408"/>
      <c r="S1" s="408"/>
      <c r="T1" s="408"/>
      <c r="U1" s="408"/>
      <c r="V1" s="408"/>
      <c r="W1" s="408"/>
      <c r="X1" s="408"/>
      <c r="Y1" s="408"/>
      <c r="Z1" s="408"/>
      <c r="AA1" s="408"/>
      <c r="AB1" s="408"/>
      <c r="AC1" s="408"/>
      <c r="AD1" s="408"/>
      <c r="AE1" s="408"/>
      <c r="AF1" s="408"/>
      <c r="AG1" s="408"/>
      <c r="AH1" s="408"/>
      <c r="AI1" s="408"/>
      <c r="AJ1" s="138"/>
    </row>
    <row r="2" spans="1:40" s="257" customFormat="1" ht="21" x14ac:dyDescent="0.25">
      <c r="A2" s="409" t="s">
        <v>1</v>
      </c>
      <c r="B2" s="409"/>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09"/>
      <c r="AI2" s="409"/>
      <c r="AJ2" s="256"/>
    </row>
    <row r="3" spans="1:40" s="133" customFormat="1" ht="18.75" x14ac:dyDescent="0.25">
      <c r="N3" s="132"/>
      <c r="O3" s="132"/>
      <c r="P3" s="132"/>
      <c r="Q3" s="132"/>
      <c r="R3" s="132"/>
      <c r="S3" s="132"/>
      <c r="AJ3" s="138"/>
    </row>
    <row r="4" spans="1:40" s="133" customFormat="1" ht="24.75" customHeight="1" x14ac:dyDescent="0.25">
      <c r="A4" s="116" t="s">
        <v>2</v>
      </c>
      <c r="B4" s="444" t="s">
        <v>3</v>
      </c>
      <c r="C4" s="445"/>
      <c r="D4" s="445"/>
      <c r="E4" s="445"/>
      <c r="F4" s="445"/>
      <c r="G4" s="445"/>
      <c r="H4" s="445"/>
      <c r="I4" s="445"/>
      <c r="J4" s="446"/>
      <c r="K4" s="8"/>
      <c r="L4" s="8"/>
      <c r="M4" s="8"/>
      <c r="N4" s="8"/>
      <c r="O4" s="8"/>
      <c r="P4" s="8"/>
      <c r="Q4" s="8"/>
      <c r="R4" s="8"/>
      <c r="AJ4" s="138"/>
    </row>
    <row r="5" spans="1:40" s="133" customFormat="1" ht="11.25" customHeight="1" x14ac:dyDescent="0.25">
      <c r="N5" s="132"/>
      <c r="O5" s="132"/>
      <c r="P5" s="132"/>
      <c r="Q5" s="132"/>
      <c r="R5" s="132"/>
      <c r="S5" s="132"/>
      <c r="AJ5" s="138"/>
    </row>
    <row r="6" spans="1:40" s="133" customFormat="1" ht="28.5" customHeight="1" x14ac:dyDescent="0.25">
      <c r="A6" s="116" t="s">
        <v>4</v>
      </c>
      <c r="B6" s="421" t="s">
        <v>5</v>
      </c>
      <c r="C6" s="422"/>
      <c r="M6" s="132"/>
      <c r="N6" s="132"/>
      <c r="O6" s="132"/>
      <c r="P6" s="132"/>
      <c r="Q6" s="132"/>
      <c r="R6" s="132"/>
      <c r="S6" s="132"/>
      <c r="AJ6" s="138"/>
      <c r="AN6" s="133" t="s">
        <v>6</v>
      </c>
    </row>
    <row r="7" spans="1:40" ht="6" customHeight="1" thickBot="1" x14ac:dyDescent="0.3">
      <c r="AJ7" s="64"/>
      <c r="AN7" s="67" t="s">
        <v>7</v>
      </c>
    </row>
    <row r="8" spans="1:40" ht="18.75" customHeight="1" thickBot="1" x14ac:dyDescent="0.3">
      <c r="A8" s="427" t="s">
        <v>8</v>
      </c>
      <c r="B8" s="428"/>
      <c r="C8" s="428"/>
      <c r="D8" s="428"/>
      <c r="E8" s="428"/>
      <c r="F8" s="428"/>
      <c r="G8" s="428"/>
      <c r="H8" s="428"/>
      <c r="I8" s="428"/>
      <c r="J8" s="428"/>
      <c r="K8" s="428"/>
      <c r="L8" s="428"/>
      <c r="M8" s="429"/>
      <c r="N8" s="449" t="s">
        <v>9</v>
      </c>
      <c r="O8" s="450"/>
      <c r="P8" s="450"/>
      <c r="Q8" s="450"/>
      <c r="R8" s="450"/>
      <c r="S8" s="450"/>
      <c r="T8" s="450"/>
      <c r="U8" s="450"/>
      <c r="V8" s="450"/>
      <c r="W8" s="450"/>
      <c r="X8" s="451"/>
      <c r="Y8" s="410" t="s">
        <v>10</v>
      </c>
      <c r="Z8" s="411"/>
      <c r="AA8" s="411"/>
      <c r="AB8" s="411"/>
      <c r="AC8" s="411"/>
      <c r="AD8" s="411"/>
      <c r="AE8" s="411"/>
      <c r="AF8" s="411"/>
      <c r="AG8" s="411"/>
      <c r="AH8" s="411"/>
      <c r="AI8" s="412"/>
      <c r="AJ8" s="64"/>
    </row>
    <row r="9" spans="1:40" x14ac:dyDescent="0.25">
      <c r="A9" s="415" t="s">
        <v>11</v>
      </c>
      <c r="B9" s="413" t="s">
        <v>12</v>
      </c>
      <c r="C9" s="413" t="s">
        <v>13</v>
      </c>
      <c r="D9" s="413" t="s">
        <v>14</v>
      </c>
      <c r="E9" s="417" t="s">
        <v>15</v>
      </c>
      <c r="F9" s="413" t="s">
        <v>16</v>
      </c>
      <c r="G9" s="413"/>
      <c r="H9" s="413" t="s">
        <v>17</v>
      </c>
      <c r="I9" s="413" t="s">
        <v>18</v>
      </c>
      <c r="J9" s="413" t="s">
        <v>19</v>
      </c>
      <c r="K9" s="430" t="s">
        <v>20</v>
      </c>
      <c r="L9" s="431"/>
      <c r="M9" s="413" t="s">
        <v>21</v>
      </c>
      <c r="N9" s="456" t="s">
        <v>22</v>
      </c>
      <c r="O9" s="458" t="s">
        <v>23</v>
      </c>
      <c r="P9" s="460" t="s">
        <v>24</v>
      </c>
      <c r="Q9" s="462" t="s">
        <v>25</v>
      </c>
      <c r="R9" s="436" t="s">
        <v>26</v>
      </c>
      <c r="S9" s="438" t="s">
        <v>27</v>
      </c>
      <c r="T9" s="440" t="s">
        <v>28</v>
      </c>
      <c r="U9" s="442" t="s">
        <v>29</v>
      </c>
      <c r="V9" s="442" t="s">
        <v>30</v>
      </c>
      <c r="W9" s="442" t="s">
        <v>31</v>
      </c>
      <c r="X9" s="452" t="s">
        <v>32</v>
      </c>
      <c r="Y9" s="454" t="s">
        <v>33</v>
      </c>
      <c r="Z9" s="425" t="s">
        <v>34</v>
      </c>
      <c r="AA9" s="447" t="s">
        <v>35</v>
      </c>
      <c r="AB9" s="425" t="s">
        <v>36</v>
      </c>
      <c r="AC9" s="425" t="s">
        <v>37</v>
      </c>
      <c r="AD9" s="425" t="s">
        <v>38</v>
      </c>
      <c r="AE9" s="425" t="s">
        <v>39</v>
      </c>
      <c r="AF9" s="423" t="s">
        <v>40</v>
      </c>
      <c r="AG9" s="425" t="s">
        <v>41</v>
      </c>
      <c r="AH9" s="425" t="s">
        <v>42</v>
      </c>
      <c r="AI9" s="419" t="s">
        <v>43</v>
      </c>
      <c r="AJ9" s="64"/>
    </row>
    <row r="10" spans="1:40" x14ac:dyDescent="0.25">
      <c r="A10" s="416"/>
      <c r="B10" s="414"/>
      <c r="C10" s="414"/>
      <c r="D10" s="414"/>
      <c r="E10" s="418"/>
      <c r="F10" s="231" t="s">
        <v>44</v>
      </c>
      <c r="G10" s="231" t="s">
        <v>45</v>
      </c>
      <c r="H10" s="414"/>
      <c r="I10" s="414"/>
      <c r="J10" s="414"/>
      <c r="K10" s="237" t="s">
        <v>46</v>
      </c>
      <c r="L10" s="237" t="s">
        <v>47</v>
      </c>
      <c r="M10" s="414"/>
      <c r="N10" s="457"/>
      <c r="O10" s="459"/>
      <c r="P10" s="461"/>
      <c r="Q10" s="463"/>
      <c r="R10" s="437"/>
      <c r="S10" s="439"/>
      <c r="T10" s="441"/>
      <c r="U10" s="443"/>
      <c r="V10" s="443"/>
      <c r="W10" s="443"/>
      <c r="X10" s="453"/>
      <c r="Y10" s="455"/>
      <c r="Z10" s="426"/>
      <c r="AA10" s="448"/>
      <c r="AB10" s="426"/>
      <c r="AC10" s="426"/>
      <c r="AD10" s="426"/>
      <c r="AE10" s="426"/>
      <c r="AF10" s="424"/>
      <c r="AG10" s="426"/>
      <c r="AH10" s="426"/>
      <c r="AI10" s="420"/>
      <c r="AJ10" s="64"/>
    </row>
    <row r="11" spans="1:40" s="92" customFormat="1" ht="96.75" customHeight="1" x14ac:dyDescent="0.25">
      <c r="A11" s="435" t="s">
        <v>48</v>
      </c>
      <c r="B11" s="154" t="s">
        <v>49</v>
      </c>
      <c r="C11" s="238" t="s">
        <v>50</v>
      </c>
      <c r="D11" s="154" t="s">
        <v>51</v>
      </c>
      <c r="E11" s="154" t="s">
        <v>52</v>
      </c>
      <c r="F11" s="156">
        <v>43191</v>
      </c>
      <c r="G11" s="156">
        <v>43556</v>
      </c>
      <c r="H11" s="154" t="s">
        <v>53</v>
      </c>
      <c r="I11" s="157">
        <v>0</v>
      </c>
      <c r="J11" s="158" t="s">
        <v>54</v>
      </c>
      <c r="K11" s="154"/>
      <c r="L11" s="154" t="s">
        <v>55</v>
      </c>
      <c r="M11" s="154" t="s">
        <v>56</v>
      </c>
      <c r="N11" s="155"/>
      <c r="O11" s="239"/>
      <c r="P11" s="155"/>
      <c r="Q11" s="155"/>
      <c r="R11" s="155" t="s">
        <v>57</v>
      </c>
      <c r="S11" s="154"/>
      <c r="T11" s="155" t="s">
        <v>58</v>
      </c>
      <c r="U11" s="155" t="s">
        <v>59</v>
      </c>
      <c r="V11" s="155"/>
      <c r="W11" s="155" t="s">
        <v>60</v>
      </c>
      <c r="X11" s="155" t="s">
        <v>61</v>
      </c>
      <c r="Y11" s="238"/>
      <c r="Z11" s="154" t="s">
        <v>62</v>
      </c>
      <c r="AA11" s="154" t="s">
        <v>63</v>
      </c>
      <c r="AB11" s="156"/>
      <c r="AC11" s="156">
        <v>45017</v>
      </c>
      <c r="AD11" s="154" t="s">
        <v>64</v>
      </c>
      <c r="AE11" s="157" t="s">
        <v>65</v>
      </c>
      <c r="AF11" s="158" t="s">
        <v>66</v>
      </c>
      <c r="AH11" s="154" t="s">
        <v>67</v>
      </c>
      <c r="AI11" s="154" t="s">
        <v>68</v>
      </c>
      <c r="AJ11" s="93"/>
    </row>
    <row r="12" spans="1:40" s="92" customFormat="1" ht="96.75" customHeight="1" x14ac:dyDescent="0.25">
      <c r="A12" s="435"/>
      <c r="B12" s="154" t="s">
        <v>69</v>
      </c>
      <c r="C12" s="238" t="s">
        <v>70</v>
      </c>
      <c r="D12" s="154" t="s">
        <v>71</v>
      </c>
      <c r="E12" s="154" t="s">
        <v>72</v>
      </c>
      <c r="F12" s="156">
        <v>43191</v>
      </c>
      <c r="G12" s="156">
        <v>44652</v>
      </c>
      <c r="H12" s="154" t="s">
        <v>73</v>
      </c>
      <c r="I12" s="157">
        <v>50000</v>
      </c>
      <c r="J12" s="158" t="s">
        <v>74</v>
      </c>
      <c r="K12" s="154"/>
      <c r="L12" s="154" t="s">
        <v>75</v>
      </c>
      <c r="M12" s="154" t="s">
        <v>76</v>
      </c>
      <c r="N12" s="155"/>
      <c r="O12" s="155"/>
      <c r="P12" s="155"/>
      <c r="Q12" s="155" t="s">
        <v>57</v>
      </c>
      <c r="R12" s="155"/>
      <c r="S12" s="154"/>
      <c r="T12" s="155" t="s">
        <v>77</v>
      </c>
      <c r="U12" s="155" t="s">
        <v>78</v>
      </c>
      <c r="V12" s="155"/>
      <c r="W12" s="155" t="s">
        <v>79</v>
      </c>
      <c r="X12" s="238" t="s">
        <v>80</v>
      </c>
      <c r="Y12" s="238"/>
      <c r="Z12" s="154"/>
      <c r="AA12" s="154"/>
      <c r="AB12" s="156"/>
      <c r="AC12" s="156"/>
      <c r="AD12" s="154"/>
      <c r="AE12" s="157"/>
      <c r="AF12" s="158"/>
      <c r="AG12" s="154"/>
      <c r="AH12" s="154"/>
      <c r="AI12" s="154" t="s">
        <v>81</v>
      </c>
      <c r="AJ12" s="93"/>
    </row>
    <row r="13" spans="1:40" s="92" customFormat="1" ht="96.75" customHeight="1" x14ac:dyDescent="0.25">
      <c r="A13" s="435"/>
      <c r="B13" s="154" t="s">
        <v>82</v>
      </c>
      <c r="C13" s="238" t="s">
        <v>83</v>
      </c>
      <c r="D13" s="154" t="s">
        <v>84</v>
      </c>
      <c r="E13" s="154" t="s">
        <v>85</v>
      </c>
      <c r="F13" s="156">
        <v>43191</v>
      </c>
      <c r="G13" s="156">
        <v>45047</v>
      </c>
      <c r="H13" s="154" t="s">
        <v>86</v>
      </c>
      <c r="I13" s="157">
        <v>0</v>
      </c>
      <c r="J13" s="158" t="s">
        <v>87</v>
      </c>
      <c r="K13" s="158"/>
      <c r="L13" s="154" t="s">
        <v>88</v>
      </c>
      <c r="M13" s="154"/>
      <c r="N13" s="155"/>
      <c r="O13" s="155"/>
      <c r="P13" s="155"/>
      <c r="Q13" s="155"/>
      <c r="R13" s="155" t="s">
        <v>57</v>
      </c>
      <c r="S13" s="154" t="s">
        <v>6</v>
      </c>
      <c r="T13" s="155" t="s">
        <v>89</v>
      </c>
      <c r="U13" s="238" t="s">
        <v>90</v>
      </c>
      <c r="V13" s="238"/>
      <c r="W13" s="155" t="s">
        <v>91</v>
      </c>
      <c r="X13" s="155"/>
      <c r="Y13" s="155"/>
      <c r="Z13" s="155"/>
      <c r="AA13" s="155"/>
      <c r="AB13" s="155"/>
      <c r="AC13" s="155"/>
      <c r="AD13" s="155"/>
      <c r="AE13" s="155"/>
      <c r="AF13" s="155"/>
      <c r="AG13" s="155"/>
      <c r="AH13" s="155"/>
      <c r="AI13" s="155" t="s">
        <v>92</v>
      </c>
      <c r="AJ13" s="93"/>
    </row>
    <row r="14" spans="1:40" s="92" customFormat="1" ht="96.75" customHeight="1" x14ac:dyDescent="0.25">
      <c r="A14" s="435"/>
      <c r="B14" s="154" t="s">
        <v>93</v>
      </c>
      <c r="C14" s="238" t="s">
        <v>94</v>
      </c>
      <c r="D14" s="154" t="s">
        <v>95</v>
      </c>
      <c r="E14" s="154" t="s">
        <v>96</v>
      </c>
      <c r="F14" s="156">
        <v>43191</v>
      </c>
      <c r="G14" s="156">
        <v>45047</v>
      </c>
      <c r="H14" s="154" t="s">
        <v>97</v>
      </c>
      <c r="I14" s="157">
        <v>20000</v>
      </c>
      <c r="J14" s="158" t="s">
        <v>98</v>
      </c>
      <c r="K14" s="158"/>
      <c r="L14" s="154" t="s">
        <v>99</v>
      </c>
      <c r="M14" s="154"/>
      <c r="N14" s="155"/>
      <c r="O14" s="155"/>
      <c r="P14" s="155"/>
      <c r="Q14" s="155" t="s">
        <v>57</v>
      </c>
      <c r="R14" s="155"/>
      <c r="S14" s="154"/>
      <c r="T14" s="155" t="s">
        <v>100</v>
      </c>
      <c r="U14" s="155" t="s">
        <v>101</v>
      </c>
      <c r="V14" s="155" t="s">
        <v>102</v>
      </c>
      <c r="W14" s="155" t="s">
        <v>103</v>
      </c>
      <c r="X14" s="155" t="s">
        <v>104</v>
      </c>
      <c r="Y14" s="238" t="s">
        <v>105</v>
      </c>
      <c r="Z14" s="154" t="s">
        <v>106</v>
      </c>
      <c r="AA14" s="154" t="s">
        <v>107</v>
      </c>
      <c r="AB14" s="156"/>
      <c r="AC14" s="156"/>
      <c r="AD14" s="154"/>
      <c r="AE14" s="157"/>
      <c r="AF14" s="158"/>
      <c r="AG14" s="158"/>
      <c r="AH14" s="154"/>
      <c r="AI14" s="154" t="s">
        <v>108</v>
      </c>
      <c r="AJ14" s="93"/>
    </row>
    <row r="15" spans="1:40" s="92" customFormat="1" ht="96.75" customHeight="1" x14ac:dyDescent="0.25">
      <c r="A15" s="435"/>
      <c r="B15" s="154" t="s">
        <v>109</v>
      </c>
      <c r="C15" s="238" t="s">
        <v>110</v>
      </c>
      <c r="D15" s="154" t="s">
        <v>111</v>
      </c>
      <c r="E15" s="154" t="s">
        <v>112</v>
      </c>
      <c r="F15" s="156">
        <v>43191</v>
      </c>
      <c r="G15" s="156">
        <v>45047</v>
      </c>
      <c r="H15" s="154" t="s">
        <v>113</v>
      </c>
      <c r="I15" s="157">
        <v>7000000</v>
      </c>
      <c r="J15" s="158" t="s">
        <v>114</v>
      </c>
      <c r="K15" s="158"/>
      <c r="L15" s="154" t="s">
        <v>115</v>
      </c>
      <c r="M15" s="154" t="s">
        <v>116</v>
      </c>
      <c r="N15" s="155"/>
      <c r="O15" s="155"/>
      <c r="P15" s="155"/>
      <c r="Q15" s="155" t="s">
        <v>57</v>
      </c>
      <c r="R15" s="155"/>
      <c r="S15" s="154"/>
      <c r="T15" s="155" t="s">
        <v>117</v>
      </c>
      <c r="U15" s="238" t="s">
        <v>118</v>
      </c>
      <c r="V15" s="238" t="s">
        <v>80</v>
      </c>
      <c r="W15" s="155" t="s">
        <v>119</v>
      </c>
      <c r="X15" s="155"/>
      <c r="Y15" s="238" t="s">
        <v>120</v>
      </c>
      <c r="Z15" s="154"/>
      <c r="AA15" s="154"/>
      <c r="AB15" s="156"/>
      <c r="AC15" s="156"/>
      <c r="AD15" s="154"/>
      <c r="AE15" s="157"/>
      <c r="AF15" s="158"/>
      <c r="AG15" s="158"/>
      <c r="AH15" s="154"/>
      <c r="AI15" s="154" t="s">
        <v>116</v>
      </c>
      <c r="AJ15" s="93"/>
    </row>
    <row r="16" spans="1:40" s="92" customFormat="1" ht="96.75" customHeight="1" x14ac:dyDescent="0.25">
      <c r="A16" s="435"/>
      <c r="B16" s="154" t="s">
        <v>121</v>
      </c>
      <c r="C16" s="238" t="s">
        <v>122</v>
      </c>
      <c r="D16" s="154" t="s">
        <v>123</v>
      </c>
      <c r="E16" s="154" t="s">
        <v>124</v>
      </c>
      <c r="F16" s="156">
        <v>43191</v>
      </c>
      <c r="G16" s="156">
        <v>43922</v>
      </c>
      <c r="H16" s="154" t="s">
        <v>125</v>
      </c>
      <c r="I16" s="157">
        <v>0</v>
      </c>
      <c r="J16" s="158" t="s">
        <v>126</v>
      </c>
      <c r="K16" s="158"/>
      <c r="L16" s="154" t="s">
        <v>127</v>
      </c>
      <c r="M16" s="154"/>
      <c r="N16" s="155"/>
      <c r="O16" s="155"/>
      <c r="P16" s="155"/>
      <c r="Q16" s="155" t="s">
        <v>57</v>
      </c>
      <c r="R16" s="155"/>
      <c r="S16" s="154"/>
      <c r="T16" s="155" t="s">
        <v>128</v>
      </c>
      <c r="U16" s="155" t="s">
        <v>129</v>
      </c>
      <c r="V16" s="155"/>
      <c r="W16" s="155" t="s">
        <v>103</v>
      </c>
      <c r="X16" s="155" t="s">
        <v>130</v>
      </c>
      <c r="Y16" s="238" t="s">
        <v>131</v>
      </c>
      <c r="Z16" s="154" t="s">
        <v>132</v>
      </c>
      <c r="AA16" s="154" t="s">
        <v>133</v>
      </c>
      <c r="AB16" s="156"/>
      <c r="AC16" s="156"/>
      <c r="AD16" s="154"/>
      <c r="AE16" s="157"/>
      <c r="AF16" s="158"/>
      <c r="AG16" s="158"/>
      <c r="AH16" s="154"/>
      <c r="AI16" s="238" t="s">
        <v>134</v>
      </c>
      <c r="AJ16" s="93"/>
    </row>
    <row r="17" spans="1:36" s="92" customFormat="1" ht="96.75" customHeight="1" x14ac:dyDescent="0.25">
      <c r="A17" s="435"/>
      <c r="B17" s="154" t="s">
        <v>135</v>
      </c>
      <c r="C17" s="238" t="s">
        <v>136</v>
      </c>
      <c r="D17" s="154" t="s">
        <v>137</v>
      </c>
      <c r="E17" s="154" t="s">
        <v>138</v>
      </c>
      <c r="F17" s="156">
        <v>43191</v>
      </c>
      <c r="G17" s="156">
        <v>45047</v>
      </c>
      <c r="H17" s="154" t="s">
        <v>113</v>
      </c>
      <c r="I17" s="157">
        <v>0</v>
      </c>
      <c r="J17" s="158" t="s">
        <v>139</v>
      </c>
      <c r="K17" s="154"/>
      <c r="L17" s="154" t="s">
        <v>140</v>
      </c>
      <c r="M17" s="154" t="s">
        <v>141</v>
      </c>
      <c r="N17" s="155"/>
      <c r="O17" s="155"/>
      <c r="P17" s="155"/>
      <c r="Q17" s="155" t="s">
        <v>57</v>
      </c>
      <c r="R17" s="155"/>
      <c r="S17" s="154"/>
      <c r="T17" s="155" t="s">
        <v>142</v>
      </c>
      <c r="U17" s="155" t="s">
        <v>143</v>
      </c>
      <c r="V17" s="155" t="s">
        <v>144</v>
      </c>
      <c r="W17" s="155" t="s">
        <v>145</v>
      </c>
      <c r="X17" s="155"/>
      <c r="Y17" s="155"/>
      <c r="Z17" s="155"/>
      <c r="AA17" s="155"/>
      <c r="AB17" s="155"/>
      <c r="AC17" s="155"/>
      <c r="AD17" s="155"/>
      <c r="AE17" s="155"/>
      <c r="AF17" s="155"/>
      <c r="AG17" s="155"/>
      <c r="AH17" s="155"/>
      <c r="AI17" s="155" t="s">
        <v>146</v>
      </c>
      <c r="AJ17" s="93"/>
    </row>
    <row r="18" spans="1:36" s="92" customFormat="1" ht="96.75" customHeight="1" x14ac:dyDescent="0.25">
      <c r="A18" s="435"/>
      <c r="B18" s="154" t="s">
        <v>147</v>
      </c>
      <c r="C18" s="238" t="s">
        <v>148</v>
      </c>
      <c r="D18" s="154" t="s">
        <v>149</v>
      </c>
      <c r="E18" s="154" t="s">
        <v>150</v>
      </c>
      <c r="F18" s="156">
        <v>43191</v>
      </c>
      <c r="G18" s="156">
        <v>43374</v>
      </c>
      <c r="H18" s="154" t="s">
        <v>53</v>
      </c>
      <c r="I18" s="157">
        <v>0</v>
      </c>
      <c r="J18" s="158" t="s">
        <v>151</v>
      </c>
      <c r="K18" s="158"/>
      <c r="L18" s="154" t="s">
        <v>140</v>
      </c>
      <c r="M18" s="154"/>
      <c r="N18" s="155"/>
      <c r="O18" s="155"/>
      <c r="P18" s="155" t="s">
        <v>57</v>
      </c>
      <c r="Q18" s="155"/>
      <c r="R18" s="155"/>
      <c r="S18" s="154" t="s">
        <v>152</v>
      </c>
      <c r="T18" s="155" t="s">
        <v>153</v>
      </c>
      <c r="U18" s="238" t="s">
        <v>154</v>
      </c>
      <c r="V18" s="238" t="s">
        <v>155</v>
      </c>
      <c r="W18" s="155" t="s">
        <v>103</v>
      </c>
      <c r="X18" s="155"/>
      <c r="Y18" s="155"/>
      <c r="Z18" s="155"/>
      <c r="AA18" s="155"/>
      <c r="AB18" s="155"/>
      <c r="AC18" s="155"/>
      <c r="AD18" s="155"/>
      <c r="AE18" s="155"/>
      <c r="AF18" s="155"/>
      <c r="AG18" s="155"/>
      <c r="AH18" s="155"/>
      <c r="AI18" s="155" t="s">
        <v>156</v>
      </c>
      <c r="AJ18" s="93"/>
    </row>
    <row r="19" spans="1:36" s="92" customFormat="1" ht="96.75" customHeight="1" x14ac:dyDescent="0.25">
      <c r="A19" s="435"/>
      <c r="B19" s="154" t="s">
        <v>157</v>
      </c>
      <c r="C19" s="238" t="s">
        <v>158</v>
      </c>
      <c r="D19" s="154" t="s">
        <v>159</v>
      </c>
      <c r="E19" s="154" t="s">
        <v>160</v>
      </c>
      <c r="F19" s="156">
        <v>43191</v>
      </c>
      <c r="G19" s="156">
        <v>45047</v>
      </c>
      <c r="H19" s="154" t="s">
        <v>161</v>
      </c>
      <c r="I19" s="157">
        <v>400000</v>
      </c>
      <c r="J19" s="158" t="s">
        <v>162</v>
      </c>
      <c r="K19" s="158"/>
      <c r="L19" s="154" t="s">
        <v>163</v>
      </c>
      <c r="M19" s="154" t="s">
        <v>164</v>
      </c>
      <c r="N19" s="155"/>
      <c r="O19" s="155"/>
      <c r="P19" s="155" t="s">
        <v>57</v>
      </c>
      <c r="Q19" s="155"/>
      <c r="R19" s="155"/>
      <c r="S19" s="154" t="s">
        <v>6</v>
      </c>
      <c r="T19" s="155" t="s">
        <v>165</v>
      </c>
      <c r="U19" s="155" t="s">
        <v>166</v>
      </c>
      <c r="V19" s="155"/>
      <c r="W19" s="155" t="s">
        <v>167</v>
      </c>
      <c r="X19" s="155" t="s">
        <v>168</v>
      </c>
      <c r="Y19" s="220"/>
      <c r="Z19" s="154"/>
      <c r="AA19" s="154"/>
      <c r="AB19" s="156"/>
      <c r="AC19" s="156"/>
      <c r="AD19" s="154"/>
      <c r="AE19" s="157"/>
      <c r="AF19" s="158"/>
      <c r="AG19" s="158"/>
      <c r="AH19" s="154"/>
      <c r="AI19" s="154" t="s">
        <v>169</v>
      </c>
      <c r="AJ19" s="93"/>
    </row>
    <row r="20" spans="1:36" s="92" customFormat="1" ht="96.75" customHeight="1" x14ac:dyDescent="0.25">
      <c r="A20" s="435"/>
      <c r="B20" s="154" t="s">
        <v>170</v>
      </c>
      <c r="C20" s="238" t="s">
        <v>171</v>
      </c>
      <c r="D20" s="154" t="s">
        <v>172</v>
      </c>
      <c r="E20" s="154" t="s">
        <v>173</v>
      </c>
      <c r="F20" s="156">
        <v>43191</v>
      </c>
      <c r="G20" s="156">
        <v>45047</v>
      </c>
      <c r="H20" s="154" t="s">
        <v>174</v>
      </c>
      <c r="I20" s="157">
        <v>30000</v>
      </c>
      <c r="J20" s="158" t="s">
        <v>175</v>
      </c>
      <c r="K20" s="158"/>
      <c r="L20" s="158"/>
      <c r="M20" s="154" t="s">
        <v>176</v>
      </c>
      <c r="N20" s="155"/>
      <c r="O20" s="155" t="s">
        <v>57</v>
      </c>
      <c r="P20" s="155"/>
      <c r="Q20" s="155"/>
      <c r="R20" s="155"/>
      <c r="S20" s="154"/>
      <c r="T20" s="155" t="s">
        <v>177</v>
      </c>
      <c r="U20" s="155" t="s">
        <v>178</v>
      </c>
      <c r="V20" s="155" t="s">
        <v>179</v>
      </c>
      <c r="W20" s="154" t="s">
        <v>174</v>
      </c>
      <c r="X20" s="155"/>
      <c r="Y20" s="238"/>
      <c r="Z20" s="154"/>
      <c r="AA20" s="154"/>
      <c r="AB20" s="156"/>
      <c r="AC20" s="156"/>
      <c r="AD20" s="154"/>
      <c r="AE20" s="157"/>
      <c r="AF20" s="158" t="s">
        <v>180</v>
      </c>
      <c r="AG20" s="158"/>
      <c r="AH20" s="158"/>
      <c r="AI20" s="154" t="s">
        <v>181</v>
      </c>
      <c r="AJ20" s="93"/>
    </row>
    <row r="21" spans="1:36" s="92" customFormat="1" ht="96.75" customHeight="1" x14ac:dyDescent="0.25">
      <c r="A21" s="435"/>
      <c r="B21" s="154" t="s">
        <v>182</v>
      </c>
      <c r="C21" s="238" t="s">
        <v>183</v>
      </c>
      <c r="D21" s="154" t="s">
        <v>184</v>
      </c>
      <c r="E21" s="154" t="s">
        <v>185</v>
      </c>
      <c r="F21" s="156">
        <v>43191</v>
      </c>
      <c r="G21" s="156">
        <v>45047</v>
      </c>
      <c r="H21" s="154" t="s">
        <v>186</v>
      </c>
      <c r="I21" s="157">
        <v>0</v>
      </c>
      <c r="J21" s="158" t="s">
        <v>187</v>
      </c>
      <c r="K21" s="158"/>
      <c r="L21" s="154" t="s">
        <v>188</v>
      </c>
      <c r="M21" s="154"/>
      <c r="N21" s="155"/>
      <c r="O21" s="155"/>
      <c r="P21" s="155"/>
      <c r="Q21" s="155" t="s">
        <v>57</v>
      </c>
      <c r="R21" s="155"/>
      <c r="S21" s="154"/>
      <c r="T21" s="155" t="s">
        <v>189</v>
      </c>
      <c r="U21" s="155" t="s">
        <v>190</v>
      </c>
      <c r="V21" s="155"/>
      <c r="W21" s="155" t="s">
        <v>191</v>
      </c>
      <c r="X21" s="155" t="s">
        <v>192</v>
      </c>
      <c r="Y21" s="238" t="s">
        <v>193</v>
      </c>
      <c r="Z21" s="154" t="s">
        <v>194</v>
      </c>
      <c r="AA21" s="154" t="s">
        <v>195</v>
      </c>
      <c r="AB21" s="156"/>
      <c r="AC21" s="156"/>
      <c r="AD21" s="154" t="s">
        <v>113</v>
      </c>
      <c r="AE21" s="157">
        <v>10000000</v>
      </c>
      <c r="AF21" s="158" t="s">
        <v>196</v>
      </c>
      <c r="AG21" s="158"/>
      <c r="AH21" s="154" t="s">
        <v>197</v>
      </c>
      <c r="AI21" s="154"/>
      <c r="AJ21" s="93"/>
    </row>
    <row r="22" spans="1:36" s="92" customFormat="1" ht="96.75" customHeight="1" x14ac:dyDescent="0.25">
      <c r="A22" s="435"/>
      <c r="B22" s="154" t="s">
        <v>198</v>
      </c>
      <c r="C22" s="238" t="s">
        <v>199</v>
      </c>
      <c r="D22" s="154" t="s">
        <v>200</v>
      </c>
      <c r="E22" s="154" t="s">
        <v>201</v>
      </c>
      <c r="F22" s="156">
        <v>43191</v>
      </c>
      <c r="G22" s="156">
        <v>45047</v>
      </c>
      <c r="H22" s="154" t="s">
        <v>202</v>
      </c>
      <c r="I22" s="157">
        <v>10000000</v>
      </c>
      <c r="J22" s="158" t="s">
        <v>203</v>
      </c>
      <c r="K22" s="158"/>
      <c r="L22" s="154" t="s">
        <v>188</v>
      </c>
      <c r="M22" s="154"/>
      <c r="N22" s="155"/>
      <c r="O22" s="155"/>
      <c r="P22" s="155"/>
      <c r="Q22" s="155" t="s">
        <v>57</v>
      </c>
      <c r="R22" s="155"/>
      <c r="S22" s="154" t="s">
        <v>6</v>
      </c>
      <c r="T22" s="155" t="s">
        <v>204</v>
      </c>
      <c r="U22" s="155" t="s">
        <v>190</v>
      </c>
      <c r="V22" s="155"/>
      <c r="W22" s="155" t="s">
        <v>191</v>
      </c>
      <c r="X22" s="155" t="s">
        <v>205</v>
      </c>
      <c r="Y22" s="155"/>
      <c r="Z22" s="155"/>
      <c r="AA22" s="155"/>
      <c r="AB22" s="155"/>
      <c r="AC22" s="155"/>
      <c r="AD22" s="155"/>
      <c r="AE22" s="155"/>
      <c r="AF22" s="155"/>
      <c r="AG22" s="155"/>
      <c r="AH22" s="155"/>
      <c r="AI22" s="155" t="s">
        <v>206</v>
      </c>
      <c r="AJ22" s="93"/>
    </row>
    <row r="23" spans="1:36" s="92" customFormat="1" ht="96.75" customHeight="1" x14ac:dyDescent="0.25">
      <c r="A23" s="435"/>
      <c r="B23" s="154" t="s">
        <v>207</v>
      </c>
      <c r="C23" s="238" t="s">
        <v>208</v>
      </c>
      <c r="D23" s="154" t="s">
        <v>209</v>
      </c>
      <c r="E23" s="154" t="s">
        <v>210</v>
      </c>
      <c r="F23" s="156">
        <v>43191</v>
      </c>
      <c r="G23" s="156">
        <v>45047</v>
      </c>
      <c r="H23" s="154" t="s">
        <v>211</v>
      </c>
      <c r="I23" s="157">
        <v>30000</v>
      </c>
      <c r="J23" s="158" t="s">
        <v>212</v>
      </c>
      <c r="K23" s="158"/>
      <c r="L23" s="158"/>
      <c r="M23" s="154"/>
      <c r="N23" s="155"/>
      <c r="O23" s="155"/>
      <c r="P23" s="155"/>
      <c r="Q23" s="155" t="s">
        <v>57</v>
      </c>
      <c r="R23" s="155"/>
      <c r="S23" s="154" t="s">
        <v>6</v>
      </c>
      <c r="T23" s="155" t="s">
        <v>213</v>
      </c>
      <c r="U23" s="155" t="s">
        <v>214</v>
      </c>
      <c r="V23" s="155" t="s">
        <v>215</v>
      </c>
      <c r="W23" s="155" t="s">
        <v>79</v>
      </c>
      <c r="X23" s="155"/>
      <c r="Y23" s="155"/>
      <c r="Z23" s="155"/>
      <c r="AA23" s="155"/>
      <c r="AB23" s="156"/>
      <c r="AC23" s="156"/>
      <c r="AD23" s="154"/>
      <c r="AE23" s="157"/>
      <c r="AF23" s="158" t="s">
        <v>212</v>
      </c>
      <c r="AG23" s="155"/>
      <c r="AH23" s="155"/>
      <c r="AI23" s="155" t="s">
        <v>216</v>
      </c>
      <c r="AJ23" s="93"/>
    </row>
    <row r="24" spans="1:36" s="92" customFormat="1" ht="96.75" customHeight="1" x14ac:dyDescent="0.25">
      <c r="A24" s="435"/>
      <c r="B24" s="154" t="s">
        <v>217</v>
      </c>
      <c r="C24" s="238" t="s">
        <v>218</v>
      </c>
      <c r="D24" s="154" t="s">
        <v>219</v>
      </c>
      <c r="E24" s="154" t="s">
        <v>220</v>
      </c>
      <c r="F24" s="156">
        <v>43191</v>
      </c>
      <c r="G24" s="156">
        <v>45047</v>
      </c>
      <c r="H24" s="154" t="s">
        <v>221</v>
      </c>
      <c r="I24" s="157">
        <v>0</v>
      </c>
      <c r="J24" s="158" t="s">
        <v>222</v>
      </c>
      <c r="K24" s="158"/>
      <c r="L24" s="154" t="s">
        <v>223</v>
      </c>
      <c r="M24" s="154" t="s">
        <v>224</v>
      </c>
      <c r="N24" s="155"/>
      <c r="O24" s="155"/>
      <c r="P24" s="155" t="s">
        <v>57</v>
      </c>
      <c r="Q24" s="155"/>
      <c r="R24" s="155"/>
      <c r="S24" s="154"/>
      <c r="T24" s="155" t="s">
        <v>225</v>
      </c>
      <c r="U24" s="155" t="s">
        <v>226</v>
      </c>
      <c r="V24" s="155"/>
      <c r="W24" s="155" t="s">
        <v>227</v>
      </c>
      <c r="X24" s="155"/>
      <c r="Y24" s="238"/>
      <c r="Z24" s="154" t="s">
        <v>228</v>
      </c>
      <c r="AA24" s="154" t="s">
        <v>229</v>
      </c>
      <c r="AB24" s="156"/>
      <c r="AC24" s="156"/>
      <c r="AD24" s="154" t="s">
        <v>230</v>
      </c>
      <c r="AE24" s="157">
        <v>0</v>
      </c>
      <c r="AF24" s="158" t="s">
        <v>231</v>
      </c>
      <c r="AG24" s="158"/>
      <c r="AH24" s="154"/>
      <c r="AI24" s="154" t="s">
        <v>232</v>
      </c>
      <c r="AJ24" s="93"/>
    </row>
    <row r="25" spans="1:36" s="92" customFormat="1" ht="96.75" customHeight="1" x14ac:dyDescent="0.25">
      <c r="A25" s="432" t="s">
        <v>233</v>
      </c>
      <c r="B25" s="154" t="s">
        <v>234</v>
      </c>
      <c r="C25" s="240" t="s">
        <v>235</v>
      </c>
      <c r="D25" s="154" t="s">
        <v>236</v>
      </c>
      <c r="E25" s="154" t="s">
        <v>237</v>
      </c>
      <c r="F25" s="156">
        <v>43191</v>
      </c>
      <c r="G25" s="156">
        <v>43556</v>
      </c>
      <c r="H25" s="154" t="s">
        <v>53</v>
      </c>
      <c r="I25" s="157">
        <v>30000</v>
      </c>
      <c r="J25" s="158" t="s">
        <v>238</v>
      </c>
      <c r="K25" s="158"/>
      <c r="L25" s="158" t="s">
        <v>239</v>
      </c>
      <c r="M25" s="154" t="s">
        <v>240</v>
      </c>
      <c r="N25" s="241"/>
      <c r="O25" s="241"/>
      <c r="P25" s="241"/>
      <c r="Q25" s="241"/>
      <c r="R25" s="241" t="s">
        <v>241</v>
      </c>
      <c r="S25" s="207"/>
      <c r="T25" s="242" t="s">
        <v>242</v>
      </c>
      <c r="U25" s="154" t="s">
        <v>243</v>
      </c>
      <c r="V25" s="155"/>
      <c r="W25" s="155" t="s">
        <v>103</v>
      </c>
      <c r="X25" s="155"/>
      <c r="Y25" s="155"/>
      <c r="Z25" s="155"/>
      <c r="AA25" s="155"/>
      <c r="AB25" s="155"/>
      <c r="AC25" s="155"/>
      <c r="AD25" s="155"/>
      <c r="AE25" s="155"/>
      <c r="AF25" s="155"/>
      <c r="AG25" s="155"/>
      <c r="AH25" s="155"/>
      <c r="AI25" s="155" t="s">
        <v>244</v>
      </c>
      <c r="AJ25" s="93"/>
    </row>
    <row r="26" spans="1:36" s="92" customFormat="1" ht="96.75" customHeight="1" x14ac:dyDescent="0.25">
      <c r="A26" s="433"/>
      <c r="B26" s="154" t="s">
        <v>245</v>
      </c>
      <c r="C26" s="243" t="s">
        <v>246</v>
      </c>
      <c r="D26" s="154" t="s">
        <v>247</v>
      </c>
      <c r="E26" s="154" t="s">
        <v>248</v>
      </c>
      <c r="F26" s="156">
        <v>43191</v>
      </c>
      <c r="G26" s="156">
        <v>43556</v>
      </c>
      <c r="H26" s="154" t="s">
        <v>249</v>
      </c>
      <c r="I26" s="157">
        <v>0</v>
      </c>
      <c r="J26" s="158" t="s">
        <v>250</v>
      </c>
      <c r="K26" s="154"/>
      <c r="L26" s="154" t="s">
        <v>251</v>
      </c>
      <c r="M26" s="154"/>
      <c r="N26" s="241"/>
      <c r="O26" s="241" t="s">
        <v>57</v>
      </c>
      <c r="P26" s="241"/>
      <c r="Q26" s="241"/>
      <c r="R26" s="241"/>
      <c r="S26" s="207"/>
      <c r="T26" s="90" t="s">
        <v>252</v>
      </c>
      <c r="U26" s="155"/>
      <c r="V26" s="155"/>
      <c r="W26" s="154" t="s">
        <v>249</v>
      </c>
      <c r="X26" s="155"/>
      <c r="Y26" s="155"/>
      <c r="Z26" s="155"/>
      <c r="AA26" s="155"/>
      <c r="AB26" s="155"/>
      <c r="AC26" s="156">
        <v>45017</v>
      </c>
      <c r="AD26" s="155"/>
      <c r="AE26" s="155"/>
      <c r="AF26" s="155"/>
      <c r="AG26" s="155"/>
      <c r="AH26" s="155"/>
      <c r="AI26" s="155" t="s">
        <v>253</v>
      </c>
      <c r="AJ26" s="93"/>
    </row>
    <row r="27" spans="1:36" s="92" customFormat="1" ht="96.75" customHeight="1" x14ac:dyDescent="0.25">
      <c r="A27" s="433"/>
      <c r="B27" s="154" t="s">
        <v>254</v>
      </c>
      <c r="C27" s="244" t="s">
        <v>255</v>
      </c>
      <c r="D27" s="154" t="s">
        <v>256</v>
      </c>
      <c r="E27" s="154" t="s">
        <v>257</v>
      </c>
      <c r="F27" s="156">
        <v>43191</v>
      </c>
      <c r="G27" s="156">
        <v>44287</v>
      </c>
      <c r="H27" s="154" t="s">
        <v>258</v>
      </c>
      <c r="I27" s="178">
        <v>50000</v>
      </c>
      <c r="J27" s="158" t="s">
        <v>259</v>
      </c>
      <c r="K27" s="158"/>
      <c r="L27" s="154" t="s">
        <v>260</v>
      </c>
      <c r="M27" s="154"/>
      <c r="N27" s="241"/>
      <c r="O27" s="241"/>
      <c r="P27" s="241"/>
      <c r="Q27" s="241" t="s">
        <v>241</v>
      </c>
      <c r="R27" s="241"/>
      <c r="S27" s="207"/>
      <c r="T27" s="155" t="s">
        <v>261</v>
      </c>
      <c r="U27" s="245" t="s">
        <v>262</v>
      </c>
      <c r="V27" s="246" t="s">
        <v>263</v>
      </c>
      <c r="W27" s="246" t="s">
        <v>264</v>
      </c>
      <c r="X27" s="155" t="s">
        <v>265</v>
      </c>
      <c r="Y27" s="241"/>
      <c r="Z27" s="241"/>
      <c r="AA27" s="241"/>
      <c r="AB27" s="241"/>
      <c r="AC27" s="241"/>
      <c r="AD27" s="241"/>
      <c r="AE27" s="241"/>
      <c r="AF27" s="241"/>
      <c r="AG27" s="241"/>
      <c r="AH27" s="241"/>
      <c r="AI27" s="241"/>
      <c r="AJ27" s="93"/>
    </row>
    <row r="28" spans="1:36" s="92" customFormat="1" ht="96.75" customHeight="1" x14ac:dyDescent="0.25">
      <c r="A28" s="433"/>
      <c r="B28" s="154" t="s">
        <v>266</v>
      </c>
      <c r="C28" s="155" t="s">
        <v>267</v>
      </c>
      <c r="D28" s="154" t="s">
        <v>268</v>
      </c>
      <c r="E28" s="154" t="s">
        <v>269</v>
      </c>
      <c r="F28" s="156">
        <v>43191</v>
      </c>
      <c r="G28" s="156">
        <v>44287</v>
      </c>
      <c r="H28" s="154" t="s">
        <v>270</v>
      </c>
      <c r="I28" s="157">
        <v>0</v>
      </c>
      <c r="J28" s="158" t="s">
        <v>271</v>
      </c>
      <c r="K28" s="158"/>
      <c r="L28" s="154" t="s">
        <v>272</v>
      </c>
      <c r="M28" s="154"/>
      <c r="N28" s="241"/>
      <c r="O28" s="241" t="s">
        <v>57</v>
      </c>
      <c r="P28" s="241"/>
      <c r="Q28" s="241"/>
      <c r="R28" s="241"/>
      <c r="S28" s="207" t="s">
        <v>6</v>
      </c>
      <c r="T28" s="241" t="s">
        <v>273</v>
      </c>
      <c r="U28" s="241"/>
      <c r="V28" s="155"/>
      <c r="W28" s="155"/>
      <c r="X28" s="155" t="s">
        <v>274</v>
      </c>
      <c r="Y28" s="155"/>
      <c r="Z28" s="241"/>
      <c r="AA28" s="241"/>
      <c r="AB28" s="241"/>
      <c r="AC28" s="241"/>
      <c r="AD28" s="241"/>
      <c r="AE28" s="241"/>
      <c r="AF28" s="241"/>
      <c r="AG28" s="241"/>
      <c r="AH28" s="241"/>
      <c r="AI28" s="241" t="s">
        <v>275</v>
      </c>
      <c r="AJ28" s="93"/>
    </row>
    <row r="29" spans="1:36" s="92" customFormat="1" ht="96.75" customHeight="1" x14ac:dyDescent="0.25">
      <c r="A29" s="433"/>
      <c r="B29" s="247" t="s">
        <v>276</v>
      </c>
      <c r="C29" s="155" t="s">
        <v>277</v>
      </c>
      <c r="D29" s="154" t="s">
        <v>278</v>
      </c>
      <c r="E29" s="154" t="s">
        <v>279</v>
      </c>
      <c r="F29" s="156">
        <v>43586</v>
      </c>
      <c r="G29" s="156">
        <v>44136</v>
      </c>
      <c r="H29" s="154" t="s">
        <v>280</v>
      </c>
      <c r="I29" s="157">
        <v>30000</v>
      </c>
      <c r="J29" s="158" t="s">
        <v>281</v>
      </c>
      <c r="K29" s="158"/>
      <c r="L29" s="154" t="s">
        <v>282</v>
      </c>
      <c r="M29" s="154" t="s">
        <v>283</v>
      </c>
      <c r="N29" s="241"/>
      <c r="O29" s="241" t="s">
        <v>57</v>
      </c>
      <c r="P29" s="241"/>
      <c r="Q29" s="241"/>
      <c r="R29" s="241"/>
      <c r="S29" s="207"/>
      <c r="T29" s="241"/>
      <c r="U29" s="241"/>
      <c r="V29" s="241" t="s">
        <v>284</v>
      </c>
      <c r="W29" s="241" t="s">
        <v>103</v>
      </c>
      <c r="X29" s="241"/>
      <c r="Y29" s="155" t="s">
        <v>285</v>
      </c>
      <c r="Z29" s="154" t="s">
        <v>286</v>
      </c>
      <c r="AA29" s="154" t="s">
        <v>287</v>
      </c>
      <c r="AB29" s="156"/>
      <c r="AC29" s="156">
        <v>45017</v>
      </c>
      <c r="AD29" s="154" t="s">
        <v>288</v>
      </c>
      <c r="AE29" s="157">
        <v>30000</v>
      </c>
      <c r="AF29" s="158" t="s">
        <v>289</v>
      </c>
      <c r="AG29" s="158"/>
      <c r="AH29" s="154" t="s">
        <v>290</v>
      </c>
      <c r="AI29" s="154" t="s">
        <v>291</v>
      </c>
      <c r="AJ29" s="93"/>
    </row>
    <row r="30" spans="1:36" s="92" customFormat="1" ht="96.75" customHeight="1" x14ac:dyDescent="0.25">
      <c r="A30" s="433"/>
      <c r="B30" s="154" t="s">
        <v>292</v>
      </c>
      <c r="C30" s="155" t="s">
        <v>293</v>
      </c>
      <c r="D30" s="154" t="s">
        <v>294</v>
      </c>
      <c r="E30" s="154" t="s">
        <v>295</v>
      </c>
      <c r="F30" s="156">
        <v>43191</v>
      </c>
      <c r="G30" s="156">
        <v>44287</v>
      </c>
      <c r="H30" s="154" t="s">
        <v>296</v>
      </c>
      <c r="I30" s="157">
        <v>60000</v>
      </c>
      <c r="J30" s="158" t="s">
        <v>297</v>
      </c>
      <c r="K30" s="154"/>
      <c r="L30" s="154" t="s">
        <v>298</v>
      </c>
      <c r="M30" s="154" t="s">
        <v>299</v>
      </c>
      <c r="N30" s="241"/>
      <c r="O30" s="241"/>
      <c r="P30" s="241"/>
      <c r="Q30" s="241" t="s">
        <v>57</v>
      </c>
      <c r="R30" s="241"/>
      <c r="S30" s="207"/>
      <c r="T30" s="241" t="s">
        <v>300</v>
      </c>
      <c r="U30" s="241" t="s">
        <v>301</v>
      </c>
      <c r="V30" s="242" t="s">
        <v>302</v>
      </c>
      <c r="W30" s="241" t="s">
        <v>303</v>
      </c>
      <c r="X30" s="242" t="s">
        <v>304</v>
      </c>
      <c r="Y30" s="241"/>
      <c r="Z30" s="241"/>
      <c r="AA30" s="241"/>
      <c r="AB30" s="241"/>
      <c r="AC30" s="241"/>
      <c r="AD30" s="241"/>
      <c r="AE30" s="241"/>
      <c r="AF30" s="241"/>
      <c r="AG30" s="241"/>
      <c r="AH30" s="241"/>
      <c r="AI30" s="241"/>
      <c r="AJ30" s="93"/>
    </row>
    <row r="31" spans="1:36" s="92" customFormat="1" ht="96.75" customHeight="1" x14ac:dyDescent="0.25">
      <c r="A31" s="434"/>
      <c r="B31" s="154" t="s">
        <v>305</v>
      </c>
      <c r="C31" s="155" t="s">
        <v>306</v>
      </c>
      <c r="D31" s="154" t="s">
        <v>307</v>
      </c>
      <c r="E31" s="154" t="s">
        <v>308</v>
      </c>
      <c r="F31" s="156">
        <v>43586</v>
      </c>
      <c r="G31" s="156">
        <v>45047</v>
      </c>
      <c r="H31" s="154" t="s">
        <v>221</v>
      </c>
      <c r="I31" s="157">
        <v>0</v>
      </c>
      <c r="J31" s="158" t="s">
        <v>309</v>
      </c>
      <c r="K31" s="158"/>
      <c r="L31" s="154" t="s">
        <v>310</v>
      </c>
      <c r="M31" s="154" t="s">
        <v>311</v>
      </c>
      <c r="N31" s="241"/>
      <c r="O31" s="241"/>
      <c r="P31" s="241" t="s">
        <v>57</v>
      </c>
      <c r="Q31" s="241"/>
      <c r="R31" s="241"/>
      <c r="S31" s="207" t="s">
        <v>6</v>
      </c>
      <c r="T31" s="241" t="s">
        <v>312</v>
      </c>
      <c r="U31" s="241" t="s">
        <v>313</v>
      </c>
      <c r="V31" s="241"/>
      <c r="W31" s="155" t="s">
        <v>314</v>
      </c>
      <c r="X31" s="241" t="s">
        <v>315</v>
      </c>
      <c r="Y31" s="241"/>
      <c r="Z31" s="241"/>
      <c r="AA31" s="241"/>
      <c r="AB31" s="241"/>
      <c r="AC31" s="241"/>
      <c r="AD31" s="241"/>
      <c r="AE31" s="241"/>
      <c r="AF31" s="241"/>
      <c r="AG31" s="241"/>
      <c r="AH31" s="241"/>
      <c r="AI31" s="241" t="s">
        <v>315</v>
      </c>
      <c r="AJ31" s="93"/>
    </row>
    <row r="32" spans="1:36" s="92" customFormat="1" ht="96.75" customHeight="1" x14ac:dyDescent="0.25">
      <c r="A32" s="432" t="s">
        <v>316</v>
      </c>
      <c r="B32" s="154" t="s">
        <v>317</v>
      </c>
      <c r="C32" s="179" t="s">
        <v>318</v>
      </c>
      <c r="D32" s="154" t="s">
        <v>319</v>
      </c>
      <c r="E32" s="154" t="s">
        <v>320</v>
      </c>
      <c r="F32" s="156">
        <v>43191</v>
      </c>
      <c r="G32" s="156">
        <v>44287</v>
      </c>
      <c r="H32" s="154" t="s">
        <v>258</v>
      </c>
      <c r="I32" s="157">
        <v>40000</v>
      </c>
      <c r="J32" s="158" t="s">
        <v>321</v>
      </c>
      <c r="K32" s="158"/>
      <c r="L32" s="158" t="s">
        <v>322</v>
      </c>
      <c r="M32" s="154"/>
      <c r="N32" s="241"/>
      <c r="O32" s="241"/>
      <c r="P32" s="241"/>
      <c r="Q32" s="241" t="s">
        <v>57</v>
      </c>
      <c r="R32" s="241"/>
      <c r="S32" s="207"/>
      <c r="T32" s="246" t="s">
        <v>323</v>
      </c>
      <c r="U32" s="155" t="s">
        <v>324</v>
      </c>
      <c r="V32" s="248" t="s">
        <v>325</v>
      </c>
      <c r="W32" s="246" t="s">
        <v>326</v>
      </c>
      <c r="X32" s="246" t="s">
        <v>327</v>
      </c>
      <c r="Y32" s="155"/>
      <c r="Z32" s="155"/>
      <c r="AA32" s="155"/>
      <c r="AB32" s="155"/>
      <c r="AC32" s="155"/>
      <c r="AD32" s="155"/>
      <c r="AE32" s="155"/>
      <c r="AF32" s="155"/>
      <c r="AG32" s="155"/>
      <c r="AH32" s="155"/>
      <c r="AI32" s="155" t="s">
        <v>328</v>
      </c>
      <c r="AJ32" s="93"/>
    </row>
    <row r="33" spans="1:36" s="92" customFormat="1" ht="96.75" customHeight="1" x14ac:dyDescent="0.25">
      <c r="A33" s="434"/>
      <c r="B33" s="154" t="s">
        <v>329</v>
      </c>
      <c r="C33" s="249" t="s">
        <v>330</v>
      </c>
      <c r="D33" s="154" t="s">
        <v>331</v>
      </c>
      <c r="E33" s="154" t="s">
        <v>332</v>
      </c>
      <c r="F33" s="156">
        <v>43191</v>
      </c>
      <c r="G33" s="156">
        <v>44317</v>
      </c>
      <c r="H33" s="154" t="s">
        <v>333</v>
      </c>
      <c r="I33" s="157">
        <v>40000</v>
      </c>
      <c r="J33" s="158" t="s">
        <v>334</v>
      </c>
      <c r="K33" s="154"/>
      <c r="L33" s="154" t="s">
        <v>335</v>
      </c>
      <c r="M33" s="154"/>
      <c r="N33" s="241"/>
      <c r="O33" s="241"/>
      <c r="P33" s="241" t="s">
        <v>57</v>
      </c>
      <c r="Q33" s="241"/>
      <c r="R33" s="241"/>
      <c r="S33" s="207"/>
      <c r="T33" s="155" t="s">
        <v>336</v>
      </c>
      <c r="U33" s="155" t="s">
        <v>337</v>
      </c>
      <c r="V33" s="155"/>
      <c r="W33" s="155"/>
      <c r="X33" s="155" t="s">
        <v>338</v>
      </c>
      <c r="Y33" s="249"/>
      <c r="Z33" s="154"/>
      <c r="AA33" s="154"/>
      <c r="AB33" s="156"/>
      <c r="AC33" s="156"/>
      <c r="AD33" s="154"/>
      <c r="AE33" s="157"/>
      <c r="AF33" s="158" t="s">
        <v>339</v>
      </c>
      <c r="AG33" s="154"/>
      <c r="AH33" s="154" t="s">
        <v>340</v>
      </c>
      <c r="AI33" s="154" t="s">
        <v>341</v>
      </c>
      <c r="AJ33" s="93"/>
    </row>
    <row r="34" spans="1:36" s="92" customFormat="1" ht="96.75" customHeight="1" x14ac:dyDescent="0.25">
      <c r="A34" s="432" t="s">
        <v>342</v>
      </c>
      <c r="B34" s="247" t="s">
        <v>343</v>
      </c>
      <c r="C34" s="179" t="s">
        <v>344</v>
      </c>
      <c r="D34" s="154" t="s">
        <v>345</v>
      </c>
      <c r="E34" s="154" t="s">
        <v>346</v>
      </c>
      <c r="F34" s="156">
        <v>43191</v>
      </c>
      <c r="G34" s="156">
        <v>45047</v>
      </c>
      <c r="H34" s="154" t="s">
        <v>53</v>
      </c>
      <c r="I34" s="157">
        <v>50000</v>
      </c>
      <c r="J34" s="158" t="s">
        <v>347</v>
      </c>
      <c r="K34" s="154"/>
      <c r="L34" s="154" t="s">
        <v>272</v>
      </c>
      <c r="M34" s="154" t="s">
        <v>348</v>
      </c>
      <c r="N34" s="241"/>
      <c r="O34" s="241"/>
      <c r="P34" s="241"/>
      <c r="Q34" s="241" t="s">
        <v>57</v>
      </c>
      <c r="R34" s="241"/>
      <c r="S34" s="207"/>
      <c r="T34" s="155" t="s">
        <v>349</v>
      </c>
      <c r="U34" s="155" t="s">
        <v>350</v>
      </c>
      <c r="V34" s="155"/>
      <c r="W34" s="155" t="s">
        <v>351</v>
      </c>
      <c r="X34" s="155"/>
      <c r="Y34" s="179" t="s">
        <v>352</v>
      </c>
      <c r="Z34" s="154" t="s">
        <v>353</v>
      </c>
      <c r="AA34" s="154" t="s">
        <v>354</v>
      </c>
      <c r="AB34" s="156"/>
      <c r="AC34" s="156"/>
      <c r="AD34" s="154" t="s">
        <v>355</v>
      </c>
      <c r="AE34" s="157">
        <v>382831</v>
      </c>
      <c r="AF34" s="158" t="s">
        <v>356</v>
      </c>
      <c r="AG34" s="154" t="s">
        <v>357</v>
      </c>
      <c r="AH34" s="154"/>
      <c r="AI34" s="154" t="s">
        <v>358</v>
      </c>
      <c r="AJ34" s="93"/>
    </row>
    <row r="35" spans="1:36" s="92" customFormat="1" ht="96.75" customHeight="1" x14ac:dyDescent="0.25">
      <c r="A35" s="433"/>
      <c r="B35" s="154" t="s">
        <v>359</v>
      </c>
      <c r="C35" s="179" t="s">
        <v>360</v>
      </c>
      <c r="D35" s="154" t="s">
        <v>361</v>
      </c>
      <c r="E35" s="154" t="s">
        <v>362</v>
      </c>
      <c r="F35" s="156">
        <v>43191</v>
      </c>
      <c r="G35" s="156">
        <v>45047</v>
      </c>
      <c r="H35" s="154" t="s">
        <v>86</v>
      </c>
      <c r="I35" s="157">
        <v>60000</v>
      </c>
      <c r="J35" s="158" t="s">
        <v>363</v>
      </c>
      <c r="K35" s="158"/>
      <c r="L35" s="158" t="s">
        <v>364</v>
      </c>
      <c r="M35" s="154" t="s">
        <v>365</v>
      </c>
      <c r="N35" s="241"/>
      <c r="O35" s="241"/>
      <c r="P35" s="241" t="s">
        <v>57</v>
      </c>
      <c r="Q35" s="241"/>
      <c r="R35" s="241"/>
      <c r="S35" s="207"/>
      <c r="T35" s="155" t="s">
        <v>366</v>
      </c>
      <c r="U35" s="155" t="s">
        <v>367</v>
      </c>
      <c r="V35" s="155" t="s">
        <v>368</v>
      </c>
      <c r="W35" s="155" t="s">
        <v>369</v>
      </c>
      <c r="X35" s="155" t="s">
        <v>370</v>
      </c>
      <c r="Y35" s="179" t="s">
        <v>371</v>
      </c>
      <c r="Z35" s="154" t="s">
        <v>372</v>
      </c>
      <c r="AA35" s="154" t="s">
        <v>373</v>
      </c>
      <c r="AB35" s="155"/>
      <c r="AC35" s="155"/>
      <c r="AD35" s="155"/>
      <c r="AE35" s="155"/>
      <c r="AF35" s="158" t="s">
        <v>374</v>
      </c>
      <c r="AG35" s="155"/>
      <c r="AH35" s="155"/>
      <c r="AI35" s="179" t="s">
        <v>375</v>
      </c>
      <c r="AJ35" s="93"/>
    </row>
    <row r="36" spans="1:36" s="92" customFormat="1" ht="96.75" customHeight="1" x14ac:dyDescent="0.25">
      <c r="A36" s="434"/>
      <c r="B36" s="247" t="s">
        <v>376</v>
      </c>
      <c r="C36" s="179" t="s">
        <v>377</v>
      </c>
      <c r="D36" s="154" t="s">
        <v>378</v>
      </c>
      <c r="E36" s="154" t="s">
        <v>379</v>
      </c>
      <c r="F36" s="156">
        <v>43191</v>
      </c>
      <c r="G36" s="156">
        <v>45047</v>
      </c>
      <c r="H36" s="154" t="s">
        <v>380</v>
      </c>
      <c r="I36" s="157">
        <v>200000</v>
      </c>
      <c r="J36" s="158" t="s">
        <v>381</v>
      </c>
      <c r="K36" s="158"/>
      <c r="L36" s="154" t="s">
        <v>382</v>
      </c>
      <c r="M36" s="154" t="s">
        <v>383</v>
      </c>
      <c r="N36" s="241"/>
      <c r="O36" s="241"/>
      <c r="P36" s="241"/>
      <c r="Q36" s="241" t="s">
        <v>241</v>
      </c>
      <c r="R36" s="241"/>
      <c r="S36" s="207"/>
      <c r="T36" s="155" t="s">
        <v>384</v>
      </c>
      <c r="U36" s="220" t="s">
        <v>178</v>
      </c>
      <c r="V36" s="155" t="s">
        <v>385</v>
      </c>
      <c r="W36" s="220" t="s">
        <v>386</v>
      </c>
      <c r="X36" s="155"/>
      <c r="Y36" s="179"/>
      <c r="Z36" s="154"/>
      <c r="AA36" s="154"/>
      <c r="AB36" s="156"/>
      <c r="AC36" s="156"/>
      <c r="AD36" s="154" t="s">
        <v>387</v>
      </c>
      <c r="AE36" s="157"/>
      <c r="AF36" s="158" t="s">
        <v>388</v>
      </c>
      <c r="AG36" s="158"/>
      <c r="AH36" s="154"/>
      <c r="AI36" s="154" t="s">
        <v>389</v>
      </c>
      <c r="AJ36" s="93"/>
    </row>
    <row r="37" spans="1:36" s="92" customFormat="1" ht="96.75" customHeight="1" x14ac:dyDescent="0.25">
      <c r="A37" s="432" t="s">
        <v>390</v>
      </c>
      <c r="B37" s="154" t="s">
        <v>391</v>
      </c>
      <c r="C37" s="179" t="s">
        <v>392</v>
      </c>
      <c r="D37" s="154" t="s">
        <v>393</v>
      </c>
      <c r="E37" s="154" t="s">
        <v>394</v>
      </c>
      <c r="F37" s="156">
        <v>43191</v>
      </c>
      <c r="G37" s="156">
        <v>45047</v>
      </c>
      <c r="H37" s="154" t="s">
        <v>395</v>
      </c>
      <c r="I37" s="157">
        <v>75000</v>
      </c>
      <c r="J37" s="158" t="s">
        <v>396</v>
      </c>
      <c r="K37" s="158"/>
      <c r="L37" s="158" t="s">
        <v>397</v>
      </c>
      <c r="M37" s="154" t="s">
        <v>398</v>
      </c>
      <c r="N37" s="155"/>
      <c r="O37" s="155"/>
      <c r="P37" s="155"/>
      <c r="Q37" s="155" t="s">
        <v>57</v>
      </c>
      <c r="R37" s="155"/>
      <c r="S37" s="154"/>
      <c r="T37" s="155" t="s">
        <v>399</v>
      </c>
      <c r="U37" s="155" t="s">
        <v>400</v>
      </c>
      <c r="V37" s="155"/>
      <c r="W37" s="155" t="s">
        <v>401</v>
      </c>
      <c r="X37" s="155"/>
      <c r="Y37" s="179"/>
      <c r="Z37" s="154"/>
      <c r="AA37" s="154"/>
      <c r="AB37" s="156"/>
      <c r="AC37" s="156"/>
      <c r="AD37" s="154"/>
      <c r="AE37" s="157"/>
      <c r="AF37" s="158" t="s">
        <v>402</v>
      </c>
      <c r="AG37" s="158"/>
      <c r="AH37" s="158"/>
      <c r="AI37" s="154" t="s">
        <v>403</v>
      </c>
      <c r="AJ37" s="93"/>
    </row>
    <row r="38" spans="1:36" s="92" customFormat="1" ht="96.75" customHeight="1" x14ac:dyDescent="0.25">
      <c r="A38" s="433"/>
      <c r="B38" s="154" t="s">
        <v>404</v>
      </c>
      <c r="C38" s="179" t="s">
        <v>405</v>
      </c>
      <c r="D38" s="154" t="s">
        <v>406</v>
      </c>
      <c r="E38" s="154" t="s">
        <v>407</v>
      </c>
      <c r="F38" s="156">
        <v>43191</v>
      </c>
      <c r="G38" s="156">
        <v>45047</v>
      </c>
      <c r="H38" s="154" t="s">
        <v>408</v>
      </c>
      <c r="I38" s="157">
        <v>75000</v>
      </c>
      <c r="J38" s="158" t="s">
        <v>409</v>
      </c>
      <c r="K38" s="154"/>
      <c r="L38" s="154"/>
      <c r="M38" s="154" t="s">
        <v>410</v>
      </c>
      <c r="N38" s="241"/>
      <c r="O38" s="241"/>
      <c r="P38" s="241"/>
      <c r="Q38" s="241" t="s">
        <v>241</v>
      </c>
      <c r="R38" s="241"/>
      <c r="S38" s="207"/>
      <c r="T38" s="155" t="s">
        <v>411</v>
      </c>
      <c r="U38" s="155" t="s">
        <v>412</v>
      </c>
      <c r="V38" s="155"/>
      <c r="W38" s="155" t="s">
        <v>103</v>
      </c>
      <c r="X38" s="155"/>
      <c r="Y38" s="179" t="s">
        <v>413</v>
      </c>
      <c r="Z38" s="154"/>
      <c r="AA38" s="154"/>
      <c r="AB38" s="156"/>
      <c r="AC38" s="156"/>
      <c r="AD38" s="154"/>
      <c r="AE38" s="157"/>
      <c r="AF38" s="158" t="s">
        <v>414</v>
      </c>
      <c r="AG38" s="154"/>
      <c r="AH38" s="154"/>
      <c r="AI38" s="154" t="s">
        <v>415</v>
      </c>
      <c r="AJ38" s="93"/>
    </row>
    <row r="39" spans="1:36" s="92" customFormat="1" ht="96.75" customHeight="1" x14ac:dyDescent="0.25">
      <c r="A39" s="433"/>
      <c r="B39" s="154" t="s">
        <v>416</v>
      </c>
      <c r="C39" s="179" t="s">
        <v>417</v>
      </c>
      <c r="D39" s="154" t="s">
        <v>418</v>
      </c>
      <c r="E39" s="154" t="s">
        <v>419</v>
      </c>
      <c r="F39" s="156">
        <v>43191</v>
      </c>
      <c r="G39" s="156">
        <v>45047</v>
      </c>
      <c r="H39" s="154" t="s">
        <v>408</v>
      </c>
      <c r="I39" s="157">
        <v>300000</v>
      </c>
      <c r="J39" s="158" t="s">
        <v>420</v>
      </c>
      <c r="K39" s="158"/>
      <c r="L39" s="158" t="s">
        <v>421</v>
      </c>
      <c r="M39" s="154" t="s">
        <v>422</v>
      </c>
      <c r="N39" s="241"/>
      <c r="O39" s="241"/>
      <c r="P39" s="241"/>
      <c r="Q39" s="241" t="s">
        <v>57</v>
      </c>
      <c r="R39" s="241"/>
      <c r="S39" s="207"/>
      <c r="T39" s="179" t="s">
        <v>423</v>
      </c>
      <c r="U39" s="179" t="s">
        <v>424</v>
      </c>
      <c r="V39" s="155"/>
      <c r="W39" s="155"/>
      <c r="X39" s="155"/>
      <c r="Y39" s="179" t="s">
        <v>425</v>
      </c>
      <c r="Z39" s="154" t="s">
        <v>426</v>
      </c>
      <c r="AA39" s="155"/>
      <c r="AB39" s="155"/>
      <c r="AC39" s="155"/>
      <c r="AD39" s="155"/>
      <c r="AE39" s="91">
        <v>600000</v>
      </c>
      <c r="AF39" s="155" t="s">
        <v>427</v>
      </c>
      <c r="AG39" s="155"/>
      <c r="AH39" s="155"/>
      <c r="AI39" s="155" t="s">
        <v>428</v>
      </c>
      <c r="AJ39" s="93"/>
    </row>
    <row r="40" spans="1:36" s="92" customFormat="1" ht="96.75" customHeight="1" x14ac:dyDescent="0.25">
      <c r="A40" s="433"/>
      <c r="B40" s="154" t="s">
        <v>429</v>
      </c>
      <c r="C40" s="179" t="s">
        <v>430</v>
      </c>
      <c r="D40" s="154" t="s">
        <v>431</v>
      </c>
      <c r="E40" s="154" t="s">
        <v>432</v>
      </c>
      <c r="F40" s="156">
        <v>43191</v>
      </c>
      <c r="G40" s="156">
        <v>43770</v>
      </c>
      <c r="H40" s="220" t="s">
        <v>433</v>
      </c>
      <c r="I40" s="157">
        <v>50000</v>
      </c>
      <c r="J40" s="158" t="s">
        <v>434</v>
      </c>
      <c r="K40" s="158"/>
      <c r="L40" s="158" t="s">
        <v>435</v>
      </c>
      <c r="M40" s="154"/>
      <c r="N40" s="241"/>
      <c r="O40" s="241"/>
      <c r="P40" s="241" t="s">
        <v>57</v>
      </c>
      <c r="Q40" s="241"/>
      <c r="R40" s="241"/>
      <c r="S40" s="207"/>
      <c r="T40" s="155" t="s">
        <v>436</v>
      </c>
      <c r="U40" s="155" t="s">
        <v>437</v>
      </c>
      <c r="V40" s="155"/>
      <c r="W40" s="155"/>
      <c r="X40" s="179" t="s">
        <v>438</v>
      </c>
      <c r="Y40" s="179" t="s">
        <v>439</v>
      </c>
      <c r="Z40" s="179" t="s">
        <v>440</v>
      </c>
      <c r="AA40" s="154" t="s">
        <v>441</v>
      </c>
      <c r="AB40" s="156"/>
      <c r="AC40" s="156">
        <v>45017</v>
      </c>
      <c r="AD40" s="154" t="s">
        <v>442</v>
      </c>
      <c r="AE40" s="155"/>
      <c r="AF40" s="155" t="s">
        <v>443</v>
      </c>
      <c r="AG40" s="155"/>
      <c r="AH40" s="155" t="s">
        <v>444</v>
      </c>
      <c r="AI40" s="179" t="s">
        <v>445</v>
      </c>
      <c r="AJ40" s="93"/>
    </row>
    <row r="41" spans="1:36" s="92" customFormat="1" ht="96.75" customHeight="1" x14ac:dyDescent="0.25">
      <c r="A41" s="433"/>
      <c r="B41" s="154" t="s">
        <v>446</v>
      </c>
      <c r="C41" s="179" t="s">
        <v>447</v>
      </c>
      <c r="D41" s="154" t="s">
        <v>448</v>
      </c>
      <c r="E41" s="154" t="s">
        <v>449</v>
      </c>
      <c r="F41" s="156">
        <v>43191</v>
      </c>
      <c r="G41" s="156">
        <v>45047</v>
      </c>
      <c r="H41" s="154" t="s">
        <v>161</v>
      </c>
      <c r="I41" s="157">
        <v>200000</v>
      </c>
      <c r="J41" s="158" t="s">
        <v>450</v>
      </c>
      <c r="K41" s="158"/>
      <c r="L41" s="158" t="s">
        <v>451</v>
      </c>
      <c r="M41" s="154" t="s">
        <v>452</v>
      </c>
      <c r="N41" s="241"/>
      <c r="O41" s="241"/>
      <c r="P41" s="241" t="s">
        <v>241</v>
      </c>
      <c r="Q41" s="241"/>
      <c r="R41" s="241"/>
      <c r="S41" s="207" t="s">
        <v>7</v>
      </c>
      <c r="T41" s="155" t="s">
        <v>453</v>
      </c>
      <c r="U41" s="155" t="s">
        <v>454</v>
      </c>
      <c r="V41" s="155"/>
      <c r="W41" s="155" t="s">
        <v>191</v>
      </c>
      <c r="X41" s="155" t="s">
        <v>455</v>
      </c>
      <c r="Y41" s="179"/>
      <c r="Z41" s="154"/>
      <c r="AA41" s="154"/>
      <c r="AB41" s="156"/>
      <c r="AC41" s="156"/>
      <c r="AD41" s="154"/>
      <c r="AE41" s="157"/>
      <c r="AF41" s="158"/>
      <c r="AG41" s="158"/>
      <c r="AH41" s="158"/>
      <c r="AI41" s="154" t="s">
        <v>456</v>
      </c>
    </row>
    <row r="42" spans="1:36" s="92" customFormat="1" ht="96.75" customHeight="1" x14ac:dyDescent="0.25">
      <c r="A42" s="434"/>
      <c r="B42" s="154" t="s">
        <v>457</v>
      </c>
      <c r="C42" s="179" t="s">
        <v>458</v>
      </c>
      <c r="D42" s="154" t="s">
        <v>459</v>
      </c>
      <c r="E42" s="154" t="s">
        <v>460</v>
      </c>
      <c r="F42" s="156">
        <v>43191</v>
      </c>
      <c r="G42" s="156">
        <v>45047</v>
      </c>
      <c r="H42" s="154" t="s">
        <v>461</v>
      </c>
      <c r="I42" s="157">
        <v>300000</v>
      </c>
      <c r="J42" s="158" t="s">
        <v>462</v>
      </c>
      <c r="K42" s="158"/>
      <c r="L42" s="158" t="s">
        <v>451</v>
      </c>
      <c r="M42" s="154"/>
      <c r="N42" s="241"/>
      <c r="O42" s="241"/>
      <c r="P42" s="241"/>
      <c r="Q42" s="241" t="s">
        <v>57</v>
      </c>
      <c r="R42" s="241"/>
      <c r="S42" s="207" t="s">
        <v>6</v>
      </c>
      <c r="T42" s="155" t="s">
        <v>463</v>
      </c>
      <c r="U42" s="155" t="s">
        <v>464</v>
      </c>
      <c r="V42" s="250" t="s">
        <v>465</v>
      </c>
      <c r="W42" s="155" t="s">
        <v>466</v>
      </c>
      <c r="X42" s="251" t="s">
        <v>467</v>
      </c>
      <c r="Y42" s="155"/>
      <c r="Z42" s="155"/>
      <c r="AA42" s="155"/>
      <c r="AB42" s="155"/>
      <c r="AC42" s="155"/>
      <c r="AD42" s="250"/>
      <c r="AE42" s="155"/>
      <c r="AF42" s="155"/>
      <c r="AG42" s="155"/>
      <c r="AH42" s="155"/>
      <c r="AI42" s="155" t="s">
        <v>468</v>
      </c>
      <c r="AJ42" s="93"/>
    </row>
    <row r="43" spans="1:36" x14ac:dyDescent="0.25">
      <c r="AJ43" s="64"/>
    </row>
    <row r="44" spans="1:36" x14ac:dyDescent="0.25">
      <c r="B44" s="71"/>
      <c r="AJ44" s="64"/>
    </row>
    <row r="45" spans="1:36" ht="27" thickBot="1" x14ac:dyDescent="0.3">
      <c r="L45" s="72"/>
      <c r="AJ45" s="64"/>
    </row>
    <row r="46" spans="1:36" ht="26.25" customHeight="1" thickBot="1" x14ac:dyDescent="0.3">
      <c r="A46" s="73" t="s">
        <v>469</v>
      </c>
      <c r="B46" s="74"/>
      <c r="C46" s="74"/>
      <c r="D46" s="74"/>
      <c r="E46" s="74"/>
      <c r="F46" s="74"/>
      <c r="G46" s="74"/>
      <c r="H46" s="74"/>
      <c r="I46" s="74"/>
      <c r="J46" s="74"/>
      <c r="K46" s="74"/>
      <c r="L46" s="75"/>
      <c r="M46" s="76"/>
      <c r="AJ46" s="64"/>
    </row>
    <row r="47" spans="1:36" ht="26.25" customHeight="1" thickBot="1" x14ac:dyDescent="0.3">
      <c r="A47" s="77"/>
      <c r="B47" s="78"/>
      <c r="C47" s="78"/>
      <c r="D47" s="79"/>
      <c r="E47" s="79"/>
      <c r="F47" s="79"/>
      <c r="G47" s="79"/>
      <c r="H47" s="79"/>
      <c r="I47" s="79"/>
      <c r="J47" s="79"/>
      <c r="K47" s="79"/>
      <c r="L47" s="79"/>
      <c r="M47" s="79"/>
      <c r="N47" s="79"/>
      <c r="AJ47" s="64"/>
    </row>
    <row r="48" spans="1:36" ht="43.5" customHeight="1" thickBot="1" x14ac:dyDescent="0.3">
      <c r="A48" s="80" t="s">
        <v>470</v>
      </c>
      <c r="B48" s="81"/>
      <c r="C48" s="82"/>
      <c r="AJ48" s="64"/>
    </row>
    <row r="49" spans="1:36" x14ac:dyDescent="0.25">
      <c r="AJ49" s="64"/>
    </row>
    <row r="50" spans="1:36" x14ac:dyDescent="0.25">
      <c r="A50" s="402" t="s">
        <v>471</v>
      </c>
      <c r="B50" s="404" t="s">
        <v>12</v>
      </c>
      <c r="C50" s="404" t="s">
        <v>13</v>
      </c>
      <c r="D50" s="404" t="s">
        <v>14</v>
      </c>
      <c r="E50" s="405" t="s">
        <v>15</v>
      </c>
      <c r="F50" s="404" t="s">
        <v>16</v>
      </c>
      <c r="G50" s="404"/>
      <c r="H50" s="404" t="s">
        <v>17</v>
      </c>
      <c r="I50" s="404" t="s">
        <v>18</v>
      </c>
      <c r="J50" s="407" t="s">
        <v>19</v>
      </c>
      <c r="K50" s="407" t="s">
        <v>20</v>
      </c>
      <c r="L50" s="407"/>
      <c r="M50" s="407" t="s">
        <v>21</v>
      </c>
      <c r="N50" s="83"/>
      <c r="AJ50" s="64"/>
    </row>
    <row r="51" spans="1:36" x14ac:dyDescent="0.25">
      <c r="A51" s="403"/>
      <c r="B51" s="404"/>
      <c r="C51" s="404"/>
      <c r="D51" s="404"/>
      <c r="E51" s="405"/>
      <c r="F51" s="85" t="s">
        <v>44</v>
      </c>
      <c r="G51" s="85" t="s">
        <v>45</v>
      </c>
      <c r="H51" s="404"/>
      <c r="I51" s="404"/>
      <c r="J51" s="407"/>
      <c r="K51" s="86" t="s">
        <v>46</v>
      </c>
      <c r="L51" s="86" t="s">
        <v>47</v>
      </c>
      <c r="M51" s="407"/>
      <c r="N51" s="65"/>
      <c r="AJ51" s="64"/>
    </row>
    <row r="52" spans="1:36" x14ac:dyDescent="0.25">
      <c r="A52" s="69"/>
      <c r="B52" s="69"/>
      <c r="C52" s="70"/>
      <c r="D52" s="70"/>
      <c r="E52" s="70"/>
      <c r="F52" s="70"/>
      <c r="G52" s="70"/>
      <c r="H52" s="70"/>
      <c r="I52" s="70"/>
      <c r="J52" s="68"/>
      <c r="K52" s="68"/>
      <c r="L52" s="68"/>
      <c r="M52" s="68"/>
      <c r="N52" s="65"/>
      <c r="AJ52" s="64"/>
    </row>
    <row r="53" spans="1:36" x14ac:dyDescent="0.25">
      <c r="A53" s="69"/>
      <c r="B53" s="69"/>
      <c r="C53" s="70"/>
      <c r="D53" s="70"/>
      <c r="E53" s="70"/>
      <c r="F53" s="70"/>
      <c r="G53" s="70"/>
      <c r="H53" s="70"/>
      <c r="I53" s="70"/>
      <c r="J53" s="70"/>
      <c r="K53" s="70"/>
      <c r="L53" s="70"/>
      <c r="M53" s="70"/>
      <c r="N53" s="65"/>
      <c r="AJ53" s="64"/>
    </row>
    <row r="54" spans="1:36" x14ac:dyDescent="0.25">
      <c r="A54" s="69"/>
      <c r="B54" s="69"/>
      <c r="C54" s="70"/>
      <c r="D54" s="70"/>
      <c r="E54" s="70"/>
      <c r="F54" s="70"/>
      <c r="G54" s="70"/>
      <c r="H54" s="70"/>
      <c r="I54" s="70"/>
      <c r="J54" s="70"/>
      <c r="K54" s="70"/>
      <c r="L54" s="70"/>
      <c r="M54" s="70"/>
      <c r="N54" s="65"/>
      <c r="AJ54" s="64"/>
    </row>
    <row r="55" spans="1:36" x14ac:dyDescent="0.25">
      <c r="A55" s="69"/>
      <c r="B55" s="69"/>
      <c r="C55" s="70"/>
      <c r="D55" s="70"/>
      <c r="E55" s="70"/>
      <c r="F55" s="70"/>
      <c r="G55" s="70"/>
      <c r="H55" s="70"/>
      <c r="I55" s="70"/>
      <c r="J55" s="70"/>
      <c r="K55" s="70"/>
      <c r="L55" s="70"/>
      <c r="M55" s="70"/>
      <c r="N55" s="65"/>
      <c r="AJ55" s="64"/>
    </row>
    <row r="56" spans="1:36" x14ac:dyDescent="0.25">
      <c r="A56" s="69"/>
      <c r="B56" s="69"/>
      <c r="C56" s="70"/>
      <c r="D56" s="70"/>
      <c r="E56" s="70"/>
      <c r="F56" s="70"/>
      <c r="G56" s="70"/>
      <c r="H56" s="70"/>
      <c r="I56" s="70"/>
      <c r="J56" s="70"/>
      <c r="K56" s="70"/>
      <c r="L56" s="70"/>
      <c r="M56" s="70"/>
      <c r="N56" s="65"/>
      <c r="AJ56" s="64"/>
    </row>
    <row r="57" spans="1:36" x14ac:dyDescent="0.25">
      <c r="A57" s="69"/>
      <c r="B57" s="69"/>
      <c r="C57" s="70"/>
      <c r="D57" s="70"/>
      <c r="E57" s="70"/>
      <c r="F57" s="70"/>
      <c r="G57" s="70"/>
      <c r="H57" s="70"/>
      <c r="I57" s="70"/>
      <c r="J57" s="70"/>
      <c r="K57" s="70"/>
      <c r="L57" s="70"/>
      <c r="M57" s="70"/>
      <c r="N57" s="65"/>
      <c r="AJ57" s="64"/>
    </row>
    <row r="58" spans="1:36" x14ac:dyDescent="0.25">
      <c r="A58" s="69"/>
      <c r="B58" s="69"/>
      <c r="C58" s="70"/>
      <c r="D58" s="70"/>
      <c r="E58" s="70"/>
      <c r="F58" s="70"/>
      <c r="G58" s="70"/>
      <c r="H58" s="70"/>
      <c r="I58" s="70"/>
      <c r="J58" s="70"/>
      <c r="K58" s="70"/>
      <c r="L58" s="70"/>
      <c r="M58" s="70"/>
      <c r="N58" s="65"/>
      <c r="AJ58" s="64"/>
    </row>
    <row r="59" spans="1:36" x14ac:dyDescent="0.25">
      <c r="A59" s="69"/>
      <c r="B59" s="69"/>
      <c r="C59" s="70"/>
      <c r="D59" s="70"/>
      <c r="E59" s="70"/>
      <c r="F59" s="70"/>
      <c r="G59" s="70"/>
      <c r="H59" s="70"/>
      <c r="I59" s="70"/>
      <c r="J59" s="70"/>
      <c r="K59" s="70"/>
      <c r="L59" s="70"/>
      <c r="M59" s="70"/>
      <c r="N59" s="65"/>
      <c r="AJ59" s="64"/>
    </row>
    <row r="60" spans="1:36" x14ac:dyDescent="0.25">
      <c r="A60" s="69"/>
      <c r="B60" s="69"/>
      <c r="C60" s="70"/>
      <c r="D60" s="70"/>
      <c r="E60" s="70"/>
      <c r="F60" s="70"/>
      <c r="G60" s="70"/>
      <c r="H60" s="70"/>
      <c r="I60" s="70"/>
      <c r="J60" s="70"/>
      <c r="K60" s="70"/>
      <c r="L60" s="70"/>
      <c r="M60" s="70"/>
      <c r="N60" s="65"/>
      <c r="AJ60" s="64"/>
    </row>
    <row r="61" spans="1:36" x14ac:dyDescent="0.25">
      <c r="AJ61" s="64"/>
    </row>
    <row r="62" spans="1:36" x14ac:dyDescent="0.25">
      <c r="A62" s="402" t="s">
        <v>471</v>
      </c>
      <c r="B62" s="404" t="s">
        <v>12</v>
      </c>
      <c r="C62" s="404" t="s">
        <v>13</v>
      </c>
      <c r="D62" s="404" t="s">
        <v>14</v>
      </c>
      <c r="E62" s="405" t="s">
        <v>15</v>
      </c>
      <c r="F62" s="404" t="s">
        <v>16</v>
      </c>
      <c r="G62" s="404"/>
      <c r="H62" s="404" t="s">
        <v>17</v>
      </c>
      <c r="I62" s="404" t="s">
        <v>18</v>
      </c>
      <c r="J62" s="404" t="s">
        <v>19</v>
      </c>
      <c r="K62" s="407" t="s">
        <v>20</v>
      </c>
      <c r="L62" s="407"/>
      <c r="M62" s="404" t="s">
        <v>21</v>
      </c>
      <c r="N62" s="83"/>
      <c r="AJ62" s="64"/>
    </row>
    <row r="63" spans="1:36" ht="15" customHeight="1" x14ac:dyDescent="0.25">
      <c r="A63" s="403"/>
      <c r="B63" s="404"/>
      <c r="C63" s="404"/>
      <c r="D63" s="404"/>
      <c r="E63" s="405"/>
      <c r="F63" s="85" t="s">
        <v>44</v>
      </c>
      <c r="G63" s="85" t="s">
        <v>45</v>
      </c>
      <c r="H63" s="404"/>
      <c r="I63" s="404"/>
      <c r="J63" s="404"/>
      <c r="K63" s="86" t="s">
        <v>46</v>
      </c>
      <c r="L63" s="86" t="s">
        <v>47</v>
      </c>
      <c r="M63" s="404"/>
      <c r="N63" s="65"/>
      <c r="AJ63" s="64"/>
    </row>
    <row r="64" spans="1:36" x14ac:dyDescent="0.25">
      <c r="A64" s="69"/>
      <c r="B64" s="69"/>
      <c r="C64" s="70"/>
      <c r="D64" s="70"/>
      <c r="E64" s="70"/>
      <c r="F64" s="70"/>
      <c r="G64" s="70"/>
      <c r="H64" s="70"/>
      <c r="I64" s="70"/>
      <c r="J64" s="68"/>
      <c r="K64" s="68"/>
      <c r="L64" s="68"/>
      <c r="M64" s="68"/>
      <c r="N64" s="65"/>
      <c r="AJ64" s="64"/>
    </row>
    <row r="65" spans="1:36" x14ac:dyDescent="0.25">
      <c r="A65" s="69"/>
      <c r="B65" s="69"/>
      <c r="C65" s="70"/>
      <c r="D65" s="70"/>
      <c r="E65" s="70"/>
      <c r="F65" s="70"/>
      <c r="G65" s="70"/>
      <c r="H65" s="70"/>
      <c r="I65" s="70"/>
      <c r="J65" s="70"/>
      <c r="K65" s="70"/>
      <c r="L65" s="70"/>
      <c r="M65" s="70"/>
      <c r="N65" s="65"/>
      <c r="AJ65" s="64"/>
    </row>
    <row r="66" spans="1:36" x14ac:dyDescent="0.25">
      <c r="A66" s="69"/>
      <c r="B66" s="69"/>
      <c r="C66" s="70"/>
      <c r="D66" s="70"/>
      <c r="E66" s="70"/>
      <c r="F66" s="70"/>
      <c r="G66" s="70"/>
      <c r="H66" s="70"/>
      <c r="I66" s="70"/>
      <c r="J66" s="70"/>
      <c r="K66" s="70"/>
      <c r="L66" s="70"/>
      <c r="M66" s="70"/>
      <c r="N66" s="65"/>
      <c r="AJ66" s="64"/>
    </row>
    <row r="67" spans="1:36" x14ac:dyDescent="0.25">
      <c r="A67" s="69"/>
      <c r="B67" s="69"/>
      <c r="C67" s="70"/>
      <c r="D67" s="70"/>
      <c r="E67" s="70"/>
      <c r="F67" s="70"/>
      <c r="G67" s="70"/>
      <c r="H67" s="70"/>
      <c r="I67" s="70"/>
      <c r="J67" s="70"/>
      <c r="K67" s="70"/>
      <c r="L67" s="70"/>
      <c r="M67" s="70"/>
      <c r="N67" s="65"/>
      <c r="AJ67" s="64"/>
    </row>
    <row r="68" spans="1:36" x14ac:dyDescent="0.25">
      <c r="A68" s="69"/>
      <c r="B68" s="69"/>
      <c r="C68" s="70"/>
      <c r="D68" s="70"/>
      <c r="E68" s="70"/>
      <c r="F68" s="70"/>
      <c r="G68" s="70"/>
      <c r="H68" s="70"/>
      <c r="I68" s="70"/>
      <c r="J68" s="70"/>
      <c r="K68" s="70"/>
      <c r="L68" s="70"/>
      <c r="M68" s="70"/>
      <c r="N68" s="65"/>
      <c r="AJ68" s="64"/>
    </row>
    <row r="69" spans="1:36" x14ac:dyDescent="0.25">
      <c r="A69" s="69"/>
      <c r="B69" s="69"/>
      <c r="C69" s="70"/>
      <c r="D69" s="70"/>
      <c r="E69" s="70"/>
      <c r="F69" s="70"/>
      <c r="G69" s="70"/>
      <c r="H69" s="70"/>
      <c r="I69" s="70"/>
      <c r="J69" s="70"/>
      <c r="K69" s="70"/>
      <c r="L69" s="70"/>
      <c r="M69" s="70"/>
      <c r="N69" s="65"/>
      <c r="AJ69" s="64"/>
    </row>
    <row r="70" spans="1:36" x14ac:dyDescent="0.25">
      <c r="A70" s="69"/>
      <c r="B70" s="69"/>
      <c r="C70" s="70"/>
      <c r="D70" s="70"/>
      <c r="E70" s="70"/>
      <c r="F70" s="70"/>
      <c r="G70" s="70"/>
      <c r="H70" s="70"/>
      <c r="I70" s="70"/>
      <c r="J70" s="70"/>
      <c r="K70" s="70"/>
      <c r="L70" s="70"/>
      <c r="M70" s="70"/>
      <c r="N70" s="65"/>
      <c r="AJ70" s="64"/>
    </row>
    <row r="71" spans="1:36" x14ac:dyDescent="0.25">
      <c r="A71" s="69"/>
      <c r="B71" s="69"/>
      <c r="C71" s="70"/>
      <c r="D71" s="70"/>
      <c r="E71" s="70"/>
      <c r="F71" s="70"/>
      <c r="G71" s="70"/>
      <c r="H71" s="70"/>
      <c r="I71" s="70"/>
      <c r="J71" s="70"/>
      <c r="K71" s="70"/>
      <c r="L71" s="70"/>
      <c r="M71" s="70"/>
      <c r="N71" s="65"/>
      <c r="AJ71" s="64"/>
    </row>
    <row r="72" spans="1:36" x14ac:dyDescent="0.25">
      <c r="A72" s="69"/>
      <c r="B72" s="69"/>
      <c r="C72" s="70"/>
      <c r="D72" s="70"/>
      <c r="E72" s="70"/>
      <c r="F72" s="70"/>
      <c r="G72" s="70"/>
      <c r="H72" s="70"/>
      <c r="I72" s="70"/>
      <c r="J72" s="70"/>
      <c r="K72" s="70"/>
      <c r="L72" s="70"/>
      <c r="M72" s="70"/>
      <c r="N72" s="65"/>
      <c r="AJ72" s="64"/>
    </row>
    <row r="73" spans="1:36" x14ac:dyDescent="0.25">
      <c r="AJ73" s="64"/>
    </row>
    <row r="74" spans="1:36" x14ac:dyDescent="0.25">
      <c r="A74" s="402" t="s">
        <v>471</v>
      </c>
      <c r="B74" s="404" t="s">
        <v>12</v>
      </c>
      <c r="C74" s="404" t="s">
        <v>13</v>
      </c>
      <c r="D74" s="404" t="s">
        <v>14</v>
      </c>
      <c r="E74" s="405" t="s">
        <v>15</v>
      </c>
      <c r="F74" s="404" t="s">
        <v>16</v>
      </c>
      <c r="G74" s="404"/>
      <c r="H74" s="404" t="s">
        <v>17</v>
      </c>
      <c r="I74" s="404" t="s">
        <v>18</v>
      </c>
      <c r="J74" s="404" t="s">
        <v>19</v>
      </c>
      <c r="K74" s="407" t="s">
        <v>20</v>
      </c>
      <c r="L74" s="407"/>
      <c r="M74" s="404" t="s">
        <v>21</v>
      </c>
      <c r="N74" s="83"/>
      <c r="AJ74" s="64"/>
    </row>
    <row r="75" spans="1:36" ht="15" customHeight="1" x14ac:dyDescent="0.25">
      <c r="A75" s="403"/>
      <c r="B75" s="404"/>
      <c r="C75" s="404"/>
      <c r="D75" s="404"/>
      <c r="E75" s="405"/>
      <c r="F75" s="85" t="s">
        <v>44</v>
      </c>
      <c r="G75" s="85" t="s">
        <v>45</v>
      </c>
      <c r="H75" s="404"/>
      <c r="I75" s="404"/>
      <c r="J75" s="404"/>
      <c r="K75" s="86" t="s">
        <v>46</v>
      </c>
      <c r="L75" s="86" t="s">
        <v>47</v>
      </c>
      <c r="M75" s="404"/>
      <c r="N75" s="65"/>
      <c r="AJ75" s="64"/>
    </row>
    <row r="76" spans="1:36" x14ac:dyDescent="0.25">
      <c r="A76" s="69"/>
      <c r="B76" s="69"/>
      <c r="C76" s="70"/>
      <c r="D76" s="70"/>
      <c r="E76" s="70"/>
      <c r="F76" s="70"/>
      <c r="G76" s="70"/>
      <c r="H76" s="70"/>
      <c r="I76" s="70"/>
      <c r="J76" s="68"/>
      <c r="K76" s="68"/>
      <c r="L76" s="68"/>
      <c r="M76" s="68"/>
      <c r="N76" s="65"/>
      <c r="AJ76" s="64"/>
    </row>
    <row r="77" spans="1:36" x14ac:dyDescent="0.25">
      <c r="A77" s="69"/>
      <c r="B77" s="69"/>
      <c r="C77" s="70"/>
      <c r="D77" s="70"/>
      <c r="E77" s="70"/>
      <c r="F77" s="70"/>
      <c r="G77" s="70"/>
      <c r="H77" s="70"/>
      <c r="I77" s="70"/>
      <c r="J77" s="70"/>
      <c r="K77" s="70"/>
      <c r="L77" s="70"/>
      <c r="M77" s="70"/>
      <c r="N77" s="65"/>
      <c r="AJ77" s="64"/>
    </row>
    <row r="78" spans="1:36" x14ac:dyDescent="0.25">
      <c r="A78" s="69"/>
      <c r="B78" s="69"/>
      <c r="C78" s="70"/>
      <c r="D78" s="70"/>
      <c r="E78" s="70"/>
      <c r="F78" s="70"/>
      <c r="G78" s="70"/>
      <c r="H78" s="70"/>
      <c r="I78" s="70"/>
      <c r="J78" s="70"/>
      <c r="K78" s="70"/>
      <c r="L78" s="70"/>
      <c r="M78" s="70"/>
      <c r="N78" s="65"/>
      <c r="AJ78" s="64"/>
    </row>
    <row r="79" spans="1:36" x14ac:dyDescent="0.25">
      <c r="A79" s="69"/>
      <c r="B79" s="69"/>
      <c r="C79" s="70"/>
      <c r="D79" s="70"/>
      <c r="E79" s="70"/>
      <c r="F79" s="70"/>
      <c r="G79" s="70"/>
      <c r="H79" s="70"/>
      <c r="I79" s="70"/>
      <c r="J79" s="70"/>
      <c r="K79" s="70"/>
      <c r="L79" s="70"/>
      <c r="M79" s="70"/>
      <c r="N79" s="65"/>
      <c r="AJ79" s="64"/>
    </row>
    <row r="80" spans="1:36" x14ac:dyDescent="0.25">
      <c r="A80" s="69"/>
      <c r="B80" s="69"/>
      <c r="C80" s="70"/>
      <c r="D80" s="70"/>
      <c r="E80" s="70"/>
      <c r="F80" s="70"/>
      <c r="G80" s="70"/>
      <c r="H80" s="70"/>
      <c r="I80" s="70"/>
      <c r="J80" s="70"/>
      <c r="K80" s="70"/>
      <c r="L80" s="70"/>
      <c r="M80" s="70"/>
      <c r="N80" s="65"/>
      <c r="AJ80" s="64"/>
    </row>
    <row r="81" spans="1:36" x14ac:dyDescent="0.25">
      <c r="A81" s="69"/>
      <c r="B81" s="69"/>
      <c r="C81" s="70"/>
      <c r="D81" s="70"/>
      <c r="E81" s="70"/>
      <c r="F81" s="70"/>
      <c r="G81" s="70"/>
      <c r="H81" s="70"/>
      <c r="I81" s="70"/>
      <c r="J81" s="70"/>
      <c r="K81" s="70"/>
      <c r="L81" s="70"/>
      <c r="M81" s="70"/>
      <c r="N81" s="65"/>
      <c r="AJ81" s="64"/>
    </row>
    <row r="82" spans="1:36" x14ac:dyDescent="0.25">
      <c r="A82" s="69"/>
      <c r="B82" s="69"/>
      <c r="C82" s="70"/>
      <c r="D82" s="70"/>
      <c r="E82" s="70"/>
      <c r="F82" s="70"/>
      <c r="G82" s="70"/>
      <c r="H82" s="70"/>
      <c r="I82" s="70"/>
      <c r="J82" s="70"/>
      <c r="K82" s="70"/>
      <c r="L82" s="70"/>
      <c r="M82" s="70"/>
      <c r="N82" s="65"/>
      <c r="AJ82" s="64"/>
    </row>
    <row r="83" spans="1:36" x14ac:dyDescent="0.25">
      <c r="A83" s="69"/>
      <c r="B83" s="69"/>
      <c r="C83" s="70"/>
      <c r="D83" s="70"/>
      <c r="E83" s="70"/>
      <c r="F83" s="70"/>
      <c r="G83" s="70"/>
      <c r="H83" s="70"/>
      <c r="I83" s="70"/>
      <c r="J83" s="70"/>
      <c r="K83" s="70"/>
      <c r="L83" s="70"/>
      <c r="M83" s="70"/>
      <c r="N83" s="65"/>
      <c r="AJ83" s="64"/>
    </row>
    <row r="84" spans="1:36" x14ac:dyDescent="0.25">
      <c r="A84" s="69"/>
      <c r="B84" s="69"/>
      <c r="C84" s="70"/>
      <c r="D84" s="70"/>
      <c r="E84" s="70"/>
      <c r="F84" s="70"/>
      <c r="G84" s="70"/>
      <c r="H84" s="70"/>
      <c r="I84" s="70"/>
      <c r="J84" s="70"/>
      <c r="K84" s="70"/>
      <c r="L84" s="70"/>
      <c r="M84" s="70"/>
      <c r="N84" s="65"/>
      <c r="AJ84" s="64"/>
    </row>
    <row r="85" spans="1:36" x14ac:dyDescent="0.25">
      <c r="AJ85" s="64"/>
    </row>
    <row r="86" spans="1:36" x14ac:dyDescent="0.25">
      <c r="A86" s="406" t="s">
        <v>472</v>
      </c>
      <c r="B86" s="404" t="s">
        <v>12</v>
      </c>
      <c r="C86" s="404" t="s">
        <v>13</v>
      </c>
      <c r="D86" s="404" t="s">
        <v>14</v>
      </c>
      <c r="E86" s="405" t="s">
        <v>15</v>
      </c>
      <c r="F86" s="404" t="s">
        <v>16</v>
      </c>
      <c r="G86" s="404"/>
      <c r="H86" s="404" t="s">
        <v>17</v>
      </c>
      <c r="I86" s="404" t="s">
        <v>18</v>
      </c>
      <c r="J86" s="404" t="s">
        <v>19</v>
      </c>
      <c r="K86" s="407" t="s">
        <v>20</v>
      </c>
      <c r="L86" s="407"/>
      <c r="M86" s="404" t="s">
        <v>21</v>
      </c>
      <c r="N86" s="83"/>
      <c r="AJ86" s="64"/>
    </row>
    <row r="87" spans="1:36" x14ac:dyDescent="0.25">
      <c r="A87" s="406"/>
      <c r="B87" s="404"/>
      <c r="C87" s="404"/>
      <c r="D87" s="404"/>
      <c r="E87" s="405"/>
      <c r="F87" s="85" t="s">
        <v>44</v>
      </c>
      <c r="G87" s="85" t="s">
        <v>45</v>
      </c>
      <c r="H87" s="404"/>
      <c r="I87" s="404"/>
      <c r="J87" s="404"/>
      <c r="K87" s="86" t="s">
        <v>46</v>
      </c>
      <c r="L87" s="86" t="s">
        <v>47</v>
      </c>
      <c r="M87" s="404"/>
      <c r="N87" s="65"/>
      <c r="AJ87" s="64"/>
    </row>
    <row r="88" spans="1:36" x14ac:dyDescent="0.25">
      <c r="A88" s="69"/>
      <c r="B88" s="69"/>
      <c r="C88" s="70"/>
      <c r="D88" s="70"/>
      <c r="E88" s="70"/>
      <c r="F88" s="70"/>
      <c r="G88" s="70"/>
      <c r="H88" s="70"/>
      <c r="I88" s="70"/>
      <c r="J88" s="68"/>
      <c r="K88" s="68"/>
      <c r="L88" s="68"/>
      <c r="M88" s="68"/>
      <c r="N88" s="65"/>
      <c r="AJ88" s="64"/>
    </row>
    <row r="89" spans="1:36" x14ac:dyDescent="0.25">
      <c r="A89" s="69"/>
      <c r="B89" s="69"/>
      <c r="C89" s="70"/>
      <c r="D89" s="70"/>
      <c r="E89" s="70"/>
      <c r="F89" s="70"/>
      <c r="G89" s="70"/>
      <c r="H89" s="70"/>
      <c r="I89" s="70"/>
      <c r="J89" s="70"/>
      <c r="K89" s="70"/>
      <c r="L89" s="70"/>
      <c r="M89" s="70"/>
      <c r="N89" s="65"/>
      <c r="AJ89" s="64"/>
    </row>
    <row r="90" spans="1:36" x14ac:dyDescent="0.25">
      <c r="A90" s="69"/>
      <c r="B90" s="69"/>
      <c r="C90" s="70"/>
      <c r="D90" s="70"/>
      <c r="E90" s="70"/>
      <c r="F90" s="70"/>
      <c r="G90" s="70"/>
      <c r="H90" s="70"/>
      <c r="I90" s="70"/>
      <c r="J90" s="70"/>
      <c r="K90" s="70"/>
      <c r="L90" s="70"/>
      <c r="M90" s="70"/>
      <c r="N90" s="65"/>
      <c r="AJ90" s="64"/>
    </row>
    <row r="91" spans="1:36" x14ac:dyDescent="0.25">
      <c r="A91" s="69"/>
      <c r="B91" s="69"/>
      <c r="C91" s="70"/>
      <c r="D91" s="70"/>
      <c r="E91" s="70"/>
      <c r="F91" s="70"/>
      <c r="G91" s="70"/>
      <c r="H91" s="70"/>
      <c r="I91" s="70"/>
      <c r="J91" s="70"/>
      <c r="K91" s="70"/>
      <c r="L91" s="70"/>
      <c r="M91" s="70"/>
      <c r="N91" s="65"/>
      <c r="AJ91" s="64"/>
    </row>
    <row r="92" spans="1:36" x14ac:dyDescent="0.25">
      <c r="A92" s="69"/>
      <c r="B92" s="69"/>
      <c r="C92" s="70"/>
      <c r="D92" s="70"/>
      <c r="E92" s="70"/>
      <c r="F92" s="70"/>
      <c r="G92" s="70"/>
      <c r="H92" s="70"/>
      <c r="I92" s="70"/>
      <c r="J92" s="70"/>
      <c r="K92" s="70"/>
      <c r="L92" s="70"/>
      <c r="M92" s="70"/>
      <c r="N92" s="65"/>
      <c r="AJ92" s="64"/>
    </row>
    <row r="93" spans="1:36" x14ac:dyDescent="0.25">
      <c r="A93" s="69"/>
      <c r="B93" s="69"/>
      <c r="C93" s="70"/>
      <c r="D93" s="70"/>
      <c r="E93" s="70"/>
      <c r="F93" s="70"/>
      <c r="G93" s="70"/>
      <c r="H93" s="70"/>
      <c r="I93" s="70"/>
      <c r="J93" s="70"/>
      <c r="K93" s="70"/>
      <c r="L93" s="70"/>
      <c r="M93" s="70"/>
      <c r="N93" s="65"/>
      <c r="AJ93" s="64"/>
    </row>
    <row r="94" spans="1:36" x14ac:dyDescent="0.25">
      <c r="A94" s="69"/>
      <c r="B94" s="69"/>
      <c r="C94" s="70"/>
      <c r="D94" s="70"/>
      <c r="E94" s="70"/>
      <c r="F94" s="70"/>
      <c r="G94" s="70"/>
      <c r="H94" s="70"/>
      <c r="I94" s="70"/>
      <c r="J94" s="70"/>
      <c r="K94" s="70"/>
      <c r="L94" s="70"/>
      <c r="M94" s="70"/>
      <c r="N94" s="65"/>
      <c r="AJ94" s="64"/>
    </row>
    <row r="95" spans="1:36" x14ac:dyDescent="0.25">
      <c r="A95" s="69"/>
      <c r="B95" s="69"/>
      <c r="C95" s="70"/>
      <c r="D95" s="70"/>
      <c r="E95" s="70"/>
      <c r="F95" s="70"/>
      <c r="G95" s="70"/>
      <c r="H95" s="70"/>
      <c r="I95" s="70"/>
      <c r="J95" s="70"/>
      <c r="K95" s="70"/>
      <c r="L95" s="70"/>
      <c r="M95" s="70"/>
      <c r="N95" s="65"/>
      <c r="AJ95" s="64"/>
    </row>
    <row r="96" spans="1:36" x14ac:dyDescent="0.25">
      <c r="A96" s="69"/>
      <c r="B96" s="69"/>
      <c r="C96" s="70"/>
      <c r="D96" s="70"/>
      <c r="E96" s="70"/>
      <c r="F96" s="70"/>
      <c r="G96" s="70"/>
      <c r="H96" s="70"/>
      <c r="I96" s="70"/>
      <c r="J96" s="70"/>
      <c r="K96" s="70"/>
      <c r="L96" s="70"/>
      <c r="M96" s="70"/>
      <c r="N96" s="65"/>
      <c r="AJ96" s="64"/>
    </row>
    <row r="97" spans="1:36" x14ac:dyDescent="0.25">
      <c r="A97" s="64"/>
      <c r="B97" s="64"/>
      <c r="C97" s="64"/>
      <c r="D97" s="64"/>
      <c r="E97" s="64"/>
      <c r="F97" s="64"/>
      <c r="G97" s="64"/>
      <c r="H97" s="64"/>
      <c r="I97" s="64"/>
      <c r="J97" s="64"/>
      <c r="K97" s="64"/>
      <c r="L97" s="64"/>
      <c r="M97" s="64"/>
      <c r="N97" s="84"/>
      <c r="O97" s="84"/>
      <c r="P97" s="84"/>
      <c r="Q97" s="84"/>
      <c r="R97" s="84"/>
      <c r="S97" s="84"/>
      <c r="T97" s="84"/>
      <c r="U97" s="84"/>
      <c r="V97" s="84"/>
      <c r="W97" s="84"/>
      <c r="X97" s="84"/>
      <c r="Y97" s="84"/>
      <c r="Z97" s="84"/>
      <c r="AA97" s="84"/>
      <c r="AB97" s="84"/>
      <c r="AC97" s="84"/>
      <c r="AD97" s="84"/>
      <c r="AE97" s="84"/>
      <c r="AF97" s="84"/>
      <c r="AG97" s="84"/>
      <c r="AH97" s="84"/>
      <c r="AI97" s="84"/>
      <c r="AJ97" s="64"/>
    </row>
    <row r="98" spans="1:36" x14ac:dyDescent="0.25">
      <c r="A98" s="64"/>
      <c r="B98" s="64"/>
      <c r="C98" s="64"/>
      <c r="D98" s="64"/>
      <c r="E98" s="64"/>
      <c r="F98" s="64"/>
      <c r="G98" s="64"/>
      <c r="H98" s="64"/>
      <c r="I98" s="64"/>
      <c r="J98" s="64"/>
      <c r="K98" s="64"/>
      <c r="L98" s="64"/>
      <c r="M98" s="64"/>
      <c r="N98" s="84"/>
      <c r="O98" s="84"/>
      <c r="P98" s="84"/>
      <c r="Q98" s="84"/>
      <c r="R98" s="84"/>
      <c r="S98" s="84"/>
      <c r="T98" s="84"/>
      <c r="U98" s="84"/>
      <c r="V98" s="84"/>
      <c r="W98" s="84"/>
      <c r="X98" s="84"/>
      <c r="Y98" s="84"/>
      <c r="Z98" s="84"/>
      <c r="AA98" s="84"/>
      <c r="AB98" s="84"/>
      <c r="AC98" s="84"/>
      <c r="AD98" s="84"/>
      <c r="AE98" s="84"/>
      <c r="AF98" s="84"/>
      <c r="AG98" s="84"/>
      <c r="AH98" s="84"/>
      <c r="AI98" s="84"/>
      <c r="AJ98" s="64"/>
    </row>
  </sheetData>
  <sheetProtection algorithmName="SHA-512" hashValue="lQ3wtdB5sfhcQH3LH5f3Cx1I/yKKy4c6GnAgmSzSbDGD8WpUcbXbJ8jLyzr46WoM5blspXafDc9Ox6numciDXg==" saltValue="pDLQS6TAd34RQgi3CCyb2Q==" spinCount="100000" sheet="1" objects="1" scenarios="1"/>
  <mergeCells count="89">
    <mergeCell ref="B4:J4"/>
    <mergeCell ref="K86:L86"/>
    <mergeCell ref="AG9:AG10"/>
    <mergeCell ref="AH9:AH10"/>
    <mergeCell ref="AA9:AA10"/>
    <mergeCell ref="N8:X8"/>
    <mergeCell ref="AB9:AB10"/>
    <mergeCell ref="M86:M87"/>
    <mergeCell ref="X9:X10"/>
    <mergeCell ref="Y9:Y10"/>
    <mergeCell ref="Z9:Z10"/>
    <mergeCell ref="N9:N10"/>
    <mergeCell ref="O9:O10"/>
    <mergeCell ref="P9:P10"/>
    <mergeCell ref="Q9:Q10"/>
    <mergeCell ref="AC9:AC10"/>
    <mergeCell ref="AE9:AE10"/>
    <mergeCell ref="R9:R10"/>
    <mergeCell ref="S9:S10"/>
    <mergeCell ref="T9:T10"/>
    <mergeCell ref="U9:U10"/>
    <mergeCell ref="V9:V10"/>
    <mergeCell ref="W9:W10"/>
    <mergeCell ref="H50:H51"/>
    <mergeCell ref="A8:M8"/>
    <mergeCell ref="I50:I51"/>
    <mergeCell ref="J50:J51"/>
    <mergeCell ref="M50:M51"/>
    <mergeCell ref="K50:L50"/>
    <mergeCell ref="A50:A51"/>
    <mergeCell ref="E50:E51"/>
    <mergeCell ref="F50:G50"/>
    <mergeCell ref="B9:B10"/>
    <mergeCell ref="K9:L9"/>
    <mergeCell ref="A25:A31"/>
    <mergeCell ref="A32:A33"/>
    <mergeCell ref="A34:A36"/>
    <mergeCell ref="A37:A42"/>
    <mergeCell ref="A11:A24"/>
    <mergeCell ref="A1:AI1"/>
    <mergeCell ref="A2:AI2"/>
    <mergeCell ref="Y8:AI8"/>
    <mergeCell ref="F9:G9"/>
    <mergeCell ref="C9:C10"/>
    <mergeCell ref="A9:A10"/>
    <mergeCell ref="D9:D10"/>
    <mergeCell ref="E9:E10"/>
    <mergeCell ref="H9:H10"/>
    <mergeCell ref="I9:I10"/>
    <mergeCell ref="J9:J10"/>
    <mergeCell ref="M9:M10"/>
    <mergeCell ref="AI9:AI10"/>
    <mergeCell ref="B6:C6"/>
    <mergeCell ref="AF9:AF10"/>
    <mergeCell ref="AD9:AD10"/>
    <mergeCell ref="A62:A63"/>
    <mergeCell ref="B62:B63"/>
    <mergeCell ref="C62:C63"/>
    <mergeCell ref="D62:D63"/>
    <mergeCell ref="B50:B51"/>
    <mergeCell ref="C50:C51"/>
    <mergeCell ref="D50:D51"/>
    <mergeCell ref="I74:I75"/>
    <mergeCell ref="E62:E63"/>
    <mergeCell ref="J74:J75"/>
    <mergeCell ref="M74:M75"/>
    <mergeCell ref="F62:G62"/>
    <mergeCell ref="H62:H63"/>
    <mergeCell ref="I62:I63"/>
    <mergeCell ref="J62:J63"/>
    <mergeCell ref="K62:L62"/>
    <mergeCell ref="K74:L74"/>
    <mergeCell ref="M62:M63"/>
    <mergeCell ref="I86:I87"/>
    <mergeCell ref="J86:J87"/>
    <mergeCell ref="A86:A87"/>
    <mergeCell ref="B86:B87"/>
    <mergeCell ref="C86:C87"/>
    <mergeCell ref="D86:D87"/>
    <mergeCell ref="E86:E87"/>
    <mergeCell ref="A74:A75"/>
    <mergeCell ref="B74:B75"/>
    <mergeCell ref="C74:C75"/>
    <mergeCell ref="F86:G86"/>
    <mergeCell ref="H86:H87"/>
    <mergeCell ref="D74:D75"/>
    <mergeCell ref="E74:E75"/>
    <mergeCell ref="F74:G74"/>
    <mergeCell ref="H74:H75"/>
  </mergeCells>
  <conditionalFormatting sqref="N11:N42">
    <cfRule type="cellIs" dxfId="39" priority="316" stopIfTrue="1" operator="equal">
      <formula>"x"</formula>
    </cfRule>
  </conditionalFormatting>
  <conditionalFormatting sqref="O11:O42">
    <cfRule type="cellIs" dxfId="38" priority="315" operator="equal">
      <formula>"x"</formula>
    </cfRule>
  </conditionalFormatting>
  <conditionalFormatting sqref="P11:P42">
    <cfRule type="cellIs" dxfId="37" priority="314" operator="equal">
      <formula>"x"</formula>
    </cfRule>
  </conditionalFormatting>
  <conditionalFormatting sqref="Q11:Q42">
    <cfRule type="cellIs" dxfId="36" priority="313" stopIfTrue="1" operator="equal">
      <formula>"x"</formula>
    </cfRule>
  </conditionalFormatting>
  <conditionalFormatting sqref="R11:R42">
    <cfRule type="cellIs" dxfId="35" priority="312" operator="equal">
      <formula>"x"</formula>
    </cfRule>
  </conditionalFormatting>
  <conditionalFormatting sqref="S11:S42">
    <cfRule type="cellIs" dxfId="34" priority="4" stopIfTrue="1" operator="equal">
      <formula>$AN$7</formula>
    </cfRule>
    <cfRule type="cellIs" dxfId="33" priority="7" stopIfTrue="1" operator="equal">
      <formula>$AN$6</formula>
    </cfRule>
  </conditionalFormatting>
  <conditionalFormatting sqref="AN6:AN7">
    <cfRule type="cellIs" dxfId="32" priority="317" stopIfTrue="1" operator="equal">
      <formula>$AN$6</formula>
    </cfRule>
  </conditionalFormatting>
  <dataValidations count="1">
    <dataValidation type="list" allowBlank="1" showInputMessage="1" showErrorMessage="1" sqref="S11:S42" xr:uid="{00000000-0002-0000-0000-000000000000}">
      <formula1>$AN$6:$AN$7</formula1>
    </dataValidation>
  </dataValidations>
  <pageMargins left="0.511811024" right="0.511811024" top="0.78740157499999996" bottom="0.78740157499999996" header="0.31496062000000002" footer="0.31496062000000002"/>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6BFCB-2C9E-4D5B-9535-2E68F4F9B3ED}">
  <sheetPr>
    <pageSetUpPr fitToPage="1"/>
  </sheetPr>
  <dimension ref="A1:R31"/>
  <sheetViews>
    <sheetView showGridLines="0" tabSelected="1" zoomScale="80" zoomScaleNormal="80" zoomScalePageLayoutView="70" workbookViewId="0">
      <selection activeCell="D7" sqref="D7:I7"/>
    </sheetView>
  </sheetViews>
  <sheetFormatPr defaultRowHeight="15" x14ac:dyDescent="0.25"/>
  <cols>
    <col min="1" max="1" width="8.5703125" customWidth="1"/>
    <col min="2" max="2" width="6.140625" customWidth="1"/>
    <col min="3" max="3" width="57.28515625" customWidth="1"/>
    <col min="4" max="4" width="14.28515625" customWidth="1"/>
    <col min="5" max="5" width="13.28515625" customWidth="1"/>
    <col min="6" max="6" width="9.42578125" customWidth="1"/>
    <col min="7" max="7" width="9.5703125" customWidth="1"/>
    <col min="15" max="15" width="9.140625" customWidth="1"/>
    <col min="17" max="17" width="18.5703125" customWidth="1"/>
    <col min="18" max="18" width="7.85546875" customWidth="1"/>
  </cols>
  <sheetData>
    <row r="1" spans="1:18" x14ac:dyDescent="0.25">
      <c r="A1" s="4"/>
      <c r="B1" s="4"/>
      <c r="C1" s="4"/>
      <c r="D1" s="4"/>
      <c r="E1" s="4"/>
      <c r="F1" s="4"/>
      <c r="G1" s="4"/>
      <c r="H1" s="4"/>
      <c r="I1" s="4"/>
      <c r="J1" s="4"/>
      <c r="K1" s="4"/>
      <c r="L1" s="4"/>
      <c r="M1" s="4"/>
      <c r="N1" s="4"/>
      <c r="O1" s="4"/>
      <c r="P1" s="4"/>
      <c r="Q1" s="4"/>
      <c r="R1" s="4"/>
    </row>
    <row r="2" spans="1:18" s="2" customFormat="1" ht="33.75" customHeight="1" x14ac:dyDescent="0.25">
      <c r="A2" s="5"/>
      <c r="B2" s="464" t="s">
        <v>0</v>
      </c>
      <c r="C2" s="464"/>
      <c r="D2" s="464"/>
      <c r="E2" s="464"/>
      <c r="F2" s="464"/>
      <c r="G2" s="464"/>
      <c r="H2" s="464"/>
      <c r="I2" s="464"/>
      <c r="J2" s="464"/>
      <c r="K2" s="464"/>
      <c r="L2" s="464"/>
      <c r="M2" s="464"/>
      <c r="N2" s="464"/>
      <c r="O2" s="464"/>
      <c r="P2" s="464"/>
      <c r="Q2" s="464"/>
      <c r="R2" s="5"/>
    </row>
    <row r="3" spans="1:18" ht="33.75" customHeight="1" x14ac:dyDescent="0.35">
      <c r="A3" s="4"/>
      <c r="B3" s="504" t="str">
        <f>'Monitoria Anual - 4'!A2</f>
        <v>Plano de Ação Nacional para Conservação das Espécies Ameaçadas de Extinção da Ictiofauna, Herpetofauna e Primatas do Cerrado e Pantanal - CERPAN</v>
      </c>
      <c r="C3" s="504"/>
      <c r="D3" s="504"/>
      <c r="E3" s="504"/>
      <c r="F3" s="504"/>
      <c r="G3" s="504"/>
      <c r="H3" s="504"/>
      <c r="I3" s="504"/>
      <c r="J3" s="504"/>
      <c r="K3" s="504"/>
      <c r="L3" s="504"/>
      <c r="M3" s="504"/>
      <c r="N3" s="504"/>
      <c r="O3" s="504"/>
      <c r="P3" s="504"/>
      <c r="Q3" s="504"/>
      <c r="R3" s="4"/>
    </row>
    <row r="4" spans="1:18" x14ac:dyDescent="0.25">
      <c r="A4" s="4"/>
      <c r="H4" s="6"/>
      <c r="I4" s="6"/>
      <c r="J4" s="6"/>
      <c r="K4" s="6"/>
      <c r="R4" s="4"/>
    </row>
    <row r="5" spans="1:18" s="1" customFormat="1" ht="45" customHeight="1" x14ac:dyDescent="0.25">
      <c r="A5" s="7"/>
      <c r="B5" s="589" t="s">
        <v>473</v>
      </c>
      <c r="C5" s="589"/>
      <c r="D5" s="477" t="s">
        <v>3</v>
      </c>
      <c r="E5" s="477"/>
      <c r="F5" s="477"/>
      <c r="G5" s="477"/>
      <c r="H5" s="477"/>
      <c r="I5" s="477"/>
      <c r="J5" s="477"/>
      <c r="K5" s="477"/>
      <c r="L5" s="477"/>
      <c r="M5" s="477"/>
      <c r="N5" s="8"/>
      <c r="R5" s="7"/>
    </row>
    <row r="6" spans="1:18" x14ac:dyDescent="0.25">
      <c r="A6" s="4"/>
      <c r="H6" s="6"/>
      <c r="I6" s="6"/>
      <c r="J6" s="6"/>
      <c r="K6" s="6"/>
      <c r="R6" s="4"/>
    </row>
    <row r="7" spans="1:18" ht="26.25" customHeight="1" x14ac:dyDescent="0.25">
      <c r="A7" s="4"/>
      <c r="B7" s="589" t="s">
        <v>4</v>
      </c>
      <c r="C7" s="589"/>
      <c r="D7" s="421" t="s">
        <v>1011</v>
      </c>
      <c r="E7" s="421"/>
      <c r="F7" s="421"/>
      <c r="G7" s="421"/>
      <c r="H7" s="421"/>
      <c r="I7" s="422"/>
      <c r="J7" s="10"/>
      <c r="K7" s="10"/>
      <c r="L7" s="10"/>
      <c r="M7" s="10"/>
      <c r="N7" s="10"/>
      <c r="O7" s="10"/>
      <c r="P7" s="10"/>
      <c r="Q7" s="10"/>
      <c r="R7" s="4"/>
    </row>
    <row r="8" spans="1:18" x14ac:dyDescent="0.25">
      <c r="A8" s="4"/>
      <c r="R8" s="4"/>
    </row>
    <row r="9" spans="1:18" ht="31.5" customHeight="1" x14ac:dyDescent="0.25">
      <c r="A9" s="4"/>
      <c r="B9" s="464" t="s">
        <v>474</v>
      </c>
      <c r="C9" s="464"/>
      <c r="D9" s="464"/>
      <c r="E9" s="464"/>
      <c r="F9" s="464"/>
      <c r="G9" s="464"/>
      <c r="H9" s="464"/>
      <c r="I9" s="464"/>
      <c r="J9" s="464"/>
      <c r="K9" s="464"/>
      <c r="L9" s="464"/>
      <c r="M9" s="464"/>
      <c r="N9" s="464"/>
      <c r="O9" s="464"/>
      <c r="P9" s="464"/>
      <c r="Q9" s="464"/>
      <c r="R9" s="4"/>
    </row>
    <row r="10" spans="1:18" x14ac:dyDescent="0.25">
      <c r="A10" s="4"/>
      <c r="F10" s="9"/>
      <c r="G10" s="9"/>
      <c r="R10" s="4"/>
    </row>
    <row r="11" spans="1:18" ht="18" customHeight="1" x14ac:dyDescent="0.25">
      <c r="A11" s="4"/>
      <c r="B11" s="465" t="s">
        <v>475</v>
      </c>
      <c r="C11" s="466"/>
      <c r="D11" s="10"/>
      <c r="E11" s="10"/>
      <c r="F11" s="10"/>
      <c r="G11" s="10"/>
      <c r="H11" s="10"/>
      <c r="I11" s="10"/>
      <c r="J11" s="10"/>
      <c r="K11" s="10"/>
      <c r="L11" s="10"/>
      <c r="M11" s="10"/>
      <c r="N11" s="10"/>
      <c r="O11" s="10"/>
      <c r="P11" s="10"/>
      <c r="Q11" s="10"/>
      <c r="R11" s="4"/>
    </row>
    <row r="12" spans="1:18" ht="15.75" thickBot="1" x14ac:dyDescent="0.3">
      <c r="A12" s="4"/>
      <c r="F12" s="11"/>
      <c r="R12" s="4"/>
    </row>
    <row r="13" spans="1:18" ht="60.75" customHeight="1" thickBot="1" x14ac:dyDescent="0.3">
      <c r="A13" s="4"/>
      <c r="C13" s="473" t="s">
        <v>1142</v>
      </c>
      <c r="D13" s="474"/>
      <c r="E13" s="475"/>
      <c r="F13" s="12"/>
      <c r="R13" s="4"/>
    </row>
    <row r="14" spans="1:18" s="1" customFormat="1" ht="31.9" customHeight="1" thickBot="1" x14ac:dyDescent="0.3">
      <c r="A14" s="7"/>
      <c r="C14" s="13" t="s">
        <v>477</v>
      </c>
      <c r="D14" s="14" t="s">
        <v>478</v>
      </c>
      <c r="E14" s="16" t="s">
        <v>479</v>
      </c>
      <c r="F14" s="17"/>
      <c r="R14" s="7"/>
    </row>
    <row r="15" spans="1:18" ht="15.75" x14ac:dyDescent="0.25">
      <c r="A15" s="4"/>
      <c r="C15" s="129" t="s">
        <v>1143</v>
      </c>
      <c r="D15" s="126">
        <f>COUNTA('Monitoria Final'!N11:N109)</f>
        <v>1</v>
      </c>
      <c r="E15" s="120">
        <f>D15/$D$18</f>
        <v>4.1666666666666664E-2</v>
      </c>
      <c r="F15" s="117"/>
      <c r="R15" s="4"/>
    </row>
    <row r="16" spans="1:18" ht="15.75" x14ac:dyDescent="0.25">
      <c r="A16" s="4"/>
      <c r="C16" s="128" t="s">
        <v>1144</v>
      </c>
      <c r="D16" s="126">
        <f>COUNTA('Monitoria Final'!O11:O109)</f>
        <v>5</v>
      </c>
      <c r="E16" s="120">
        <f>D16/$D$18</f>
        <v>0.20833333333333334</v>
      </c>
      <c r="F16" s="117"/>
      <c r="R16" s="4"/>
    </row>
    <row r="17" spans="1:18" ht="16.5" thickBot="1" x14ac:dyDescent="0.3">
      <c r="A17" s="4"/>
      <c r="C17" s="127" t="s">
        <v>1145</v>
      </c>
      <c r="D17" s="126">
        <f>COUNTA('Monitoria Final'!P11:P109)</f>
        <v>18</v>
      </c>
      <c r="E17" s="120">
        <f>D17/$D$18</f>
        <v>0.75</v>
      </c>
      <c r="F17" s="117"/>
      <c r="R17" s="4"/>
    </row>
    <row r="18" spans="1:18" ht="15.75" thickBot="1" x14ac:dyDescent="0.3">
      <c r="A18" s="4"/>
      <c r="C18" s="125" t="s">
        <v>1146</v>
      </c>
      <c r="D18" s="124">
        <f>SUM(D15:D17)</f>
        <v>24</v>
      </c>
      <c r="E18" s="39">
        <f>SUM(E15:E17)</f>
        <v>1</v>
      </c>
      <c r="F18" s="42"/>
      <c r="R18" s="4"/>
    </row>
    <row r="19" spans="1:18" x14ac:dyDescent="0.25">
      <c r="A19" s="4"/>
      <c r="R19" s="4"/>
    </row>
    <row r="20" spans="1:18" ht="15.75" x14ac:dyDescent="0.25">
      <c r="A20" s="4"/>
      <c r="B20" s="465" t="s">
        <v>491</v>
      </c>
      <c r="C20" s="466"/>
      <c r="D20" s="10"/>
      <c r="E20" s="10"/>
      <c r="F20" s="10"/>
      <c r="G20" s="10"/>
      <c r="H20" s="10"/>
      <c r="I20" s="10"/>
      <c r="J20" s="10"/>
      <c r="K20" s="10"/>
      <c r="L20" s="10"/>
      <c r="M20" s="10"/>
      <c r="N20" s="10"/>
      <c r="O20" s="10"/>
      <c r="P20" s="10"/>
      <c r="Q20" s="10"/>
      <c r="R20" s="4"/>
    </row>
    <row r="21" spans="1:18" ht="16.5" thickBot="1" x14ac:dyDescent="0.3">
      <c r="A21" s="4"/>
      <c r="B21" s="44"/>
      <c r="C21" s="44"/>
      <c r="D21" s="44"/>
      <c r="E21" s="44"/>
      <c r="F21" s="44"/>
      <c r="G21" s="44"/>
      <c r="H21" s="44"/>
      <c r="I21" s="44"/>
      <c r="J21" s="44"/>
      <c r="K21" s="44"/>
      <c r="L21" s="44"/>
      <c r="M21" s="44"/>
      <c r="N21" s="44"/>
      <c r="O21" s="44"/>
      <c r="P21" s="44"/>
      <c r="Q21" s="44"/>
      <c r="R21" s="4"/>
    </row>
    <row r="22" spans="1:18" ht="36" customHeight="1" thickBot="1" x14ac:dyDescent="0.3">
      <c r="A22" s="4"/>
      <c r="C22" s="45" t="s">
        <v>492</v>
      </c>
      <c r="D22" s="321" t="s">
        <v>1147</v>
      </c>
      <c r="R22" s="4"/>
    </row>
    <row r="23" spans="1:18" ht="15.75" thickBot="1" x14ac:dyDescent="0.3">
      <c r="A23" s="4"/>
      <c r="R23" s="4"/>
    </row>
    <row r="24" spans="1:18" ht="16.5" customHeight="1" thickBot="1" x14ac:dyDescent="0.3">
      <c r="A24" s="4"/>
      <c r="C24" s="47" t="s">
        <v>493</v>
      </c>
      <c r="D24" s="47" t="s">
        <v>494</v>
      </c>
      <c r="E24" s="50"/>
      <c r="F24" s="123"/>
      <c r="G24" s="53"/>
      <c r="R24" s="4"/>
    </row>
    <row r="25" spans="1:18" ht="16.5" customHeight="1" x14ac:dyDescent="0.25">
      <c r="A25" s="4"/>
      <c r="C25" s="55" t="s">
        <v>495</v>
      </c>
      <c r="D25" s="56">
        <v>8</v>
      </c>
      <c r="E25" s="57">
        <v>0</v>
      </c>
      <c r="F25" s="58">
        <v>0</v>
      </c>
      <c r="G25" s="59">
        <v>8</v>
      </c>
      <c r="R25" s="4"/>
    </row>
    <row r="26" spans="1:18" ht="16.5" customHeight="1" x14ac:dyDescent="0.25">
      <c r="A26" s="4"/>
      <c r="C26" s="60" t="s">
        <v>496</v>
      </c>
      <c r="D26" s="55">
        <v>5</v>
      </c>
      <c r="E26" s="61">
        <f>COUNTA('Monitoria Final'!N26:N40)</f>
        <v>0</v>
      </c>
      <c r="F26" s="62">
        <v>1</v>
      </c>
      <c r="G26" s="63">
        <v>4</v>
      </c>
      <c r="R26" s="4"/>
    </row>
    <row r="27" spans="1:18" ht="16.5" customHeight="1" x14ac:dyDescent="0.25">
      <c r="A27" s="4"/>
      <c r="C27" s="60" t="s">
        <v>497</v>
      </c>
      <c r="D27" s="55"/>
      <c r="E27" s="61"/>
      <c r="F27" s="62"/>
      <c r="G27" s="63"/>
      <c r="R27" s="4"/>
    </row>
    <row r="28" spans="1:18" ht="16.5" customHeight="1" x14ac:dyDescent="0.25">
      <c r="A28" s="4"/>
      <c r="C28" s="60" t="s">
        <v>498</v>
      </c>
      <c r="D28" s="55">
        <v>2</v>
      </c>
      <c r="E28" s="61">
        <v>0</v>
      </c>
      <c r="F28" s="62">
        <v>0</v>
      </c>
      <c r="G28" s="63">
        <v>2</v>
      </c>
      <c r="R28" s="4"/>
    </row>
    <row r="29" spans="1:18" ht="16.5" customHeight="1" x14ac:dyDescent="0.25">
      <c r="A29" s="4"/>
      <c r="C29" s="60" t="s">
        <v>499</v>
      </c>
      <c r="D29" s="55">
        <v>9</v>
      </c>
      <c r="E29" s="61">
        <v>1</v>
      </c>
      <c r="F29" s="62">
        <v>4</v>
      </c>
      <c r="G29" s="63">
        <v>4</v>
      </c>
      <c r="R29" s="4"/>
    </row>
    <row r="30" spans="1:18" x14ac:dyDescent="0.25">
      <c r="A30" s="4"/>
      <c r="R30" s="4"/>
    </row>
    <row r="31" spans="1:18" ht="30" customHeight="1" x14ac:dyDescent="0.25">
      <c r="A31" s="4"/>
      <c r="B31" s="4"/>
      <c r="C31" s="4"/>
      <c r="D31" s="4"/>
      <c r="E31" s="4"/>
      <c r="F31" s="4"/>
      <c r="G31" s="4"/>
      <c r="H31" s="4"/>
      <c r="I31" s="4"/>
      <c r="J31" s="4"/>
      <c r="K31" s="4"/>
      <c r="L31" s="4"/>
      <c r="M31" s="4"/>
      <c r="N31" s="4"/>
      <c r="O31" s="4"/>
      <c r="P31" s="4"/>
      <c r="Q31" s="4"/>
      <c r="R31" s="4"/>
    </row>
  </sheetData>
  <sheetProtection algorithmName="SHA-512" hashValue="WiNMr8pphpNwfRUIR29s1X5QSmeI4XSAnJUTwKfbPqZRbkKzJj3R1JGFbwc5NA7v1RikW/+eQwPeqBUibU0izQ==" saltValue="ZnAw/ZgvFzAYeha5wrdyLg==" spinCount="100000" sheet="1" objects="1" scenarios="1"/>
  <mergeCells count="10">
    <mergeCell ref="B20:C20"/>
    <mergeCell ref="B9:Q9"/>
    <mergeCell ref="B11:C11"/>
    <mergeCell ref="C13:E13"/>
    <mergeCell ref="B2:Q2"/>
    <mergeCell ref="B3:Q3"/>
    <mergeCell ref="B5:C5"/>
    <mergeCell ref="B7:C7"/>
    <mergeCell ref="D7:I7"/>
    <mergeCell ref="D5:M5"/>
  </mergeCells>
  <conditionalFormatting sqref="E25 F25:G29">
    <cfRule type="cellIs" dxfId="0" priority="1"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J42"/>
  <sheetViews>
    <sheetView showGridLines="0" zoomScale="80" zoomScaleNormal="80" zoomScalePageLayoutView="70" workbookViewId="0">
      <selection activeCell="D5" sqref="D5:M5"/>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36" x14ac:dyDescent="0.25">
      <c r="A1" s="4"/>
      <c r="B1" s="464" t="s">
        <v>0</v>
      </c>
      <c r="C1" s="464"/>
      <c r="D1" s="464"/>
      <c r="E1" s="464"/>
      <c r="F1" s="464"/>
      <c r="G1" s="464"/>
      <c r="H1" s="464"/>
      <c r="I1" s="464"/>
      <c r="J1" s="464"/>
      <c r="K1" s="464"/>
      <c r="L1" s="464"/>
      <c r="M1" s="464"/>
      <c r="N1" s="464"/>
      <c r="O1" s="464"/>
      <c r="P1" s="464"/>
      <c r="Q1" s="464"/>
      <c r="R1" s="464"/>
      <c r="S1" s="464"/>
      <c r="T1" s="464"/>
      <c r="U1" s="464"/>
      <c r="V1" s="464"/>
      <c r="W1" s="464"/>
      <c r="X1" s="4"/>
    </row>
    <row r="2" spans="1:36" s="2" customFormat="1" ht="21" customHeight="1" x14ac:dyDescent="0.25">
      <c r="A2" s="5"/>
      <c r="B2" s="464"/>
      <c r="C2" s="464"/>
      <c r="D2" s="464"/>
      <c r="E2" s="464"/>
      <c r="F2" s="464"/>
      <c r="G2" s="464"/>
      <c r="H2" s="464"/>
      <c r="I2" s="464"/>
      <c r="J2" s="464"/>
      <c r="K2" s="464"/>
      <c r="L2" s="464"/>
      <c r="M2" s="464"/>
      <c r="N2" s="464"/>
      <c r="O2" s="464"/>
      <c r="P2" s="464"/>
      <c r="Q2" s="464"/>
      <c r="R2" s="464"/>
      <c r="S2" s="464"/>
      <c r="T2" s="464"/>
      <c r="U2" s="464"/>
      <c r="V2" s="464"/>
      <c r="W2" s="464"/>
      <c r="X2" s="5"/>
    </row>
    <row r="3" spans="1:36" ht="33.75" customHeight="1" thickBot="1" x14ac:dyDescent="0.3">
      <c r="A3" s="4"/>
      <c r="B3" s="409" t="s">
        <v>1</v>
      </c>
      <c r="C3" s="409"/>
      <c r="D3" s="409"/>
      <c r="E3" s="409"/>
      <c r="F3" s="409"/>
      <c r="G3" s="409"/>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409"/>
      <c r="AJ3" s="409"/>
    </row>
    <row r="4" spans="1:36" ht="15.75" thickTop="1" x14ac:dyDescent="0.25">
      <c r="A4" s="4"/>
      <c r="J4" s="6"/>
      <c r="K4" s="6"/>
      <c r="L4" s="6"/>
      <c r="M4" s="6"/>
      <c r="N4" s="6"/>
      <c r="O4" s="6"/>
      <c r="X4" s="4"/>
    </row>
    <row r="5" spans="1:36" s="133" customFormat="1" ht="45" customHeight="1" x14ac:dyDescent="0.25">
      <c r="A5" s="138"/>
      <c r="B5" s="476" t="s">
        <v>473</v>
      </c>
      <c r="C5" s="476"/>
      <c r="D5" s="477" t="s">
        <v>3</v>
      </c>
      <c r="E5" s="477"/>
      <c r="F5" s="477"/>
      <c r="G5" s="477"/>
      <c r="H5" s="477"/>
      <c r="I5" s="477"/>
      <c r="J5" s="477"/>
      <c r="K5" s="477"/>
      <c r="L5" s="477"/>
      <c r="M5" s="478"/>
      <c r="N5" s="8"/>
      <c r="O5" s="8"/>
      <c r="P5" s="8"/>
      <c r="Q5" s="8"/>
      <c r="R5" s="8"/>
      <c r="X5" s="138"/>
    </row>
    <row r="6" spans="1:36" s="253" customFormat="1" ht="9.75" customHeight="1" x14ac:dyDescent="0.3">
      <c r="A6" s="252"/>
      <c r="J6" s="254"/>
      <c r="K6" s="254"/>
      <c r="L6" s="254"/>
      <c r="M6" s="254"/>
      <c r="N6" s="254"/>
      <c r="O6" s="254"/>
      <c r="X6" s="252"/>
    </row>
    <row r="7" spans="1:36" s="253" customFormat="1" ht="26.25" customHeight="1" x14ac:dyDescent="0.3">
      <c r="A7" s="252"/>
      <c r="B7" s="476" t="s">
        <v>4</v>
      </c>
      <c r="C7" s="476"/>
      <c r="D7" s="470" t="str">
        <f>'Monitoria Anual - 1'!B6</f>
        <v>28 e 29/08/2019</v>
      </c>
      <c r="E7" s="470"/>
      <c r="F7" s="470"/>
      <c r="G7" s="471"/>
      <c r="H7" s="133"/>
      <c r="I7" s="255"/>
      <c r="J7" s="254"/>
      <c r="K7" s="254"/>
      <c r="L7" s="254"/>
      <c r="M7" s="254"/>
      <c r="N7" s="254"/>
      <c r="O7" s="254"/>
      <c r="X7" s="252"/>
    </row>
    <row r="8" spans="1:36" x14ac:dyDescent="0.25">
      <c r="A8" s="4"/>
      <c r="X8" s="4"/>
    </row>
    <row r="9" spans="1:36" ht="31.5" customHeight="1" x14ac:dyDescent="0.25">
      <c r="A9" s="4"/>
      <c r="B9" s="464" t="s">
        <v>474</v>
      </c>
      <c r="C9" s="464"/>
      <c r="D9" s="464"/>
      <c r="E9" s="464"/>
      <c r="F9" s="464"/>
      <c r="G9" s="464"/>
      <c r="H9" s="464"/>
      <c r="I9" s="464"/>
      <c r="J9" s="464"/>
      <c r="K9" s="464"/>
      <c r="L9" s="464"/>
      <c r="M9" s="464"/>
      <c r="N9" s="464"/>
      <c r="O9" s="464"/>
      <c r="P9" s="464"/>
      <c r="Q9" s="464"/>
      <c r="R9" s="464"/>
      <c r="S9" s="464"/>
      <c r="T9" s="464"/>
      <c r="U9" s="464"/>
      <c r="V9" s="464"/>
      <c r="W9" s="464"/>
      <c r="X9" s="4"/>
    </row>
    <row r="10" spans="1:36" x14ac:dyDescent="0.25">
      <c r="A10" s="4"/>
      <c r="G10" s="9"/>
      <c r="H10" s="9"/>
      <c r="I10" s="9"/>
      <c r="X10" s="4"/>
    </row>
    <row r="11" spans="1:36" ht="15.75" x14ac:dyDescent="0.25">
      <c r="A11" s="4"/>
      <c r="B11" s="465" t="s">
        <v>475</v>
      </c>
      <c r="C11" s="466"/>
      <c r="D11" s="10"/>
      <c r="E11" s="10"/>
      <c r="F11" s="10"/>
      <c r="G11" s="10"/>
      <c r="H11" s="10"/>
      <c r="I11" s="10"/>
      <c r="J11" s="10"/>
      <c r="K11" s="10"/>
      <c r="L11" s="10"/>
      <c r="M11" s="10"/>
      <c r="N11" s="10"/>
      <c r="O11" s="10"/>
      <c r="P11" s="10"/>
      <c r="Q11" s="10"/>
      <c r="R11" s="10"/>
      <c r="S11" s="10"/>
      <c r="T11" s="10"/>
      <c r="U11" s="10"/>
      <c r="V11" s="10"/>
      <c r="W11" s="10"/>
      <c r="X11" s="4"/>
    </row>
    <row r="12" spans="1:36" ht="15.75" thickBot="1" x14ac:dyDescent="0.3">
      <c r="A12" s="4"/>
      <c r="F12" s="472"/>
      <c r="G12" s="472"/>
      <c r="H12" s="11"/>
      <c r="X12" s="4"/>
    </row>
    <row r="13" spans="1:36" ht="33.75" customHeight="1" thickBot="1" x14ac:dyDescent="0.3">
      <c r="A13" s="4"/>
      <c r="C13" s="473" t="s">
        <v>476</v>
      </c>
      <c r="D13" s="474"/>
      <c r="E13" s="474"/>
      <c r="F13" s="474"/>
      <c r="G13" s="475"/>
      <c r="H13" s="12"/>
      <c r="X13" s="4"/>
    </row>
    <row r="14" spans="1:36" s="1" customFormat="1" ht="34.5" customHeight="1" thickBot="1" x14ac:dyDescent="0.3">
      <c r="A14" s="7"/>
      <c r="C14" s="13" t="s">
        <v>477</v>
      </c>
      <c r="D14" s="14" t="s">
        <v>478</v>
      </c>
      <c r="E14" s="15" t="s">
        <v>479</v>
      </c>
      <c r="F14" s="14" t="s">
        <v>480</v>
      </c>
      <c r="G14" s="16" t="s">
        <v>479</v>
      </c>
      <c r="H14" s="17"/>
      <c r="X14" s="7"/>
    </row>
    <row r="15" spans="1:36" ht="15.75" x14ac:dyDescent="0.25">
      <c r="A15" s="4"/>
      <c r="C15" s="18" t="s">
        <v>481</v>
      </c>
      <c r="D15" s="19"/>
      <c r="E15" s="20"/>
      <c r="F15" s="21">
        <f>COUNTA('Monitoria Anual - 1'!S11:S881)</f>
        <v>9</v>
      </c>
      <c r="G15" s="22">
        <f t="shared" ref="G15:G21" si="0">F15/$F$22</f>
        <v>0.39130434782608697</v>
      </c>
      <c r="H15" s="23"/>
      <c r="X15" s="4"/>
    </row>
    <row r="16" spans="1:36" ht="15.75" x14ac:dyDescent="0.25">
      <c r="A16" s="4"/>
      <c r="C16" s="24" t="s">
        <v>482</v>
      </c>
      <c r="D16" s="25">
        <f>COUNTA('Monitoria Anual - 1'!N11:N881)</f>
        <v>0</v>
      </c>
      <c r="E16" s="26">
        <f>D16/$D$22</f>
        <v>0</v>
      </c>
      <c r="F16" s="27">
        <f>D16-AB16</f>
        <v>0</v>
      </c>
      <c r="G16" s="26">
        <f t="shared" si="0"/>
        <v>0</v>
      </c>
      <c r="H16" s="23"/>
      <c r="X16" s="4"/>
      <c r="Z16">
        <f>COUNTIFS('Monitoria Anual - 1'!N:N,"x",'Monitoria Anual - 1'!S:S,"Excluída")</f>
        <v>0</v>
      </c>
      <c r="AA16">
        <f>COUNTIFS('Monitoria Anual - 1'!N:N,"x",'Monitoria Anual - 1'!S:S,"Agrupada")</f>
        <v>0</v>
      </c>
      <c r="AB16">
        <f>Z16+AA16</f>
        <v>0</v>
      </c>
    </row>
    <row r="17" spans="1:28" ht="15.75" x14ac:dyDescent="0.25">
      <c r="A17" s="4"/>
      <c r="C17" s="28" t="s">
        <v>483</v>
      </c>
      <c r="D17" s="25">
        <f>COUNTA('Monitoria Anual - 1'!O11:O881)</f>
        <v>4</v>
      </c>
      <c r="E17" s="26">
        <f>D17/$D$22</f>
        <v>0.125</v>
      </c>
      <c r="F17" s="27">
        <f>D17-AB17</f>
        <v>3</v>
      </c>
      <c r="G17" s="26">
        <f t="shared" si="0"/>
        <v>0.13043478260869565</v>
      </c>
      <c r="H17" s="23"/>
      <c r="X17" s="4"/>
      <c r="Z17">
        <f t="array" ref="Z17">COUNTIFS('Monitoria Anual - 1'!O:O,"x",'Monitoria Anual - 1'!S:S,"Excluída")</f>
        <v>0</v>
      </c>
      <c r="AA17">
        <f t="array" ref="AA17">COUNTIFS('Monitoria Anual - 1'!O:O,"x",'Monitoria Anual - 1'!S:S,"Agrupada")</f>
        <v>1</v>
      </c>
      <c r="AB17">
        <f>Z17+AA17</f>
        <v>1</v>
      </c>
    </row>
    <row r="18" spans="1:28" ht="15.75" x14ac:dyDescent="0.25">
      <c r="A18" s="4"/>
      <c r="C18" s="29" t="s">
        <v>484</v>
      </c>
      <c r="D18" s="25">
        <f>COUNTA('Monitoria Anual - 1'!P11:P881)</f>
        <v>8</v>
      </c>
      <c r="E18" s="26">
        <f>D18/$D$22</f>
        <v>0.25</v>
      </c>
      <c r="F18" s="27">
        <f>D18-AB18</f>
        <v>4</v>
      </c>
      <c r="G18" s="26">
        <f t="shared" si="0"/>
        <v>0.17391304347826086</v>
      </c>
      <c r="H18" s="23"/>
      <c r="X18" s="4"/>
      <c r="Z18">
        <f t="array" ref="Z18">COUNTIFS('Monitoria Anual - 1'!P:P,"x",'Monitoria Anual - 1'!S:S,"Excluída")</f>
        <v>1</v>
      </c>
      <c r="AA18">
        <f t="array" ref="AA18">COUNTIFS('Monitoria Anual - 1'!P:P,"x",'Monitoria Anual - 1'!S:S,"Agrupada")</f>
        <v>3</v>
      </c>
      <c r="AB18">
        <f>Z18+AA18</f>
        <v>4</v>
      </c>
    </row>
    <row r="19" spans="1:28" ht="15.75" x14ac:dyDescent="0.25">
      <c r="A19" s="4"/>
      <c r="C19" s="30" t="s">
        <v>485</v>
      </c>
      <c r="D19" s="25">
        <f>COUNTA('Monitoria Anual - 1'!Q11:Q881)</f>
        <v>17</v>
      </c>
      <c r="E19" s="26">
        <f>D19/$D$22</f>
        <v>0.53125</v>
      </c>
      <c r="F19" s="27">
        <f>D19-AB19</f>
        <v>14</v>
      </c>
      <c r="G19" s="26">
        <f t="shared" si="0"/>
        <v>0.60869565217391308</v>
      </c>
      <c r="H19" s="23"/>
      <c r="X19" s="4"/>
      <c r="Z19">
        <f t="array" ref="Z19">COUNTIFS('Monitoria Anual - 1'!Q:Q,"x",'Monitoria Anual - 1'!S:S,"Excluída")</f>
        <v>0</v>
      </c>
      <c r="AA19">
        <f t="array" ref="AA19">COUNTIFS('Monitoria Anual - 1'!Q:Q,"x",'Monitoria Anual - 1'!S:S,"Agrupada")</f>
        <v>3</v>
      </c>
      <c r="AB19">
        <f>Z19+AA19</f>
        <v>3</v>
      </c>
    </row>
    <row r="20" spans="1:28" ht="15.75" x14ac:dyDescent="0.25">
      <c r="A20" s="4"/>
      <c r="C20" s="31" t="s">
        <v>486</v>
      </c>
      <c r="D20" s="25">
        <f>COUNTA('Monitoria Anual - 1'!R11:R881)</f>
        <v>3</v>
      </c>
      <c r="E20" s="26">
        <f>D20/$D$22</f>
        <v>9.375E-2</v>
      </c>
      <c r="F20" s="27">
        <f>D20-AB20</f>
        <v>2</v>
      </c>
      <c r="G20" s="26">
        <f t="shared" si="0"/>
        <v>8.6956521739130432E-2</v>
      </c>
      <c r="H20" s="23"/>
      <c r="X20" s="4"/>
      <c r="Z20">
        <f t="array" ref="Z20">COUNTIFS('Monitoria Anual - 1'!R:R,"x",'Monitoria Anual - 1'!S:S,"Excluída")</f>
        <v>0</v>
      </c>
      <c r="AA20">
        <f t="array" ref="AA20">COUNTIFS('Monitoria Anual - 1'!R:R,"x",'Monitoria Anual - 1'!S:S,"Agrupada")</f>
        <v>1</v>
      </c>
      <c r="AB20">
        <f>Z20+AA20</f>
        <v>1</v>
      </c>
    </row>
    <row r="21" spans="1:28" ht="16.5" thickBot="1" x14ac:dyDescent="0.3">
      <c r="A21" s="4"/>
      <c r="C21" s="32" t="s">
        <v>487</v>
      </c>
      <c r="D21" s="33"/>
      <c r="E21" s="34"/>
      <c r="F21" s="35">
        <f>'Monitoria Anual - 1'!C48</f>
        <v>0</v>
      </c>
      <c r="G21" s="36">
        <f t="shared" si="0"/>
        <v>0</v>
      </c>
      <c r="H21" s="23"/>
      <c r="X21" s="4"/>
    </row>
    <row r="22" spans="1:28" ht="16.5" thickBot="1" x14ac:dyDescent="0.3">
      <c r="A22" s="4"/>
      <c r="C22" s="37" t="s">
        <v>488</v>
      </c>
      <c r="D22" s="38">
        <f>SUM(D16:D20)</f>
        <v>32</v>
      </c>
      <c r="E22" s="39">
        <f>SUM(E15:E21)</f>
        <v>1</v>
      </c>
      <c r="F22" s="40">
        <f>SUM(F16:F21)</f>
        <v>23</v>
      </c>
      <c r="G22" s="39">
        <f>SUM(G16:G21)</f>
        <v>1</v>
      </c>
      <c r="H22" s="23"/>
      <c r="X22" s="4"/>
    </row>
    <row r="23" spans="1:28" ht="15.75" thickBot="1" x14ac:dyDescent="0.3">
      <c r="A23" s="4"/>
      <c r="C23" s="41" t="s">
        <v>489</v>
      </c>
      <c r="D23" s="467">
        <f>COUNTIF('Monitoria Anual - 1'!S11:S881,"Agrupada")</f>
        <v>8</v>
      </c>
      <c r="E23" s="468"/>
      <c r="F23" s="468"/>
      <c r="G23" s="469"/>
      <c r="H23" s="42"/>
      <c r="X23" s="4"/>
    </row>
    <row r="24" spans="1:28" ht="15.75" thickBot="1" x14ac:dyDescent="0.3">
      <c r="A24" s="4"/>
      <c r="C24" s="43" t="s">
        <v>490</v>
      </c>
      <c r="D24" s="467">
        <f>COUNTIF('Monitoria Anual - 1'!S11:S43,"Excluída")</f>
        <v>1</v>
      </c>
      <c r="E24" s="468"/>
      <c r="F24" s="468"/>
      <c r="G24" s="469"/>
      <c r="X24" s="4"/>
    </row>
    <row r="25" spans="1:28" x14ac:dyDescent="0.25">
      <c r="A25" s="4"/>
      <c r="X25" s="4"/>
    </row>
    <row r="26" spans="1:28" x14ac:dyDescent="0.25">
      <c r="A26" s="4"/>
      <c r="X26" s="4"/>
    </row>
    <row r="27" spans="1:28" ht="15.75" x14ac:dyDescent="0.25">
      <c r="A27" s="4"/>
      <c r="B27" s="465" t="s">
        <v>491</v>
      </c>
      <c r="C27" s="466"/>
      <c r="D27" s="10"/>
      <c r="E27" s="10"/>
      <c r="F27" s="10"/>
      <c r="G27" s="10"/>
      <c r="X27" s="4"/>
    </row>
    <row r="28" spans="1:28" ht="16.5" thickBot="1" x14ac:dyDescent="0.3">
      <c r="A28" s="4"/>
      <c r="B28" s="10"/>
      <c r="C28" s="44"/>
      <c r="D28" s="44"/>
      <c r="E28" s="44"/>
      <c r="F28" s="44"/>
      <c r="G28" s="44"/>
      <c r="H28" s="10"/>
      <c r="I28" s="10"/>
      <c r="J28" s="10"/>
      <c r="K28" s="10"/>
      <c r="L28" s="10"/>
      <c r="M28" s="10"/>
      <c r="N28" s="10"/>
      <c r="O28" s="10"/>
      <c r="P28" s="10"/>
      <c r="Q28" s="10"/>
      <c r="R28" s="10"/>
      <c r="S28" s="10"/>
      <c r="T28" s="10"/>
      <c r="U28" s="10"/>
      <c r="V28" s="10"/>
      <c r="W28" s="10"/>
      <c r="X28" s="4"/>
    </row>
    <row r="29" spans="1:28" ht="16.5" thickBot="1" x14ac:dyDescent="0.3">
      <c r="A29" s="4"/>
      <c r="B29" s="44"/>
      <c r="C29" s="45" t="s">
        <v>492</v>
      </c>
      <c r="D29" s="46">
        <f>COUNTA('Monitoria Anual - 1'!A11:A42)</f>
        <v>5</v>
      </c>
      <c r="H29" s="44"/>
      <c r="I29" s="44"/>
      <c r="J29" s="44"/>
      <c r="K29" s="44"/>
      <c r="L29" s="44"/>
      <c r="M29" s="44"/>
      <c r="N29" s="44"/>
      <c r="O29" s="44"/>
      <c r="P29" s="44"/>
      <c r="Q29" s="44"/>
      <c r="R29" s="44"/>
      <c r="S29" s="44"/>
      <c r="T29" s="44"/>
      <c r="U29" s="44"/>
      <c r="V29" s="44"/>
      <c r="W29" s="44"/>
      <c r="X29" s="4"/>
    </row>
    <row r="30" spans="1:28" ht="15.75" thickBot="1" x14ac:dyDescent="0.3">
      <c r="A30" s="4"/>
      <c r="X30" s="4"/>
    </row>
    <row r="31" spans="1:28" ht="15.75" thickBot="1" x14ac:dyDescent="0.3">
      <c r="A31" s="4"/>
      <c r="C31" s="47" t="s">
        <v>493</v>
      </c>
      <c r="D31" s="47" t="s">
        <v>494</v>
      </c>
      <c r="E31" s="48"/>
      <c r="F31" s="49"/>
      <c r="G31" s="50"/>
      <c r="H31" s="51"/>
      <c r="I31" s="52"/>
      <c r="J31" s="53"/>
      <c r="W31" s="54"/>
      <c r="X31" s="4"/>
    </row>
    <row r="32" spans="1:28" x14ac:dyDescent="0.25">
      <c r="A32" s="4"/>
      <c r="C32" s="55" t="s">
        <v>495</v>
      </c>
      <c r="D32" s="56">
        <f>SUM(F32:J32)</f>
        <v>14</v>
      </c>
      <c r="E32" s="57">
        <f>COUNTA('Monitoria Anual - 1'!S11:S24)</f>
        <v>5</v>
      </c>
      <c r="F32" s="58">
        <f>COUNTA('Monitoria Anual - 1'!N11:N24)</f>
        <v>0</v>
      </c>
      <c r="G32" s="58">
        <f>COUNTA('Monitoria Anual - 1'!O11:O24)</f>
        <v>1</v>
      </c>
      <c r="H32" s="58">
        <f>COUNTA('Monitoria Anual - 1'!P11:P24)</f>
        <v>3</v>
      </c>
      <c r="I32" s="58">
        <f>COUNTA('Monitoria Anual - 1'!Q11:Q24)</f>
        <v>8</v>
      </c>
      <c r="J32" s="59">
        <f>COUNTA('Monitoria Anual - 1'!R11:R24)</f>
        <v>2</v>
      </c>
      <c r="W32" s="54"/>
      <c r="X32" s="4"/>
    </row>
    <row r="33" spans="1:30" x14ac:dyDescent="0.25">
      <c r="A33" s="4"/>
      <c r="C33" s="60" t="s">
        <v>496</v>
      </c>
      <c r="D33" s="55">
        <f>SUM(F33:J33)</f>
        <v>7</v>
      </c>
      <c r="E33" s="61">
        <f>COUNTA('Monitoria Anual - 1'!S25:S31)</f>
        <v>2</v>
      </c>
      <c r="F33" s="62">
        <f>COUNTA('Monitoria Anual - 1'!N25:N31)</f>
        <v>0</v>
      </c>
      <c r="G33" s="62">
        <f>COUNTA('Monitoria Anual - 1'!O25:O31)</f>
        <v>3</v>
      </c>
      <c r="H33" s="62">
        <f>COUNTA('Monitoria Anual - 1'!P25:P31)</f>
        <v>1</v>
      </c>
      <c r="I33" s="62">
        <f>COUNTA('Monitoria Anual - 1'!Q25:Q31)</f>
        <v>2</v>
      </c>
      <c r="J33" s="63">
        <f>COUNTA('Monitoria Anual - 1'!R25:R31)</f>
        <v>1</v>
      </c>
      <c r="W33" s="54"/>
      <c r="X33" s="4"/>
    </row>
    <row r="34" spans="1:30" x14ac:dyDescent="0.25">
      <c r="A34" s="4"/>
      <c r="C34" s="60" t="s">
        <v>497</v>
      </c>
      <c r="D34" s="55">
        <f>SUM(F34:J34)</f>
        <v>2</v>
      </c>
      <c r="E34" s="61">
        <f>COUNTA('Monitoria Anual - 1'!S32:S33)</f>
        <v>0</v>
      </c>
      <c r="F34" s="62">
        <f>COUNTA('Monitoria Anual - 1'!N32:N33)</f>
        <v>0</v>
      </c>
      <c r="G34" s="62">
        <f>COUNTA('Monitoria Anual - 1'!O32:O33)</f>
        <v>0</v>
      </c>
      <c r="H34" s="62">
        <f>COUNTA('Monitoria Anual - 1'!P32:P33)</f>
        <v>1</v>
      </c>
      <c r="I34" s="62">
        <f>COUNTA('Monitoria Anual - 1'!Q32:Q33)</f>
        <v>1</v>
      </c>
      <c r="J34" s="63">
        <f>COUNTA('Monitoria Anual - 1'!R32:R33)</f>
        <v>0</v>
      </c>
      <c r="W34" s="54"/>
      <c r="X34" s="4"/>
    </row>
    <row r="35" spans="1:30" x14ac:dyDescent="0.25">
      <c r="A35" s="4"/>
      <c r="C35" s="60" t="s">
        <v>498</v>
      </c>
      <c r="D35" s="55">
        <f>SUM(F35:J35)</f>
        <v>3</v>
      </c>
      <c r="E35" s="61">
        <f>COUNTA('Monitoria Anual - 1'!S34:S36)</f>
        <v>0</v>
      </c>
      <c r="F35" s="62">
        <f>COUNTA('Monitoria Anual - 1'!N34:N36)</f>
        <v>0</v>
      </c>
      <c r="G35" s="62">
        <f>COUNTA('Monitoria Anual - 1'!O34:O36)</f>
        <v>0</v>
      </c>
      <c r="H35" s="62">
        <f>COUNTA('Monitoria Anual - 1'!P34:P36)</f>
        <v>1</v>
      </c>
      <c r="I35" s="62">
        <f>COUNTA('Monitoria Anual - 1'!Q34:Q36)</f>
        <v>2</v>
      </c>
      <c r="J35" s="63">
        <f>COUNTA('Monitoria Anual - 1'!R34:R36)</f>
        <v>0</v>
      </c>
      <c r="W35" s="54"/>
      <c r="X35" s="4"/>
    </row>
    <row r="36" spans="1:30" x14ac:dyDescent="0.25">
      <c r="A36" s="4"/>
      <c r="C36" s="60" t="s">
        <v>499</v>
      </c>
      <c r="D36" s="55">
        <f>SUM(F36:J36)</f>
        <v>6</v>
      </c>
      <c r="E36" s="61">
        <f>COUNTA('Monitoria Anual - 1'!S37:S42)</f>
        <v>2</v>
      </c>
      <c r="F36" s="62">
        <f>COUNTA('Monitoria Anual - 1'!N37:N42)</f>
        <v>0</v>
      </c>
      <c r="G36" s="62">
        <f>COUNTA('Monitoria Anual - 1'!O37:O42)</f>
        <v>0</v>
      </c>
      <c r="H36" s="62">
        <f>COUNTA('Monitoria Anual - 1'!P37:P42)</f>
        <v>2</v>
      </c>
      <c r="I36" s="62">
        <f>COUNTA('Monitoria Anual - 1'!Q37:Q42)</f>
        <v>4</v>
      </c>
      <c r="J36" s="63">
        <f>COUNTA('Monitoria Anual - 1'!R37:R42)</f>
        <v>0</v>
      </c>
      <c r="W36" s="54"/>
      <c r="X36" s="4"/>
    </row>
    <row r="37" spans="1:30" x14ac:dyDescent="0.25">
      <c r="A37" s="4"/>
      <c r="X37" s="4"/>
    </row>
    <row r="38" spans="1:30" x14ac:dyDescent="0.25">
      <c r="A38" s="4"/>
      <c r="B38" s="4"/>
      <c r="C38" s="4"/>
      <c r="D38" s="4"/>
      <c r="E38" s="4"/>
      <c r="F38" s="4"/>
      <c r="G38" s="4"/>
      <c r="H38" s="4"/>
      <c r="I38" s="4"/>
      <c r="J38" s="4"/>
      <c r="K38" s="4"/>
      <c r="L38" s="4"/>
      <c r="M38" s="4"/>
      <c r="N38" s="4"/>
      <c r="O38" s="4"/>
      <c r="P38" s="4"/>
      <c r="Q38" s="4"/>
      <c r="R38" s="4"/>
      <c r="S38" s="4"/>
      <c r="T38" s="4"/>
      <c r="U38" s="4"/>
      <c r="V38" s="4"/>
      <c r="W38" s="4"/>
      <c r="X38" s="4"/>
    </row>
    <row r="40" spans="1:30" x14ac:dyDescent="0.2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row>
    <row r="41" spans="1:30" x14ac:dyDescent="0.2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row>
    <row r="42" spans="1:30" x14ac:dyDescent="0.2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row>
  </sheetData>
  <sheetProtection algorithmName="SHA-512" hashValue="um9Kk8JUSQ+OZw/LB5wXEM5Byw5F5ydpzArZaEK+uJrjWC4/b96pyaf8yCmabAh1i/IMvMaVbJPiZ80+Z/WWnw==" saltValue="0ePoWRZq6fLfOxTkp9YJrQ==" spinCount="100000" sheet="1" objects="1" scenarios="1"/>
  <protectedRanges>
    <protectedRange password="ECFE" sqref="A37:AD42 A1:AD2 A4:AD36 A3" name="Intervalo1"/>
  </protectedRanges>
  <mergeCells count="13">
    <mergeCell ref="B3:AJ3"/>
    <mergeCell ref="B1:W2"/>
    <mergeCell ref="B27:C27"/>
    <mergeCell ref="D23:G23"/>
    <mergeCell ref="D24:G24"/>
    <mergeCell ref="D7:G7"/>
    <mergeCell ref="B11:C11"/>
    <mergeCell ref="B9:W9"/>
    <mergeCell ref="F12:G12"/>
    <mergeCell ref="C13:G13"/>
    <mergeCell ref="B5:C5"/>
    <mergeCell ref="B7:C7"/>
    <mergeCell ref="D5:M5"/>
  </mergeCells>
  <conditionalFormatting sqref="E32:F32 F32:J36">
    <cfRule type="cellIs" dxfId="31"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944FB-161B-4BD6-A678-0DB6F51EA067}">
  <dimension ref="A1:AN51"/>
  <sheetViews>
    <sheetView showGridLines="0" zoomScale="80" zoomScaleNormal="80" workbookViewId="0">
      <selection activeCell="B4" sqref="B4:K4"/>
    </sheetView>
  </sheetViews>
  <sheetFormatPr defaultColWidth="8.85546875" defaultRowHeight="15" x14ac:dyDescent="0.25"/>
  <cols>
    <col min="1" max="1" width="52" style="1" customWidth="1"/>
    <col min="2" max="2" width="12.42578125" style="1" customWidth="1"/>
    <col min="3" max="3" width="73.5703125" style="1" customWidth="1"/>
    <col min="4" max="4" width="18.7109375" style="1" customWidth="1"/>
    <col min="5" max="5" width="19.42578125" style="1" customWidth="1"/>
    <col min="6" max="6" width="25.7109375" style="1" customWidth="1"/>
    <col min="7" max="7" width="27.5703125" style="1" customWidth="1"/>
    <col min="8" max="12" width="25.140625" style="1" customWidth="1"/>
    <col min="13" max="13" width="27.7109375" style="1" bestFit="1" customWidth="1"/>
    <col min="14" max="19" width="26.7109375" style="92" customWidth="1"/>
    <col min="20" max="20" width="62.85546875" style="1" customWidth="1"/>
    <col min="21" max="21" width="28.7109375" style="1" customWidth="1"/>
    <col min="22" max="22" width="40" style="1" customWidth="1"/>
    <col min="23" max="24" width="26.7109375" style="1" customWidth="1"/>
    <col min="25" max="27" width="28.85546875" style="1" customWidth="1"/>
    <col min="28" max="31" width="18.7109375" style="1" customWidth="1"/>
    <col min="32" max="32" width="49.42578125" style="1" customWidth="1"/>
    <col min="33" max="33" width="23" style="1" bestFit="1" customWidth="1"/>
    <col min="34" max="34" width="18.7109375" style="1" customWidth="1"/>
    <col min="35" max="35" width="22.7109375" style="1" customWidth="1"/>
    <col min="36" max="36" width="7" style="1" customWidth="1"/>
    <col min="37" max="39" width="8.85546875" style="1"/>
    <col min="40" max="40" width="8.85546875" style="1" hidden="1" customWidth="1"/>
    <col min="41" max="16384" width="8.85546875" style="1"/>
  </cols>
  <sheetData>
    <row r="1" spans="1:40" ht="29.25" customHeight="1" x14ac:dyDescent="0.25">
      <c r="A1" s="408" t="s">
        <v>0</v>
      </c>
      <c r="B1" s="408"/>
      <c r="C1" s="408"/>
      <c r="D1" s="408"/>
      <c r="E1" s="408"/>
      <c r="F1" s="408"/>
      <c r="G1" s="408"/>
      <c r="H1" s="408"/>
      <c r="I1" s="408"/>
      <c r="J1" s="408"/>
      <c r="K1" s="408"/>
      <c r="L1" s="408"/>
      <c r="M1" s="408"/>
      <c r="N1" s="408"/>
      <c r="O1" s="408"/>
      <c r="P1" s="408"/>
      <c r="Q1" s="408"/>
      <c r="R1" s="408"/>
      <c r="S1" s="408"/>
      <c r="T1" s="408"/>
      <c r="U1" s="408"/>
      <c r="V1" s="408"/>
      <c r="W1" s="408"/>
      <c r="X1" s="408"/>
      <c r="Y1" s="408"/>
      <c r="Z1" s="408"/>
      <c r="AA1" s="408"/>
      <c r="AB1" s="408"/>
      <c r="AC1" s="408"/>
      <c r="AD1" s="408"/>
      <c r="AE1" s="408"/>
      <c r="AF1" s="408"/>
      <c r="AG1" s="408"/>
      <c r="AH1" s="408"/>
      <c r="AI1" s="408"/>
      <c r="AJ1" s="7"/>
    </row>
    <row r="2" spans="1:40" ht="21.75" customHeight="1" thickBot="1" x14ac:dyDescent="0.3">
      <c r="A2" s="409" t="s">
        <v>1</v>
      </c>
      <c r="B2" s="409"/>
      <c r="C2" s="409"/>
      <c r="D2" s="409"/>
      <c r="E2" s="409"/>
      <c r="F2" s="409"/>
      <c r="G2" s="409"/>
      <c r="H2" s="409"/>
      <c r="I2" s="409"/>
      <c r="J2" s="409"/>
      <c r="K2" s="409"/>
      <c r="L2" s="409"/>
      <c r="M2" s="409"/>
      <c r="N2" s="409"/>
      <c r="O2" s="409"/>
      <c r="P2" s="409"/>
      <c r="Q2" s="409"/>
      <c r="R2" s="409"/>
      <c r="S2" s="409"/>
      <c r="T2" s="409"/>
      <c r="U2" s="409"/>
      <c r="V2" s="409"/>
      <c r="W2" s="409"/>
      <c r="X2" s="409"/>
      <c r="Y2" s="409"/>
      <c r="Z2" s="409"/>
      <c r="AA2" s="409"/>
      <c r="AB2" s="409"/>
      <c r="AC2" s="409"/>
      <c r="AD2" s="409"/>
      <c r="AE2" s="409"/>
      <c r="AF2" s="409"/>
      <c r="AG2" s="409"/>
      <c r="AH2" s="409"/>
      <c r="AI2" s="409"/>
      <c r="AJ2" s="7"/>
    </row>
    <row r="3" spans="1:40" ht="15.75" customHeight="1" thickTop="1" x14ac:dyDescent="0.25">
      <c r="AJ3" s="7"/>
    </row>
    <row r="4" spans="1:40" ht="30.75" customHeight="1" x14ac:dyDescent="0.25">
      <c r="A4" s="116" t="s">
        <v>2</v>
      </c>
      <c r="B4" s="477" t="s">
        <v>3</v>
      </c>
      <c r="C4" s="477"/>
      <c r="D4" s="477"/>
      <c r="E4" s="477"/>
      <c r="F4" s="477"/>
      <c r="G4" s="477"/>
      <c r="H4" s="477"/>
      <c r="I4" s="477"/>
      <c r="J4" s="477"/>
      <c r="K4" s="478"/>
      <c r="L4" s="8"/>
      <c r="M4" s="8"/>
      <c r="N4" s="8"/>
      <c r="O4" s="8"/>
      <c r="P4" s="8"/>
      <c r="Q4" s="8"/>
      <c r="R4" s="8"/>
      <c r="S4" s="1"/>
      <c r="AJ4" s="7"/>
    </row>
    <row r="5" spans="1:40" ht="18" customHeight="1" x14ac:dyDescent="0.25">
      <c r="AJ5" s="7"/>
    </row>
    <row r="6" spans="1:40" ht="29.25" customHeight="1" x14ac:dyDescent="0.25">
      <c r="A6" s="116" t="s">
        <v>4</v>
      </c>
      <c r="B6" s="483" t="s">
        <v>500</v>
      </c>
      <c r="C6" s="484"/>
      <c r="M6" s="92"/>
      <c r="AJ6" s="7"/>
      <c r="AN6" s="1" t="s">
        <v>6</v>
      </c>
    </row>
    <row r="7" spans="1:40" x14ac:dyDescent="0.25">
      <c r="AJ7" s="7"/>
      <c r="AN7" s="115" t="s">
        <v>7</v>
      </c>
    </row>
    <row r="8" spans="1:40" ht="15.75" x14ac:dyDescent="0.25">
      <c r="A8" s="485" t="s">
        <v>8</v>
      </c>
      <c r="B8" s="485"/>
      <c r="C8" s="485"/>
      <c r="D8" s="485"/>
      <c r="E8" s="485"/>
      <c r="F8" s="485"/>
      <c r="G8" s="485"/>
      <c r="H8" s="485"/>
      <c r="I8" s="485"/>
      <c r="J8" s="485"/>
      <c r="K8" s="485"/>
      <c r="L8" s="485"/>
      <c r="M8" s="485"/>
      <c r="N8" s="486" t="s">
        <v>9</v>
      </c>
      <c r="O8" s="486"/>
      <c r="P8" s="486"/>
      <c r="Q8" s="486"/>
      <c r="R8" s="486"/>
      <c r="S8" s="486"/>
      <c r="T8" s="486"/>
      <c r="U8" s="486"/>
      <c r="V8" s="486"/>
      <c r="W8" s="486"/>
      <c r="X8" s="486"/>
      <c r="Y8" s="487" t="s">
        <v>10</v>
      </c>
      <c r="Z8" s="487"/>
      <c r="AA8" s="487"/>
      <c r="AB8" s="487"/>
      <c r="AC8" s="487"/>
      <c r="AD8" s="487"/>
      <c r="AE8" s="487"/>
      <c r="AF8" s="487"/>
      <c r="AG8" s="487"/>
      <c r="AH8" s="487"/>
      <c r="AI8" s="487"/>
      <c r="AJ8" s="7"/>
    </row>
    <row r="9" spans="1:40" x14ac:dyDescent="0.25">
      <c r="A9" s="481" t="s">
        <v>11</v>
      </c>
      <c r="B9" s="481" t="s">
        <v>12</v>
      </c>
      <c r="C9" s="481" t="s">
        <v>13</v>
      </c>
      <c r="D9" s="481" t="s">
        <v>14</v>
      </c>
      <c r="E9" s="482" t="s">
        <v>15</v>
      </c>
      <c r="F9" s="481" t="s">
        <v>16</v>
      </c>
      <c r="G9" s="481"/>
      <c r="H9" s="481" t="s">
        <v>17</v>
      </c>
      <c r="I9" s="481" t="s">
        <v>18</v>
      </c>
      <c r="J9" s="481" t="s">
        <v>19</v>
      </c>
      <c r="K9" s="479" t="s">
        <v>20</v>
      </c>
      <c r="L9" s="479"/>
      <c r="M9" s="481" t="s">
        <v>21</v>
      </c>
      <c r="N9" s="495" t="s">
        <v>22</v>
      </c>
      <c r="O9" s="490" t="s">
        <v>23</v>
      </c>
      <c r="P9" s="491" t="s">
        <v>24</v>
      </c>
      <c r="Q9" s="492" t="s">
        <v>25</v>
      </c>
      <c r="R9" s="493" t="s">
        <v>26</v>
      </c>
      <c r="S9" s="494" t="s">
        <v>27</v>
      </c>
      <c r="T9" s="489" t="s">
        <v>28</v>
      </c>
      <c r="U9" s="489" t="s">
        <v>29</v>
      </c>
      <c r="V9" s="489" t="s">
        <v>30</v>
      </c>
      <c r="W9" s="489" t="s">
        <v>31</v>
      </c>
      <c r="X9" s="489" t="s">
        <v>32</v>
      </c>
      <c r="Y9" s="488" t="s">
        <v>33</v>
      </c>
      <c r="Z9" s="488" t="s">
        <v>34</v>
      </c>
      <c r="AA9" s="488" t="s">
        <v>35</v>
      </c>
      <c r="AB9" s="488" t="s">
        <v>36</v>
      </c>
      <c r="AC9" s="488" t="s">
        <v>37</v>
      </c>
      <c r="AD9" s="488" t="s">
        <v>38</v>
      </c>
      <c r="AE9" s="488" t="s">
        <v>39</v>
      </c>
      <c r="AF9" s="488" t="s">
        <v>40</v>
      </c>
      <c r="AG9" s="488" t="s">
        <v>41</v>
      </c>
      <c r="AH9" s="488" t="s">
        <v>42</v>
      </c>
      <c r="AI9" s="488" t="s">
        <v>43</v>
      </c>
      <c r="AJ9" s="7"/>
    </row>
    <row r="10" spans="1:40" x14ac:dyDescent="0.25">
      <c r="A10" s="481"/>
      <c r="B10" s="481"/>
      <c r="C10" s="481"/>
      <c r="D10" s="481"/>
      <c r="E10" s="482"/>
      <c r="F10" s="98" t="s">
        <v>44</v>
      </c>
      <c r="G10" s="98" t="s">
        <v>45</v>
      </c>
      <c r="H10" s="481"/>
      <c r="I10" s="481"/>
      <c r="J10" s="481"/>
      <c r="K10" s="130" t="s">
        <v>46</v>
      </c>
      <c r="L10" s="130" t="s">
        <v>47</v>
      </c>
      <c r="M10" s="481"/>
      <c r="N10" s="495"/>
      <c r="O10" s="490"/>
      <c r="P10" s="491"/>
      <c r="Q10" s="492"/>
      <c r="R10" s="493"/>
      <c r="S10" s="494"/>
      <c r="T10" s="489"/>
      <c r="U10" s="489"/>
      <c r="V10" s="489"/>
      <c r="W10" s="489"/>
      <c r="X10" s="489"/>
      <c r="Y10" s="488"/>
      <c r="Z10" s="488"/>
      <c r="AA10" s="488"/>
      <c r="AB10" s="488"/>
      <c r="AC10" s="488"/>
      <c r="AD10" s="488"/>
      <c r="AE10" s="488"/>
      <c r="AF10" s="488"/>
      <c r="AG10" s="488"/>
      <c r="AH10" s="488"/>
      <c r="AI10" s="488"/>
      <c r="AJ10" s="7"/>
    </row>
    <row r="11" spans="1:40" s="92" customFormat="1" ht="90.75" customHeight="1" x14ac:dyDescent="0.25">
      <c r="A11" s="435" t="s">
        <v>501</v>
      </c>
      <c r="B11" s="154" t="s">
        <v>49</v>
      </c>
      <c r="C11" s="155" t="s">
        <v>50</v>
      </c>
      <c r="D11" s="154" t="s">
        <v>62</v>
      </c>
      <c r="E11" s="154" t="s">
        <v>502</v>
      </c>
      <c r="F11" s="156">
        <v>43191</v>
      </c>
      <c r="G11" s="156">
        <v>45017</v>
      </c>
      <c r="H11" s="154" t="s">
        <v>64</v>
      </c>
      <c r="I11" s="157">
        <v>0</v>
      </c>
      <c r="J11" s="158" t="s">
        <v>503</v>
      </c>
      <c r="K11" s="154"/>
      <c r="L11" s="154" t="s">
        <v>504</v>
      </c>
      <c r="M11" s="154" t="s">
        <v>505</v>
      </c>
      <c r="N11" s="155"/>
      <c r="O11" s="239"/>
      <c r="P11" s="155"/>
      <c r="Q11" s="155" t="s">
        <v>57</v>
      </c>
      <c r="R11" s="155"/>
      <c r="S11" s="154"/>
      <c r="T11" s="155" t="s">
        <v>506</v>
      </c>
      <c r="U11" s="155" t="s">
        <v>507</v>
      </c>
      <c r="V11" s="155"/>
      <c r="W11" s="155" t="s">
        <v>508</v>
      </c>
      <c r="X11" s="155" t="s">
        <v>509</v>
      </c>
      <c r="Y11" s="155" t="s">
        <v>510</v>
      </c>
      <c r="Z11" s="154" t="s">
        <v>511</v>
      </c>
      <c r="AA11" s="154"/>
      <c r="AB11" s="156"/>
      <c r="AC11" s="156"/>
      <c r="AD11" s="154"/>
      <c r="AE11" s="157">
        <v>300000</v>
      </c>
      <c r="AF11" s="158"/>
      <c r="AG11" s="154"/>
      <c r="AH11" s="154"/>
      <c r="AI11" s="155" t="s">
        <v>512</v>
      </c>
      <c r="AJ11" s="7"/>
    </row>
    <row r="12" spans="1:40" s="92" customFormat="1" ht="90.75" customHeight="1" x14ac:dyDescent="0.25">
      <c r="A12" s="435"/>
      <c r="B12" s="154" t="s">
        <v>69</v>
      </c>
      <c r="C12" s="161" t="s">
        <v>70</v>
      </c>
      <c r="D12" s="162" t="s">
        <v>513</v>
      </c>
      <c r="E12" s="162" t="s">
        <v>514</v>
      </c>
      <c r="F12" s="156">
        <v>43191</v>
      </c>
      <c r="G12" s="156">
        <v>44652</v>
      </c>
      <c r="H12" s="154" t="s">
        <v>515</v>
      </c>
      <c r="I12" s="163">
        <v>50000</v>
      </c>
      <c r="J12" s="158" t="s">
        <v>516</v>
      </c>
      <c r="K12" s="154"/>
      <c r="L12" s="162" t="s">
        <v>517</v>
      </c>
      <c r="M12" s="162" t="s">
        <v>518</v>
      </c>
      <c r="N12" s="155"/>
      <c r="O12" s="155"/>
      <c r="P12" s="155" t="s">
        <v>57</v>
      </c>
      <c r="Q12" s="155"/>
      <c r="R12" s="155"/>
      <c r="S12" s="154"/>
      <c r="T12" s="155" t="s">
        <v>519</v>
      </c>
      <c r="U12" s="155"/>
      <c r="V12" s="155" t="s">
        <v>520</v>
      </c>
      <c r="W12" s="155" t="s">
        <v>521</v>
      </c>
      <c r="X12" s="155" t="s">
        <v>522</v>
      </c>
      <c r="Y12" s="154"/>
      <c r="Z12" s="154"/>
      <c r="AA12" s="154"/>
      <c r="AB12" s="156"/>
      <c r="AC12" s="156">
        <v>45017</v>
      </c>
      <c r="AD12" s="154"/>
      <c r="AE12" s="157"/>
      <c r="AF12" s="158" t="s">
        <v>523</v>
      </c>
      <c r="AG12" s="154"/>
      <c r="AH12" s="154"/>
      <c r="AI12" s="154"/>
      <c r="AJ12" s="7"/>
    </row>
    <row r="13" spans="1:40" s="92" customFormat="1" ht="90.75" customHeight="1" x14ac:dyDescent="0.25">
      <c r="A13" s="435"/>
      <c r="B13" s="258" t="s">
        <v>82</v>
      </c>
      <c r="C13" s="153" t="s">
        <v>524</v>
      </c>
      <c r="D13" s="162"/>
      <c r="E13" s="162"/>
      <c r="F13" s="156"/>
      <c r="G13" s="156"/>
      <c r="H13" s="154"/>
      <c r="I13" s="163"/>
      <c r="J13" s="158"/>
      <c r="K13" s="154"/>
      <c r="L13" s="162"/>
      <c r="M13" s="162"/>
      <c r="N13" s="155"/>
      <c r="O13" s="155"/>
      <c r="P13" s="155"/>
      <c r="Q13" s="155"/>
      <c r="R13" s="155"/>
      <c r="S13" s="154"/>
      <c r="T13" s="155"/>
      <c r="U13" s="155"/>
      <c r="V13" s="155"/>
      <c r="W13" s="155"/>
      <c r="X13" s="238"/>
      <c r="Y13" s="238"/>
      <c r="Z13" s="154"/>
      <c r="AA13" s="154"/>
      <c r="AB13" s="156"/>
      <c r="AC13" s="156"/>
      <c r="AD13" s="154"/>
      <c r="AE13" s="157"/>
      <c r="AF13" s="158"/>
      <c r="AG13" s="154"/>
      <c r="AH13" s="154"/>
      <c r="AI13" s="188" t="s">
        <v>525</v>
      </c>
      <c r="AJ13" s="7"/>
    </row>
    <row r="14" spans="1:40" s="92" customFormat="1" ht="90.75" customHeight="1" x14ac:dyDescent="0.25">
      <c r="A14" s="435"/>
      <c r="B14" s="154" t="s">
        <v>93</v>
      </c>
      <c r="C14" s="155" t="s">
        <v>105</v>
      </c>
      <c r="D14" s="154" t="s">
        <v>106</v>
      </c>
      <c r="E14" s="154" t="s">
        <v>107</v>
      </c>
      <c r="F14" s="156">
        <v>43191</v>
      </c>
      <c r="G14" s="156">
        <v>45047</v>
      </c>
      <c r="H14" s="154" t="s">
        <v>526</v>
      </c>
      <c r="I14" s="163">
        <v>20000</v>
      </c>
      <c r="J14" s="158" t="s">
        <v>527</v>
      </c>
      <c r="K14" s="158"/>
      <c r="L14" s="162" t="s">
        <v>528</v>
      </c>
      <c r="M14" s="154"/>
      <c r="N14" s="155"/>
      <c r="O14" s="155"/>
      <c r="P14" s="155"/>
      <c r="Q14" s="155" t="s">
        <v>57</v>
      </c>
      <c r="R14" s="155"/>
      <c r="S14" s="154"/>
      <c r="T14" s="155" t="s">
        <v>529</v>
      </c>
      <c r="U14" s="238"/>
      <c r="V14" s="238" t="s">
        <v>530</v>
      </c>
      <c r="W14" s="164" t="s">
        <v>531</v>
      </c>
      <c r="X14" s="155" t="s">
        <v>532</v>
      </c>
      <c r="Y14" s="165" t="s">
        <v>533</v>
      </c>
      <c r="Z14" s="155"/>
      <c r="AA14" s="155"/>
      <c r="AB14" s="155"/>
      <c r="AC14" s="155"/>
      <c r="AD14" s="155" t="s">
        <v>534</v>
      </c>
      <c r="AE14" s="155"/>
      <c r="AF14" s="158" t="s">
        <v>535</v>
      </c>
      <c r="AG14" s="155"/>
      <c r="AH14" s="155"/>
      <c r="AI14" s="165" t="s">
        <v>536</v>
      </c>
      <c r="AJ14" s="7"/>
    </row>
    <row r="15" spans="1:40" s="92" customFormat="1" ht="90.75" customHeight="1" x14ac:dyDescent="0.25">
      <c r="A15" s="435"/>
      <c r="B15" s="154" t="s">
        <v>109</v>
      </c>
      <c r="C15" s="161" t="s">
        <v>120</v>
      </c>
      <c r="D15" s="162" t="s">
        <v>111</v>
      </c>
      <c r="E15" s="162" t="s">
        <v>112</v>
      </c>
      <c r="F15" s="156">
        <v>43191</v>
      </c>
      <c r="G15" s="156">
        <v>45047</v>
      </c>
      <c r="H15" s="154" t="s">
        <v>537</v>
      </c>
      <c r="I15" s="163">
        <v>7000000</v>
      </c>
      <c r="J15" s="158" t="s">
        <v>114</v>
      </c>
      <c r="K15" s="158"/>
      <c r="L15" s="154" t="s">
        <v>538</v>
      </c>
      <c r="M15" s="162" t="s">
        <v>539</v>
      </c>
      <c r="N15" s="155"/>
      <c r="O15" s="155"/>
      <c r="P15" s="155"/>
      <c r="Q15" s="155" t="s">
        <v>57</v>
      </c>
      <c r="R15" s="155"/>
      <c r="S15" s="154"/>
      <c r="T15" s="155" t="s">
        <v>540</v>
      </c>
      <c r="U15" s="155" t="s">
        <v>541</v>
      </c>
      <c r="V15" s="155"/>
      <c r="W15" s="154" t="s">
        <v>537</v>
      </c>
      <c r="X15" s="259" t="s">
        <v>542</v>
      </c>
      <c r="Y15" s="161"/>
      <c r="Z15" s="165" t="s">
        <v>543</v>
      </c>
      <c r="AA15" s="154"/>
      <c r="AB15" s="156"/>
      <c r="AC15" s="156"/>
      <c r="AD15" s="154"/>
      <c r="AE15" s="157"/>
      <c r="AF15" s="158"/>
      <c r="AG15" s="158"/>
      <c r="AH15" s="154"/>
      <c r="AI15" s="154"/>
      <c r="AJ15" s="7"/>
    </row>
    <row r="16" spans="1:40" s="92" customFormat="1" ht="90.75" customHeight="1" x14ac:dyDescent="0.25">
      <c r="A16" s="435"/>
      <c r="B16" s="154" t="s">
        <v>121</v>
      </c>
      <c r="C16" s="155" t="s">
        <v>131</v>
      </c>
      <c r="D16" s="154" t="s">
        <v>132</v>
      </c>
      <c r="E16" s="154" t="s">
        <v>133</v>
      </c>
      <c r="F16" s="156">
        <v>43191</v>
      </c>
      <c r="G16" s="156">
        <v>43922</v>
      </c>
      <c r="H16" s="154" t="s">
        <v>544</v>
      </c>
      <c r="I16" s="157">
        <v>0</v>
      </c>
      <c r="J16" s="158" t="s">
        <v>545</v>
      </c>
      <c r="K16" s="158"/>
      <c r="L16" s="162" t="s">
        <v>546</v>
      </c>
      <c r="M16" s="154" t="s">
        <v>547</v>
      </c>
      <c r="N16" s="154"/>
      <c r="O16" s="155" t="s">
        <v>57</v>
      </c>
      <c r="P16" s="155"/>
      <c r="Q16" s="155"/>
      <c r="R16" s="155"/>
      <c r="S16" s="154"/>
      <c r="T16" s="154" t="s">
        <v>548</v>
      </c>
      <c r="U16" s="238" t="s">
        <v>549</v>
      </c>
      <c r="V16" s="238" t="s">
        <v>550</v>
      </c>
      <c r="W16" s="154" t="s">
        <v>544</v>
      </c>
      <c r="X16" s="155"/>
      <c r="Y16" s="238"/>
      <c r="Z16" s="154"/>
      <c r="AA16" s="154"/>
      <c r="AB16" s="156"/>
      <c r="AC16" s="156">
        <v>45047</v>
      </c>
      <c r="AD16" s="154"/>
      <c r="AE16" s="157"/>
      <c r="AF16" s="158"/>
      <c r="AG16" s="158"/>
      <c r="AH16" s="154"/>
      <c r="AI16" s="154"/>
      <c r="AJ16" s="7"/>
    </row>
    <row r="17" spans="1:36" s="92" customFormat="1" ht="90.75" customHeight="1" x14ac:dyDescent="0.25">
      <c r="A17" s="435"/>
      <c r="B17" s="154" t="s">
        <v>135</v>
      </c>
      <c r="C17" s="155" t="s">
        <v>136</v>
      </c>
      <c r="D17" s="154" t="s">
        <v>551</v>
      </c>
      <c r="E17" s="154" t="s">
        <v>138</v>
      </c>
      <c r="F17" s="156">
        <v>43191</v>
      </c>
      <c r="G17" s="156">
        <v>45047</v>
      </c>
      <c r="H17" s="154" t="s">
        <v>537</v>
      </c>
      <c r="I17" s="157">
        <v>0</v>
      </c>
      <c r="J17" s="158" t="s">
        <v>552</v>
      </c>
      <c r="K17" s="154"/>
      <c r="L17" s="162" t="s">
        <v>140</v>
      </c>
      <c r="M17" s="154" t="s">
        <v>553</v>
      </c>
      <c r="N17" s="155"/>
      <c r="O17" s="155"/>
      <c r="P17" s="155"/>
      <c r="Q17" s="155" t="s">
        <v>57</v>
      </c>
      <c r="R17" s="155"/>
      <c r="S17" s="154"/>
      <c r="T17" s="154" t="s">
        <v>554</v>
      </c>
      <c r="U17" s="155" t="s">
        <v>555</v>
      </c>
      <c r="V17" s="155" t="s">
        <v>556</v>
      </c>
      <c r="W17" s="154" t="s">
        <v>537</v>
      </c>
      <c r="X17" s="164"/>
      <c r="Y17" s="238"/>
      <c r="Z17" s="154"/>
      <c r="AA17" s="154"/>
      <c r="AB17" s="156"/>
      <c r="AC17" s="156"/>
      <c r="AD17" s="154"/>
      <c r="AE17" s="157"/>
      <c r="AF17" s="158" t="s">
        <v>557</v>
      </c>
      <c r="AG17" s="158"/>
      <c r="AH17" s="154"/>
      <c r="AI17" s="155" t="s">
        <v>558</v>
      </c>
      <c r="AJ17" s="7"/>
    </row>
    <row r="18" spans="1:36" s="92" customFormat="1" ht="90.75" customHeight="1" x14ac:dyDescent="0.25">
      <c r="A18" s="435"/>
      <c r="B18" s="258" t="s">
        <v>147</v>
      </c>
      <c r="C18" s="186" t="s">
        <v>559</v>
      </c>
      <c r="D18" s="154"/>
      <c r="E18" s="154"/>
      <c r="F18" s="156"/>
      <c r="G18" s="156"/>
      <c r="H18" s="154"/>
      <c r="I18" s="157"/>
      <c r="J18" s="158"/>
      <c r="K18" s="154"/>
      <c r="L18" s="162"/>
      <c r="M18" s="154"/>
      <c r="N18" s="155"/>
      <c r="O18" s="155"/>
      <c r="P18" s="155"/>
      <c r="Q18" s="155"/>
      <c r="R18" s="155"/>
      <c r="S18" s="154"/>
      <c r="T18" s="155"/>
      <c r="U18" s="155"/>
      <c r="V18" s="155"/>
      <c r="W18" s="155"/>
      <c r="X18" s="155"/>
      <c r="Y18" s="238"/>
      <c r="Z18" s="154"/>
      <c r="AA18" s="154"/>
      <c r="AB18" s="156"/>
      <c r="AC18" s="156"/>
      <c r="AD18" s="154"/>
      <c r="AE18" s="157"/>
      <c r="AF18" s="158"/>
      <c r="AG18" s="158"/>
      <c r="AH18" s="154"/>
      <c r="AI18" s="154" t="s">
        <v>560</v>
      </c>
      <c r="AJ18" s="7"/>
    </row>
    <row r="19" spans="1:36" s="92" customFormat="1" ht="90.75" customHeight="1" x14ac:dyDescent="0.25">
      <c r="A19" s="435"/>
      <c r="B19" s="258" t="s">
        <v>561</v>
      </c>
      <c r="C19" s="186" t="s">
        <v>562</v>
      </c>
      <c r="D19" s="154"/>
      <c r="E19" s="154"/>
      <c r="F19" s="156"/>
      <c r="G19" s="156"/>
      <c r="H19" s="154"/>
      <c r="I19" s="157"/>
      <c r="J19" s="158"/>
      <c r="K19" s="154"/>
      <c r="L19" s="162"/>
      <c r="M19" s="154"/>
      <c r="N19" s="155"/>
      <c r="O19" s="155"/>
      <c r="P19" s="155"/>
      <c r="Q19" s="155"/>
      <c r="R19" s="155"/>
      <c r="S19" s="154"/>
      <c r="T19" s="155"/>
      <c r="U19" s="155"/>
      <c r="V19" s="155"/>
      <c r="W19" s="155"/>
      <c r="X19" s="155"/>
      <c r="Y19" s="238"/>
      <c r="Z19" s="154"/>
      <c r="AA19" s="154"/>
      <c r="AB19" s="156"/>
      <c r="AC19" s="156"/>
      <c r="AD19" s="154"/>
      <c r="AE19" s="157"/>
      <c r="AF19" s="158"/>
      <c r="AG19" s="158"/>
      <c r="AH19" s="154"/>
      <c r="AI19" s="154" t="s">
        <v>563</v>
      </c>
      <c r="AJ19" s="7"/>
    </row>
    <row r="20" spans="1:36" s="92" customFormat="1" ht="90.75" customHeight="1" x14ac:dyDescent="0.25">
      <c r="A20" s="435"/>
      <c r="B20" s="154" t="s">
        <v>170</v>
      </c>
      <c r="C20" s="155" t="s">
        <v>171</v>
      </c>
      <c r="D20" s="154" t="s">
        <v>172</v>
      </c>
      <c r="E20" s="154" t="s">
        <v>173</v>
      </c>
      <c r="F20" s="156">
        <v>43191</v>
      </c>
      <c r="G20" s="156">
        <v>45047</v>
      </c>
      <c r="H20" s="154" t="s">
        <v>564</v>
      </c>
      <c r="I20" s="157">
        <v>30000</v>
      </c>
      <c r="J20" s="158" t="s">
        <v>180</v>
      </c>
      <c r="K20" s="158"/>
      <c r="L20" s="158"/>
      <c r="M20" s="154" t="s">
        <v>565</v>
      </c>
      <c r="N20" s="155"/>
      <c r="O20" s="155" t="s">
        <v>57</v>
      </c>
      <c r="P20" s="155"/>
      <c r="Q20" s="155"/>
      <c r="R20" s="155"/>
      <c r="S20" s="154"/>
      <c r="T20" s="154" t="s">
        <v>566</v>
      </c>
      <c r="U20" s="155"/>
      <c r="V20" s="155" t="s">
        <v>567</v>
      </c>
      <c r="W20" s="154" t="s">
        <v>564</v>
      </c>
      <c r="X20" s="155" t="s">
        <v>568</v>
      </c>
      <c r="Y20" s="155"/>
      <c r="Z20" s="155"/>
      <c r="AA20" s="155"/>
      <c r="AB20" s="155"/>
      <c r="AC20" s="155"/>
      <c r="AD20" s="155"/>
      <c r="AE20" s="155"/>
      <c r="AF20" s="158" t="s">
        <v>569</v>
      </c>
      <c r="AG20" s="155"/>
      <c r="AH20" s="155"/>
      <c r="AI20" s="165" t="s">
        <v>570</v>
      </c>
      <c r="AJ20" s="7"/>
    </row>
    <row r="21" spans="1:36" s="92" customFormat="1" ht="90.75" customHeight="1" x14ac:dyDescent="0.25">
      <c r="A21" s="435"/>
      <c r="B21" s="154" t="s">
        <v>182</v>
      </c>
      <c r="C21" s="155" t="s">
        <v>571</v>
      </c>
      <c r="D21" s="154" t="s">
        <v>194</v>
      </c>
      <c r="E21" s="154" t="s">
        <v>572</v>
      </c>
      <c r="F21" s="156">
        <v>43191</v>
      </c>
      <c r="G21" s="156">
        <v>45047</v>
      </c>
      <c r="H21" s="154" t="s">
        <v>113</v>
      </c>
      <c r="I21" s="157">
        <v>10000000</v>
      </c>
      <c r="J21" s="158" t="s">
        <v>573</v>
      </c>
      <c r="K21" s="158"/>
      <c r="L21" s="154" t="s">
        <v>574</v>
      </c>
      <c r="M21" s="154"/>
      <c r="N21" s="155"/>
      <c r="O21" s="155"/>
      <c r="P21" s="155"/>
      <c r="Q21" s="155" t="s">
        <v>57</v>
      </c>
      <c r="R21" s="155"/>
      <c r="S21" s="154"/>
      <c r="T21" s="155" t="s">
        <v>575</v>
      </c>
      <c r="U21" s="238" t="s">
        <v>576</v>
      </c>
      <c r="V21" s="238"/>
      <c r="W21" s="154" t="s">
        <v>113</v>
      </c>
      <c r="X21" s="155" t="s">
        <v>577</v>
      </c>
      <c r="Y21" s="155"/>
      <c r="Z21" s="155"/>
      <c r="AA21" s="155"/>
      <c r="AB21" s="155"/>
      <c r="AC21" s="155"/>
      <c r="AD21" s="155"/>
      <c r="AE21" s="155"/>
      <c r="AF21" s="158" t="s">
        <v>578</v>
      </c>
      <c r="AG21" s="155"/>
      <c r="AH21" s="155"/>
      <c r="AI21" s="155" t="s">
        <v>579</v>
      </c>
      <c r="AJ21" s="7"/>
    </row>
    <row r="22" spans="1:36" s="92" customFormat="1" ht="90.75" customHeight="1" x14ac:dyDescent="0.25">
      <c r="A22" s="435"/>
      <c r="B22" s="258" t="s">
        <v>198</v>
      </c>
      <c r="C22" s="186" t="s">
        <v>580</v>
      </c>
      <c r="D22" s="155"/>
      <c r="E22" s="155"/>
      <c r="F22" s="155"/>
      <c r="G22" s="155"/>
      <c r="H22" s="155"/>
      <c r="I22" s="155"/>
      <c r="J22" s="155"/>
      <c r="K22" s="155"/>
      <c r="L22" s="155"/>
      <c r="M22" s="155"/>
      <c r="N22" s="155"/>
      <c r="O22" s="155"/>
      <c r="P22" s="155"/>
      <c r="Q22" s="155"/>
      <c r="R22" s="155"/>
      <c r="S22" s="154"/>
      <c r="T22" s="155"/>
      <c r="U22" s="155"/>
      <c r="V22" s="155"/>
      <c r="W22" s="155"/>
      <c r="X22" s="155"/>
      <c r="Y22" s="155"/>
      <c r="Z22" s="154"/>
      <c r="AA22" s="154"/>
      <c r="AB22" s="156"/>
      <c r="AC22" s="156"/>
      <c r="AD22" s="154"/>
      <c r="AE22" s="157"/>
      <c r="AF22" s="158"/>
      <c r="AG22" s="158"/>
      <c r="AH22" s="154"/>
      <c r="AI22" s="154" t="s">
        <v>581</v>
      </c>
      <c r="AJ22" s="7"/>
    </row>
    <row r="23" spans="1:36" s="92" customFormat="1" ht="90.75" customHeight="1" x14ac:dyDescent="0.25">
      <c r="A23" s="435"/>
      <c r="B23" s="258" t="s">
        <v>207</v>
      </c>
      <c r="C23" s="186" t="s">
        <v>582</v>
      </c>
      <c r="D23" s="155"/>
      <c r="E23" s="155"/>
      <c r="F23" s="155"/>
      <c r="G23" s="155"/>
      <c r="H23" s="155"/>
      <c r="I23" s="155"/>
      <c r="J23" s="155"/>
      <c r="K23" s="155"/>
      <c r="L23" s="155"/>
      <c r="M23" s="155"/>
      <c r="N23" s="155"/>
      <c r="O23" s="155"/>
      <c r="P23" s="155"/>
      <c r="Q23" s="155"/>
      <c r="R23" s="155"/>
      <c r="S23" s="154"/>
      <c r="T23" s="155"/>
      <c r="U23" s="155"/>
      <c r="V23" s="155"/>
      <c r="W23" s="154"/>
      <c r="X23" s="155"/>
      <c r="Y23" s="238"/>
      <c r="Z23" s="154"/>
      <c r="AA23" s="154"/>
      <c r="AB23" s="156"/>
      <c r="AC23" s="156"/>
      <c r="AD23" s="154"/>
      <c r="AE23" s="157"/>
      <c r="AF23" s="158"/>
      <c r="AG23" s="158"/>
      <c r="AH23" s="158"/>
      <c r="AI23" s="154" t="s">
        <v>583</v>
      </c>
      <c r="AJ23" s="7"/>
    </row>
    <row r="24" spans="1:36" s="92" customFormat="1" ht="90.75" customHeight="1" x14ac:dyDescent="0.25">
      <c r="A24" s="435"/>
      <c r="B24" s="154" t="s">
        <v>217</v>
      </c>
      <c r="C24" s="155" t="s">
        <v>584</v>
      </c>
      <c r="D24" s="154" t="s">
        <v>228</v>
      </c>
      <c r="E24" s="154" t="s">
        <v>229</v>
      </c>
      <c r="F24" s="156">
        <v>43191</v>
      </c>
      <c r="G24" s="156">
        <v>45047</v>
      </c>
      <c r="H24" s="154" t="s">
        <v>230</v>
      </c>
      <c r="I24" s="157">
        <v>0</v>
      </c>
      <c r="J24" s="158" t="s">
        <v>585</v>
      </c>
      <c r="K24" s="158"/>
      <c r="L24" s="154" t="s">
        <v>586</v>
      </c>
      <c r="M24" s="154" t="s">
        <v>587</v>
      </c>
      <c r="N24" s="155"/>
      <c r="O24" s="155"/>
      <c r="P24" s="155"/>
      <c r="Q24" s="155" t="s">
        <v>57</v>
      </c>
      <c r="R24" s="155"/>
      <c r="S24" s="154"/>
      <c r="T24" s="155" t="s">
        <v>588</v>
      </c>
      <c r="U24" s="155" t="s">
        <v>589</v>
      </c>
      <c r="V24" s="155" t="s">
        <v>590</v>
      </c>
      <c r="W24" s="154" t="s">
        <v>591</v>
      </c>
      <c r="X24" s="155" t="s">
        <v>592</v>
      </c>
      <c r="Y24" s="238"/>
      <c r="Z24" s="154"/>
      <c r="AA24" s="154"/>
      <c r="AB24" s="156"/>
      <c r="AC24" s="156"/>
      <c r="AD24" s="154"/>
      <c r="AE24" s="157"/>
      <c r="AF24" s="158"/>
      <c r="AG24" s="158"/>
      <c r="AH24" s="154"/>
      <c r="AI24" s="154" t="s">
        <v>593</v>
      </c>
      <c r="AJ24" s="7"/>
    </row>
    <row r="25" spans="1:36" s="92" customFormat="1" ht="90.75" customHeight="1" x14ac:dyDescent="0.25">
      <c r="A25" s="435" t="s">
        <v>594</v>
      </c>
      <c r="B25" s="260" t="s">
        <v>234</v>
      </c>
      <c r="C25" s="155" t="s">
        <v>235</v>
      </c>
      <c r="D25" s="154" t="s">
        <v>236</v>
      </c>
      <c r="E25" s="154" t="s">
        <v>237</v>
      </c>
      <c r="F25" s="156">
        <v>43191</v>
      </c>
      <c r="G25" s="156">
        <v>43556</v>
      </c>
      <c r="H25" s="154" t="s">
        <v>288</v>
      </c>
      <c r="I25" s="157">
        <v>30000</v>
      </c>
      <c r="J25" s="158" t="s">
        <v>238</v>
      </c>
      <c r="K25" s="158"/>
      <c r="L25" s="158" t="s">
        <v>239</v>
      </c>
      <c r="M25" s="154" t="s">
        <v>595</v>
      </c>
      <c r="N25" s="155"/>
      <c r="O25" s="155"/>
      <c r="P25" s="155"/>
      <c r="Q25" s="155"/>
      <c r="R25" s="155" t="s">
        <v>57</v>
      </c>
      <c r="S25" s="154"/>
      <c r="T25" s="94" t="s">
        <v>596</v>
      </c>
      <c r="U25" s="154" t="s">
        <v>243</v>
      </c>
      <c r="V25" s="155"/>
      <c r="W25" s="155"/>
      <c r="X25" s="155"/>
      <c r="Y25" s="155"/>
      <c r="Z25" s="155"/>
      <c r="AA25" s="155"/>
      <c r="AB25" s="155"/>
      <c r="AC25" s="155"/>
      <c r="AD25" s="155"/>
      <c r="AE25" s="155"/>
      <c r="AF25" s="155"/>
      <c r="AG25" s="155"/>
      <c r="AH25" s="155"/>
      <c r="AI25" s="155"/>
      <c r="AJ25" s="7"/>
    </row>
    <row r="26" spans="1:36" s="92" customFormat="1" ht="90.75" customHeight="1" x14ac:dyDescent="0.25">
      <c r="A26" s="435"/>
      <c r="B26" s="154" t="s">
        <v>245</v>
      </c>
      <c r="C26" s="177" t="s">
        <v>246</v>
      </c>
      <c r="D26" s="154" t="s">
        <v>247</v>
      </c>
      <c r="E26" s="154" t="s">
        <v>248</v>
      </c>
      <c r="F26" s="156">
        <v>43191</v>
      </c>
      <c r="G26" s="156">
        <v>45017</v>
      </c>
      <c r="H26" s="154" t="s">
        <v>597</v>
      </c>
      <c r="I26" s="157">
        <v>0</v>
      </c>
      <c r="J26" s="158" t="s">
        <v>250</v>
      </c>
      <c r="K26" s="154"/>
      <c r="L26" s="154" t="s">
        <v>251</v>
      </c>
      <c r="M26" s="154" t="s">
        <v>547</v>
      </c>
      <c r="N26" s="155"/>
      <c r="O26" s="155"/>
      <c r="P26" s="155" t="s">
        <v>57</v>
      </c>
      <c r="Q26" s="155"/>
      <c r="R26" s="155"/>
      <c r="S26" s="154"/>
      <c r="T26" s="259" t="s">
        <v>598</v>
      </c>
      <c r="U26" s="155" t="s">
        <v>599</v>
      </c>
      <c r="V26" s="155" t="s">
        <v>600</v>
      </c>
      <c r="W26" s="154" t="s">
        <v>601</v>
      </c>
      <c r="X26" s="155"/>
      <c r="Y26" s="155"/>
      <c r="Z26" s="155"/>
      <c r="AA26" s="155"/>
      <c r="AB26" s="155"/>
      <c r="AC26" s="156"/>
      <c r="AD26" s="155"/>
      <c r="AE26" s="155"/>
      <c r="AF26" s="155"/>
      <c r="AG26" s="155"/>
      <c r="AH26" s="155"/>
      <c r="AI26" s="155"/>
      <c r="AJ26" s="7"/>
    </row>
    <row r="27" spans="1:36" s="92" customFormat="1" ht="90.75" customHeight="1" x14ac:dyDescent="0.25">
      <c r="A27" s="435"/>
      <c r="B27" s="154" t="s">
        <v>254</v>
      </c>
      <c r="C27" s="155" t="s">
        <v>255</v>
      </c>
      <c r="D27" s="154" t="s">
        <v>256</v>
      </c>
      <c r="E27" s="154" t="s">
        <v>257</v>
      </c>
      <c r="F27" s="156">
        <v>43191</v>
      </c>
      <c r="G27" s="156">
        <v>44287</v>
      </c>
      <c r="H27" s="154" t="s">
        <v>602</v>
      </c>
      <c r="I27" s="178">
        <v>50000</v>
      </c>
      <c r="J27" s="158" t="s">
        <v>603</v>
      </c>
      <c r="K27" s="158"/>
      <c r="L27" s="154" t="s">
        <v>604</v>
      </c>
      <c r="M27" s="154"/>
      <c r="N27" s="155"/>
      <c r="O27" s="155"/>
      <c r="P27" s="155"/>
      <c r="Q27" s="155" t="s">
        <v>57</v>
      </c>
      <c r="R27" s="155"/>
      <c r="S27" s="154"/>
      <c r="T27" s="246" t="s">
        <v>605</v>
      </c>
      <c r="U27" s="261" t="s">
        <v>606</v>
      </c>
      <c r="V27" s="246" t="s">
        <v>607</v>
      </c>
      <c r="W27" s="154" t="s">
        <v>602</v>
      </c>
      <c r="X27" s="262" t="s">
        <v>608</v>
      </c>
      <c r="Y27" s="155"/>
      <c r="Z27" s="155"/>
      <c r="AA27" s="155"/>
      <c r="AB27" s="155"/>
      <c r="AC27" s="158">
        <v>45047</v>
      </c>
      <c r="AD27" s="155"/>
      <c r="AE27" s="155"/>
      <c r="AF27" s="154" t="s">
        <v>609</v>
      </c>
      <c r="AG27" s="155"/>
      <c r="AH27" s="155"/>
      <c r="AI27" s="155"/>
      <c r="AJ27" s="7"/>
    </row>
    <row r="28" spans="1:36" s="92" customFormat="1" ht="90.75" customHeight="1" x14ac:dyDescent="0.25">
      <c r="A28" s="435"/>
      <c r="B28" s="258" t="s">
        <v>266</v>
      </c>
      <c r="C28" s="155" t="s">
        <v>610</v>
      </c>
      <c r="D28" s="154"/>
      <c r="E28" s="154"/>
      <c r="F28" s="156"/>
      <c r="G28" s="156"/>
      <c r="H28" s="154"/>
      <c r="I28" s="178"/>
      <c r="J28" s="158"/>
      <c r="K28" s="158"/>
      <c r="L28" s="154"/>
      <c r="M28" s="154"/>
      <c r="N28" s="155"/>
      <c r="O28" s="155"/>
      <c r="P28" s="155"/>
      <c r="Q28" s="155"/>
      <c r="R28" s="155"/>
      <c r="S28" s="154"/>
      <c r="T28" s="165"/>
      <c r="U28" s="155"/>
      <c r="V28" s="155"/>
      <c r="W28" s="155"/>
      <c r="X28" s="155"/>
      <c r="Y28" s="155"/>
      <c r="Z28" s="155"/>
      <c r="AA28" s="155"/>
      <c r="AB28" s="155"/>
      <c r="AC28" s="155"/>
      <c r="AD28" s="155"/>
      <c r="AE28" s="155"/>
      <c r="AF28" s="155"/>
      <c r="AG28" s="155"/>
      <c r="AH28" s="155"/>
      <c r="AI28" s="154" t="s">
        <v>611</v>
      </c>
      <c r="AJ28" s="7"/>
    </row>
    <row r="29" spans="1:36" s="92" customFormat="1" ht="90.75" customHeight="1" x14ac:dyDescent="0.25">
      <c r="A29" s="435"/>
      <c r="B29" s="154" t="s">
        <v>276</v>
      </c>
      <c r="C29" s="161" t="s">
        <v>285</v>
      </c>
      <c r="D29" s="154" t="s">
        <v>286</v>
      </c>
      <c r="E29" s="154" t="s">
        <v>287</v>
      </c>
      <c r="F29" s="156">
        <v>43586</v>
      </c>
      <c r="G29" s="156">
        <v>45017</v>
      </c>
      <c r="H29" s="154" t="s">
        <v>53</v>
      </c>
      <c r="I29" s="157">
        <v>30000</v>
      </c>
      <c r="J29" s="158" t="s">
        <v>289</v>
      </c>
      <c r="K29" s="158"/>
      <c r="L29" s="154" t="s">
        <v>612</v>
      </c>
      <c r="M29" s="154" t="s">
        <v>291</v>
      </c>
      <c r="N29" s="155"/>
      <c r="O29" s="155" t="s">
        <v>57</v>
      </c>
      <c r="P29" s="155"/>
      <c r="Q29" s="155"/>
      <c r="R29" s="155"/>
      <c r="S29" s="154"/>
      <c r="T29" s="162" t="s">
        <v>613</v>
      </c>
      <c r="U29" s="155"/>
      <c r="V29" s="155" t="s">
        <v>614</v>
      </c>
      <c r="W29" s="154" t="s">
        <v>53</v>
      </c>
      <c r="X29" s="155" t="s">
        <v>615</v>
      </c>
      <c r="Y29" s="155"/>
      <c r="Z29" s="154"/>
      <c r="AA29" s="154"/>
      <c r="AB29" s="156"/>
      <c r="AC29" s="156"/>
      <c r="AD29" s="154"/>
      <c r="AE29" s="157"/>
      <c r="AF29" s="158"/>
      <c r="AG29" s="158"/>
      <c r="AH29" s="154"/>
      <c r="AI29" s="154"/>
      <c r="AJ29" s="7"/>
    </row>
    <row r="30" spans="1:36" s="92" customFormat="1" ht="90.75" customHeight="1" x14ac:dyDescent="0.25">
      <c r="A30" s="435"/>
      <c r="B30" s="154" t="s">
        <v>292</v>
      </c>
      <c r="C30" s="155" t="s">
        <v>616</v>
      </c>
      <c r="D30" s="154" t="s">
        <v>294</v>
      </c>
      <c r="E30" s="154" t="s">
        <v>295</v>
      </c>
      <c r="F30" s="156">
        <v>43191</v>
      </c>
      <c r="G30" s="156">
        <v>44287</v>
      </c>
      <c r="H30" s="154" t="s">
        <v>617</v>
      </c>
      <c r="I30" s="157">
        <v>60000</v>
      </c>
      <c r="J30" s="158" t="s">
        <v>618</v>
      </c>
      <c r="K30" s="154"/>
      <c r="L30" s="154" t="s">
        <v>298</v>
      </c>
      <c r="M30" s="154" t="s">
        <v>299</v>
      </c>
      <c r="N30" s="155"/>
      <c r="O30" s="155"/>
      <c r="P30" s="155" t="s">
        <v>57</v>
      </c>
      <c r="Q30" s="155"/>
      <c r="R30" s="155"/>
      <c r="S30" s="154"/>
      <c r="T30" s="154" t="s">
        <v>619</v>
      </c>
      <c r="U30" s="154"/>
      <c r="V30" s="154" t="s">
        <v>620</v>
      </c>
      <c r="W30" s="154" t="s">
        <v>617</v>
      </c>
      <c r="X30" s="165" t="s">
        <v>621</v>
      </c>
      <c r="Y30" s="154" t="s">
        <v>622</v>
      </c>
      <c r="Z30" s="154"/>
      <c r="AA30" s="154"/>
      <c r="AB30" s="154"/>
      <c r="AC30" s="154"/>
      <c r="AD30" s="154"/>
      <c r="AE30" s="154"/>
      <c r="AF30" s="154"/>
      <c r="AG30" s="154"/>
      <c r="AH30" s="154"/>
      <c r="AI30" s="154"/>
      <c r="AJ30" s="7"/>
    </row>
    <row r="31" spans="1:36" s="92" customFormat="1" ht="90.75" customHeight="1" x14ac:dyDescent="0.25">
      <c r="A31" s="435"/>
      <c r="B31" s="258" t="s">
        <v>305</v>
      </c>
      <c r="C31" s="154" t="s">
        <v>623</v>
      </c>
      <c r="D31" s="154"/>
      <c r="E31" s="154"/>
      <c r="F31" s="154"/>
      <c r="G31" s="154"/>
      <c r="H31" s="154"/>
      <c r="I31" s="154"/>
      <c r="J31" s="154"/>
      <c r="K31" s="154"/>
      <c r="L31" s="154"/>
      <c r="M31" s="154"/>
      <c r="N31" s="155"/>
      <c r="O31" s="155"/>
      <c r="P31" s="155"/>
      <c r="Q31" s="155"/>
      <c r="R31" s="155"/>
      <c r="S31" s="154"/>
      <c r="T31" s="155"/>
      <c r="U31" s="155"/>
      <c r="V31" s="155"/>
      <c r="W31" s="155"/>
      <c r="X31" s="165"/>
      <c r="Y31" s="155"/>
      <c r="Z31" s="155"/>
      <c r="AA31" s="155"/>
      <c r="AB31" s="155"/>
      <c r="AC31" s="155"/>
      <c r="AD31" s="155"/>
      <c r="AE31" s="155"/>
      <c r="AF31" s="155"/>
      <c r="AG31" s="155"/>
      <c r="AH31" s="155"/>
      <c r="AI31" s="154" t="s">
        <v>624</v>
      </c>
      <c r="AJ31" s="7"/>
    </row>
    <row r="32" spans="1:36" s="92" customFormat="1" ht="90.75" customHeight="1" x14ac:dyDescent="0.25">
      <c r="A32" s="435" t="s">
        <v>625</v>
      </c>
      <c r="B32" s="154" t="s">
        <v>317</v>
      </c>
      <c r="C32" s="179" t="s">
        <v>318</v>
      </c>
      <c r="D32" s="154" t="s">
        <v>319</v>
      </c>
      <c r="E32" s="154" t="s">
        <v>320</v>
      </c>
      <c r="F32" s="156">
        <v>43191</v>
      </c>
      <c r="G32" s="156">
        <v>44287</v>
      </c>
      <c r="H32" s="154" t="s">
        <v>602</v>
      </c>
      <c r="I32" s="157">
        <v>40000</v>
      </c>
      <c r="J32" s="158" t="s">
        <v>321</v>
      </c>
      <c r="K32" s="158"/>
      <c r="L32" s="158" t="s">
        <v>322</v>
      </c>
      <c r="M32" s="154"/>
      <c r="N32" s="155"/>
      <c r="O32" s="155"/>
      <c r="P32" s="155"/>
      <c r="Q32" s="155" t="s">
        <v>57</v>
      </c>
      <c r="R32" s="155"/>
      <c r="S32" s="154"/>
      <c r="T32" s="165" t="s">
        <v>626</v>
      </c>
      <c r="U32" s="155"/>
      <c r="V32" s="165" t="s">
        <v>627</v>
      </c>
      <c r="W32" s="154" t="s">
        <v>602</v>
      </c>
      <c r="X32" s="259" t="s">
        <v>628</v>
      </c>
      <c r="Y32" s="155"/>
      <c r="Z32" s="155"/>
      <c r="AA32" s="155"/>
      <c r="AB32" s="155"/>
      <c r="AC32" s="180">
        <v>45047</v>
      </c>
      <c r="AD32" s="155"/>
      <c r="AE32" s="155"/>
      <c r="AF32" s="155"/>
      <c r="AG32" s="155"/>
      <c r="AH32" s="155"/>
      <c r="AI32" s="155"/>
      <c r="AJ32" s="7"/>
    </row>
    <row r="33" spans="1:36" s="92" customFormat="1" ht="90.75" customHeight="1" x14ac:dyDescent="0.25">
      <c r="A33" s="435"/>
      <c r="B33" s="154" t="s">
        <v>329</v>
      </c>
      <c r="C33" s="179" t="s">
        <v>330</v>
      </c>
      <c r="D33" s="154" t="s">
        <v>331</v>
      </c>
      <c r="E33" s="154" t="s">
        <v>332</v>
      </c>
      <c r="F33" s="156">
        <v>43191</v>
      </c>
      <c r="G33" s="156">
        <v>44317</v>
      </c>
      <c r="H33" s="154" t="s">
        <v>629</v>
      </c>
      <c r="I33" s="157">
        <v>40000</v>
      </c>
      <c r="J33" s="158" t="s">
        <v>630</v>
      </c>
      <c r="K33" s="154"/>
      <c r="L33" s="154" t="s">
        <v>340</v>
      </c>
      <c r="M33" s="154" t="s">
        <v>341</v>
      </c>
      <c r="N33" s="155"/>
      <c r="O33" s="155" t="s">
        <v>57</v>
      </c>
      <c r="P33" s="155"/>
      <c r="Q33" s="155"/>
      <c r="R33" s="155"/>
      <c r="S33" s="154"/>
      <c r="T33" s="259" t="s">
        <v>631</v>
      </c>
      <c r="U33" s="155" t="s">
        <v>632</v>
      </c>
      <c r="V33" s="259" t="s">
        <v>633</v>
      </c>
      <c r="W33" s="154" t="s">
        <v>634</v>
      </c>
      <c r="X33" s="259" t="s">
        <v>635</v>
      </c>
      <c r="Y33" s="165" t="s">
        <v>636</v>
      </c>
      <c r="Z33" s="154" t="s">
        <v>637</v>
      </c>
      <c r="AA33" s="154" t="s">
        <v>638</v>
      </c>
      <c r="AB33" s="156"/>
      <c r="AC33" s="156"/>
      <c r="AD33" s="154" t="s">
        <v>639</v>
      </c>
      <c r="AE33" s="157"/>
      <c r="AF33" s="158" t="s">
        <v>640</v>
      </c>
      <c r="AG33" s="154"/>
      <c r="AH33" s="154"/>
      <c r="AI33" s="154"/>
      <c r="AJ33" s="7"/>
    </row>
    <row r="34" spans="1:36" s="92" customFormat="1" ht="90.75" customHeight="1" x14ac:dyDescent="0.25">
      <c r="A34" s="435" t="s">
        <v>641</v>
      </c>
      <c r="B34" s="154" t="s">
        <v>343</v>
      </c>
      <c r="C34" s="179" t="s">
        <v>352</v>
      </c>
      <c r="D34" s="154" t="s">
        <v>353</v>
      </c>
      <c r="E34" s="154" t="s">
        <v>354</v>
      </c>
      <c r="F34" s="156">
        <v>43191</v>
      </c>
      <c r="G34" s="156">
        <v>45047</v>
      </c>
      <c r="H34" s="154" t="s">
        <v>355</v>
      </c>
      <c r="I34" s="157">
        <v>382883</v>
      </c>
      <c r="J34" s="158" t="s">
        <v>642</v>
      </c>
      <c r="K34" s="154" t="s">
        <v>357</v>
      </c>
      <c r="L34" s="154"/>
      <c r="M34" s="154" t="s">
        <v>643</v>
      </c>
      <c r="N34" s="155"/>
      <c r="O34" s="155"/>
      <c r="P34" s="155"/>
      <c r="Q34" s="155" t="s">
        <v>57</v>
      </c>
      <c r="R34" s="155"/>
      <c r="S34" s="154"/>
      <c r="T34" s="263" t="s">
        <v>644</v>
      </c>
      <c r="U34" s="158" t="s">
        <v>645</v>
      </c>
      <c r="V34" s="158" t="s">
        <v>646</v>
      </c>
      <c r="W34" s="154" t="s">
        <v>647</v>
      </c>
      <c r="X34" s="155"/>
      <c r="Y34" s="179"/>
      <c r="Z34" s="154"/>
      <c r="AA34" s="154"/>
      <c r="AB34" s="156"/>
      <c r="AC34" s="156"/>
      <c r="AE34" s="157"/>
      <c r="AF34" s="158" t="s">
        <v>648</v>
      </c>
      <c r="AG34" s="154"/>
      <c r="AH34" s="154"/>
      <c r="AI34" s="154"/>
      <c r="AJ34" s="7"/>
    </row>
    <row r="35" spans="1:36" s="92" customFormat="1" ht="90.75" customHeight="1" x14ac:dyDescent="0.25">
      <c r="A35" s="435"/>
      <c r="B35" s="154" t="s">
        <v>359</v>
      </c>
      <c r="C35" s="179" t="s">
        <v>371</v>
      </c>
      <c r="D35" s="154" t="s">
        <v>372</v>
      </c>
      <c r="E35" s="154" t="s">
        <v>373</v>
      </c>
      <c r="F35" s="156">
        <v>43191</v>
      </c>
      <c r="G35" s="156">
        <v>45047</v>
      </c>
      <c r="H35" s="154" t="s">
        <v>86</v>
      </c>
      <c r="I35" s="157">
        <v>60000</v>
      </c>
      <c r="J35" s="158" t="s">
        <v>374</v>
      </c>
      <c r="K35" s="158"/>
      <c r="L35" s="158"/>
      <c r="M35" s="179" t="s">
        <v>375</v>
      </c>
      <c r="N35" s="155"/>
      <c r="O35" s="155" t="s">
        <v>57</v>
      </c>
      <c r="P35" s="155"/>
      <c r="Q35" s="155"/>
      <c r="R35" s="155"/>
      <c r="S35" s="154"/>
      <c r="T35" s="259" t="s">
        <v>649</v>
      </c>
      <c r="U35" s="155"/>
      <c r="V35" s="155" t="s">
        <v>650</v>
      </c>
      <c r="W35" s="154" t="s">
        <v>86</v>
      </c>
      <c r="X35" s="155" t="s">
        <v>651</v>
      </c>
      <c r="Y35" s="179"/>
      <c r="Z35" s="154"/>
      <c r="AA35" s="154"/>
      <c r="AB35" s="155"/>
      <c r="AC35" s="155"/>
      <c r="AD35" s="155"/>
      <c r="AE35" s="155"/>
      <c r="AF35" s="158"/>
      <c r="AG35" s="155"/>
      <c r="AH35" s="155"/>
      <c r="AI35" s="179"/>
      <c r="AJ35" s="7"/>
    </row>
    <row r="36" spans="1:36" s="92" customFormat="1" ht="90.75" customHeight="1" x14ac:dyDescent="0.25">
      <c r="A36" s="435"/>
      <c r="B36" s="154" t="s">
        <v>376</v>
      </c>
      <c r="C36" s="179" t="s">
        <v>377</v>
      </c>
      <c r="D36" s="154" t="s">
        <v>378</v>
      </c>
      <c r="E36" s="154" t="s">
        <v>379</v>
      </c>
      <c r="F36" s="156">
        <v>43191</v>
      </c>
      <c r="G36" s="156">
        <v>45047</v>
      </c>
      <c r="H36" s="154" t="s">
        <v>387</v>
      </c>
      <c r="I36" s="157">
        <v>200000</v>
      </c>
      <c r="J36" s="158" t="s">
        <v>652</v>
      </c>
      <c r="K36" s="158"/>
      <c r="L36" s="162" t="s">
        <v>382</v>
      </c>
      <c r="M36" s="154" t="s">
        <v>389</v>
      </c>
      <c r="N36" s="155"/>
      <c r="O36" s="155"/>
      <c r="P36" s="155"/>
      <c r="Q36" s="155" t="s">
        <v>57</v>
      </c>
      <c r="R36" s="155"/>
      <c r="S36" s="154"/>
      <c r="T36" s="154" t="s">
        <v>653</v>
      </c>
      <c r="U36" s="154" t="s">
        <v>654</v>
      </c>
      <c r="V36" s="155"/>
      <c r="W36" s="154" t="s">
        <v>655</v>
      </c>
      <c r="X36" s="264"/>
      <c r="Y36" s="179"/>
      <c r="Z36" s="154"/>
      <c r="AA36" s="154"/>
      <c r="AB36" s="156"/>
      <c r="AC36" s="156"/>
      <c r="AD36" s="154"/>
      <c r="AE36" s="157"/>
      <c r="AF36" s="158"/>
      <c r="AG36" s="158"/>
      <c r="AH36" s="154"/>
      <c r="AI36" s="154"/>
      <c r="AJ36" s="7"/>
    </row>
    <row r="37" spans="1:36" s="92" customFormat="1" ht="90.75" customHeight="1" x14ac:dyDescent="0.25">
      <c r="A37" s="432" t="s">
        <v>656</v>
      </c>
      <c r="B37" s="154" t="s">
        <v>391</v>
      </c>
      <c r="C37" s="179" t="s">
        <v>392</v>
      </c>
      <c r="D37" s="154" t="s">
        <v>393</v>
      </c>
      <c r="E37" s="154" t="s">
        <v>394</v>
      </c>
      <c r="F37" s="156">
        <v>43191</v>
      </c>
      <c r="G37" s="156">
        <v>45047</v>
      </c>
      <c r="H37" s="154" t="s">
        <v>537</v>
      </c>
      <c r="I37" s="157">
        <v>75000</v>
      </c>
      <c r="J37" s="158" t="s">
        <v>657</v>
      </c>
      <c r="K37" s="158"/>
      <c r="L37" s="158" t="s">
        <v>397</v>
      </c>
      <c r="M37" s="154" t="s">
        <v>658</v>
      </c>
      <c r="N37" s="155"/>
      <c r="O37" s="155"/>
      <c r="P37" s="155"/>
      <c r="Q37" s="155" t="s">
        <v>57</v>
      </c>
      <c r="R37" s="155"/>
      <c r="S37" s="154"/>
      <c r="T37" s="155" t="s">
        <v>659</v>
      </c>
      <c r="U37" s="155" t="s">
        <v>660</v>
      </c>
      <c r="V37" s="155"/>
      <c r="W37" s="154" t="s">
        <v>661</v>
      </c>
      <c r="X37" s="155" t="s">
        <v>662</v>
      </c>
      <c r="Y37" s="179"/>
      <c r="Z37" s="154"/>
      <c r="AA37" s="154"/>
      <c r="AB37" s="156"/>
      <c r="AC37" s="156"/>
      <c r="AD37" s="154"/>
      <c r="AE37" s="157"/>
      <c r="AF37" s="158" t="s">
        <v>663</v>
      </c>
      <c r="AG37" s="158"/>
      <c r="AH37" s="158"/>
      <c r="AI37" s="154"/>
      <c r="AJ37" s="7"/>
    </row>
    <row r="38" spans="1:36" s="92" customFormat="1" ht="90.75" customHeight="1" x14ac:dyDescent="0.25">
      <c r="A38" s="433"/>
      <c r="B38" s="154" t="s">
        <v>404</v>
      </c>
      <c r="C38" s="179" t="s">
        <v>413</v>
      </c>
      <c r="D38" s="154" t="s">
        <v>406</v>
      </c>
      <c r="E38" s="154" t="s">
        <v>407</v>
      </c>
      <c r="F38" s="156">
        <v>43191</v>
      </c>
      <c r="G38" s="156">
        <v>45047</v>
      </c>
      <c r="H38" s="154" t="s">
        <v>534</v>
      </c>
      <c r="I38" s="157">
        <v>75000</v>
      </c>
      <c r="J38" s="158" t="s">
        <v>414</v>
      </c>
      <c r="K38" s="154"/>
      <c r="L38" s="154" t="s">
        <v>664</v>
      </c>
      <c r="M38" s="154" t="s">
        <v>415</v>
      </c>
      <c r="N38" s="155"/>
      <c r="O38" s="155"/>
      <c r="P38" s="155"/>
      <c r="Q38" s="155" t="s">
        <v>57</v>
      </c>
      <c r="R38" s="155"/>
      <c r="S38" s="154"/>
      <c r="T38" s="155" t="s">
        <v>665</v>
      </c>
      <c r="U38" s="155" t="s">
        <v>666</v>
      </c>
      <c r="V38" s="155"/>
      <c r="W38" s="154" t="s">
        <v>534</v>
      </c>
      <c r="X38" s="155"/>
      <c r="Y38" s="179"/>
      <c r="Z38" s="154"/>
      <c r="AA38" s="154"/>
      <c r="AB38" s="156"/>
      <c r="AC38" s="156"/>
      <c r="AD38" s="154"/>
      <c r="AE38" s="157"/>
      <c r="AF38" s="158" t="s">
        <v>667</v>
      </c>
      <c r="AG38" s="154"/>
      <c r="AH38" s="154"/>
      <c r="AI38" s="154"/>
      <c r="AJ38" s="7"/>
    </row>
    <row r="39" spans="1:36" s="92" customFormat="1" ht="90.75" customHeight="1" x14ac:dyDescent="0.25">
      <c r="A39" s="433"/>
      <c r="B39" s="154" t="s">
        <v>416</v>
      </c>
      <c r="C39" s="179" t="s">
        <v>425</v>
      </c>
      <c r="D39" s="154" t="s">
        <v>426</v>
      </c>
      <c r="E39" s="154" t="s">
        <v>419</v>
      </c>
      <c r="F39" s="156">
        <v>43191</v>
      </c>
      <c r="G39" s="156">
        <v>45047</v>
      </c>
      <c r="H39" s="154" t="s">
        <v>534</v>
      </c>
      <c r="I39" s="157">
        <v>600000</v>
      </c>
      <c r="J39" s="155" t="s">
        <v>668</v>
      </c>
      <c r="K39" s="158"/>
      <c r="L39" s="158" t="s">
        <v>421</v>
      </c>
      <c r="M39" s="154" t="s">
        <v>669</v>
      </c>
      <c r="N39" s="155"/>
      <c r="O39" s="155"/>
      <c r="P39" s="155"/>
      <c r="Q39" s="155" t="s">
        <v>57</v>
      </c>
      <c r="R39" s="155"/>
      <c r="S39" s="154"/>
      <c r="T39" s="154" t="s">
        <v>670</v>
      </c>
      <c r="U39" s="154" t="s">
        <v>671</v>
      </c>
      <c r="V39" s="154"/>
      <c r="W39" s="154" t="s">
        <v>534</v>
      </c>
      <c r="X39" s="154" t="s">
        <v>672</v>
      </c>
      <c r="Y39" s="154"/>
      <c r="Z39" s="154"/>
      <c r="AA39" s="155"/>
      <c r="AB39" s="155"/>
      <c r="AC39" s="155"/>
      <c r="AD39" s="155"/>
      <c r="AE39" s="265"/>
      <c r="AF39" s="155"/>
      <c r="AG39" s="155"/>
      <c r="AH39" s="155"/>
      <c r="AI39" s="154" t="s">
        <v>673</v>
      </c>
      <c r="AJ39" s="7"/>
    </row>
    <row r="40" spans="1:36" s="92" customFormat="1" ht="90.75" customHeight="1" x14ac:dyDescent="0.25">
      <c r="A40" s="433"/>
      <c r="B40" s="154" t="s">
        <v>429</v>
      </c>
      <c r="C40" s="179" t="s">
        <v>439</v>
      </c>
      <c r="D40" s="179" t="s">
        <v>440</v>
      </c>
      <c r="E40" s="154" t="s">
        <v>441</v>
      </c>
      <c r="F40" s="156">
        <v>43191</v>
      </c>
      <c r="G40" s="156">
        <v>45017</v>
      </c>
      <c r="H40" s="154" t="s">
        <v>674</v>
      </c>
      <c r="I40" s="157">
        <v>50000</v>
      </c>
      <c r="J40" s="155" t="s">
        <v>675</v>
      </c>
      <c r="K40" s="158"/>
      <c r="L40" s="158" t="s">
        <v>676</v>
      </c>
      <c r="M40" s="154" t="s">
        <v>677</v>
      </c>
      <c r="N40" s="155"/>
      <c r="O40" s="155"/>
      <c r="P40" s="155"/>
      <c r="Q40" s="155" t="s">
        <v>57</v>
      </c>
      <c r="R40" s="155"/>
      <c r="S40" s="154"/>
      <c r="T40" s="154" t="s">
        <v>678</v>
      </c>
      <c r="U40" s="154" t="s">
        <v>679</v>
      </c>
      <c r="V40" s="154" t="s">
        <v>680</v>
      </c>
      <c r="W40" s="154" t="s">
        <v>674</v>
      </c>
      <c r="X40" s="179"/>
      <c r="Y40" s="179"/>
      <c r="Z40" s="179"/>
      <c r="AA40" s="154"/>
      <c r="AB40" s="156"/>
      <c r="AC40" s="156"/>
      <c r="AD40" s="154"/>
      <c r="AE40" s="155"/>
      <c r="AF40" s="155"/>
      <c r="AG40" s="155"/>
      <c r="AH40" s="155"/>
      <c r="AI40" s="179"/>
      <c r="AJ40" s="7"/>
    </row>
    <row r="41" spans="1:36" s="92" customFormat="1" ht="90.75" customHeight="1" x14ac:dyDescent="0.25">
      <c r="A41" s="433"/>
      <c r="B41" s="266" t="s">
        <v>446</v>
      </c>
      <c r="C41" s="179" t="s">
        <v>681</v>
      </c>
      <c r="D41" s="179"/>
      <c r="E41" s="154"/>
      <c r="F41" s="156"/>
      <c r="G41" s="156"/>
      <c r="H41" s="154"/>
      <c r="I41" s="157"/>
      <c r="J41" s="155"/>
      <c r="K41" s="158"/>
      <c r="L41" s="158"/>
      <c r="M41" s="154"/>
      <c r="N41" s="155"/>
      <c r="O41" s="155"/>
      <c r="P41" s="155"/>
      <c r="Q41" s="155"/>
      <c r="R41" s="155"/>
      <c r="S41" s="154"/>
      <c r="T41" s="155"/>
      <c r="U41" s="155"/>
      <c r="V41" s="155"/>
      <c r="W41" s="155"/>
      <c r="X41" s="179"/>
      <c r="Y41" s="179"/>
      <c r="Z41" s="179"/>
      <c r="AA41" s="154"/>
      <c r="AB41" s="156"/>
      <c r="AC41" s="156"/>
      <c r="AD41" s="154"/>
      <c r="AE41" s="155"/>
      <c r="AF41" s="155"/>
      <c r="AG41" s="155"/>
      <c r="AH41" s="155"/>
      <c r="AI41" s="179" t="s">
        <v>456</v>
      </c>
      <c r="AJ41" s="7"/>
    </row>
    <row r="42" spans="1:36" s="92" customFormat="1" ht="90.75" customHeight="1" thickBot="1" x14ac:dyDescent="0.3">
      <c r="A42" s="480"/>
      <c r="B42" s="266" t="s">
        <v>457</v>
      </c>
      <c r="C42" s="168" t="s">
        <v>682</v>
      </c>
      <c r="D42" s="179"/>
      <c r="E42" s="154"/>
      <c r="F42" s="156"/>
      <c r="G42" s="156"/>
      <c r="H42" s="154"/>
      <c r="I42" s="157"/>
      <c r="J42" s="155"/>
      <c r="K42" s="158"/>
      <c r="L42" s="158"/>
      <c r="M42" s="154"/>
      <c r="N42" s="155"/>
      <c r="O42" s="155"/>
      <c r="P42" s="155"/>
      <c r="Q42" s="155"/>
      <c r="R42" s="155"/>
      <c r="S42" s="154"/>
      <c r="T42" s="155"/>
      <c r="U42" s="155"/>
      <c r="V42" s="155"/>
      <c r="W42" s="155"/>
      <c r="X42" s="179"/>
      <c r="Y42" s="179"/>
      <c r="Z42" s="179"/>
      <c r="AA42" s="154"/>
      <c r="AB42" s="156"/>
      <c r="AC42" s="156"/>
      <c r="AD42" s="154"/>
      <c r="AE42" s="155"/>
      <c r="AF42" s="155"/>
      <c r="AG42" s="155"/>
      <c r="AH42" s="155"/>
      <c r="AI42" s="154" t="s">
        <v>683</v>
      </c>
      <c r="AJ42" s="7"/>
    </row>
    <row r="43" spans="1:36" ht="21.75" thickBot="1" x14ac:dyDescent="0.3">
      <c r="A43" s="109" t="s">
        <v>469</v>
      </c>
      <c r="B43" s="108"/>
      <c r="C43" s="108"/>
      <c r="D43" s="108"/>
      <c r="E43" s="108"/>
      <c r="F43" s="108"/>
      <c r="G43" s="108"/>
      <c r="H43" s="108"/>
      <c r="I43" s="108"/>
      <c r="J43" s="108"/>
      <c r="K43" s="108"/>
      <c r="L43" s="107"/>
      <c r="M43" s="106"/>
      <c r="AJ43" s="7"/>
    </row>
    <row r="44" spans="1:36" ht="21.75" thickBot="1" x14ac:dyDescent="0.3">
      <c r="A44" s="105"/>
      <c r="B44" s="104"/>
      <c r="C44" s="104"/>
      <c r="D44" s="103"/>
      <c r="E44" s="103"/>
      <c r="F44" s="103"/>
      <c r="G44" s="103"/>
      <c r="H44" s="103"/>
      <c r="I44" s="103"/>
      <c r="J44" s="103"/>
      <c r="K44" s="103"/>
      <c r="L44" s="103"/>
      <c r="M44" s="103"/>
      <c r="N44" s="103"/>
      <c r="AJ44" s="7"/>
    </row>
    <row r="45" spans="1:36" ht="24" thickBot="1" x14ac:dyDescent="0.3">
      <c r="A45" s="102" t="s">
        <v>470</v>
      </c>
      <c r="B45" s="101"/>
      <c r="C45" s="100">
        <v>1</v>
      </c>
      <c r="AJ45" s="7"/>
    </row>
    <row r="46" spans="1:36" x14ac:dyDescent="0.25">
      <c r="AJ46" s="7"/>
    </row>
    <row r="47" spans="1:36" ht="15.75" x14ac:dyDescent="0.25">
      <c r="A47" s="498" t="s">
        <v>471</v>
      </c>
      <c r="B47" s="414" t="s">
        <v>12</v>
      </c>
      <c r="C47" s="414" t="s">
        <v>13</v>
      </c>
      <c r="D47" s="414" t="s">
        <v>14</v>
      </c>
      <c r="E47" s="418" t="s">
        <v>15</v>
      </c>
      <c r="F47" s="502" t="s">
        <v>16</v>
      </c>
      <c r="G47" s="503"/>
      <c r="H47" s="414" t="s">
        <v>17</v>
      </c>
      <c r="I47" s="414" t="s">
        <v>18</v>
      </c>
      <c r="J47" s="496" t="s">
        <v>19</v>
      </c>
      <c r="K47" s="500" t="s">
        <v>20</v>
      </c>
      <c r="L47" s="501"/>
      <c r="M47" s="496" t="s">
        <v>21</v>
      </c>
      <c r="N47" s="99"/>
      <c r="AJ47" s="7"/>
    </row>
    <row r="48" spans="1:36" ht="15.75" x14ac:dyDescent="0.25">
      <c r="A48" s="499"/>
      <c r="B48" s="413"/>
      <c r="C48" s="413"/>
      <c r="D48" s="413"/>
      <c r="E48" s="417"/>
      <c r="F48" s="98" t="s">
        <v>44</v>
      </c>
      <c r="G48" s="98" t="s">
        <v>45</v>
      </c>
      <c r="H48" s="413"/>
      <c r="I48" s="413"/>
      <c r="J48" s="497"/>
      <c r="K48" s="97" t="s">
        <v>46</v>
      </c>
      <c r="L48" s="97" t="s">
        <v>47</v>
      </c>
      <c r="M48" s="497"/>
      <c r="N48" s="1"/>
      <c r="AJ48" s="7"/>
    </row>
    <row r="49" spans="1:36" ht="243.75" x14ac:dyDescent="0.25">
      <c r="A49" s="134" t="s">
        <v>684</v>
      </c>
      <c r="B49" s="135" t="s">
        <v>685</v>
      </c>
      <c r="C49" s="134" t="s">
        <v>686</v>
      </c>
      <c r="D49" s="134" t="s">
        <v>687</v>
      </c>
      <c r="E49" s="134" t="s">
        <v>688</v>
      </c>
      <c r="F49" s="87">
        <v>44105</v>
      </c>
      <c r="G49" s="87">
        <v>45047</v>
      </c>
      <c r="H49" s="88" t="s">
        <v>689</v>
      </c>
      <c r="I49" s="136">
        <v>120000</v>
      </c>
      <c r="J49" s="134" t="s">
        <v>690</v>
      </c>
      <c r="K49" s="137"/>
      <c r="L49" s="137"/>
      <c r="M49" s="134" t="s">
        <v>691</v>
      </c>
      <c r="N49" s="133"/>
      <c r="O49" s="132"/>
      <c r="P49" s="132"/>
      <c r="Q49" s="132"/>
      <c r="R49" s="132"/>
      <c r="S49" s="132"/>
      <c r="T49" s="133"/>
      <c r="U49" s="133"/>
      <c r="V49" s="133"/>
      <c r="W49" s="133"/>
      <c r="X49" s="133"/>
      <c r="Y49" s="133"/>
      <c r="Z49" s="133"/>
      <c r="AA49" s="133"/>
      <c r="AB49" s="133"/>
      <c r="AC49" s="133"/>
      <c r="AD49" s="133"/>
      <c r="AE49" s="133"/>
      <c r="AF49" s="133"/>
      <c r="AG49" s="133"/>
      <c r="AH49" s="133"/>
      <c r="AI49" s="133"/>
      <c r="AJ49" s="7"/>
    </row>
    <row r="50" spans="1:36" x14ac:dyDescent="0.25">
      <c r="A50" s="7"/>
      <c r="B50" s="7"/>
      <c r="C50" s="7"/>
      <c r="D50" s="7"/>
      <c r="E50" s="7"/>
      <c r="F50" s="7"/>
      <c r="G50" s="7"/>
      <c r="H50" s="7"/>
      <c r="I50" s="7"/>
      <c r="J50" s="7"/>
      <c r="K50" s="7"/>
      <c r="L50" s="7"/>
      <c r="M50" s="7"/>
      <c r="N50" s="93"/>
      <c r="O50" s="93"/>
      <c r="P50" s="93"/>
      <c r="Q50" s="93"/>
      <c r="R50" s="93"/>
      <c r="S50" s="93"/>
      <c r="T50" s="93"/>
      <c r="U50" s="93"/>
      <c r="V50" s="93"/>
      <c r="W50" s="93"/>
      <c r="X50" s="93"/>
      <c r="Y50" s="93"/>
      <c r="Z50" s="93"/>
      <c r="AA50" s="93"/>
      <c r="AB50" s="93"/>
      <c r="AC50" s="93"/>
      <c r="AD50" s="93"/>
      <c r="AE50" s="93"/>
      <c r="AF50" s="93"/>
      <c r="AG50" s="93"/>
      <c r="AH50" s="93"/>
      <c r="AI50" s="93"/>
      <c r="AJ50" s="7"/>
    </row>
    <row r="51" spans="1:36" x14ac:dyDescent="0.25">
      <c r="A51" s="7"/>
      <c r="B51" s="7"/>
      <c r="C51" s="7"/>
      <c r="D51" s="7"/>
      <c r="E51" s="7"/>
      <c r="F51" s="7"/>
      <c r="G51" s="7"/>
      <c r="H51" s="7"/>
      <c r="I51" s="7"/>
      <c r="J51" s="7"/>
      <c r="K51" s="7"/>
      <c r="L51" s="7"/>
      <c r="M51" s="7"/>
      <c r="N51" s="93"/>
      <c r="O51" s="93"/>
      <c r="P51" s="93"/>
      <c r="Q51" s="93"/>
      <c r="R51" s="93"/>
      <c r="S51" s="93"/>
      <c r="T51" s="93"/>
      <c r="U51" s="93"/>
      <c r="V51" s="93"/>
      <c r="W51" s="93"/>
      <c r="X51" s="93"/>
      <c r="Y51" s="93"/>
      <c r="Z51" s="93"/>
      <c r="AA51" s="93"/>
      <c r="AB51" s="93"/>
      <c r="AC51" s="93"/>
      <c r="AD51" s="93"/>
      <c r="AE51" s="93"/>
      <c r="AF51" s="93"/>
      <c r="AG51" s="93"/>
      <c r="AH51" s="93"/>
      <c r="AI51" s="93"/>
      <c r="AJ51" s="7"/>
    </row>
  </sheetData>
  <sheetProtection algorithmName="SHA-512" hashValue="AXoGPWL5PYkyC9ex+X7NuGHcI0Nxcq9SNZG7SeHbokTKsAGbTjDujw64389arS3BCRK9GafDZ0dDsg4FQqbkmA==" saltValue="d7dPu4aVRMn6DbOn7O504Q==" spinCount="100000" sheet="1" objects="1" scenarios="1"/>
  <protectedRanges>
    <protectedRange algorithmName="SHA-512" hashValue="5jH4U9Zgd+YFTuniFROoHTbpuouRuNm6X91+BZc74mPFrlW6y1nFgB1tf7U64KzHkmV4G8k4GBIicRxoyDOhdw==" saltValue="jnK7oTEJdlNSxF42J3oZHQ==" spinCount="100000" sqref="B4:K4" name="Intervalo1_1"/>
  </protectedRanges>
  <mergeCells count="56">
    <mergeCell ref="M47:M48"/>
    <mergeCell ref="A47:A48"/>
    <mergeCell ref="B47:B48"/>
    <mergeCell ref="C47:C48"/>
    <mergeCell ref="D47:D48"/>
    <mergeCell ref="E47:E48"/>
    <mergeCell ref="K47:L47"/>
    <mergeCell ref="J47:J48"/>
    <mergeCell ref="F47:G47"/>
    <mergeCell ref="H47:H48"/>
    <mergeCell ref="I47:I48"/>
    <mergeCell ref="M9:M10"/>
    <mergeCell ref="X9:X10"/>
    <mergeCell ref="Y9:Y10"/>
    <mergeCell ref="Z9:Z10"/>
    <mergeCell ref="O9:O10"/>
    <mergeCell ref="U9:U10"/>
    <mergeCell ref="V9:V10"/>
    <mergeCell ref="W9:W10"/>
    <mergeCell ref="T9:T10"/>
    <mergeCell ref="P9:P10"/>
    <mergeCell ref="Q9:Q10"/>
    <mergeCell ref="R9:R10"/>
    <mergeCell ref="S9:S10"/>
    <mergeCell ref="N9:N10"/>
    <mergeCell ref="AG9:AG10"/>
    <mergeCell ref="AH9:AH10"/>
    <mergeCell ref="AI9:AI10"/>
    <mergeCell ref="AA9:AA10"/>
    <mergeCell ref="AB9:AB10"/>
    <mergeCell ref="AC9:AC10"/>
    <mergeCell ref="AD9:AD10"/>
    <mergeCell ref="AE9:AE10"/>
    <mergeCell ref="AF9:AF10"/>
    <mergeCell ref="A1:AI1"/>
    <mergeCell ref="A2:AI2"/>
    <mergeCell ref="B6:C6"/>
    <mergeCell ref="A8:M8"/>
    <mergeCell ref="N8:X8"/>
    <mergeCell ref="Y8:AI8"/>
    <mergeCell ref="B4:K4"/>
    <mergeCell ref="K9:L9"/>
    <mergeCell ref="A37:A42"/>
    <mergeCell ref="F9:G9"/>
    <mergeCell ref="H9:H10"/>
    <mergeCell ref="I9:I10"/>
    <mergeCell ref="J9:J10"/>
    <mergeCell ref="A9:A10"/>
    <mergeCell ref="B9:B10"/>
    <mergeCell ref="C9:C10"/>
    <mergeCell ref="D9:D10"/>
    <mergeCell ref="E9:E10"/>
    <mergeCell ref="A11:A24"/>
    <mergeCell ref="A25:A31"/>
    <mergeCell ref="A32:A33"/>
    <mergeCell ref="A34:A36"/>
  </mergeCells>
  <conditionalFormatting sqref="N11:N15 N17:N42">
    <cfRule type="cellIs" dxfId="30" priority="5" stopIfTrue="1" operator="equal">
      <formula>"x"</formula>
    </cfRule>
  </conditionalFormatting>
  <conditionalFormatting sqref="O11:O42">
    <cfRule type="cellIs" dxfId="29" priority="4" operator="equal">
      <formula>"x"</formula>
    </cfRule>
  </conditionalFormatting>
  <conditionalFormatting sqref="P11:P42">
    <cfRule type="cellIs" dxfId="28" priority="3" operator="equal">
      <formula>"x"</formula>
    </cfRule>
  </conditionalFormatting>
  <conditionalFormatting sqref="Q11:Q42">
    <cfRule type="cellIs" dxfId="27" priority="2" stopIfTrue="1" operator="equal">
      <formula>"x"</formula>
    </cfRule>
  </conditionalFormatting>
  <conditionalFormatting sqref="R11:R42">
    <cfRule type="cellIs" dxfId="26" priority="1" operator="equal">
      <formula>"x"</formula>
    </cfRule>
  </conditionalFormatting>
  <conditionalFormatting sqref="S11:S42">
    <cfRule type="cellIs" dxfId="25" priority="6" stopIfTrue="1" operator="equal">
      <formula>#REF!</formula>
    </cfRule>
  </conditionalFormatting>
  <conditionalFormatting sqref="AN6:AN7">
    <cfRule type="cellIs" dxfId="24" priority="8" stopIfTrue="1" operator="equal">
      <formula>$AN$6</formula>
    </cfRule>
  </conditionalFormatting>
  <dataValidations count="1">
    <dataValidation type="list" allowBlank="1" showInputMessage="1" showErrorMessage="1" sqref="S11:S42" xr:uid="{486BD63B-979C-4EEE-9A0C-61F100A2FBB2}">
      <formula1>#REF!</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09756-C48F-4AF0-BAF9-C467E7BC8761}">
  <sheetPr>
    <pageSetUpPr fitToPage="1"/>
  </sheetPr>
  <dimension ref="A1:AC38"/>
  <sheetViews>
    <sheetView showGridLines="0" zoomScale="80" zoomScaleNormal="80" zoomScalePageLayoutView="70" workbookViewId="0">
      <selection activeCell="Z1" sqref="Z1:AD104857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9" width="4.140625" hidden="1" customWidth="1"/>
    <col min="30" max="30" width="0" hidden="1" customWidth="1"/>
  </cols>
  <sheetData>
    <row r="1" spans="1:28" x14ac:dyDescent="0.25">
      <c r="A1" s="4"/>
      <c r="B1" s="464" t="s">
        <v>0</v>
      </c>
      <c r="C1" s="464"/>
      <c r="D1" s="464"/>
      <c r="E1" s="464"/>
      <c r="F1" s="464"/>
      <c r="G1" s="464"/>
      <c r="H1" s="464"/>
      <c r="I1" s="464"/>
      <c r="J1" s="464"/>
      <c r="K1" s="464"/>
      <c r="L1" s="464"/>
      <c r="M1" s="464"/>
      <c r="N1" s="464"/>
      <c r="O1" s="464"/>
      <c r="P1" s="464"/>
      <c r="Q1" s="464"/>
      <c r="R1" s="464"/>
      <c r="S1" s="464"/>
      <c r="T1" s="464"/>
      <c r="U1" s="464"/>
      <c r="V1" s="464"/>
      <c r="W1" s="464"/>
      <c r="X1" s="4"/>
    </row>
    <row r="2" spans="1:28" s="2" customFormat="1" ht="21" customHeight="1" x14ac:dyDescent="0.25">
      <c r="A2" s="5"/>
      <c r="B2" s="464"/>
      <c r="C2" s="464"/>
      <c r="D2" s="464"/>
      <c r="E2" s="464"/>
      <c r="F2" s="464"/>
      <c r="G2" s="464"/>
      <c r="H2" s="464"/>
      <c r="I2" s="464"/>
      <c r="J2" s="464"/>
      <c r="K2" s="464"/>
      <c r="L2" s="464"/>
      <c r="M2" s="464"/>
      <c r="N2" s="464"/>
      <c r="O2" s="464"/>
      <c r="P2" s="464"/>
      <c r="Q2" s="464"/>
      <c r="R2" s="464"/>
      <c r="S2" s="464"/>
      <c r="T2" s="464"/>
      <c r="U2" s="464"/>
      <c r="V2" s="464"/>
      <c r="W2" s="464"/>
      <c r="X2" s="5"/>
    </row>
    <row r="3" spans="1:28" ht="33.75" customHeight="1" x14ac:dyDescent="0.35">
      <c r="A3" s="4"/>
      <c r="B3" s="504" t="str">
        <f>'Monitoria Anual - 2'!A2</f>
        <v>Plano de Ação Nacional para Conservação das Espécies Ameaçadas de Extinção da Ictiofauna, Herpetofauna e Primatas do Cerrado e Pantanal - CERPAN</v>
      </c>
      <c r="C3" s="504"/>
      <c r="D3" s="504"/>
      <c r="E3" s="504"/>
      <c r="F3" s="504"/>
      <c r="G3" s="504"/>
      <c r="H3" s="504"/>
      <c r="I3" s="504"/>
      <c r="J3" s="504"/>
      <c r="K3" s="504"/>
      <c r="L3" s="504"/>
      <c r="M3" s="504"/>
      <c r="N3" s="504"/>
      <c r="O3" s="504"/>
      <c r="P3" s="504"/>
      <c r="Q3" s="504"/>
      <c r="R3" s="504"/>
      <c r="S3" s="504"/>
      <c r="T3" s="504"/>
      <c r="U3" s="504"/>
      <c r="V3" s="504"/>
      <c r="W3" s="504"/>
      <c r="X3" s="4"/>
    </row>
    <row r="4" spans="1:28" x14ac:dyDescent="0.25">
      <c r="A4" s="4"/>
      <c r="J4" s="6"/>
      <c r="K4" s="6"/>
      <c r="L4" s="6"/>
      <c r="M4" s="6"/>
      <c r="N4" s="6"/>
      <c r="O4" s="6"/>
      <c r="X4" s="4"/>
    </row>
    <row r="5" spans="1:28" s="133" customFormat="1" ht="45" customHeight="1" x14ac:dyDescent="0.25">
      <c r="A5" s="138"/>
      <c r="B5" s="476" t="s">
        <v>473</v>
      </c>
      <c r="C5" s="476"/>
      <c r="D5" s="477" t="str">
        <f>'Monitoria Anual - 2'!B4</f>
        <v xml:space="preserve">Reduzir o risco de extinção das espécies-alvo de peixes, anfíbios, répteis e primatas do Cerrado e Pantanal e as ameaças aos seus hábitats, em 5 anos. </v>
      </c>
      <c r="E5" s="477"/>
      <c r="F5" s="477"/>
      <c r="G5" s="477"/>
      <c r="H5" s="477"/>
      <c r="I5" s="477"/>
      <c r="J5" s="477"/>
      <c r="K5" s="477"/>
      <c r="L5" s="477"/>
      <c r="M5" s="478"/>
      <c r="N5" s="8"/>
      <c r="O5" s="8"/>
      <c r="P5" s="8"/>
      <c r="Q5" s="8"/>
      <c r="R5" s="8"/>
      <c r="X5" s="138"/>
    </row>
    <row r="6" spans="1:28" s="253" customFormat="1" ht="18.75" x14ac:dyDescent="0.3">
      <c r="A6" s="252"/>
      <c r="J6" s="254"/>
      <c r="K6" s="254"/>
      <c r="L6" s="254"/>
      <c r="M6" s="254"/>
      <c r="N6" s="254"/>
      <c r="O6" s="254"/>
      <c r="X6" s="252"/>
    </row>
    <row r="7" spans="1:28" s="253" customFormat="1" ht="26.25" customHeight="1" x14ac:dyDescent="0.3">
      <c r="A7" s="252"/>
      <c r="B7" s="476" t="s">
        <v>4</v>
      </c>
      <c r="C7" s="476"/>
      <c r="D7" s="470" t="str">
        <f>'Monitoria Anual - 2'!B6</f>
        <v>06/10/2020 - 08/10/2020 (virtual)</v>
      </c>
      <c r="E7" s="470"/>
      <c r="F7" s="470"/>
      <c r="G7" s="471"/>
      <c r="H7" s="133"/>
      <c r="I7" s="255"/>
      <c r="J7" s="254"/>
      <c r="K7" s="254"/>
      <c r="L7" s="254"/>
      <c r="M7" s="254"/>
      <c r="N7" s="254"/>
      <c r="O7" s="254"/>
      <c r="X7" s="252"/>
    </row>
    <row r="8" spans="1:28" x14ac:dyDescent="0.25">
      <c r="A8" s="4"/>
      <c r="X8" s="4"/>
    </row>
    <row r="9" spans="1:28" ht="31.5" customHeight="1" x14ac:dyDescent="0.25">
      <c r="A9" s="4"/>
      <c r="B9" s="464" t="s">
        <v>474</v>
      </c>
      <c r="C9" s="464"/>
      <c r="D9" s="464"/>
      <c r="E9" s="464"/>
      <c r="F9" s="464"/>
      <c r="G9" s="464"/>
      <c r="H9" s="464"/>
      <c r="I9" s="464"/>
      <c r="J9" s="464"/>
      <c r="K9" s="464"/>
      <c r="L9" s="464"/>
      <c r="M9" s="464"/>
      <c r="N9" s="464"/>
      <c r="O9" s="464"/>
      <c r="P9" s="464"/>
      <c r="Q9" s="464"/>
      <c r="R9" s="464"/>
      <c r="S9" s="464"/>
      <c r="T9" s="464"/>
      <c r="U9" s="464"/>
      <c r="V9" s="464"/>
      <c r="W9" s="464"/>
      <c r="X9" s="4"/>
    </row>
    <row r="10" spans="1:28" x14ac:dyDescent="0.25">
      <c r="A10" s="4"/>
      <c r="G10" s="9"/>
      <c r="H10" s="9"/>
      <c r="I10" s="9"/>
      <c r="X10" s="4"/>
    </row>
    <row r="11" spans="1:28" ht="15.75" x14ac:dyDescent="0.25">
      <c r="A11" s="4"/>
      <c r="B11" s="465" t="s">
        <v>475</v>
      </c>
      <c r="C11" s="466"/>
      <c r="D11" s="10"/>
      <c r="E11" s="10"/>
      <c r="F11" s="10"/>
      <c r="G11" s="10"/>
      <c r="H11" s="10"/>
      <c r="I11" s="10"/>
      <c r="J11" s="10"/>
      <c r="K11" s="10"/>
      <c r="L11" s="10"/>
      <c r="M11" s="10"/>
      <c r="N11" s="10"/>
      <c r="O11" s="10"/>
      <c r="P11" s="10"/>
      <c r="Q11" s="10"/>
      <c r="R11" s="10"/>
      <c r="S11" s="10"/>
      <c r="T11" s="10"/>
      <c r="U11" s="10"/>
      <c r="V11" s="10"/>
      <c r="W11" s="10"/>
      <c r="X11" s="4"/>
    </row>
    <row r="12" spans="1:28" ht="15.75" thickBot="1" x14ac:dyDescent="0.3">
      <c r="A12" s="4"/>
      <c r="F12" s="505"/>
      <c r="G12" s="505"/>
      <c r="H12" s="11"/>
      <c r="X12" s="4"/>
    </row>
    <row r="13" spans="1:28" ht="33.75" customHeight="1" thickBot="1" x14ac:dyDescent="0.3">
      <c r="A13" s="4"/>
      <c r="C13" s="473" t="s">
        <v>692</v>
      </c>
      <c r="D13" s="474"/>
      <c r="E13" s="474"/>
      <c r="F13" s="474"/>
      <c r="G13" s="475"/>
      <c r="H13" s="12"/>
      <c r="X13" s="4"/>
    </row>
    <row r="14" spans="1:28" s="1" customFormat="1" ht="34.5" customHeight="1" thickBot="1" x14ac:dyDescent="0.3">
      <c r="A14" s="7"/>
      <c r="C14" s="13" t="s">
        <v>477</v>
      </c>
      <c r="D14" s="14" t="s">
        <v>478</v>
      </c>
      <c r="E14" s="15" t="s">
        <v>479</v>
      </c>
      <c r="F14" s="14" t="s">
        <v>480</v>
      </c>
      <c r="G14" s="16" t="s">
        <v>479</v>
      </c>
      <c r="H14" s="17"/>
      <c r="X14" s="7"/>
    </row>
    <row r="15" spans="1:28" ht="15.75" x14ac:dyDescent="0.25">
      <c r="A15" s="4"/>
      <c r="C15" s="18" t="s">
        <v>481</v>
      </c>
      <c r="D15" s="19"/>
      <c r="E15" s="122"/>
      <c r="F15" s="21">
        <f>COUNTA('Monitoria Anual - 2'!S11:S834)</f>
        <v>0</v>
      </c>
      <c r="G15" s="121">
        <f t="shared" ref="G15:G21" si="0">F15/$F$22</f>
        <v>0</v>
      </c>
      <c r="H15" s="117"/>
      <c r="X15" s="4"/>
    </row>
    <row r="16" spans="1:28" ht="15.75" x14ac:dyDescent="0.25">
      <c r="A16" s="4"/>
      <c r="C16" s="24" t="s">
        <v>482</v>
      </c>
      <c r="D16" s="25">
        <f>COUNTA('Monitoria Anual - 2'!N11:N834)</f>
        <v>0</v>
      </c>
      <c r="E16" s="120">
        <f>D16/$D$22</f>
        <v>0</v>
      </c>
      <c r="F16" s="27">
        <f>D16-AB16</f>
        <v>0</v>
      </c>
      <c r="G16" s="120">
        <f t="shared" si="0"/>
        <v>0</v>
      </c>
      <c r="H16" s="117"/>
      <c r="X16" s="4"/>
      <c r="Z16">
        <f>COUNTIFS('Monitoria Anual - 2'!N:N,"x",'Monitoria Anual - 2'!S:S,"Excluída")</f>
        <v>0</v>
      </c>
      <c r="AA16">
        <f>COUNTIFS('Monitoria Anual - 2'!N:N,"x",'Monitoria Anual - 2'!S:S,"Agrupada")</f>
        <v>0</v>
      </c>
      <c r="AB16">
        <f>Z16+AA16</f>
        <v>0</v>
      </c>
    </row>
    <row r="17" spans="1:28" ht="15.75" x14ac:dyDescent="0.25">
      <c r="A17" s="4"/>
      <c r="C17" s="28" t="s">
        <v>483</v>
      </c>
      <c r="D17" s="25">
        <f>COUNTA('Monitoria Anual - 2'!O11:O834)</f>
        <v>5</v>
      </c>
      <c r="E17" s="120">
        <f>D17/$D$22</f>
        <v>0.21739130434782608</v>
      </c>
      <c r="F17" s="27">
        <f>D17-AB17</f>
        <v>5</v>
      </c>
      <c r="G17" s="120">
        <f t="shared" si="0"/>
        <v>0.20833333333333334</v>
      </c>
      <c r="H17" s="117"/>
      <c r="X17" s="4"/>
      <c r="Z17">
        <f t="array" ref="Z17">COUNTIFS('Monitoria Anual - 2'!O:O,"x",'Monitoria Anual - 2'!S:S,"Excluída")</f>
        <v>0</v>
      </c>
      <c r="AA17">
        <f t="array" ref="AA17">COUNTIFS('Monitoria Anual - 2'!O:O,"x",'Monitoria Anual - 2'!S:S,"Agrupada")</f>
        <v>0</v>
      </c>
      <c r="AB17">
        <f>Z17+AA17</f>
        <v>0</v>
      </c>
    </row>
    <row r="18" spans="1:28" ht="15.75" x14ac:dyDescent="0.25">
      <c r="A18" s="4"/>
      <c r="C18" s="29" t="s">
        <v>484</v>
      </c>
      <c r="D18" s="25">
        <f>COUNTA('Monitoria Anual - 2'!P11:P834)</f>
        <v>3</v>
      </c>
      <c r="E18" s="120">
        <f>D18/$D$22</f>
        <v>0.13043478260869565</v>
      </c>
      <c r="F18" s="27">
        <f>D18-AB18</f>
        <v>3</v>
      </c>
      <c r="G18" s="120">
        <f t="shared" si="0"/>
        <v>0.125</v>
      </c>
      <c r="H18" s="117"/>
      <c r="X18" s="4"/>
      <c r="Z18">
        <f t="array" ref="Z18">COUNTIFS('Monitoria Anual - 2'!P:P,"x",'Monitoria Anual - 2'!S:S,"Excluída")</f>
        <v>0</v>
      </c>
      <c r="AA18">
        <f t="array" ref="AA18">COUNTIFS('Monitoria Anual - 2'!P:P,"x",'Monitoria Anual - 2'!S:S,"Agrupada")</f>
        <v>0</v>
      </c>
      <c r="AB18">
        <f>Z18+AA18</f>
        <v>0</v>
      </c>
    </row>
    <row r="19" spans="1:28" ht="15.75" x14ac:dyDescent="0.25">
      <c r="A19" s="4"/>
      <c r="C19" s="30" t="s">
        <v>485</v>
      </c>
      <c r="D19" s="25">
        <f>COUNTA('Monitoria Anual - 2'!Q11:Q834)</f>
        <v>14</v>
      </c>
      <c r="E19" s="120">
        <f>D19/$D$22</f>
        <v>0.60869565217391308</v>
      </c>
      <c r="F19" s="27">
        <f>D19-AB19</f>
        <v>14</v>
      </c>
      <c r="G19" s="120">
        <f t="shared" si="0"/>
        <v>0.58333333333333337</v>
      </c>
      <c r="H19" s="117"/>
      <c r="X19" s="4"/>
      <c r="Z19">
        <f t="array" ref="Z19">COUNTIFS('Monitoria Anual - 2'!Q:Q,"x",'Monitoria Anual - 2'!S:S,"Excluída")</f>
        <v>0</v>
      </c>
      <c r="AA19">
        <f t="array" ref="AA19">COUNTIFS('Monitoria Anual - 2'!Q:Q,"x",'Monitoria Anual - 2'!S:S,"Agrupada")</f>
        <v>0</v>
      </c>
      <c r="AB19">
        <f>Z19+AA19</f>
        <v>0</v>
      </c>
    </row>
    <row r="20" spans="1:28" ht="15.75" x14ac:dyDescent="0.25">
      <c r="A20" s="4"/>
      <c r="C20" s="31" t="s">
        <v>486</v>
      </c>
      <c r="D20" s="25">
        <f>COUNTA('Monitoria Anual - 2'!R11:R834)</f>
        <v>1</v>
      </c>
      <c r="E20" s="120">
        <f>D20/$D$22</f>
        <v>4.3478260869565216E-2</v>
      </c>
      <c r="F20" s="27">
        <f>D20-AB20</f>
        <v>1</v>
      </c>
      <c r="G20" s="120">
        <f t="shared" si="0"/>
        <v>4.1666666666666664E-2</v>
      </c>
      <c r="H20" s="117"/>
      <c r="X20" s="4"/>
      <c r="Z20">
        <f t="array" ref="Z20">COUNTIFS('Monitoria Anual - 2'!R:R,"x",'Monitoria Anual - 2'!S:S,"Excluída")</f>
        <v>0</v>
      </c>
      <c r="AA20">
        <f t="array" ref="AA20">COUNTIFS('Monitoria Anual - 2'!R:R,"x",'Monitoria Anual - 2'!S:S,"Agrupada")</f>
        <v>0</v>
      </c>
      <c r="AB20">
        <f>Z20+AA20</f>
        <v>0</v>
      </c>
    </row>
    <row r="21" spans="1:28" ht="16.5" thickBot="1" x14ac:dyDescent="0.3">
      <c r="A21" s="4"/>
      <c r="C21" s="32" t="s">
        <v>487</v>
      </c>
      <c r="D21" s="33"/>
      <c r="E21" s="119"/>
      <c r="F21" s="35">
        <f>'Monitoria Anual - 2'!C45</f>
        <v>1</v>
      </c>
      <c r="G21" s="118">
        <f t="shared" si="0"/>
        <v>4.1666666666666664E-2</v>
      </c>
      <c r="H21" s="117"/>
      <c r="X21" s="4"/>
    </row>
    <row r="22" spans="1:28" ht="16.5" thickBot="1" x14ac:dyDescent="0.3">
      <c r="A22" s="4"/>
      <c r="C22" s="37" t="s">
        <v>488</v>
      </c>
      <c r="D22" s="38">
        <f>SUM(D16:D20)</f>
        <v>23</v>
      </c>
      <c r="E22" s="39">
        <f>SUM(E15:E21)</f>
        <v>1</v>
      </c>
      <c r="F22" s="40">
        <f>SUM(F16:F21)</f>
        <v>24</v>
      </c>
      <c r="G22" s="39">
        <f>SUM(G16:G21)</f>
        <v>1</v>
      </c>
      <c r="H22" s="117"/>
      <c r="X22" s="4"/>
    </row>
    <row r="23" spans="1:28" ht="15.75" thickBot="1" x14ac:dyDescent="0.3">
      <c r="A23" s="4"/>
      <c r="C23" s="41" t="s">
        <v>489</v>
      </c>
      <c r="D23" s="467">
        <f>COUNTIF('Monitoria Anual - 2'!S11:S834,"Agrupada")</f>
        <v>0</v>
      </c>
      <c r="E23" s="468"/>
      <c r="F23" s="468"/>
      <c r="G23" s="469"/>
      <c r="H23" s="42"/>
      <c r="X23" s="4"/>
    </row>
    <row r="24" spans="1:28" ht="15.75" thickBot="1" x14ac:dyDescent="0.3">
      <c r="A24" s="4"/>
      <c r="C24" s="43" t="s">
        <v>490</v>
      </c>
      <c r="D24" s="467">
        <f>COUNTIF('Monitoria Anual - 2'!S11:S42,"Excluída")</f>
        <v>0</v>
      </c>
      <c r="E24" s="468"/>
      <c r="F24" s="468"/>
      <c r="G24" s="469"/>
      <c r="X24" s="4"/>
    </row>
    <row r="25" spans="1:28" x14ac:dyDescent="0.25">
      <c r="A25" s="4"/>
      <c r="X25" s="4"/>
    </row>
    <row r="26" spans="1:28" x14ac:dyDescent="0.25">
      <c r="A26" s="4"/>
      <c r="X26" s="4"/>
    </row>
    <row r="27" spans="1:28" ht="15.75" x14ac:dyDescent="0.25">
      <c r="A27" s="4"/>
      <c r="B27" s="465" t="s">
        <v>491</v>
      </c>
      <c r="C27" s="466"/>
      <c r="D27" s="10"/>
      <c r="E27" s="10"/>
      <c r="F27" s="10"/>
      <c r="G27" s="10"/>
      <c r="X27" s="4"/>
    </row>
    <row r="28" spans="1:28" ht="16.5" thickBot="1" x14ac:dyDescent="0.3">
      <c r="A28" s="4"/>
      <c r="B28" s="10"/>
      <c r="C28" s="44"/>
      <c r="D28" s="44"/>
      <c r="E28" s="44"/>
      <c r="F28" s="44"/>
      <c r="G28" s="44"/>
      <c r="H28" s="10"/>
      <c r="I28" s="10"/>
      <c r="J28" s="10"/>
      <c r="K28" s="10"/>
      <c r="L28" s="10"/>
      <c r="M28" s="10"/>
      <c r="N28" s="10"/>
      <c r="O28" s="10"/>
      <c r="P28" s="10"/>
      <c r="Q28" s="10"/>
      <c r="R28" s="10"/>
      <c r="S28" s="10"/>
      <c r="T28" s="10"/>
      <c r="U28" s="10"/>
      <c r="V28" s="10"/>
      <c r="W28" s="10"/>
      <c r="X28" s="4"/>
    </row>
    <row r="29" spans="1:28" ht="16.5" thickBot="1" x14ac:dyDescent="0.3">
      <c r="A29" s="4"/>
      <c r="B29" s="44"/>
      <c r="C29" s="45" t="s">
        <v>492</v>
      </c>
      <c r="D29" s="46">
        <f>COUNTA('Monitoria Anual - 2'!A11:A42)</f>
        <v>5</v>
      </c>
      <c r="H29" s="44"/>
      <c r="I29" s="44"/>
      <c r="J29" s="44"/>
      <c r="K29" s="44"/>
      <c r="L29" s="44"/>
      <c r="M29" s="44"/>
      <c r="N29" s="44"/>
      <c r="O29" s="44"/>
      <c r="P29" s="44"/>
      <c r="Q29" s="44"/>
      <c r="R29" s="44"/>
      <c r="S29" s="44"/>
      <c r="T29" s="44"/>
      <c r="U29" s="44"/>
      <c r="V29" s="44"/>
      <c r="W29" s="44"/>
      <c r="X29" s="4"/>
    </row>
    <row r="30" spans="1:28" ht="15.75" thickBot="1" x14ac:dyDescent="0.3">
      <c r="A30" s="4"/>
      <c r="X30" s="4"/>
    </row>
    <row r="31" spans="1:28" ht="15.75" thickBot="1" x14ac:dyDescent="0.3">
      <c r="A31" s="4"/>
      <c r="C31" s="47" t="s">
        <v>493</v>
      </c>
      <c r="D31" s="47" t="s">
        <v>494</v>
      </c>
      <c r="E31" s="48"/>
      <c r="F31" s="49"/>
      <c r="G31" s="50"/>
      <c r="H31" s="51"/>
      <c r="I31" s="52"/>
      <c r="J31" s="53"/>
      <c r="W31" s="54"/>
      <c r="X31" s="4"/>
    </row>
    <row r="32" spans="1:28" x14ac:dyDescent="0.25">
      <c r="A32" s="4"/>
      <c r="C32" s="55" t="s">
        <v>495</v>
      </c>
      <c r="D32" s="56">
        <v>9</v>
      </c>
      <c r="E32" s="57">
        <f>COUNTA('Monitoria Anual - 2'!S11:S25)</f>
        <v>0</v>
      </c>
      <c r="F32" s="58">
        <f>COUNTA('Monitoria Anual - 2'!N11:N25)</f>
        <v>0</v>
      </c>
      <c r="G32" s="58">
        <f>COUNTA('Monitoria Anual - 2'!O11:O25)</f>
        <v>2</v>
      </c>
      <c r="H32" s="58">
        <f>COUNTA('Monitoria Anual - 2'!P11:P25)</f>
        <v>1</v>
      </c>
      <c r="I32" s="58">
        <f>COUNTA('Monitoria Anual - 2'!Q11:Q25)</f>
        <v>6</v>
      </c>
      <c r="J32" s="59"/>
      <c r="W32" s="54"/>
      <c r="X32" s="4"/>
    </row>
    <row r="33" spans="1:24" x14ac:dyDescent="0.25">
      <c r="A33" s="4"/>
      <c r="C33" s="60" t="s">
        <v>496</v>
      </c>
      <c r="D33" s="55">
        <v>5</v>
      </c>
      <c r="E33" s="61"/>
      <c r="F33" s="62">
        <f>COUNTA('Monitoria Anual - 2'!N26:N40)</f>
        <v>0</v>
      </c>
      <c r="G33" s="62">
        <v>1</v>
      </c>
      <c r="H33" s="62">
        <v>2</v>
      </c>
      <c r="I33" s="62">
        <v>1</v>
      </c>
      <c r="J33" s="63">
        <v>1</v>
      </c>
      <c r="W33" s="54"/>
      <c r="X33" s="4"/>
    </row>
    <row r="34" spans="1:24" x14ac:dyDescent="0.25">
      <c r="A34" s="4"/>
      <c r="C34" s="60" t="s">
        <v>497</v>
      </c>
      <c r="D34" s="55">
        <v>2</v>
      </c>
      <c r="E34" s="61">
        <f>COUNTA('Monitoria Anual - 2'!S41:S42)</f>
        <v>0</v>
      </c>
      <c r="F34" s="62">
        <f>COUNTA('Monitoria Anual - 2'!N41:N42)</f>
        <v>0</v>
      </c>
      <c r="G34" s="62">
        <v>1</v>
      </c>
      <c r="H34" s="62">
        <f>COUNTA('Monitoria Anual - 2'!P41:P42)</f>
        <v>0</v>
      </c>
      <c r="I34" s="62">
        <v>1</v>
      </c>
      <c r="J34" s="63">
        <f>COUNTA('Monitoria Anual - 2'!R41:R42)</f>
        <v>0</v>
      </c>
      <c r="W34" s="54"/>
      <c r="X34" s="4"/>
    </row>
    <row r="35" spans="1:24" x14ac:dyDescent="0.25">
      <c r="A35" s="4"/>
      <c r="C35" s="60" t="s">
        <v>498</v>
      </c>
      <c r="D35" s="55">
        <v>3</v>
      </c>
      <c r="E35" s="61"/>
      <c r="F35" s="62"/>
      <c r="G35" s="62">
        <f>COUNTA('Monitoria Anual - 2'!#REF!)</f>
        <v>1</v>
      </c>
      <c r="H35" s="62"/>
      <c r="I35" s="62">
        <v>2</v>
      </c>
      <c r="J35" s="63"/>
      <c r="W35" s="54"/>
      <c r="X35" s="4"/>
    </row>
    <row r="36" spans="1:24" x14ac:dyDescent="0.25">
      <c r="A36" s="4"/>
      <c r="C36" s="60" t="s">
        <v>499</v>
      </c>
      <c r="D36" s="55">
        <v>4</v>
      </c>
      <c r="E36" s="61"/>
      <c r="F36" s="62"/>
      <c r="G36" s="62"/>
      <c r="H36" s="62"/>
      <c r="I36" s="62">
        <v>4</v>
      </c>
      <c r="J36" s="63"/>
      <c r="W36" s="54"/>
      <c r="X36" s="4"/>
    </row>
    <row r="37" spans="1:24" x14ac:dyDescent="0.25">
      <c r="A37" s="4"/>
      <c r="X37" s="4"/>
    </row>
    <row r="38" spans="1:24" x14ac:dyDescent="0.25">
      <c r="A38" s="4"/>
      <c r="B38" s="4"/>
      <c r="C38" s="4"/>
      <c r="D38" s="4"/>
      <c r="E38" s="4"/>
      <c r="F38" s="4"/>
      <c r="G38" s="4"/>
      <c r="H38" s="4"/>
      <c r="I38" s="4"/>
      <c r="J38" s="4"/>
      <c r="K38" s="4"/>
      <c r="L38" s="4"/>
      <c r="M38" s="4"/>
      <c r="N38" s="4"/>
      <c r="O38" s="4"/>
      <c r="P38" s="4"/>
      <c r="Q38" s="4"/>
      <c r="R38" s="4"/>
      <c r="S38" s="4"/>
      <c r="T38" s="4"/>
      <c r="U38" s="4"/>
      <c r="V38" s="4"/>
      <c r="W38" s="4"/>
      <c r="X38" s="4"/>
    </row>
  </sheetData>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6 F33:F36">
    <cfRule type="cellIs" dxfId="23"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10C8D-83B7-4205-8065-1CDAD22AC553}">
  <dimension ref="A1:BZ98"/>
  <sheetViews>
    <sheetView showGridLines="0" zoomScale="70" zoomScaleNormal="70" workbookViewId="0">
      <pane xSplit="1" ySplit="10" topLeftCell="B11" activePane="bottomRight" state="frozen"/>
      <selection pane="topRight" activeCell="B1" sqref="B1"/>
      <selection pane="bottomLeft" activeCell="A11" sqref="A11"/>
      <selection pane="bottomRight" activeCell="G12" sqref="G12"/>
    </sheetView>
  </sheetViews>
  <sheetFormatPr defaultColWidth="8.85546875" defaultRowHeight="15" x14ac:dyDescent="0.25"/>
  <cols>
    <col min="1" max="1" width="36.42578125" style="92" customWidth="1"/>
    <col min="2" max="2" width="9.42578125" style="1" customWidth="1"/>
    <col min="3" max="3" width="65.5703125" style="1" customWidth="1"/>
    <col min="4" max="4" width="48.140625" style="1" customWidth="1"/>
    <col min="5" max="5" width="27" style="1" customWidth="1"/>
    <col min="6" max="6" width="17.85546875" style="1" customWidth="1"/>
    <col min="7" max="7" width="16.28515625" style="1" customWidth="1"/>
    <col min="8" max="8" width="35.42578125" style="1" bestFit="1" customWidth="1"/>
    <col min="9" max="9" width="20.140625" style="1" bestFit="1" customWidth="1"/>
    <col min="10" max="10" width="65.5703125" style="1" customWidth="1"/>
    <col min="11" max="11" width="26.5703125" style="1" customWidth="1"/>
    <col min="12" max="12" width="34.140625" style="1" customWidth="1"/>
    <col min="13" max="13" width="65.5703125" style="1" customWidth="1"/>
    <col min="14" max="14" width="24.140625" style="92" customWidth="1"/>
    <col min="15" max="15" width="21.140625" style="92" customWidth="1"/>
    <col min="16" max="16" width="22.7109375" style="92" customWidth="1"/>
    <col min="17" max="17" width="22.42578125" style="92" customWidth="1"/>
    <col min="18" max="18" width="18.28515625" style="92" customWidth="1"/>
    <col min="19" max="19" width="19.140625" style="92" customWidth="1"/>
    <col min="20" max="20" width="83.28515625" style="1" customWidth="1"/>
    <col min="21" max="21" width="64.85546875" style="1" customWidth="1"/>
    <col min="22" max="22" width="65.5703125" style="1" customWidth="1"/>
    <col min="23" max="23" width="30" style="1" customWidth="1"/>
    <col min="24" max="24" width="49.5703125" style="1" customWidth="1"/>
    <col min="25" max="25" width="42.5703125" style="1" customWidth="1"/>
    <col min="26" max="26" width="33" style="1" customWidth="1"/>
    <col min="27" max="27" width="29.42578125" style="1" customWidth="1"/>
    <col min="28" max="28" width="34.140625" style="1" customWidth="1"/>
    <col min="29" max="29" width="65.5703125" style="1" customWidth="1"/>
    <col min="30" max="30" width="33.42578125" style="1" customWidth="1"/>
    <col min="31" max="31" width="35.42578125" style="1" customWidth="1"/>
    <col min="32" max="32" width="33.140625" style="1" customWidth="1"/>
    <col min="33" max="33" width="31.7109375" style="1" customWidth="1"/>
    <col min="34" max="34" width="29" style="1" customWidth="1"/>
    <col min="35" max="35" width="51" style="1" customWidth="1"/>
    <col min="36" max="36" width="7" style="1" customWidth="1"/>
    <col min="37" max="39" width="8.85546875" style="1"/>
    <col min="40" max="40" width="8.85546875" style="1" customWidth="1"/>
    <col min="41" max="16383" width="8.85546875" style="1"/>
    <col min="16384" max="16384" width="9.140625" style="1" customWidth="1"/>
  </cols>
  <sheetData>
    <row r="1" spans="1:40" ht="34.5" customHeight="1" x14ac:dyDescent="0.25">
      <c r="A1" s="408" t="s">
        <v>0</v>
      </c>
      <c r="B1" s="408"/>
      <c r="C1" s="408"/>
      <c r="D1" s="408"/>
      <c r="E1" s="408"/>
      <c r="F1" s="408"/>
      <c r="G1" s="408"/>
      <c r="H1" s="408"/>
      <c r="I1" s="408"/>
      <c r="J1" s="408"/>
      <c r="K1" s="408"/>
      <c r="L1" s="408"/>
      <c r="M1" s="408"/>
      <c r="N1" s="408"/>
      <c r="O1" s="408"/>
      <c r="P1" s="408"/>
      <c r="Q1" s="408"/>
      <c r="R1" s="408"/>
      <c r="S1" s="408"/>
      <c r="T1" s="408"/>
      <c r="U1" s="408"/>
      <c r="V1" s="408"/>
      <c r="W1" s="408"/>
      <c r="X1" s="408"/>
      <c r="Y1" s="408"/>
      <c r="Z1" s="408"/>
      <c r="AA1" s="408"/>
      <c r="AB1" s="408"/>
      <c r="AC1" s="408"/>
      <c r="AD1" s="408"/>
      <c r="AE1" s="408"/>
      <c r="AF1" s="408"/>
      <c r="AG1" s="408"/>
      <c r="AH1" s="408"/>
      <c r="AI1" s="408"/>
      <c r="AJ1" s="7"/>
    </row>
    <row r="2" spans="1:40" ht="28.5" customHeight="1" thickBot="1" x14ac:dyDescent="0.4">
      <c r="A2" s="507" t="s">
        <v>1</v>
      </c>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7"/>
    </row>
    <row r="3" spans="1:40" ht="15.75" thickTop="1" x14ac:dyDescent="0.25">
      <c r="AJ3" s="7"/>
    </row>
    <row r="4" spans="1:40" ht="26.25" customHeight="1" x14ac:dyDescent="0.25">
      <c r="A4" s="147" t="s">
        <v>2</v>
      </c>
      <c r="B4" s="477" t="s">
        <v>3</v>
      </c>
      <c r="C4" s="477"/>
      <c r="D4" s="477"/>
      <c r="E4" s="477"/>
      <c r="F4" s="477"/>
      <c r="G4" s="477"/>
      <c r="H4" s="477"/>
      <c r="I4" s="477"/>
      <c r="J4" s="477"/>
      <c r="K4" s="478"/>
      <c r="L4" s="8"/>
      <c r="M4" s="8"/>
      <c r="N4" s="8"/>
      <c r="O4" s="8"/>
      <c r="P4" s="8"/>
      <c r="Q4" s="8"/>
      <c r="R4" s="8"/>
      <c r="S4" s="1"/>
      <c r="AJ4" s="7"/>
    </row>
    <row r="5" spans="1:40" x14ac:dyDescent="0.25">
      <c r="AJ5" s="7"/>
    </row>
    <row r="6" spans="1:40" ht="27" customHeight="1" x14ac:dyDescent="0.25">
      <c r="A6" s="147" t="s">
        <v>4</v>
      </c>
      <c r="B6" s="483" t="s">
        <v>693</v>
      </c>
      <c r="C6" s="484"/>
      <c r="M6" s="92"/>
      <c r="AJ6" s="7"/>
      <c r="AN6" s="1" t="s">
        <v>6</v>
      </c>
    </row>
    <row r="7" spans="1:40" ht="15.75" thickBot="1" x14ac:dyDescent="0.3">
      <c r="AJ7" s="7"/>
      <c r="AN7" s="115" t="s">
        <v>7</v>
      </c>
    </row>
    <row r="8" spans="1:40" ht="15.75" thickBot="1" x14ac:dyDescent="0.3">
      <c r="A8" s="508" t="s">
        <v>8</v>
      </c>
      <c r="B8" s="509"/>
      <c r="C8" s="509"/>
      <c r="D8" s="509"/>
      <c r="E8" s="509"/>
      <c r="F8" s="509"/>
      <c r="G8" s="509"/>
      <c r="H8" s="509"/>
      <c r="I8" s="509"/>
      <c r="J8" s="509"/>
      <c r="K8" s="509"/>
      <c r="L8" s="509"/>
      <c r="M8" s="510"/>
      <c r="N8" s="511" t="s">
        <v>9</v>
      </c>
      <c r="O8" s="512"/>
      <c r="P8" s="512"/>
      <c r="Q8" s="512"/>
      <c r="R8" s="512"/>
      <c r="S8" s="512"/>
      <c r="T8" s="512"/>
      <c r="U8" s="512"/>
      <c r="V8" s="512"/>
      <c r="W8" s="512"/>
      <c r="X8" s="513"/>
      <c r="Y8" s="514" t="s">
        <v>10</v>
      </c>
      <c r="Z8" s="515"/>
      <c r="AA8" s="515"/>
      <c r="AB8" s="515"/>
      <c r="AC8" s="515"/>
      <c r="AD8" s="515"/>
      <c r="AE8" s="515"/>
      <c r="AF8" s="515"/>
      <c r="AG8" s="515"/>
      <c r="AH8" s="515"/>
      <c r="AI8" s="516"/>
      <c r="AJ8" s="7"/>
    </row>
    <row r="9" spans="1:40" s="10" customFormat="1" ht="15.75" x14ac:dyDescent="0.25">
      <c r="A9" s="541" t="s">
        <v>11</v>
      </c>
      <c r="B9" s="413" t="s">
        <v>12</v>
      </c>
      <c r="C9" s="413" t="s">
        <v>13</v>
      </c>
      <c r="D9" s="413" t="s">
        <v>14</v>
      </c>
      <c r="E9" s="417" t="s">
        <v>15</v>
      </c>
      <c r="F9" s="413" t="s">
        <v>16</v>
      </c>
      <c r="G9" s="413"/>
      <c r="H9" s="413" t="s">
        <v>17</v>
      </c>
      <c r="I9" s="413" t="s">
        <v>18</v>
      </c>
      <c r="J9" s="413" t="s">
        <v>19</v>
      </c>
      <c r="K9" s="430" t="s">
        <v>20</v>
      </c>
      <c r="L9" s="431"/>
      <c r="M9" s="413" t="s">
        <v>21</v>
      </c>
      <c r="N9" s="456" t="s">
        <v>22</v>
      </c>
      <c r="O9" s="458" t="s">
        <v>23</v>
      </c>
      <c r="P9" s="460" t="s">
        <v>24</v>
      </c>
      <c r="Q9" s="462" t="s">
        <v>25</v>
      </c>
      <c r="R9" s="436" t="s">
        <v>26</v>
      </c>
      <c r="S9" s="438" t="s">
        <v>27</v>
      </c>
      <c r="T9" s="440" t="s">
        <v>28</v>
      </c>
      <c r="U9" s="440" t="s">
        <v>29</v>
      </c>
      <c r="V9" s="440" t="s">
        <v>30</v>
      </c>
      <c r="W9" s="440" t="s">
        <v>31</v>
      </c>
      <c r="X9" s="531" t="s">
        <v>32</v>
      </c>
      <c r="Y9" s="533" t="s">
        <v>33</v>
      </c>
      <c r="Z9" s="517" t="s">
        <v>34</v>
      </c>
      <c r="AA9" s="528" t="s">
        <v>35</v>
      </c>
      <c r="AB9" s="517" t="s">
        <v>36</v>
      </c>
      <c r="AC9" s="517" t="s">
        <v>37</v>
      </c>
      <c r="AD9" s="517" t="s">
        <v>38</v>
      </c>
      <c r="AE9" s="517" t="s">
        <v>39</v>
      </c>
      <c r="AF9" s="521" t="s">
        <v>40</v>
      </c>
      <c r="AG9" s="517" t="s">
        <v>41</v>
      </c>
      <c r="AH9" s="517" t="s">
        <v>42</v>
      </c>
      <c r="AI9" s="519" t="s">
        <v>43</v>
      </c>
      <c r="AJ9" s="236"/>
    </row>
    <row r="10" spans="1:40" s="10" customFormat="1" ht="30" customHeight="1" thickBot="1" x14ac:dyDescent="0.3">
      <c r="A10" s="542"/>
      <c r="B10" s="530"/>
      <c r="C10" s="530"/>
      <c r="D10" s="530"/>
      <c r="E10" s="506"/>
      <c r="F10" s="232" t="s">
        <v>44</v>
      </c>
      <c r="G10" s="232" t="s">
        <v>45</v>
      </c>
      <c r="H10" s="530"/>
      <c r="I10" s="530"/>
      <c r="J10" s="530"/>
      <c r="K10" s="114" t="s">
        <v>46</v>
      </c>
      <c r="L10" s="114" t="s">
        <v>47</v>
      </c>
      <c r="M10" s="530"/>
      <c r="N10" s="540"/>
      <c r="O10" s="535"/>
      <c r="P10" s="536"/>
      <c r="Q10" s="537"/>
      <c r="R10" s="538"/>
      <c r="S10" s="539"/>
      <c r="T10" s="523"/>
      <c r="U10" s="523"/>
      <c r="V10" s="523"/>
      <c r="W10" s="523"/>
      <c r="X10" s="532"/>
      <c r="Y10" s="534"/>
      <c r="Z10" s="518"/>
      <c r="AA10" s="529"/>
      <c r="AB10" s="518"/>
      <c r="AC10" s="518"/>
      <c r="AD10" s="518"/>
      <c r="AE10" s="518"/>
      <c r="AF10" s="522"/>
      <c r="AG10" s="518"/>
      <c r="AH10" s="518"/>
      <c r="AI10" s="520"/>
      <c r="AJ10" s="236"/>
    </row>
    <row r="11" spans="1:40" s="133" customFormat="1" ht="96.75" customHeight="1" x14ac:dyDescent="0.25">
      <c r="A11" s="524" t="s">
        <v>501</v>
      </c>
      <c r="B11" s="154" t="s">
        <v>49</v>
      </c>
      <c r="C11" s="155" t="s">
        <v>510</v>
      </c>
      <c r="D11" s="154" t="s">
        <v>511</v>
      </c>
      <c r="E11" s="154" t="s">
        <v>502</v>
      </c>
      <c r="F11" s="156">
        <v>43191</v>
      </c>
      <c r="G11" s="156">
        <v>45017</v>
      </c>
      <c r="H11" s="154" t="s">
        <v>64</v>
      </c>
      <c r="I11" s="157" t="s">
        <v>694</v>
      </c>
      <c r="J11" s="158" t="s">
        <v>503</v>
      </c>
      <c r="K11" s="154"/>
      <c r="L11" s="154" t="s">
        <v>586</v>
      </c>
      <c r="M11" s="154" t="s">
        <v>695</v>
      </c>
      <c r="N11" s="96"/>
      <c r="O11" s="112"/>
      <c r="P11" s="96"/>
      <c r="Q11" s="96" t="s">
        <v>57</v>
      </c>
      <c r="R11" s="96"/>
      <c r="S11" s="113"/>
      <c r="T11" s="159" t="s">
        <v>696</v>
      </c>
      <c r="U11" s="159" t="s">
        <v>697</v>
      </c>
      <c r="V11" s="159" t="s">
        <v>698</v>
      </c>
      <c r="W11" s="96" t="s">
        <v>699</v>
      </c>
      <c r="X11" s="159" t="s">
        <v>700</v>
      </c>
      <c r="Y11" s="155" t="s">
        <v>701</v>
      </c>
      <c r="Z11" s="96"/>
      <c r="AA11" s="96"/>
      <c r="AB11" s="96"/>
      <c r="AC11" s="96"/>
      <c r="AD11" s="96"/>
      <c r="AE11" s="160">
        <v>300000</v>
      </c>
      <c r="AF11" s="96"/>
      <c r="AG11" s="96"/>
      <c r="AH11" s="154"/>
      <c r="AI11" s="96"/>
      <c r="AJ11" s="138"/>
    </row>
    <row r="12" spans="1:40" s="133" customFormat="1" ht="96.75" customHeight="1" x14ac:dyDescent="0.25">
      <c r="A12" s="525"/>
      <c r="B12" s="154" t="s">
        <v>69</v>
      </c>
      <c r="C12" s="161" t="s">
        <v>70</v>
      </c>
      <c r="D12" s="194" t="s">
        <v>513</v>
      </c>
      <c r="E12" s="194" t="s">
        <v>514</v>
      </c>
      <c r="F12" s="156">
        <v>43191</v>
      </c>
      <c r="G12" s="156">
        <v>45017</v>
      </c>
      <c r="H12" s="154" t="s">
        <v>515</v>
      </c>
      <c r="I12" s="163">
        <v>50000</v>
      </c>
      <c r="J12" s="158" t="s">
        <v>523</v>
      </c>
      <c r="K12" s="154"/>
      <c r="L12" s="162" t="s">
        <v>517</v>
      </c>
      <c r="M12" s="162" t="s">
        <v>518</v>
      </c>
      <c r="N12" s="96"/>
      <c r="O12" s="96"/>
      <c r="P12" s="96" t="s">
        <v>57</v>
      </c>
      <c r="Q12" s="96"/>
      <c r="R12" s="96"/>
      <c r="S12" s="113"/>
      <c r="T12" s="164" t="s">
        <v>702</v>
      </c>
      <c r="U12" s="164" t="s">
        <v>703</v>
      </c>
      <c r="V12" s="164" t="s">
        <v>704</v>
      </c>
      <c r="W12" s="94" t="s">
        <v>705</v>
      </c>
      <c r="X12" s="94" t="s">
        <v>706</v>
      </c>
      <c r="Y12" s="94"/>
      <c r="Z12" s="94"/>
      <c r="AA12" s="94"/>
      <c r="AB12" s="94"/>
      <c r="AC12" s="94"/>
      <c r="AD12" s="164" t="s">
        <v>707</v>
      </c>
      <c r="AE12" s="94"/>
      <c r="AF12" s="94"/>
      <c r="AG12" s="94"/>
      <c r="AH12" s="94"/>
      <c r="AI12" s="94"/>
      <c r="AJ12" s="138"/>
    </row>
    <row r="13" spans="1:40" s="133" customFormat="1" ht="96.75" customHeight="1" x14ac:dyDescent="0.25">
      <c r="A13" s="525"/>
      <c r="B13" s="215" t="s">
        <v>82</v>
      </c>
      <c r="C13" s="192" t="s">
        <v>524</v>
      </c>
      <c r="D13" s="190"/>
      <c r="E13" s="200"/>
      <c r="F13" s="201"/>
      <c r="G13" s="202"/>
      <c r="H13" s="203"/>
      <c r="I13" s="204"/>
      <c r="J13" s="205"/>
      <c r="K13" s="203"/>
      <c r="L13" s="194"/>
      <c r="M13" s="194"/>
      <c r="N13" s="96"/>
      <c r="O13" s="96"/>
      <c r="P13" s="96"/>
      <c r="Q13" s="96"/>
      <c r="R13" s="96"/>
      <c r="S13" s="113"/>
      <c r="T13" s="94"/>
      <c r="U13" s="94"/>
      <c r="V13" s="94"/>
      <c r="W13" s="94"/>
      <c r="X13" s="94"/>
      <c r="Y13" s="94"/>
      <c r="Z13" s="94"/>
      <c r="AA13" s="94"/>
      <c r="AB13" s="94"/>
      <c r="AC13" s="94"/>
      <c r="AD13" s="94"/>
      <c r="AE13" s="94"/>
      <c r="AF13" s="94"/>
      <c r="AG13" s="94"/>
      <c r="AH13" s="94"/>
      <c r="AI13" s="188" t="s">
        <v>525</v>
      </c>
      <c r="AJ13" s="138"/>
    </row>
    <row r="14" spans="1:40" s="133" customFormat="1" ht="96.75" customHeight="1" x14ac:dyDescent="0.25">
      <c r="A14" s="525"/>
      <c r="B14" s="216" t="s">
        <v>93</v>
      </c>
      <c r="C14" s="193" t="s">
        <v>708</v>
      </c>
      <c r="D14" s="198"/>
      <c r="E14" s="191"/>
      <c r="F14" s="191"/>
      <c r="G14" s="191"/>
      <c r="H14" s="191"/>
      <c r="I14" s="191"/>
      <c r="J14" s="191"/>
      <c r="K14" s="191"/>
      <c r="L14" s="191"/>
      <c r="M14" s="197"/>
      <c r="N14" s="199"/>
      <c r="O14" s="96"/>
      <c r="P14" s="96"/>
      <c r="Q14" s="96"/>
      <c r="R14" s="96"/>
      <c r="S14" s="113"/>
      <c r="T14" s="94"/>
      <c r="U14" s="94"/>
      <c r="V14" s="94"/>
      <c r="W14" s="94"/>
      <c r="X14" s="94"/>
      <c r="Y14" s="94"/>
      <c r="Z14" s="94"/>
      <c r="AA14" s="94"/>
      <c r="AB14" s="94"/>
      <c r="AC14" s="94"/>
      <c r="AD14" s="94"/>
      <c r="AE14" s="94"/>
      <c r="AF14" s="94"/>
      <c r="AG14" s="94"/>
      <c r="AH14" s="94"/>
      <c r="AI14" s="188" t="s">
        <v>536</v>
      </c>
      <c r="AJ14" s="138"/>
    </row>
    <row r="15" spans="1:40" s="133" customFormat="1" ht="96.75" customHeight="1" x14ac:dyDescent="0.25">
      <c r="A15" s="525"/>
      <c r="B15" s="154" t="s">
        <v>109</v>
      </c>
      <c r="C15" s="189" t="s">
        <v>120</v>
      </c>
      <c r="D15" s="195" t="s">
        <v>543</v>
      </c>
      <c r="E15" s="196" t="s">
        <v>112</v>
      </c>
      <c r="F15" s="206">
        <v>43191</v>
      </c>
      <c r="G15" s="206">
        <v>45047</v>
      </c>
      <c r="H15" s="207" t="s">
        <v>537</v>
      </c>
      <c r="I15" s="208">
        <v>7000000</v>
      </c>
      <c r="J15" s="209" t="s">
        <v>114</v>
      </c>
      <c r="K15" s="209"/>
      <c r="L15" s="207" t="s">
        <v>538</v>
      </c>
      <c r="M15" s="196" t="s">
        <v>539</v>
      </c>
      <c r="N15" s="96"/>
      <c r="O15" s="96"/>
      <c r="P15" s="96"/>
      <c r="Q15" s="96" t="s">
        <v>57</v>
      </c>
      <c r="R15" s="96"/>
      <c r="S15" s="113"/>
      <c r="T15" s="164" t="s">
        <v>709</v>
      </c>
      <c r="U15" s="164" t="s">
        <v>710</v>
      </c>
      <c r="V15" s="94"/>
      <c r="W15" s="94" t="s">
        <v>711</v>
      </c>
      <c r="X15" s="164" t="s">
        <v>712</v>
      </c>
      <c r="Y15" s="94"/>
      <c r="Z15" s="164" t="s">
        <v>713</v>
      </c>
      <c r="AA15" s="94"/>
      <c r="AB15" s="94"/>
      <c r="AC15" s="94"/>
      <c r="AD15" s="94"/>
      <c r="AE15" s="94"/>
      <c r="AF15" s="94"/>
      <c r="AG15" s="94"/>
      <c r="AH15" s="94"/>
      <c r="AI15" s="94"/>
      <c r="AJ15" s="138"/>
    </row>
    <row r="16" spans="1:40" s="133" customFormat="1" ht="96.75" customHeight="1" x14ac:dyDescent="0.25">
      <c r="A16" s="525"/>
      <c r="B16" s="154" t="s">
        <v>121</v>
      </c>
      <c r="C16" s="155" t="s">
        <v>131</v>
      </c>
      <c r="D16" s="154" t="s">
        <v>132</v>
      </c>
      <c r="E16" s="154" t="s">
        <v>133</v>
      </c>
      <c r="F16" s="156">
        <v>43191</v>
      </c>
      <c r="G16" s="156">
        <v>45047</v>
      </c>
      <c r="H16" s="154" t="s">
        <v>544</v>
      </c>
      <c r="I16" s="157">
        <v>0</v>
      </c>
      <c r="J16" s="158" t="s">
        <v>545</v>
      </c>
      <c r="K16" s="158"/>
      <c r="L16" s="162" t="s">
        <v>546</v>
      </c>
      <c r="M16" s="154" t="s">
        <v>547</v>
      </c>
      <c r="N16" s="96"/>
      <c r="O16" s="96"/>
      <c r="P16" s="96"/>
      <c r="Q16" s="96" t="s">
        <v>241</v>
      </c>
      <c r="R16" s="96"/>
      <c r="S16" s="113"/>
      <c r="T16" s="164" t="s">
        <v>714</v>
      </c>
      <c r="U16" s="164" t="s">
        <v>715</v>
      </c>
      <c r="V16" s="94"/>
      <c r="W16" s="164" t="s">
        <v>716</v>
      </c>
      <c r="X16" s="94"/>
      <c r="Y16" s="94"/>
      <c r="Z16" s="94"/>
      <c r="AA16" s="94"/>
      <c r="AB16" s="94"/>
      <c r="AC16" s="94"/>
      <c r="AD16" s="94"/>
      <c r="AE16" s="94"/>
      <c r="AF16" s="94"/>
      <c r="AG16" s="94"/>
      <c r="AH16" s="94"/>
      <c r="AI16" s="94"/>
      <c r="AJ16" s="138"/>
    </row>
    <row r="17" spans="1:78" s="133" customFormat="1" ht="96.75" customHeight="1" x14ac:dyDescent="0.25">
      <c r="A17" s="525"/>
      <c r="B17" s="154" t="s">
        <v>135</v>
      </c>
      <c r="C17" s="155" t="s">
        <v>136</v>
      </c>
      <c r="D17" s="154" t="s">
        <v>551</v>
      </c>
      <c r="E17" s="154" t="s">
        <v>138</v>
      </c>
      <c r="F17" s="156">
        <v>43191</v>
      </c>
      <c r="G17" s="156">
        <v>45047</v>
      </c>
      <c r="H17" s="154" t="s">
        <v>537</v>
      </c>
      <c r="I17" s="157">
        <v>0</v>
      </c>
      <c r="J17" s="158" t="s">
        <v>557</v>
      </c>
      <c r="K17" s="154"/>
      <c r="L17" s="162" t="s">
        <v>140</v>
      </c>
      <c r="M17" s="154" t="s">
        <v>717</v>
      </c>
      <c r="N17" s="96"/>
      <c r="O17" s="96"/>
      <c r="P17" s="96" t="s">
        <v>57</v>
      </c>
      <c r="Q17" s="96"/>
      <c r="R17" s="96"/>
      <c r="S17" s="113" t="s">
        <v>7</v>
      </c>
      <c r="T17" s="164" t="s">
        <v>718</v>
      </c>
      <c r="U17" s="94"/>
      <c r="V17" s="164" t="s">
        <v>719</v>
      </c>
      <c r="W17" s="94" t="s">
        <v>720</v>
      </c>
      <c r="X17" s="164" t="s">
        <v>721</v>
      </c>
      <c r="Y17" s="94"/>
      <c r="Z17" s="94"/>
      <c r="AA17" s="94"/>
      <c r="AB17" s="94"/>
      <c r="AC17" s="94"/>
      <c r="AD17" s="94"/>
      <c r="AE17" s="94"/>
      <c r="AF17" s="94"/>
      <c r="AG17" s="94"/>
      <c r="AH17" s="94"/>
      <c r="AI17" s="154" t="s">
        <v>722</v>
      </c>
      <c r="AJ17" s="138"/>
    </row>
    <row r="18" spans="1:78" ht="96.75" customHeight="1" x14ac:dyDescent="0.25">
      <c r="A18" s="525"/>
      <c r="B18" s="215" t="s">
        <v>147</v>
      </c>
      <c r="C18" s="186" t="s">
        <v>559</v>
      </c>
      <c r="D18" s="154"/>
      <c r="E18" s="154"/>
      <c r="F18" s="156"/>
      <c r="G18" s="156"/>
      <c r="H18" s="154"/>
      <c r="I18" s="157"/>
      <c r="J18" s="158"/>
      <c r="K18" s="154"/>
      <c r="L18" s="162"/>
      <c r="M18" s="154"/>
      <c r="N18" s="96"/>
      <c r="O18" s="96"/>
      <c r="P18" s="96"/>
      <c r="Q18" s="96"/>
      <c r="R18" s="96"/>
      <c r="S18" s="113"/>
      <c r="T18" s="94"/>
      <c r="U18" s="94"/>
      <c r="V18" s="94"/>
      <c r="W18" s="94"/>
      <c r="X18" s="94"/>
      <c r="Y18" s="94"/>
      <c r="Z18" s="94"/>
      <c r="AA18" s="94"/>
      <c r="AB18" s="94"/>
      <c r="AC18" s="94"/>
      <c r="AD18" s="94"/>
      <c r="AE18" s="94"/>
      <c r="AF18" s="94"/>
      <c r="AG18" s="94"/>
      <c r="AH18" s="94"/>
      <c r="AI18" s="154" t="s">
        <v>560</v>
      </c>
      <c r="AJ18" s="7"/>
    </row>
    <row r="19" spans="1:78" ht="96.75" customHeight="1" x14ac:dyDescent="0.25">
      <c r="A19" s="525"/>
      <c r="B19" s="215" t="s">
        <v>561</v>
      </c>
      <c r="C19" s="186" t="s">
        <v>562</v>
      </c>
      <c r="D19" s="154"/>
      <c r="E19" s="154"/>
      <c r="F19" s="156"/>
      <c r="G19" s="156"/>
      <c r="H19" s="154"/>
      <c r="I19" s="157"/>
      <c r="J19" s="158"/>
      <c r="K19" s="154"/>
      <c r="L19" s="162"/>
      <c r="M19" s="154"/>
      <c r="N19" s="96"/>
      <c r="O19" s="96"/>
      <c r="P19" s="96"/>
      <c r="Q19" s="96"/>
      <c r="R19" s="96"/>
      <c r="S19" s="113"/>
      <c r="T19" s="94"/>
      <c r="U19" s="94"/>
      <c r="V19" s="94"/>
      <c r="W19" s="94"/>
      <c r="X19" s="94"/>
      <c r="Y19" s="94"/>
      <c r="Z19" s="94"/>
      <c r="AA19" s="94"/>
      <c r="AB19" s="94"/>
      <c r="AC19" s="94"/>
      <c r="AD19" s="94"/>
      <c r="AE19" s="94"/>
      <c r="AF19" s="94"/>
      <c r="AG19" s="94"/>
      <c r="AH19" s="94"/>
      <c r="AI19" s="154" t="s">
        <v>563</v>
      </c>
      <c r="AJ19" s="7"/>
    </row>
    <row r="20" spans="1:78" s="133" customFormat="1" ht="96.75" customHeight="1" x14ac:dyDescent="0.25">
      <c r="A20" s="525"/>
      <c r="B20" s="154" t="s">
        <v>170</v>
      </c>
      <c r="C20" s="155" t="s">
        <v>171</v>
      </c>
      <c r="D20" s="154" t="s">
        <v>172</v>
      </c>
      <c r="E20" s="154" t="s">
        <v>173</v>
      </c>
      <c r="F20" s="156">
        <v>43191</v>
      </c>
      <c r="G20" s="156">
        <v>45047</v>
      </c>
      <c r="H20" s="154" t="s">
        <v>564</v>
      </c>
      <c r="I20" s="157">
        <v>30000</v>
      </c>
      <c r="J20" s="158" t="s">
        <v>569</v>
      </c>
      <c r="K20" s="158"/>
      <c r="L20" s="158"/>
      <c r="M20" s="154" t="s">
        <v>723</v>
      </c>
      <c r="N20" s="96"/>
      <c r="O20" s="96" t="s">
        <v>57</v>
      </c>
      <c r="P20" s="96"/>
      <c r="Q20" s="96"/>
      <c r="R20" s="96"/>
      <c r="S20" s="113" t="s">
        <v>7</v>
      </c>
      <c r="T20" s="164" t="s">
        <v>724</v>
      </c>
      <c r="U20" s="94"/>
      <c r="V20" s="94"/>
      <c r="W20" s="94" t="s">
        <v>508</v>
      </c>
      <c r="X20" s="164"/>
      <c r="Y20" s="94"/>
      <c r="Z20" s="164"/>
      <c r="AA20" s="94"/>
      <c r="AB20" s="94"/>
      <c r="AC20" s="94"/>
      <c r="AD20" s="94"/>
      <c r="AE20" s="94"/>
      <c r="AF20" s="94"/>
      <c r="AG20" s="94"/>
      <c r="AH20" s="94"/>
      <c r="AI20" s="164" t="s">
        <v>725</v>
      </c>
      <c r="AJ20" s="138"/>
    </row>
    <row r="21" spans="1:78" s="133" customFormat="1" ht="96.75" customHeight="1" x14ac:dyDescent="0.25">
      <c r="A21" s="525"/>
      <c r="B21" s="154" t="s">
        <v>182</v>
      </c>
      <c r="C21" s="155" t="s">
        <v>571</v>
      </c>
      <c r="D21" s="154" t="s">
        <v>194</v>
      </c>
      <c r="E21" s="154" t="s">
        <v>572</v>
      </c>
      <c r="F21" s="156">
        <v>43191</v>
      </c>
      <c r="G21" s="156">
        <v>45047</v>
      </c>
      <c r="H21" s="154" t="s">
        <v>113</v>
      </c>
      <c r="I21" s="157">
        <v>10000000</v>
      </c>
      <c r="J21" s="158" t="s">
        <v>578</v>
      </c>
      <c r="K21" s="158"/>
      <c r="L21" s="154" t="s">
        <v>574</v>
      </c>
      <c r="M21" s="154" t="s">
        <v>726</v>
      </c>
      <c r="N21" s="96"/>
      <c r="O21" s="96"/>
      <c r="P21" s="96"/>
      <c r="Q21" s="96" t="s">
        <v>57</v>
      </c>
      <c r="R21" s="96"/>
      <c r="S21" s="113"/>
      <c r="T21" s="164" t="s">
        <v>727</v>
      </c>
      <c r="U21" s="164" t="s">
        <v>728</v>
      </c>
      <c r="V21" s="94"/>
      <c r="W21" s="94" t="s">
        <v>729</v>
      </c>
      <c r="X21" s="94"/>
      <c r="Y21" s="94"/>
      <c r="Z21" s="164" t="s">
        <v>730</v>
      </c>
      <c r="AA21" s="94"/>
      <c r="AB21" s="94"/>
      <c r="AC21" s="94"/>
      <c r="AD21" s="94"/>
      <c r="AE21" s="94"/>
      <c r="AF21" s="94"/>
      <c r="AG21" s="94"/>
      <c r="AH21" s="94"/>
      <c r="AI21" s="164" t="s">
        <v>731</v>
      </c>
      <c r="AJ21" s="138"/>
    </row>
    <row r="22" spans="1:78" ht="96.75" customHeight="1" x14ac:dyDescent="0.25">
      <c r="A22" s="525"/>
      <c r="B22" s="215" t="s">
        <v>198</v>
      </c>
      <c r="C22" s="186" t="s">
        <v>580</v>
      </c>
      <c r="D22" s="155"/>
      <c r="E22" s="155"/>
      <c r="F22" s="155"/>
      <c r="G22" s="155"/>
      <c r="H22" s="155"/>
      <c r="I22" s="155"/>
      <c r="J22" s="155"/>
      <c r="K22" s="155"/>
      <c r="L22" s="155"/>
      <c r="M22" s="155"/>
      <c r="N22" s="96"/>
      <c r="O22" s="96"/>
      <c r="P22" s="96"/>
      <c r="Q22" s="96"/>
      <c r="R22" s="96"/>
      <c r="S22" s="113"/>
      <c r="T22" s="94"/>
      <c r="U22" s="94"/>
      <c r="V22" s="94"/>
      <c r="W22" s="94"/>
      <c r="X22" s="94"/>
      <c r="Y22" s="94"/>
      <c r="Z22" s="94"/>
      <c r="AA22" s="94"/>
      <c r="AB22" s="94"/>
      <c r="AC22" s="94"/>
      <c r="AD22" s="94"/>
      <c r="AE22" s="94"/>
      <c r="AF22" s="94"/>
      <c r="AG22" s="94"/>
      <c r="AH22" s="94"/>
      <c r="AI22" s="154" t="s">
        <v>581</v>
      </c>
      <c r="AJ22" s="7"/>
    </row>
    <row r="23" spans="1:78" ht="96.75" customHeight="1" x14ac:dyDescent="0.25">
      <c r="A23" s="525"/>
      <c r="B23" s="215" t="s">
        <v>207</v>
      </c>
      <c r="C23" s="186" t="s">
        <v>582</v>
      </c>
      <c r="D23" s="155"/>
      <c r="E23" s="155"/>
      <c r="F23" s="155"/>
      <c r="G23" s="155"/>
      <c r="H23" s="155"/>
      <c r="I23" s="155"/>
      <c r="J23" s="155"/>
      <c r="K23" s="155"/>
      <c r="L23" s="155"/>
      <c r="M23" s="155"/>
      <c r="N23" s="96"/>
      <c r="O23" s="96"/>
      <c r="P23" s="96"/>
      <c r="Q23" s="96"/>
      <c r="R23" s="96"/>
      <c r="S23" s="113"/>
      <c r="T23" s="94"/>
      <c r="U23" s="94"/>
      <c r="V23" s="94"/>
      <c r="W23" s="94"/>
      <c r="X23" s="94"/>
      <c r="Y23" s="94"/>
      <c r="Z23" s="94"/>
      <c r="AA23" s="94"/>
      <c r="AB23" s="94"/>
      <c r="AC23" s="94"/>
      <c r="AD23" s="94"/>
      <c r="AE23" s="94"/>
      <c r="AF23" s="94"/>
      <c r="AG23" s="94"/>
      <c r="AH23" s="94"/>
      <c r="AI23" s="154" t="s">
        <v>583</v>
      </c>
      <c r="AJ23" s="7"/>
    </row>
    <row r="24" spans="1:78" s="132" customFormat="1" ht="96.75" customHeight="1" x14ac:dyDescent="0.25">
      <c r="A24" s="525"/>
      <c r="B24" s="154" t="s">
        <v>217</v>
      </c>
      <c r="C24" s="155" t="s">
        <v>584</v>
      </c>
      <c r="D24" s="89" t="s">
        <v>589</v>
      </c>
      <c r="E24" s="154" t="s">
        <v>229</v>
      </c>
      <c r="F24" s="156">
        <v>43191</v>
      </c>
      <c r="G24" s="156">
        <v>45047</v>
      </c>
      <c r="H24" s="154" t="s">
        <v>230</v>
      </c>
      <c r="I24" s="157">
        <v>0</v>
      </c>
      <c r="J24" s="158" t="s">
        <v>585</v>
      </c>
      <c r="K24" s="158"/>
      <c r="L24" s="154" t="s">
        <v>586</v>
      </c>
      <c r="M24" s="154" t="s">
        <v>587</v>
      </c>
      <c r="N24" s="159"/>
      <c r="O24" s="159"/>
      <c r="P24" s="159"/>
      <c r="Q24" s="159"/>
      <c r="R24" s="159" t="s">
        <v>57</v>
      </c>
      <c r="S24" s="166"/>
      <c r="T24" s="164" t="s">
        <v>732</v>
      </c>
      <c r="U24" s="164" t="s">
        <v>733</v>
      </c>
      <c r="V24" s="164"/>
      <c r="W24" s="164" t="s">
        <v>734</v>
      </c>
      <c r="X24" s="164" t="s">
        <v>735</v>
      </c>
      <c r="Y24" s="164"/>
      <c r="Z24" s="164" t="s">
        <v>736</v>
      </c>
      <c r="AA24" s="164"/>
      <c r="AB24" s="164"/>
      <c r="AC24" s="164"/>
      <c r="AD24" s="164"/>
      <c r="AE24" s="164"/>
      <c r="AF24" s="164"/>
      <c r="AG24" s="164"/>
      <c r="AH24" s="164"/>
      <c r="AI24" s="164"/>
      <c r="AJ24" s="140"/>
    </row>
    <row r="25" spans="1:78" s="142" customFormat="1" ht="96.75" customHeight="1" x14ac:dyDescent="0.25">
      <c r="A25" s="526"/>
      <c r="B25" s="167" t="s">
        <v>685</v>
      </c>
      <c r="C25" s="168" t="s">
        <v>686</v>
      </c>
      <c r="D25" s="168" t="s">
        <v>687</v>
      </c>
      <c r="E25" s="168" t="s">
        <v>688</v>
      </c>
      <c r="F25" s="169">
        <v>44105</v>
      </c>
      <c r="G25" s="169">
        <v>45047</v>
      </c>
      <c r="H25" s="170" t="s">
        <v>689</v>
      </c>
      <c r="I25" s="171">
        <v>120000</v>
      </c>
      <c r="J25" s="168" t="s">
        <v>690</v>
      </c>
      <c r="K25" s="172"/>
      <c r="L25" s="172"/>
      <c r="M25" s="168" t="s">
        <v>691</v>
      </c>
      <c r="N25" s="173"/>
      <c r="O25" s="173"/>
      <c r="P25" s="173"/>
      <c r="Q25" s="173" t="s">
        <v>57</v>
      </c>
      <c r="R25" s="173"/>
      <c r="S25" s="174"/>
      <c r="T25" s="175" t="s">
        <v>737</v>
      </c>
      <c r="U25" s="176"/>
      <c r="V25" s="176"/>
      <c r="W25" s="176" t="s">
        <v>738</v>
      </c>
      <c r="X25" s="175" t="s">
        <v>739</v>
      </c>
      <c r="Y25" s="176"/>
      <c r="Z25" s="176"/>
      <c r="AA25" s="176"/>
      <c r="AB25" s="176"/>
      <c r="AC25" s="176"/>
      <c r="AD25" s="176"/>
      <c r="AE25" s="176"/>
      <c r="AF25" s="168" t="s">
        <v>740</v>
      </c>
      <c r="AG25" s="176"/>
      <c r="AH25" s="176"/>
      <c r="AI25" s="175" t="s">
        <v>741</v>
      </c>
      <c r="AJ25" s="141"/>
    </row>
    <row r="26" spans="1:78" ht="96.75" customHeight="1" x14ac:dyDescent="0.25">
      <c r="A26" s="527" t="s">
        <v>594</v>
      </c>
      <c r="B26" s="217" t="s">
        <v>234</v>
      </c>
      <c r="C26" s="155" t="s">
        <v>235</v>
      </c>
      <c r="D26" s="154" t="s">
        <v>236</v>
      </c>
      <c r="E26" s="154" t="s">
        <v>237</v>
      </c>
      <c r="F26" s="156">
        <v>43191</v>
      </c>
      <c r="G26" s="156">
        <v>43556</v>
      </c>
      <c r="H26" s="154" t="s">
        <v>288</v>
      </c>
      <c r="I26" s="157">
        <v>30000</v>
      </c>
      <c r="J26" s="158" t="s">
        <v>238</v>
      </c>
      <c r="K26" s="158"/>
      <c r="L26" s="158" t="s">
        <v>239</v>
      </c>
      <c r="M26" s="154" t="s">
        <v>595</v>
      </c>
      <c r="N26" s="96"/>
      <c r="O26" s="96"/>
      <c r="P26" s="96"/>
      <c r="Q26" s="96"/>
      <c r="R26" s="96" t="s">
        <v>57</v>
      </c>
      <c r="S26" s="113"/>
      <c r="T26" s="94" t="s">
        <v>596</v>
      </c>
      <c r="U26" s="154" t="s">
        <v>243</v>
      </c>
      <c r="V26" s="94"/>
      <c r="W26" s="94"/>
      <c r="X26" s="94"/>
      <c r="Y26" s="94"/>
      <c r="Z26" s="94"/>
      <c r="AA26" s="94"/>
      <c r="AB26" s="94"/>
      <c r="AC26" s="94"/>
      <c r="AD26" s="94"/>
      <c r="AE26" s="94"/>
      <c r="AF26" s="94"/>
      <c r="AG26" s="94"/>
      <c r="AH26" s="94"/>
      <c r="AI26" s="94"/>
      <c r="AJ26" s="7"/>
    </row>
    <row r="27" spans="1:78" s="132" customFormat="1" ht="147" customHeight="1" x14ac:dyDescent="0.25">
      <c r="A27" s="525"/>
      <c r="B27" s="154" t="s">
        <v>245</v>
      </c>
      <c r="C27" s="177" t="s">
        <v>742</v>
      </c>
      <c r="D27" s="154" t="s">
        <v>247</v>
      </c>
      <c r="E27" s="154" t="s">
        <v>248</v>
      </c>
      <c r="F27" s="156">
        <v>43191</v>
      </c>
      <c r="G27" s="156">
        <v>45017</v>
      </c>
      <c r="H27" s="154" t="s">
        <v>597</v>
      </c>
      <c r="I27" s="157">
        <v>0</v>
      </c>
      <c r="J27" s="158" t="s">
        <v>743</v>
      </c>
      <c r="K27" s="154"/>
      <c r="L27" s="154" t="s">
        <v>251</v>
      </c>
      <c r="M27" s="154" t="s">
        <v>547</v>
      </c>
      <c r="N27" s="159"/>
      <c r="O27" s="159"/>
      <c r="P27" s="159"/>
      <c r="Q27" s="159" t="s">
        <v>57</v>
      </c>
      <c r="R27" s="159"/>
      <c r="S27" s="166"/>
      <c r="T27" s="164" t="s">
        <v>744</v>
      </c>
      <c r="U27" s="164" t="s">
        <v>745</v>
      </c>
      <c r="V27" s="164"/>
      <c r="W27" s="164" t="s">
        <v>746</v>
      </c>
      <c r="X27" s="164" t="s">
        <v>747</v>
      </c>
      <c r="Y27" s="164"/>
      <c r="Z27" s="164"/>
      <c r="AA27" s="164"/>
      <c r="AB27" s="164"/>
      <c r="AC27" s="164"/>
      <c r="AD27" s="164"/>
      <c r="AE27" s="164"/>
      <c r="AF27" s="164"/>
      <c r="AG27" s="164"/>
      <c r="AH27" s="164"/>
      <c r="AI27" s="164"/>
      <c r="AJ27" s="140"/>
    </row>
    <row r="28" spans="1:78" s="132" customFormat="1" ht="96.75" customHeight="1" x14ac:dyDescent="0.25">
      <c r="A28" s="525"/>
      <c r="B28" s="154" t="s">
        <v>254</v>
      </c>
      <c r="C28" s="155" t="s">
        <v>748</v>
      </c>
      <c r="D28" s="154" t="s">
        <v>256</v>
      </c>
      <c r="E28" s="154" t="s">
        <v>257</v>
      </c>
      <c r="F28" s="156">
        <v>43191</v>
      </c>
      <c r="G28" s="158">
        <v>45047</v>
      </c>
      <c r="H28" s="154" t="s">
        <v>602</v>
      </c>
      <c r="I28" s="178">
        <v>50000</v>
      </c>
      <c r="J28" s="154" t="s">
        <v>609</v>
      </c>
      <c r="K28" s="158"/>
      <c r="L28" s="154" t="s">
        <v>604</v>
      </c>
      <c r="M28" s="154"/>
      <c r="N28" s="159"/>
      <c r="O28" s="159"/>
      <c r="P28" s="159"/>
      <c r="Q28" s="159" t="s">
        <v>57</v>
      </c>
      <c r="R28" s="159"/>
      <c r="S28" s="166"/>
      <c r="T28" s="159" t="s">
        <v>749</v>
      </c>
      <c r="U28" s="229" t="s">
        <v>750</v>
      </c>
      <c r="V28" s="159" t="s">
        <v>751</v>
      </c>
      <c r="W28" s="159" t="s">
        <v>752</v>
      </c>
      <c r="X28" s="159" t="s">
        <v>753</v>
      </c>
      <c r="Y28" s="159"/>
      <c r="Z28" s="159"/>
      <c r="AA28" s="159"/>
      <c r="AB28" s="159"/>
      <c r="AC28" s="159"/>
      <c r="AD28" s="159"/>
      <c r="AE28" s="159"/>
      <c r="AF28" s="159" t="s">
        <v>754</v>
      </c>
      <c r="AG28" s="159"/>
      <c r="AH28" s="159"/>
      <c r="AI28" s="159"/>
      <c r="AJ28" s="140"/>
    </row>
    <row r="29" spans="1:78" ht="96.75" customHeight="1" x14ac:dyDescent="0.25">
      <c r="A29" s="525"/>
      <c r="B29" s="215" t="s">
        <v>266</v>
      </c>
      <c r="C29" s="155" t="s">
        <v>610</v>
      </c>
      <c r="D29" s="154"/>
      <c r="E29" s="154"/>
      <c r="F29" s="156"/>
      <c r="H29" s="155"/>
      <c r="I29" s="155"/>
      <c r="K29" s="158"/>
      <c r="L29" s="154"/>
      <c r="M29" s="154"/>
      <c r="N29" s="96"/>
      <c r="O29" s="96"/>
      <c r="P29" s="96"/>
      <c r="Q29" s="96"/>
      <c r="R29" s="96"/>
      <c r="S29" s="113"/>
      <c r="T29" s="96"/>
      <c r="U29" s="96"/>
      <c r="V29" s="96"/>
      <c r="W29" s="96"/>
      <c r="X29" s="96"/>
      <c r="Y29" s="96"/>
      <c r="Z29" s="96"/>
      <c r="AA29" s="96"/>
      <c r="AB29" s="96"/>
      <c r="AC29" s="96"/>
      <c r="AD29" s="96"/>
      <c r="AE29" s="96"/>
      <c r="AF29" s="96"/>
      <c r="AG29" s="96"/>
      <c r="AH29" s="96"/>
      <c r="AI29" s="154" t="s">
        <v>611</v>
      </c>
      <c r="AJ29" s="7"/>
    </row>
    <row r="30" spans="1:78" s="132" customFormat="1" ht="96.75" customHeight="1" x14ac:dyDescent="0.25">
      <c r="A30" s="525"/>
      <c r="B30" s="154" t="s">
        <v>276</v>
      </c>
      <c r="C30" s="161" t="s">
        <v>285</v>
      </c>
      <c r="D30" s="154" t="s">
        <v>286</v>
      </c>
      <c r="E30" s="154" t="s">
        <v>287</v>
      </c>
      <c r="F30" s="156">
        <v>43586</v>
      </c>
      <c r="G30" s="156">
        <v>45017</v>
      </c>
      <c r="H30" s="154" t="s">
        <v>53</v>
      </c>
      <c r="I30" s="157">
        <v>30000</v>
      </c>
      <c r="J30" s="158" t="s">
        <v>289</v>
      </c>
      <c r="K30" s="158"/>
      <c r="L30" s="154" t="s">
        <v>612</v>
      </c>
      <c r="M30" s="154" t="s">
        <v>291</v>
      </c>
      <c r="N30" s="159"/>
      <c r="O30" s="159"/>
      <c r="P30" s="159"/>
      <c r="Q30" s="159" t="s">
        <v>57</v>
      </c>
      <c r="R30" s="159"/>
      <c r="S30" s="166"/>
      <c r="T30" s="159" t="s">
        <v>755</v>
      </c>
      <c r="U30" s="164" t="s">
        <v>756</v>
      </c>
      <c r="V30" s="164"/>
      <c r="W30" s="159" t="s">
        <v>288</v>
      </c>
      <c r="X30" s="159"/>
      <c r="Y30" s="159" t="s">
        <v>757</v>
      </c>
      <c r="Z30" s="159" t="s">
        <v>758</v>
      </c>
      <c r="AA30" s="159" t="s">
        <v>759</v>
      </c>
      <c r="AB30" s="159"/>
      <c r="AC30" s="159"/>
      <c r="AD30" s="159"/>
      <c r="AE30" s="92"/>
      <c r="AF30" s="159" t="s">
        <v>760</v>
      </c>
      <c r="AG30" s="159"/>
      <c r="AH30" s="159"/>
      <c r="AI30" s="159" t="s">
        <v>761</v>
      </c>
      <c r="AJ30" s="140"/>
      <c r="BZ30" s="132" t="s">
        <v>762</v>
      </c>
    </row>
    <row r="31" spans="1:78" s="132" customFormat="1" ht="96.75" customHeight="1" x14ac:dyDescent="0.25">
      <c r="A31" s="525"/>
      <c r="B31" s="154" t="s">
        <v>292</v>
      </c>
      <c r="C31" s="154" t="s">
        <v>622</v>
      </c>
      <c r="D31" s="154" t="s">
        <v>294</v>
      </c>
      <c r="E31" s="154" t="s">
        <v>295</v>
      </c>
      <c r="F31" s="156">
        <v>43191</v>
      </c>
      <c r="G31" s="156">
        <v>45017</v>
      </c>
      <c r="H31" s="154" t="s">
        <v>617</v>
      </c>
      <c r="I31" s="157">
        <v>60000</v>
      </c>
      <c r="J31" s="158" t="s">
        <v>763</v>
      </c>
      <c r="K31" s="154"/>
      <c r="L31" s="154" t="s">
        <v>298</v>
      </c>
      <c r="M31" s="154" t="s">
        <v>299</v>
      </c>
      <c r="N31" s="159"/>
      <c r="O31" s="159"/>
      <c r="P31" s="159" t="s">
        <v>57</v>
      </c>
      <c r="Q31" s="159"/>
      <c r="R31" s="159"/>
      <c r="S31" s="166"/>
      <c r="T31" s="159" t="s">
        <v>764</v>
      </c>
      <c r="U31" s="164" t="s">
        <v>765</v>
      </c>
      <c r="V31" s="164" t="s">
        <v>766</v>
      </c>
      <c r="W31" s="159" t="s">
        <v>617</v>
      </c>
      <c r="X31" s="159" t="s">
        <v>767</v>
      </c>
      <c r="Y31" s="159"/>
      <c r="Z31" s="159"/>
      <c r="AA31" s="159"/>
      <c r="AB31" s="159"/>
      <c r="AC31" s="159"/>
      <c r="AD31" s="159"/>
      <c r="AE31" s="159"/>
      <c r="AF31" s="159"/>
      <c r="AG31" s="159"/>
      <c r="AH31" s="159"/>
      <c r="AI31" s="159"/>
      <c r="AJ31" s="140"/>
    </row>
    <row r="32" spans="1:78" ht="96.75" customHeight="1" x14ac:dyDescent="0.25">
      <c r="A32" s="525"/>
      <c r="B32" s="215" t="s">
        <v>305</v>
      </c>
      <c r="C32" s="154" t="s">
        <v>623</v>
      </c>
      <c r="D32" s="154"/>
      <c r="E32" s="154"/>
      <c r="F32" s="154"/>
      <c r="G32" s="154"/>
      <c r="H32" s="154"/>
      <c r="I32" s="154"/>
      <c r="J32" s="154"/>
      <c r="K32" s="154"/>
      <c r="L32" s="154"/>
      <c r="M32" s="154"/>
      <c r="N32" s="96"/>
      <c r="O32" s="96"/>
      <c r="P32" s="96"/>
      <c r="Q32" s="96"/>
      <c r="R32" s="96"/>
      <c r="S32" s="113"/>
      <c r="T32" s="96"/>
      <c r="U32" s="96"/>
      <c r="V32" s="96"/>
      <c r="W32" s="96"/>
      <c r="X32" s="96"/>
      <c r="Y32" s="96"/>
      <c r="Z32" s="96"/>
      <c r="AA32" s="96"/>
      <c r="AB32" s="96"/>
      <c r="AC32" s="96"/>
      <c r="AD32" s="96"/>
      <c r="AE32" s="96"/>
      <c r="AF32" s="96"/>
      <c r="AG32" s="96"/>
      <c r="AH32" s="96"/>
      <c r="AI32" s="154" t="s">
        <v>624</v>
      </c>
      <c r="AJ32" s="7"/>
    </row>
    <row r="33" spans="1:36" s="132" customFormat="1" ht="96.75" customHeight="1" x14ac:dyDescent="0.25">
      <c r="A33" s="527" t="s">
        <v>625</v>
      </c>
      <c r="B33" s="154" t="s">
        <v>317</v>
      </c>
      <c r="C33" s="230" t="s">
        <v>768</v>
      </c>
      <c r="D33" s="154" t="s">
        <v>319</v>
      </c>
      <c r="E33" s="154" t="s">
        <v>320</v>
      </c>
      <c r="F33" s="156">
        <v>43191</v>
      </c>
      <c r="G33" s="180">
        <v>45047</v>
      </c>
      <c r="H33" s="154" t="s">
        <v>602</v>
      </c>
      <c r="I33" s="157">
        <v>40000</v>
      </c>
      <c r="J33" s="158" t="s">
        <v>321</v>
      </c>
      <c r="K33" s="158"/>
      <c r="L33" s="158" t="s">
        <v>322</v>
      </c>
      <c r="M33" s="154"/>
      <c r="N33" s="159"/>
      <c r="O33" s="159"/>
      <c r="P33" s="159"/>
      <c r="Q33" s="159" t="s">
        <v>57</v>
      </c>
      <c r="R33" s="159"/>
      <c r="S33" s="166"/>
      <c r="T33" s="164" t="s">
        <v>769</v>
      </c>
      <c r="U33" s="164"/>
      <c r="V33" s="164"/>
      <c r="W33" s="164" t="s">
        <v>602</v>
      </c>
      <c r="X33" s="164"/>
      <c r="Y33" s="164"/>
      <c r="Z33" s="164"/>
      <c r="AA33" s="164"/>
      <c r="AB33" s="164"/>
      <c r="AC33" s="164"/>
      <c r="AD33" s="164"/>
      <c r="AE33" s="164"/>
      <c r="AF33" s="164"/>
      <c r="AG33" s="164"/>
      <c r="AH33" s="164"/>
      <c r="AI33" s="153" t="s">
        <v>770</v>
      </c>
      <c r="AJ33" s="140"/>
    </row>
    <row r="34" spans="1:36" s="133" customFormat="1" ht="96.75" customHeight="1" x14ac:dyDescent="0.25">
      <c r="A34" s="525"/>
      <c r="B34" s="181" t="s">
        <v>329</v>
      </c>
      <c r="C34" s="165" t="s">
        <v>636</v>
      </c>
      <c r="D34" s="154" t="s">
        <v>637</v>
      </c>
      <c r="E34" s="154" t="s">
        <v>638</v>
      </c>
      <c r="F34" s="182">
        <v>43191</v>
      </c>
      <c r="G34" s="182">
        <v>44317</v>
      </c>
      <c r="H34" s="181" t="s">
        <v>639</v>
      </c>
      <c r="I34" s="183">
        <v>40000</v>
      </c>
      <c r="J34" s="158" t="s">
        <v>640</v>
      </c>
      <c r="K34" s="154"/>
      <c r="L34" s="154" t="s">
        <v>340</v>
      </c>
      <c r="M34" s="181"/>
      <c r="N34" s="96"/>
      <c r="O34" s="96"/>
      <c r="P34" s="96" t="s">
        <v>57</v>
      </c>
      <c r="Q34" s="96"/>
      <c r="R34" s="96"/>
      <c r="S34" s="113" t="s">
        <v>7</v>
      </c>
      <c r="T34" s="164" t="s">
        <v>771</v>
      </c>
      <c r="U34" s="164" t="s">
        <v>772</v>
      </c>
      <c r="V34" s="164" t="s">
        <v>773</v>
      </c>
      <c r="W34" s="154" t="s">
        <v>774</v>
      </c>
      <c r="X34" s="154" t="s">
        <v>775</v>
      </c>
      <c r="Y34" s="94"/>
      <c r="Z34" s="94"/>
      <c r="AA34" s="94"/>
      <c r="AB34" s="1"/>
      <c r="AC34" s="184"/>
      <c r="AD34" s="1"/>
      <c r="AE34" s="94"/>
      <c r="AF34" s="94"/>
      <c r="AG34" s="94"/>
      <c r="AH34" s="1"/>
      <c r="AI34" s="164" t="s">
        <v>776</v>
      </c>
      <c r="AJ34" s="138"/>
    </row>
    <row r="35" spans="1:36" s="133" customFormat="1" ht="96.75" customHeight="1" x14ac:dyDescent="0.25">
      <c r="A35" s="527" t="s">
        <v>641</v>
      </c>
      <c r="B35" s="154" t="s">
        <v>343</v>
      </c>
      <c r="C35" s="179" t="s">
        <v>777</v>
      </c>
      <c r="D35" s="154" t="s">
        <v>353</v>
      </c>
      <c r="E35" s="154" t="s">
        <v>354</v>
      </c>
      <c r="F35" s="156">
        <v>43191</v>
      </c>
      <c r="G35" s="156">
        <v>45047</v>
      </c>
      <c r="H35" s="154" t="s">
        <v>355</v>
      </c>
      <c r="I35" s="157">
        <v>382883</v>
      </c>
      <c r="J35" s="158" t="s">
        <v>648</v>
      </c>
      <c r="K35" s="154" t="s">
        <v>357</v>
      </c>
      <c r="L35" s="154"/>
      <c r="M35" s="154" t="s">
        <v>778</v>
      </c>
      <c r="N35" s="96"/>
      <c r="O35" s="96"/>
      <c r="P35" s="96"/>
      <c r="Q35" s="96" t="s">
        <v>57</v>
      </c>
      <c r="R35" s="96"/>
      <c r="S35" s="113"/>
      <c r="T35" s="186" t="s">
        <v>779</v>
      </c>
      <c r="U35" s="164" t="s">
        <v>780</v>
      </c>
      <c r="V35" s="94"/>
      <c r="W35" s="94" t="s">
        <v>781</v>
      </c>
      <c r="X35" s="94"/>
      <c r="Y35" s="94"/>
      <c r="Z35" s="94"/>
      <c r="AA35" s="94"/>
      <c r="AB35" s="94"/>
      <c r="AC35" s="94"/>
      <c r="AD35" s="94"/>
      <c r="AE35" s="94"/>
      <c r="AF35" s="164"/>
      <c r="AG35" s="94"/>
      <c r="AH35" s="94"/>
      <c r="AI35" s="164" t="s">
        <v>782</v>
      </c>
      <c r="AJ35" s="138"/>
    </row>
    <row r="36" spans="1:36" s="132" customFormat="1" ht="96.75" customHeight="1" x14ac:dyDescent="0.25">
      <c r="A36" s="525"/>
      <c r="B36" s="154" t="s">
        <v>359</v>
      </c>
      <c r="C36" s="179" t="s">
        <v>371</v>
      </c>
      <c r="D36" s="154" t="s">
        <v>372</v>
      </c>
      <c r="E36" s="154" t="s">
        <v>373</v>
      </c>
      <c r="F36" s="156">
        <v>43191</v>
      </c>
      <c r="G36" s="156">
        <v>45047</v>
      </c>
      <c r="H36" s="154" t="s">
        <v>86</v>
      </c>
      <c r="I36" s="157">
        <v>60000</v>
      </c>
      <c r="J36" s="158" t="s">
        <v>374</v>
      </c>
      <c r="K36" s="158"/>
      <c r="L36" s="158"/>
      <c r="M36" s="179" t="s">
        <v>375</v>
      </c>
      <c r="N36" s="159"/>
      <c r="O36" s="159" t="s">
        <v>57</v>
      </c>
      <c r="P36" s="159"/>
      <c r="Q36" s="159"/>
      <c r="R36" s="159"/>
      <c r="S36" s="166"/>
      <c r="T36" s="164" t="s">
        <v>783</v>
      </c>
      <c r="U36" s="164" t="s">
        <v>784</v>
      </c>
      <c r="V36" s="164" t="s">
        <v>785</v>
      </c>
      <c r="W36" s="154" t="s">
        <v>86</v>
      </c>
      <c r="X36" s="164" t="s">
        <v>786</v>
      </c>
      <c r="Y36" s="164" t="s">
        <v>787</v>
      </c>
      <c r="Z36" s="164" t="s">
        <v>788</v>
      </c>
      <c r="AA36" s="164"/>
      <c r="AB36" s="164"/>
      <c r="AC36" s="164"/>
      <c r="AD36" s="164"/>
      <c r="AE36" s="164"/>
      <c r="AF36" s="164"/>
      <c r="AG36" s="164"/>
      <c r="AH36" s="164" t="s">
        <v>789</v>
      </c>
      <c r="AI36" s="164" t="s">
        <v>790</v>
      </c>
      <c r="AJ36" s="140"/>
    </row>
    <row r="37" spans="1:36" s="132" customFormat="1" ht="96.75" customHeight="1" x14ac:dyDescent="0.25">
      <c r="A37" s="525"/>
      <c r="B37" s="154" t="s">
        <v>376</v>
      </c>
      <c r="C37" s="179" t="s">
        <v>377</v>
      </c>
      <c r="D37" s="154" t="s">
        <v>378</v>
      </c>
      <c r="E37" s="154" t="s">
        <v>379</v>
      </c>
      <c r="F37" s="156">
        <v>43191</v>
      </c>
      <c r="G37" s="156">
        <v>45047</v>
      </c>
      <c r="H37" s="154" t="s">
        <v>387</v>
      </c>
      <c r="I37" s="157">
        <v>200000</v>
      </c>
      <c r="J37" s="158" t="s">
        <v>652</v>
      </c>
      <c r="K37" s="158"/>
      <c r="L37" s="162" t="s">
        <v>382</v>
      </c>
      <c r="M37" s="154" t="s">
        <v>389</v>
      </c>
      <c r="N37" s="159"/>
      <c r="O37" s="159"/>
      <c r="P37" s="159"/>
      <c r="Q37" s="159" t="s">
        <v>57</v>
      </c>
      <c r="R37" s="159"/>
      <c r="S37" s="166"/>
      <c r="T37" s="164" t="s">
        <v>791</v>
      </c>
      <c r="U37" s="164" t="s">
        <v>792</v>
      </c>
      <c r="V37" s="164"/>
      <c r="W37" s="154" t="s">
        <v>793</v>
      </c>
      <c r="X37" s="164" t="s">
        <v>794</v>
      </c>
      <c r="Y37" s="164"/>
      <c r="Z37" s="164" t="s">
        <v>795</v>
      </c>
      <c r="AA37" s="164"/>
      <c r="AB37" s="164"/>
      <c r="AC37" s="164"/>
      <c r="AD37" s="164"/>
      <c r="AE37" s="164"/>
      <c r="AF37" s="164"/>
      <c r="AG37" s="164"/>
      <c r="AH37" s="164"/>
      <c r="AI37" s="164"/>
      <c r="AJ37" s="140"/>
    </row>
    <row r="38" spans="1:36" s="132" customFormat="1" ht="96.75" customHeight="1" x14ac:dyDescent="0.25">
      <c r="A38" s="527" t="s">
        <v>796</v>
      </c>
      <c r="B38" s="154" t="s">
        <v>391</v>
      </c>
      <c r="C38" s="179" t="s">
        <v>392</v>
      </c>
      <c r="D38" s="154" t="s">
        <v>797</v>
      </c>
      <c r="E38" s="154" t="s">
        <v>394</v>
      </c>
      <c r="F38" s="156">
        <v>43191</v>
      </c>
      <c r="G38" s="156">
        <v>45047</v>
      </c>
      <c r="H38" s="154" t="s">
        <v>537</v>
      </c>
      <c r="I38" s="157">
        <v>75000</v>
      </c>
      <c r="J38" s="158" t="s">
        <v>663</v>
      </c>
      <c r="K38" s="158"/>
      <c r="L38" s="158" t="s">
        <v>397</v>
      </c>
      <c r="M38" s="154" t="s">
        <v>658</v>
      </c>
      <c r="N38" s="159"/>
      <c r="O38" s="159"/>
      <c r="P38" s="159"/>
      <c r="Q38" s="159" t="s">
        <v>57</v>
      </c>
      <c r="R38" s="159"/>
      <c r="S38" s="166"/>
      <c r="T38" s="186" t="s">
        <v>798</v>
      </c>
      <c r="U38" s="164" t="s">
        <v>799</v>
      </c>
      <c r="V38" s="164"/>
      <c r="W38" s="92" t="s">
        <v>800</v>
      </c>
      <c r="X38" s="164" t="s">
        <v>801</v>
      </c>
      <c r="Y38" s="164"/>
      <c r="Z38" s="164"/>
      <c r="AA38" s="164"/>
      <c r="AB38" s="164"/>
      <c r="AC38" s="164"/>
      <c r="AD38" s="164"/>
      <c r="AE38" s="164"/>
      <c r="AF38" s="164"/>
      <c r="AG38" s="164"/>
      <c r="AH38" s="164"/>
      <c r="AI38" s="164" t="s">
        <v>801</v>
      </c>
      <c r="AJ38" s="140"/>
    </row>
    <row r="39" spans="1:36" s="132" customFormat="1" ht="96.75" customHeight="1" x14ac:dyDescent="0.25">
      <c r="A39" s="525"/>
      <c r="B39" s="154" t="s">
        <v>404</v>
      </c>
      <c r="C39" s="179" t="s">
        <v>413</v>
      </c>
      <c r="D39" s="154" t="s">
        <v>406</v>
      </c>
      <c r="E39" s="154" t="s">
        <v>407</v>
      </c>
      <c r="F39" s="156">
        <v>43191</v>
      </c>
      <c r="G39" s="156">
        <v>45047</v>
      </c>
      <c r="H39" s="154" t="s">
        <v>534</v>
      </c>
      <c r="I39" s="157">
        <v>75000</v>
      </c>
      <c r="J39" s="158" t="s">
        <v>667</v>
      </c>
      <c r="K39" s="154"/>
      <c r="L39" s="154" t="s">
        <v>664</v>
      </c>
      <c r="M39" s="154" t="s">
        <v>415</v>
      </c>
      <c r="N39" s="159"/>
      <c r="O39" s="159"/>
      <c r="P39" s="159"/>
      <c r="Q39" s="159" t="s">
        <v>57</v>
      </c>
      <c r="R39" s="159"/>
      <c r="S39" s="166"/>
      <c r="T39" s="186" t="s">
        <v>802</v>
      </c>
      <c r="U39" s="164" t="s">
        <v>803</v>
      </c>
      <c r="V39" s="164"/>
      <c r="W39" s="164" t="s">
        <v>804</v>
      </c>
      <c r="X39" s="164"/>
      <c r="Y39" s="164"/>
      <c r="Z39" s="164"/>
      <c r="AA39" s="154" t="s">
        <v>805</v>
      </c>
      <c r="AB39" s="164"/>
      <c r="AC39" s="164"/>
      <c r="AD39" s="164"/>
      <c r="AE39" s="164"/>
      <c r="AF39" s="164" t="s">
        <v>806</v>
      </c>
      <c r="AG39" s="164"/>
      <c r="AH39" s="164"/>
      <c r="AI39" s="164"/>
      <c r="AJ39" s="140"/>
    </row>
    <row r="40" spans="1:36" s="133" customFormat="1" ht="96.75" customHeight="1" x14ac:dyDescent="0.15">
      <c r="A40" s="525"/>
      <c r="B40" s="154" t="s">
        <v>416</v>
      </c>
      <c r="C40" s="179" t="s">
        <v>425</v>
      </c>
      <c r="D40" s="154" t="s">
        <v>426</v>
      </c>
      <c r="E40" s="154" t="s">
        <v>419</v>
      </c>
      <c r="F40" s="156">
        <v>43191</v>
      </c>
      <c r="G40" s="156">
        <v>45047</v>
      </c>
      <c r="H40" s="154" t="s">
        <v>534</v>
      </c>
      <c r="I40" s="157">
        <v>600000</v>
      </c>
      <c r="J40" s="155" t="s">
        <v>807</v>
      </c>
      <c r="K40" s="158"/>
      <c r="L40" s="158" t="s">
        <v>421</v>
      </c>
      <c r="M40" s="154" t="s">
        <v>669</v>
      </c>
      <c r="N40" s="96"/>
      <c r="O40" s="96"/>
      <c r="P40" s="96"/>
      <c r="Q40" s="96" t="s">
        <v>57</v>
      </c>
      <c r="R40" s="96"/>
      <c r="S40" s="113"/>
      <c r="T40" s="164" t="s">
        <v>808</v>
      </c>
      <c r="U40" s="164" t="s">
        <v>809</v>
      </c>
      <c r="V40" s="94"/>
      <c r="W40" s="213" t="s">
        <v>810</v>
      </c>
      <c r="X40" s="218" t="s">
        <v>811</v>
      </c>
      <c r="Y40" s="94"/>
      <c r="Z40" s="94"/>
      <c r="AA40" s="94"/>
      <c r="AB40" s="94"/>
      <c r="AC40" s="94"/>
      <c r="AD40" s="94"/>
      <c r="AE40" s="94"/>
      <c r="AF40" s="164"/>
      <c r="AG40" s="94"/>
      <c r="AH40" s="94"/>
      <c r="AI40" s="164" t="s">
        <v>812</v>
      </c>
      <c r="AJ40" s="138"/>
    </row>
    <row r="41" spans="1:36" s="132" customFormat="1" ht="96.75" customHeight="1" x14ac:dyDescent="0.25">
      <c r="A41" s="525"/>
      <c r="B41" s="154" t="s">
        <v>429</v>
      </c>
      <c r="C41" s="179" t="s">
        <v>439</v>
      </c>
      <c r="D41" s="179" t="s">
        <v>440</v>
      </c>
      <c r="E41" s="154" t="s">
        <v>441</v>
      </c>
      <c r="F41" s="156">
        <v>43191</v>
      </c>
      <c r="G41" s="156">
        <v>45017</v>
      </c>
      <c r="H41" s="154" t="s">
        <v>674</v>
      </c>
      <c r="I41" s="157">
        <v>50000</v>
      </c>
      <c r="J41" s="155" t="s">
        <v>675</v>
      </c>
      <c r="K41" s="158"/>
      <c r="L41" s="158" t="s">
        <v>676</v>
      </c>
      <c r="M41" s="154" t="s">
        <v>677</v>
      </c>
      <c r="N41" s="159"/>
      <c r="O41" s="159"/>
      <c r="P41" s="159" t="s">
        <v>57</v>
      </c>
      <c r="Q41" s="159"/>
      <c r="R41" s="159"/>
      <c r="S41" s="166"/>
      <c r="T41" s="164" t="s">
        <v>813</v>
      </c>
      <c r="U41" s="164" t="s">
        <v>814</v>
      </c>
      <c r="V41" s="211" t="s">
        <v>815</v>
      </c>
      <c r="W41" s="210" t="s">
        <v>816</v>
      </c>
      <c r="X41" s="212"/>
      <c r="Y41" s="164"/>
      <c r="Z41" s="164" t="s">
        <v>817</v>
      </c>
      <c r="AA41" s="154" t="s">
        <v>818</v>
      </c>
      <c r="AB41" s="164"/>
      <c r="AC41" s="164"/>
      <c r="AD41" s="164"/>
      <c r="AE41" s="164"/>
      <c r="AF41" s="164"/>
      <c r="AG41" s="164"/>
      <c r="AH41" s="164"/>
      <c r="AI41" s="153" t="s">
        <v>819</v>
      </c>
      <c r="AJ41" s="140"/>
    </row>
    <row r="42" spans="1:36" s="132" customFormat="1" ht="96.75" customHeight="1" x14ac:dyDescent="0.25">
      <c r="A42" s="525"/>
      <c r="B42" s="215" t="s">
        <v>446</v>
      </c>
      <c r="C42" s="187" t="s">
        <v>820</v>
      </c>
      <c r="D42" s="179"/>
      <c r="E42" s="154"/>
      <c r="F42" s="156"/>
      <c r="G42" s="156"/>
      <c r="H42" s="154"/>
      <c r="I42" s="157"/>
      <c r="J42" s="155"/>
      <c r="K42" s="158"/>
      <c r="L42" s="158"/>
      <c r="M42" s="154"/>
      <c r="N42" s="159"/>
      <c r="O42" s="159"/>
      <c r="P42" s="159"/>
      <c r="Q42" s="159"/>
      <c r="R42" s="159"/>
      <c r="S42" s="166"/>
      <c r="T42" s="164"/>
      <c r="U42" s="164"/>
      <c r="V42" s="211"/>
      <c r="W42" s="210"/>
      <c r="X42" s="212"/>
      <c r="Y42" s="164"/>
      <c r="Z42" s="164"/>
      <c r="AA42" s="154"/>
      <c r="AB42" s="164"/>
      <c r="AC42" s="164"/>
      <c r="AD42" s="164"/>
      <c r="AE42" s="164"/>
      <c r="AF42" s="164"/>
      <c r="AG42" s="164"/>
      <c r="AH42" s="164"/>
      <c r="AI42" s="154" t="s">
        <v>456</v>
      </c>
      <c r="AJ42" s="140"/>
    </row>
    <row r="43" spans="1:36" s="132" customFormat="1" ht="96.75" customHeight="1" x14ac:dyDescent="0.25">
      <c r="A43" s="525"/>
      <c r="B43" s="215" t="s">
        <v>457</v>
      </c>
      <c r="C43" s="168" t="s">
        <v>682</v>
      </c>
      <c r="D43" s="179"/>
      <c r="E43" s="154"/>
      <c r="F43" s="156"/>
      <c r="G43" s="156"/>
      <c r="H43" s="154"/>
      <c r="I43" s="157"/>
      <c r="J43" s="155"/>
      <c r="K43" s="158"/>
      <c r="L43" s="158"/>
      <c r="M43" s="154"/>
      <c r="N43" s="159"/>
      <c r="O43" s="159"/>
      <c r="P43" s="159"/>
      <c r="Q43" s="159"/>
      <c r="R43" s="159"/>
      <c r="S43" s="166"/>
      <c r="T43" s="164"/>
      <c r="U43" s="164"/>
      <c r="V43" s="211"/>
      <c r="W43" s="210"/>
      <c r="X43" s="212"/>
      <c r="Y43" s="164"/>
      <c r="Z43" s="164"/>
      <c r="AA43" s="154"/>
      <c r="AB43" s="164"/>
      <c r="AC43" s="164"/>
      <c r="AD43" s="164"/>
      <c r="AE43" s="164"/>
      <c r="AF43" s="164"/>
      <c r="AG43" s="164"/>
      <c r="AH43" s="164"/>
      <c r="AI43" s="154" t="s">
        <v>683</v>
      </c>
      <c r="AJ43" s="140"/>
    </row>
    <row r="44" spans="1:36" s="132" customFormat="1" ht="96.75" customHeight="1" x14ac:dyDescent="0.25">
      <c r="A44" s="525"/>
      <c r="B44" s="145" t="s">
        <v>821</v>
      </c>
      <c r="C44" s="185" t="s">
        <v>533</v>
      </c>
      <c r="D44" s="154" t="s">
        <v>106</v>
      </c>
      <c r="E44" s="154" t="s">
        <v>107</v>
      </c>
      <c r="F44" s="156">
        <v>43191</v>
      </c>
      <c r="G44" s="156">
        <v>45047</v>
      </c>
      <c r="H44" s="155" t="s">
        <v>534</v>
      </c>
      <c r="I44" s="163">
        <v>20000</v>
      </c>
      <c r="J44" s="158" t="s">
        <v>535</v>
      </c>
      <c r="K44" s="158"/>
      <c r="L44" s="162" t="s">
        <v>528</v>
      </c>
      <c r="M44" s="164"/>
      <c r="N44" s="159"/>
      <c r="O44" s="159"/>
      <c r="P44" s="159"/>
      <c r="Q44" s="159" t="s">
        <v>57</v>
      </c>
      <c r="R44" s="159"/>
      <c r="S44" s="166"/>
      <c r="T44" s="153" t="s">
        <v>822</v>
      </c>
      <c r="U44" s="164" t="s">
        <v>823</v>
      </c>
      <c r="V44" s="164"/>
      <c r="W44" s="159" t="s">
        <v>824</v>
      </c>
      <c r="X44" s="175" t="s">
        <v>825</v>
      </c>
      <c r="Y44" s="164"/>
      <c r="Z44" s="164" t="s">
        <v>826</v>
      </c>
      <c r="AA44" s="164"/>
      <c r="AB44" s="164"/>
      <c r="AC44" s="164"/>
      <c r="AD44" s="164"/>
      <c r="AE44" s="164"/>
      <c r="AF44" s="164"/>
      <c r="AG44" s="164"/>
      <c r="AH44" s="164"/>
      <c r="AI44" s="164"/>
      <c r="AJ44" s="140"/>
    </row>
    <row r="45" spans="1:36" x14ac:dyDescent="0.25">
      <c r="B45" s="111"/>
      <c r="AJ45" s="7"/>
    </row>
    <row r="46" spans="1:36" ht="15.75" thickBot="1" x14ac:dyDescent="0.3">
      <c r="L46" s="110"/>
      <c r="AJ46" s="7"/>
    </row>
    <row r="47" spans="1:36" ht="26.25" customHeight="1" thickBot="1" x14ac:dyDescent="0.3">
      <c r="A47" s="148" t="s">
        <v>469</v>
      </c>
      <c r="B47" s="151"/>
      <c r="C47" s="108"/>
      <c r="D47" s="108"/>
      <c r="E47" s="108"/>
      <c r="F47" s="108"/>
      <c r="G47" s="108"/>
      <c r="H47" s="108"/>
      <c r="I47" s="108"/>
      <c r="J47" s="108"/>
      <c r="K47" s="108"/>
      <c r="L47" s="107"/>
      <c r="M47" s="106"/>
      <c r="AJ47" s="7"/>
    </row>
    <row r="48" spans="1:36" ht="18.75" customHeight="1" thickBot="1" x14ac:dyDescent="0.3">
      <c r="A48" s="149"/>
      <c r="B48" s="104"/>
      <c r="C48" s="104"/>
      <c r="D48" s="103"/>
      <c r="E48" s="103"/>
      <c r="F48" s="103"/>
      <c r="G48" s="103"/>
      <c r="H48" s="103"/>
      <c r="I48" s="103"/>
      <c r="J48" s="103"/>
      <c r="K48" s="103"/>
      <c r="L48" s="103"/>
      <c r="M48" s="103"/>
      <c r="N48" s="103"/>
      <c r="AJ48" s="7"/>
    </row>
    <row r="49" spans="1:36" ht="19.5" customHeight="1" thickBot="1" x14ac:dyDescent="0.3">
      <c r="A49" s="150" t="s">
        <v>470</v>
      </c>
      <c r="B49" s="101"/>
      <c r="C49" s="100">
        <v>4</v>
      </c>
      <c r="AJ49" s="7"/>
    </row>
    <row r="50" spans="1:36" x14ac:dyDescent="0.25">
      <c r="AJ50" s="7"/>
    </row>
    <row r="51" spans="1:36" ht="15.75" x14ac:dyDescent="0.25">
      <c r="A51" s="544" t="s">
        <v>471</v>
      </c>
      <c r="B51" s="546" t="s">
        <v>12</v>
      </c>
      <c r="C51" s="547" t="s">
        <v>13</v>
      </c>
      <c r="D51" s="547" t="s">
        <v>14</v>
      </c>
      <c r="E51" s="548" t="s">
        <v>15</v>
      </c>
      <c r="F51" s="547" t="s">
        <v>16</v>
      </c>
      <c r="G51" s="547"/>
      <c r="H51" s="547" t="s">
        <v>17</v>
      </c>
      <c r="I51" s="547" t="s">
        <v>18</v>
      </c>
      <c r="J51" s="543" t="s">
        <v>19</v>
      </c>
      <c r="K51" s="500" t="s">
        <v>20</v>
      </c>
      <c r="L51" s="501"/>
      <c r="M51" s="543" t="s">
        <v>21</v>
      </c>
      <c r="N51" s="99"/>
      <c r="AJ51" s="7"/>
    </row>
    <row r="52" spans="1:36" ht="15.75" x14ac:dyDescent="0.25">
      <c r="A52" s="545"/>
      <c r="B52" s="546"/>
      <c r="C52" s="547"/>
      <c r="D52" s="547"/>
      <c r="E52" s="548"/>
      <c r="F52" s="98" t="s">
        <v>44</v>
      </c>
      <c r="G52" s="98" t="s">
        <v>45</v>
      </c>
      <c r="H52" s="547"/>
      <c r="I52" s="547"/>
      <c r="J52" s="543"/>
      <c r="K52" s="97" t="s">
        <v>46</v>
      </c>
      <c r="L52" s="97" t="s">
        <v>47</v>
      </c>
      <c r="M52" s="543"/>
      <c r="N52" s="1"/>
      <c r="AJ52" s="7"/>
    </row>
    <row r="53" spans="1:36" s="132" customFormat="1" ht="120" customHeight="1" x14ac:dyDescent="0.25">
      <c r="A53" s="143">
        <v>1</v>
      </c>
      <c r="B53" s="143" t="s">
        <v>827</v>
      </c>
      <c r="C53" s="131" t="s">
        <v>828</v>
      </c>
      <c r="D53" s="131" t="s">
        <v>829</v>
      </c>
      <c r="E53" s="131" t="s">
        <v>830</v>
      </c>
      <c r="F53" s="144">
        <v>44531</v>
      </c>
      <c r="G53" s="146">
        <v>45017</v>
      </c>
      <c r="H53" s="131" t="s">
        <v>831</v>
      </c>
      <c r="I53" s="131">
        <v>0</v>
      </c>
      <c r="J53" s="131" t="s">
        <v>832</v>
      </c>
      <c r="K53" s="131" t="s">
        <v>833</v>
      </c>
      <c r="L53" s="131"/>
      <c r="M53" s="131" t="s">
        <v>834</v>
      </c>
      <c r="AJ53" s="140"/>
    </row>
    <row r="54" spans="1:36" s="132" customFormat="1" ht="120" customHeight="1" x14ac:dyDescent="0.25">
      <c r="A54" s="143">
        <v>5</v>
      </c>
      <c r="B54" s="143" t="s">
        <v>835</v>
      </c>
      <c r="C54" s="131" t="s">
        <v>836</v>
      </c>
      <c r="D54" s="131" t="s">
        <v>837</v>
      </c>
      <c r="E54" s="131" t="s">
        <v>838</v>
      </c>
      <c r="F54" s="144">
        <v>44531</v>
      </c>
      <c r="G54" s="146">
        <v>45017</v>
      </c>
      <c r="H54" s="131" t="s">
        <v>839</v>
      </c>
      <c r="I54" s="131">
        <v>80000</v>
      </c>
      <c r="J54" s="131" t="s">
        <v>840</v>
      </c>
      <c r="K54" s="131" t="s">
        <v>538</v>
      </c>
      <c r="L54" s="131"/>
      <c r="M54" s="131" t="s">
        <v>841</v>
      </c>
      <c r="AJ54" s="140"/>
    </row>
    <row r="55" spans="1:36" s="133" customFormat="1" ht="120" customHeight="1" x14ac:dyDescent="0.25">
      <c r="A55" s="143">
        <v>5</v>
      </c>
      <c r="B55" s="152" t="s">
        <v>842</v>
      </c>
      <c r="C55" s="131" t="s">
        <v>843</v>
      </c>
      <c r="D55" s="131" t="s">
        <v>844</v>
      </c>
      <c r="E55" s="131" t="s">
        <v>845</v>
      </c>
      <c r="F55" s="146">
        <v>44713</v>
      </c>
      <c r="G55" s="146">
        <v>45017</v>
      </c>
      <c r="H55" s="139" t="s">
        <v>839</v>
      </c>
      <c r="I55" s="139">
        <v>0</v>
      </c>
      <c r="J55" s="131" t="s">
        <v>846</v>
      </c>
      <c r="K55" s="139" t="s">
        <v>847</v>
      </c>
      <c r="L55" s="139" t="s">
        <v>847</v>
      </c>
      <c r="M55" s="131" t="s">
        <v>848</v>
      </c>
      <c r="O55" s="132"/>
      <c r="P55" s="132"/>
      <c r="Q55" s="132"/>
      <c r="R55" s="132"/>
      <c r="S55" s="132"/>
      <c r="AJ55" s="138"/>
    </row>
    <row r="56" spans="1:36" s="132" customFormat="1" ht="120" customHeight="1" x14ac:dyDescent="0.25">
      <c r="A56" s="143">
        <v>5</v>
      </c>
      <c r="B56" s="143" t="s">
        <v>849</v>
      </c>
      <c r="C56" s="214" t="s">
        <v>850</v>
      </c>
      <c r="D56" s="131" t="s">
        <v>851</v>
      </c>
      <c r="E56" s="131" t="s">
        <v>852</v>
      </c>
      <c r="F56" s="144">
        <v>44531</v>
      </c>
      <c r="G56" s="144">
        <v>45017</v>
      </c>
      <c r="H56" s="131" t="s">
        <v>720</v>
      </c>
      <c r="I56" s="131">
        <v>40000</v>
      </c>
      <c r="J56" s="131" t="s">
        <v>853</v>
      </c>
      <c r="K56" s="131" t="s">
        <v>854</v>
      </c>
      <c r="L56" s="131"/>
      <c r="M56" s="131" t="s">
        <v>855</v>
      </c>
      <c r="AJ56" s="140"/>
    </row>
    <row r="57" spans="1:36" x14ac:dyDescent="0.25">
      <c r="A57" s="145"/>
      <c r="B57" s="95"/>
      <c r="C57" s="94"/>
      <c r="D57" s="94"/>
      <c r="E57" s="94"/>
      <c r="F57" s="94"/>
      <c r="G57" s="94"/>
      <c r="H57" s="94"/>
      <c r="I57" s="94"/>
      <c r="J57" s="94"/>
      <c r="K57" s="94"/>
      <c r="L57" s="94"/>
      <c r="M57" s="94"/>
      <c r="N57" s="1"/>
      <c r="AJ57" s="7"/>
    </row>
    <row r="58" spans="1:36" x14ac:dyDescent="0.25">
      <c r="A58" s="145"/>
      <c r="B58" s="95"/>
      <c r="C58" s="94"/>
      <c r="D58" s="94"/>
      <c r="E58" s="94"/>
      <c r="F58" s="94"/>
      <c r="G58" s="94"/>
      <c r="H58" s="94"/>
      <c r="I58" s="94"/>
      <c r="J58" s="94"/>
      <c r="K58" s="94"/>
      <c r="L58" s="94"/>
      <c r="M58" s="94"/>
      <c r="N58" s="1"/>
      <c r="AJ58" s="7"/>
    </row>
    <row r="59" spans="1:36" x14ac:dyDescent="0.25">
      <c r="A59" s="145"/>
      <c r="B59" s="95"/>
      <c r="C59" s="94"/>
      <c r="D59" s="94"/>
      <c r="E59" s="94"/>
      <c r="F59" s="94"/>
      <c r="G59" s="94"/>
      <c r="H59" s="94"/>
      <c r="I59" s="94"/>
      <c r="J59" s="94"/>
      <c r="K59" s="94"/>
      <c r="L59" s="94"/>
      <c r="M59" s="94"/>
      <c r="N59" s="1"/>
      <c r="AJ59" s="7"/>
    </row>
    <row r="60" spans="1:36" x14ac:dyDescent="0.25">
      <c r="A60" s="145"/>
      <c r="B60" s="95"/>
      <c r="C60" s="94"/>
      <c r="D60" s="94"/>
      <c r="E60" s="94"/>
      <c r="F60" s="94"/>
      <c r="G60" s="94"/>
      <c r="H60" s="94"/>
      <c r="I60" s="94"/>
      <c r="J60" s="94"/>
      <c r="K60" s="94"/>
      <c r="L60" s="94"/>
      <c r="M60" s="94"/>
      <c r="N60" s="1"/>
      <c r="AJ60" s="7"/>
    </row>
    <row r="61" spans="1:36" x14ac:dyDescent="0.25">
      <c r="AJ61" s="7"/>
    </row>
    <row r="62" spans="1:36" ht="15.75" x14ac:dyDescent="0.25">
      <c r="A62" s="544" t="s">
        <v>471</v>
      </c>
      <c r="B62" s="546" t="s">
        <v>12</v>
      </c>
      <c r="C62" s="547" t="s">
        <v>13</v>
      </c>
      <c r="D62" s="547" t="s">
        <v>14</v>
      </c>
      <c r="E62" s="548" t="s">
        <v>15</v>
      </c>
      <c r="F62" s="547" t="s">
        <v>16</v>
      </c>
      <c r="G62" s="547"/>
      <c r="H62" s="547" t="s">
        <v>17</v>
      </c>
      <c r="I62" s="547" t="s">
        <v>18</v>
      </c>
      <c r="J62" s="547" t="s">
        <v>19</v>
      </c>
      <c r="K62" s="500" t="s">
        <v>20</v>
      </c>
      <c r="L62" s="501"/>
      <c r="M62" s="547" t="s">
        <v>21</v>
      </c>
      <c r="N62" s="99"/>
      <c r="AJ62" s="7"/>
    </row>
    <row r="63" spans="1:36" ht="15" customHeight="1" x14ac:dyDescent="0.25">
      <c r="A63" s="545"/>
      <c r="B63" s="546"/>
      <c r="C63" s="547"/>
      <c r="D63" s="547"/>
      <c r="E63" s="548"/>
      <c r="F63" s="98" t="s">
        <v>44</v>
      </c>
      <c r="G63" s="98" t="s">
        <v>45</v>
      </c>
      <c r="H63" s="547"/>
      <c r="I63" s="547"/>
      <c r="J63" s="547"/>
      <c r="K63" s="97" t="s">
        <v>46</v>
      </c>
      <c r="L63" s="97" t="s">
        <v>47</v>
      </c>
      <c r="M63" s="547"/>
      <c r="N63" s="1"/>
      <c r="AJ63" s="7"/>
    </row>
    <row r="64" spans="1:36" x14ac:dyDescent="0.25">
      <c r="A64" s="145"/>
      <c r="B64" s="95"/>
      <c r="C64" s="94"/>
      <c r="D64" s="94"/>
      <c r="E64" s="94"/>
      <c r="F64" s="94"/>
      <c r="G64" s="94"/>
      <c r="H64" s="94"/>
      <c r="I64" s="94"/>
      <c r="J64" s="96"/>
      <c r="K64" s="96"/>
      <c r="L64" s="96"/>
      <c r="M64" s="96"/>
      <c r="N64" s="1"/>
      <c r="AJ64" s="7"/>
    </row>
    <row r="65" spans="1:36" x14ac:dyDescent="0.25">
      <c r="A65" s="145"/>
      <c r="B65" s="95"/>
      <c r="C65" s="94"/>
      <c r="D65" s="94"/>
      <c r="E65" s="94"/>
      <c r="F65" s="94"/>
      <c r="G65" s="94"/>
      <c r="H65" s="94"/>
      <c r="I65" s="94"/>
      <c r="J65" s="94"/>
      <c r="K65" s="94"/>
      <c r="L65" s="94"/>
      <c r="M65" s="94"/>
      <c r="N65" s="1"/>
      <c r="AJ65" s="7"/>
    </row>
    <row r="66" spans="1:36" x14ac:dyDescent="0.25">
      <c r="A66" s="145"/>
      <c r="B66" s="95"/>
      <c r="C66" s="94"/>
      <c r="D66" s="94"/>
      <c r="E66" s="94"/>
      <c r="F66" s="94"/>
      <c r="G66" s="94"/>
      <c r="H66" s="94"/>
      <c r="I66" s="94"/>
      <c r="J66" s="94"/>
      <c r="K66" s="94"/>
      <c r="L66" s="94"/>
      <c r="M66" s="94"/>
      <c r="N66" s="1"/>
      <c r="AJ66" s="7"/>
    </row>
    <row r="67" spans="1:36" x14ac:dyDescent="0.25">
      <c r="A67" s="145"/>
      <c r="B67" s="95"/>
      <c r="C67" s="94"/>
      <c r="D67" s="94"/>
      <c r="E67" s="94"/>
      <c r="F67" s="94"/>
      <c r="G67" s="94"/>
      <c r="H67" s="94"/>
      <c r="I67" s="94"/>
      <c r="J67" s="94"/>
      <c r="K67" s="94"/>
      <c r="L67" s="94"/>
      <c r="M67" s="94"/>
      <c r="N67" s="1"/>
      <c r="AJ67" s="7"/>
    </row>
    <row r="68" spans="1:36" x14ac:dyDescent="0.25">
      <c r="A68" s="145"/>
      <c r="B68" s="95"/>
      <c r="C68" s="94"/>
      <c r="D68" s="94"/>
      <c r="E68" s="94"/>
      <c r="F68" s="94"/>
      <c r="G68" s="94"/>
      <c r="H68" s="94"/>
      <c r="I68" s="94"/>
      <c r="J68" s="94"/>
      <c r="K68" s="94"/>
      <c r="L68" s="94"/>
      <c r="M68" s="94"/>
      <c r="N68" s="1"/>
      <c r="AJ68" s="7"/>
    </row>
    <row r="69" spans="1:36" x14ac:dyDescent="0.25">
      <c r="A69" s="145"/>
      <c r="B69" s="95"/>
      <c r="C69" s="94"/>
      <c r="D69" s="94"/>
      <c r="E69" s="94"/>
      <c r="F69" s="94"/>
      <c r="G69" s="94"/>
      <c r="H69" s="94"/>
      <c r="I69" s="94"/>
      <c r="J69" s="94"/>
      <c r="K69" s="94"/>
      <c r="L69" s="94"/>
      <c r="M69" s="94"/>
      <c r="N69" s="1"/>
      <c r="AJ69" s="7"/>
    </row>
    <row r="70" spans="1:36" x14ac:dyDescent="0.25">
      <c r="A70" s="145"/>
      <c r="B70" s="95"/>
      <c r="C70" s="94"/>
      <c r="D70" s="94"/>
      <c r="E70" s="94"/>
      <c r="F70" s="94"/>
      <c r="G70" s="94"/>
      <c r="H70" s="94"/>
      <c r="I70" s="94"/>
      <c r="J70" s="94"/>
      <c r="K70" s="94"/>
      <c r="L70" s="94"/>
      <c r="M70" s="94"/>
      <c r="N70" s="1"/>
      <c r="AJ70" s="7"/>
    </row>
    <row r="71" spans="1:36" x14ac:dyDescent="0.25">
      <c r="A71" s="145"/>
      <c r="B71" s="95"/>
      <c r="C71" s="94"/>
      <c r="D71" s="94"/>
      <c r="E71" s="94"/>
      <c r="F71" s="94"/>
      <c r="G71" s="94"/>
      <c r="H71" s="94"/>
      <c r="I71" s="94"/>
      <c r="J71" s="94"/>
      <c r="K71" s="94"/>
      <c r="L71" s="94"/>
      <c r="M71" s="94"/>
      <c r="N71" s="1"/>
      <c r="AJ71" s="7"/>
    </row>
    <row r="72" spans="1:36" x14ac:dyDescent="0.25">
      <c r="A72" s="145"/>
      <c r="B72" s="95"/>
      <c r="C72" s="94"/>
      <c r="D72" s="94"/>
      <c r="E72" s="94"/>
      <c r="F72" s="94"/>
      <c r="G72" s="94"/>
      <c r="H72" s="94"/>
      <c r="I72" s="94"/>
      <c r="J72" s="94"/>
      <c r="K72" s="94"/>
      <c r="L72" s="94"/>
      <c r="M72" s="94"/>
      <c r="N72" s="1"/>
      <c r="AJ72" s="7"/>
    </row>
    <row r="73" spans="1:36" x14ac:dyDescent="0.25">
      <c r="AJ73" s="7"/>
    </row>
    <row r="74" spans="1:36" ht="15.75" x14ac:dyDescent="0.25">
      <c r="A74" s="544" t="s">
        <v>471</v>
      </c>
      <c r="B74" s="546" t="s">
        <v>12</v>
      </c>
      <c r="C74" s="547" t="s">
        <v>13</v>
      </c>
      <c r="D74" s="547" t="s">
        <v>14</v>
      </c>
      <c r="E74" s="548" t="s">
        <v>15</v>
      </c>
      <c r="F74" s="547" t="s">
        <v>16</v>
      </c>
      <c r="G74" s="547"/>
      <c r="H74" s="547" t="s">
        <v>17</v>
      </c>
      <c r="I74" s="547" t="s">
        <v>18</v>
      </c>
      <c r="J74" s="547" t="s">
        <v>19</v>
      </c>
      <c r="K74" s="500" t="s">
        <v>20</v>
      </c>
      <c r="L74" s="501"/>
      <c r="M74" s="547" t="s">
        <v>21</v>
      </c>
      <c r="N74" s="99"/>
      <c r="AJ74" s="7"/>
    </row>
    <row r="75" spans="1:36" ht="15" customHeight="1" x14ac:dyDescent="0.25">
      <c r="A75" s="545"/>
      <c r="B75" s="546"/>
      <c r="C75" s="547"/>
      <c r="D75" s="547"/>
      <c r="E75" s="548"/>
      <c r="F75" s="98" t="s">
        <v>44</v>
      </c>
      <c r="G75" s="98" t="s">
        <v>45</v>
      </c>
      <c r="H75" s="547"/>
      <c r="I75" s="547"/>
      <c r="J75" s="547"/>
      <c r="K75" s="97" t="s">
        <v>46</v>
      </c>
      <c r="L75" s="97" t="s">
        <v>47</v>
      </c>
      <c r="M75" s="547"/>
      <c r="N75" s="1"/>
      <c r="AJ75" s="7"/>
    </row>
    <row r="76" spans="1:36" x14ac:dyDescent="0.25">
      <c r="A76" s="145"/>
      <c r="B76" s="95"/>
      <c r="C76" s="94"/>
      <c r="D76" s="94"/>
      <c r="E76" s="94"/>
      <c r="F76" s="94"/>
      <c r="G76" s="94"/>
      <c r="H76" s="94"/>
      <c r="I76" s="94"/>
      <c r="J76" s="96"/>
      <c r="K76" s="96"/>
      <c r="L76" s="96"/>
      <c r="M76" s="96"/>
      <c r="N76" s="1"/>
      <c r="AJ76" s="7"/>
    </row>
    <row r="77" spans="1:36" x14ac:dyDescent="0.25">
      <c r="A77" s="145"/>
      <c r="B77" s="95"/>
      <c r="C77" s="94"/>
      <c r="D77" s="94"/>
      <c r="E77" s="94"/>
      <c r="F77" s="94"/>
      <c r="G77" s="94"/>
      <c r="H77" s="94"/>
      <c r="I77" s="94"/>
      <c r="J77" s="94"/>
      <c r="K77" s="94"/>
      <c r="L77" s="94"/>
      <c r="M77" s="94"/>
      <c r="N77" s="1"/>
      <c r="AJ77" s="7"/>
    </row>
    <row r="78" spans="1:36" x14ac:dyDescent="0.25">
      <c r="A78" s="145"/>
      <c r="B78" s="95"/>
      <c r="C78" s="94"/>
      <c r="D78" s="94"/>
      <c r="E78" s="94"/>
      <c r="F78" s="94"/>
      <c r="G78" s="94"/>
      <c r="H78" s="94"/>
      <c r="I78" s="94"/>
      <c r="J78" s="94"/>
      <c r="K78" s="94"/>
      <c r="L78" s="94"/>
      <c r="M78" s="94"/>
      <c r="N78" s="1"/>
      <c r="AJ78" s="7"/>
    </row>
    <row r="79" spans="1:36" x14ac:dyDescent="0.25">
      <c r="A79" s="145"/>
      <c r="B79" s="95"/>
      <c r="C79" s="94"/>
      <c r="D79" s="94"/>
      <c r="E79" s="94"/>
      <c r="F79" s="94"/>
      <c r="G79" s="94"/>
      <c r="H79" s="94"/>
      <c r="I79" s="94"/>
      <c r="J79" s="94"/>
      <c r="K79" s="94"/>
      <c r="L79" s="94"/>
      <c r="M79" s="94"/>
      <c r="N79" s="1"/>
      <c r="AJ79" s="7"/>
    </row>
    <row r="80" spans="1:36" x14ac:dyDescent="0.25">
      <c r="A80" s="145"/>
      <c r="B80" s="95"/>
      <c r="C80" s="94"/>
      <c r="D80" s="94"/>
      <c r="E80" s="94"/>
      <c r="F80" s="94"/>
      <c r="G80" s="94"/>
      <c r="H80" s="94"/>
      <c r="I80" s="94"/>
      <c r="J80" s="94"/>
      <c r="K80" s="94"/>
      <c r="L80" s="94"/>
      <c r="M80" s="94"/>
      <c r="N80" s="1"/>
      <c r="AJ80" s="7"/>
    </row>
    <row r="81" spans="1:36" x14ac:dyDescent="0.25">
      <c r="A81" s="145"/>
      <c r="B81" s="95"/>
      <c r="C81" s="94"/>
      <c r="D81" s="94"/>
      <c r="E81" s="94"/>
      <c r="F81" s="94"/>
      <c r="G81" s="94"/>
      <c r="H81" s="94"/>
      <c r="I81" s="94"/>
      <c r="J81" s="94"/>
      <c r="K81" s="94"/>
      <c r="L81" s="94"/>
      <c r="M81" s="94"/>
      <c r="N81" s="1"/>
      <c r="AJ81" s="7"/>
    </row>
    <row r="82" spans="1:36" x14ac:dyDescent="0.25">
      <c r="A82" s="145"/>
      <c r="B82" s="95"/>
      <c r="C82" s="94"/>
      <c r="D82" s="94"/>
      <c r="E82" s="94"/>
      <c r="F82" s="94"/>
      <c r="G82" s="94"/>
      <c r="H82" s="94"/>
      <c r="I82" s="94"/>
      <c r="J82" s="94"/>
      <c r="K82" s="94"/>
      <c r="L82" s="94"/>
      <c r="M82" s="94"/>
      <c r="N82" s="1"/>
      <c r="AJ82" s="7"/>
    </row>
    <row r="83" spans="1:36" x14ac:dyDescent="0.25">
      <c r="A83" s="145"/>
      <c r="B83" s="95"/>
      <c r="C83" s="94"/>
      <c r="D83" s="94"/>
      <c r="E83" s="94"/>
      <c r="F83" s="94"/>
      <c r="G83" s="94"/>
      <c r="H83" s="94"/>
      <c r="I83" s="94"/>
      <c r="J83" s="94"/>
      <c r="K83" s="94"/>
      <c r="L83" s="94"/>
      <c r="M83" s="94"/>
      <c r="N83" s="1"/>
      <c r="AJ83" s="7"/>
    </row>
    <row r="84" spans="1:36" x14ac:dyDescent="0.25">
      <c r="A84" s="145"/>
      <c r="B84" s="95"/>
      <c r="C84" s="94"/>
      <c r="D84" s="94"/>
      <c r="E84" s="94"/>
      <c r="F84" s="94"/>
      <c r="G84" s="94"/>
      <c r="H84" s="94"/>
      <c r="I84" s="94"/>
      <c r="J84" s="94"/>
      <c r="K84" s="94"/>
      <c r="L84" s="94"/>
      <c r="M84" s="94"/>
      <c r="N84" s="1"/>
      <c r="AJ84" s="7"/>
    </row>
    <row r="85" spans="1:36" x14ac:dyDescent="0.25">
      <c r="AJ85" s="7"/>
    </row>
    <row r="86" spans="1:36" ht="15.75" x14ac:dyDescent="0.25">
      <c r="A86" s="549" t="s">
        <v>472</v>
      </c>
      <c r="B86" s="546" t="s">
        <v>12</v>
      </c>
      <c r="C86" s="547" t="s">
        <v>13</v>
      </c>
      <c r="D86" s="547" t="s">
        <v>14</v>
      </c>
      <c r="E86" s="548" t="s">
        <v>15</v>
      </c>
      <c r="F86" s="547" t="s">
        <v>16</v>
      </c>
      <c r="G86" s="547"/>
      <c r="H86" s="547" t="s">
        <v>17</v>
      </c>
      <c r="I86" s="547" t="s">
        <v>18</v>
      </c>
      <c r="J86" s="547" t="s">
        <v>19</v>
      </c>
      <c r="K86" s="500" t="s">
        <v>20</v>
      </c>
      <c r="L86" s="501"/>
      <c r="M86" s="547" t="s">
        <v>21</v>
      </c>
      <c r="N86" s="99"/>
      <c r="AJ86" s="7"/>
    </row>
    <row r="87" spans="1:36" ht="15.75" x14ac:dyDescent="0.25">
      <c r="A87" s="549"/>
      <c r="B87" s="546"/>
      <c r="C87" s="547"/>
      <c r="D87" s="547"/>
      <c r="E87" s="548"/>
      <c r="F87" s="98" t="s">
        <v>44</v>
      </c>
      <c r="G87" s="98" t="s">
        <v>45</v>
      </c>
      <c r="H87" s="547"/>
      <c r="I87" s="547"/>
      <c r="J87" s="547"/>
      <c r="K87" s="97" t="s">
        <v>46</v>
      </c>
      <c r="L87" s="97" t="s">
        <v>47</v>
      </c>
      <c r="M87" s="547"/>
      <c r="N87" s="1"/>
      <c r="AJ87" s="7"/>
    </row>
    <row r="88" spans="1:36" x14ac:dyDescent="0.25">
      <c r="A88" s="145"/>
      <c r="B88" s="95"/>
      <c r="C88" s="94"/>
      <c r="D88" s="94"/>
      <c r="E88" s="94"/>
      <c r="F88" s="94"/>
      <c r="G88" s="94"/>
      <c r="H88" s="94"/>
      <c r="I88" s="94"/>
      <c r="J88" s="96"/>
      <c r="K88" s="96"/>
      <c r="L88" s="96"/>
      <c r="M88" s="96"/>
      <c r="N88" s="1"/>
      <c r="AJ88" s="7"/>
    </row>
    <row r="89" spans="1:36" x14ac:dyDescent="0.25">
      <c r="A89" s="145"/>
      <c r="B89" s="95"/>
      <c r="C89" s="94"/>
      <c r="D89" s="94"/>
      <c r="E89" s="94"/>
      <c r="F89" s="94"/>
      <c r="G89" s="94"/>
      <c r="H89" s="94"/>
      <c r="I89" s="94"/>
      <c r="J89" s="94"/>
      <c r="K89" s="94"/>
      <c r="L89" s="94"/>
      <c r="M89" s="94"/>
      <c r="N89" s="1"/>
      <c r="AJ89" s="7"/>
    </row>
    <row r="90" spans="1:36" x14ac:dyDescent="0.25">
      <c r="A90" s="145"/>
      <c r="B90" s="95"/>
      <c r="C90" s="94"/>
      <c r="D90" s="94"/>
      <c r="E90" s="94"/>
      <c r="F90" s="94"/>
      <c r="G90" s="94"/>
      <c r="H90" s="94"/>
      <c r="I90" s="94"/>
      <c r="J90" s="94"/>
      <c r="K90" s="94"/>
      <c r="L90" s="94"/>
      <c r="M90" s="94"/>
      <c r="N90" s="1"/>
      <c r="AJ90" s="7"/>
    </row>
    <row r="91" spans="1:36" x14ac:dyDescent="0.25">
      <c r="A91" s="145"/>
      <c r="B91" s="95"/>
      <c r="C91" s="94"/>
      <c r="D91" s="94"/>
      <c r="E91" s="94"/>
      <c r="F91" s="94"/>
      <c r="G91" s="94"/>
      <c r="H91" s="94"/>
      <c r="I91" s="94"/>
      <c r="J91" s="94"/>
      <c r="K91" s="94"/>
      <c r="L91" s="94"/>
      <c r="M91" s="94"/>
      <c r="N91" s="1"/>
      <c r="AJ91" s="7"/>
    </row>
    <row r="92" spans="1:36" x14ac:dyDescent="0.25">
      <c r="A92" s="145"/>
      <c r="B92" s="95"/>
      <c r="C92" s="94"/>
      <c r="D92" s="94"/>
      <c r="E92" s="94"/>
      <c r="F92" s="94"/>
      <c r="G92" s="94"/>
      <c r="H92" s="94"/>
      <c r="I92" s="94"/>
      <c r="J92" s="94"/>
      <c r="K92" s="94"/>
      <c r="L92" s="94"/>
      <c r="M92" s="94"/>
      <c r="N92" s="1"/>
      <c r="AJ92" s="7"/>
    </row>
    <row r="93" spans="1:36" x14ac:dyDescent="0.25">
      <c r="A93" s="145"/>
      <c r="B93" s="95"/>
      <c r="C93" s="94"/>
      <c r="D93" s="94"/>
      <c r="E93" s="94"/>
      <c r="F93" s="94"/>
      <c r="G93" s="94"/>
      <c r="H93" s="94"/>
      <c r="I93" s="94"/>
      <c r="J93" s="94"/>
      <c r="K93" s="94"/>
      <c r="L93" s="94"/>
      <c r="M93" s="94"/>
      <c r="N93" s="1"/>
      <c r="AJ93" s="7"/>
    </row>
    <row r="94" spans="1:36" x14ac:dyDescent="0.25">
      <c r="A94" s="145"/>
      <c r="B94" s="95"/>
      <c r="C94" s="94"/>
      <c r="D94" s="94"/>
      <c r="E94" s="94"/>
      <c r="F94" s="94"/>
      <c r="G94" s="94"/>
      <c r="H94" s="94"/>
      <c r="I94" s="94"/>
      <c r="J94" s="94"/>
      <c r="K94" s="94"/>
      <c r="L94" s="94"/>
      <c r="M94" s="94"/>
      <c r="N94" s="1"/>
      <c r="AJ94" s="7"/>
    </row>
    <row r="95" spans="1:36" x14ac:dyDescent="0.25">
      <c r="A95" s="145"/>
      <c r="B95" s="95"/>
      <c r="C95" s="94"/>
      <c r="D95" s="94"/>
      <c r="E95" s="94"/>
      <c r="F95" s="94"/>
      <c r="G95" s="94"/>
      <c r="H95" s="94"/>
      <c r="I95" s="94"/>
      <c r="J95" s="94"/>
      <c r="K95" s="94"/>
      <c r="L95" s="94"/>
      <c r="M95" s="94"/>
      <c r="N95" s="1"/>
      <c r="AJ95" s="7"/>
    </row>
    <row r="96" spans="1:36" x14ac:dyDescent="0.25">
      <c r="A96" s="145"/>
      <c r="B96" s="95"/>
      <c r="C96" s="94"/>
      <c r="D96" s="94"/>
      <c r="E96" s="94"/>
      <c r="F96" s="94"/>
      <c r="G96" s="94"/>
      <c r="H96" s="94"/>
      <c r="I96" s="94"/>
      <c r="J96" s="94"/>
      <c r="K96" s="94"/>
      <c r="L96" s="94"/>
      <c r="M96" s="94"/>
      <c r="N96" s="1"/>
      <c r="AJ96" s="7"/>
    </row>
    <row r="97" spans="1:36" x14ac:dyDescent="0.25">
      <c r="A97" s="93"/>
      <c r="C97" s="7"/>
      <c r="D97" s="7"/>
      <c r="E97" s="7"/>
      <c r="F97" s="7"/>
      <c r="G97" s="7"/>
      <c r="H97" s="7"/>
      <c r="I97" s="7"/>
      <c r="J97" s="7"/>
      <c r="K97" s="7"/>
      <c r="L97" s="7"/>
      <c r="M97" s="7"/>
      <c r="N97" s="93"/>
      <c r="O97" s="93"/>
      <c r="P97" s="93"/>
      <c r="Q97" s="93"/>
      <c r="R97" s="93"/>
      <c r="S97" s="93"/>
      <c r="T97" s="93"/>
      <c r="U97" s="93"/>
      <c r="V97" s="93"/>
      <c r="W97" s="93"/>
      <c r="X97" s="93"/>
      <c r="Y97" s="93"/>
      <c r="Z97" s="93"/>
      <c r="AA97" s="93"/>
      <c r="AB97" s="93"/>
      <c r="AC97" s="93"/>
      <c r="AD97" s="93"/>
      <c r="AE97" s="93"/>
      <c r="AF97" s="93"/>
      <c r="AG97" s="93"/>
      <c r="AH97" s="93"/>
      <c r="AI97" s="93"/>
      <c r="AJ97" s="7"/>
    </row>
    <row r="98" spans="1:36" x14ac:dyDescent="0.25">
      <c r="A98" s="93"/>
      <c r="C98" s="7"/>
      <c r="D98" s="7"/>
      <c r="E98" s="7"/>
      <c r="F98" s="7"/>
      <c r="G98" s="7"/>
      <c r="H98" s="7"/>
      <c r="I98" s="7"/>
      <c r="J98" s="7"/>
      <c r="K98" s="7"/>
      <c r="L98" s="7"/>
      <c r="M98" s="7"/>
      <c r="N98" s="93"/>
      <c r="O98" s="93"/>
      <c r="P98" s="93"/>
      <c r="Q98" s="93"/>
      <c r="R98" s="93"/>
      <c r="S98" s="93"/>
      <c r="T98" s="93"/>
      <c r="U98" s="93"/>
      <c r="V98" s="93"/>
      <c r="W98" s="93"/>
      <c r="X98" s="93"/>
      <c r="Y98" s="93"/>
      <c r="Z98" s="93"/>
      <c r="AA98" s="93"/>
      <c r="AB98" s="93"/>
      <c r="AC98" s="93"/>
      <c r="AD98" s="93"/>
      <c r="AE98" s="93"/>
      <c r="AF98" s="93"/>
      <c r="AG98" s="93"/>
      <c r="AH98" s="93"/>
      <c r="AI98" s="93"/>
      <c r="AJ98" s="7"/>
    </row>
  </sheetData>
  <sheetProtection algorithmName="SHA-512" hashValue="k9fYUPR5omjnSbXYV7CuP7E1J0yxGAKWKtzniW+rrK+UQQ6Y5oIc5/fgdNpisZPd/rRb/KmgspBdKLm+0rT1bg==" saltValue="g8hdqrbWfLEoUCIMxAi6Kg==" spinCount="100000" sheet="1" objects="1" scenarios="1"/>
  <protectedRanges>
    <protectedRange algorithmName="SHA-512" hashValue="5jH4U9Zgd+YFTuniFROoHTbpuouRuNm6X91+BZc74mPFrlW6y1nFgB1tf7U64KzHkmV4G8k4GBIicRxoyDOhdw==" saltValue="jnK7oTEJdlNSxF42J3oZHQ==" spinCount="100000" sqref="B4:K4" name="Intervalo1_1"/>
  </protectedRanges>
  <mergeCells count="89">
    <mergeCell ref="M86:M87"/>
    <mergeCell ref="A86:A87"/>
    <mergeCell ref="B86:B87"/>
    <mergeCell ref="C86:C87"/>
    <mergeCell ref="D86:D87"/>
    <mergeCell ref="E86:E87"/>
    <mergeCell ref="F86:G86"/>
    <mergeCell ref="H86:H87"/>
    <mergeCell ref="I86:I87"/>
    <mergeCell ref="J86:J87"/>
    <mergeCell ref="K86:L86"/>
    <mergeCell ref="K62:L62"/>
    <mergeCell ref="M62:M63"/>
    <mergeCell ref="H74:H75"/>
    <mergeCell ref="I74:I75"/>
    <mergeCell ref="J74:J75"/>
    <mergeCell ref="K74:L74"/>
    <mergeCell ref="M74:M75"/>
    <mergeCell ref="H62:H63"/>
    <mergeCell ref="I62:I63"/>
    <mergeCell ref="J62:J63"/>
    <mergeCell ref="A74:A75"/>
    <mergeCell ref="B74:B75"/>
    <mergeCell ref="C74:C75"/>
    <mergeCell ref="D74:D75"/>
    <mergeCell ref="E74:E75"/>
    <mergeCell ref="F74:G74"/>
    <mergeCell ref="F62:G62"/>
    <mergeCell ref="F51:G51"/>
    <mergeCell ref="H51:H52"/>
    <mergeCell ref="I51:I52"/>
    <mergeCell ref="A62:A63"/>
    <mergeCell ref="B62:B63"/>
    <mergeCell ref="C62:C63"/>
    <mergeCell ref="D62:D63"/>
    <mergeCell ref="E62:E63"/>
    <mergeCell ref="M51:M52"/>
    <mergeCell ref="A51:A52"/>
    <mergeCell ref="B51:B52"/>
    <mergeCell ref="C51:C52"/>
    <mergeCell ref="D51:D52"/>
    <mergeCell ref="E51:E52"/>
    <mergeCell ref="K51:L51"/>
    <mergeCell ref="J51:J52"/>
    <mergeCell ref="A35:A37"/>
    <mergeCell ref="A38:A44"/>
    <mergeCell ref="AC9:AC10"/>
    <mergeCell ref="AD9:AD10"/>
    <mergeCell ref="AE9:AE10"/>
    <mergeCell ref="A33:A34"/>
    <mergeCell ref="S9:S10"/>
    <mergeCell ref="N9:N10"/>
    <mergeCell ref="F9:G9"/>
    <mergeCell ref="H9:H10"/>
    <mergeCell ref="I9:I10"/>
    <mergeCell ref="J9:J10"/>
    <mergeCell ref="A9:A10"/>
    <mergeCell ref="B9:B10"/>
    <mergeCell ref="C9:C10"/>
    <mergeCell ref="D9:D10"/>
    <mergeCell ref="A11:A25"/>
    <mergeCell ref="A26:A32"/>
    <mergeCell ref="AA9:AA10"/>
    <mergeCell ref="AB9:AB10"/>
    <mergeCell ref="K9:L9"/>
    <mergeCell ref="M9:M10"/>
    <mergeCell ref="X9:X10"/>
    <mergeCell ref="Y9:Y10"/>
    <mergeCell ref="Z9:Z10"/>
    <mergeCell ref="O9:O10"/>
    <mergeCell ref="P9:P10"/>
    <mergeCell ref="Q9:Q10"/>
    <mergeCell ref="R9:R10"/>
    <mergeCell ref="U9:U10"/>
    <mergeCell ref="V9:V10"/>
    <mergeCell ref="W9:W10"/>
    <mergeCell ref="E9:E10"/>
    <mergeCell ref="A1:AI1"/>
    <mergeCell ref="A2:AI2"/>
    <mergeCell ref="B6:C6"/>
    <mergeCell ref="A8:M8"/>
    <mergeCell ref="N8:X8"/>
    <mergeCell ref="Y8:AI8"/>
    <mergeCell ref="AG9:AG10"/>
    <mergeCell ref="AH9:AH10"/>
    <mergeCell ref="AI9:AI10"/>
    <mergeCell ref="AF9:AF10"/>
    <mergeCell ref="T9:T10"/>
    <mergeCell ref="B4:K4"/>
  </mergeCells>
  <conditionalFormatting sqref="N11:N44">
    <cfRule type="cellIs" dxfId="22" priority="8" stopIfTrue="1" operator="equal">
      <formula>"x"</formula>
    </cfRule>
  </conditionalFormatting>
  <conditionalFormatting sqref="O11:O44">
    <cfRule type="cellIs" dxfId="21" priority="7" operator="equal">
      <formula>"x"</formula>
    </cfRule>
  </conditionalFormatting>
  <conditionalFormatting sqref="P11:P44">
    <cfRule type="cellIs" dxfId="20" priority="6" operator="equal">
      <formula>"x"</formula>
    </cfRule>
  </conditionalFormatting>
  <conditionalFormatting sqref="Q11:Q44">
    <cfRule type="cellIs" dxfId="19" priority="5" stopIfTrue="1" operator="equal">
      <formula>"x"</formula>
    </cfRule>
  </conditionalFormatting>
  <conditionalFormatting sqref="R11:R44">
    <cfRule type="cellIs" dxfId="18" priority="4" operator="equal">
      <formula>"x"</formula>
    </cfRule>
  </conditionalFormatting>
  <conditionalFormatting sqref="S11:S44">
    <cfRule type="cellIs" dxfId="17" priority="1" stopIfTrue="1" operator="equal">
      <formula>$AN$7</formula>
    </cfRule>
    <cfRule type="cellIs" dxfId="16" priority="2" stopIfTrue="1" operator="equal">
      <formula>$AN$6</formula>
    </cfRule>
  </conditionalFormatting>
  <conditionalFormatting sqref="AN6:AN7">
    <cfRule type="cellIs" dxfId="15" priority="9" stopIfTrue="1" operator="equal">
      <formula>$AN$6</formula>
    </cfRule>
  </conditionalFormatting>
  <dataValidations count="1">
    <dataValidation type="list" allowBlank="1" showInputMessage="1" showErrorMessage="1" sqref="S11:S44"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C45BB-CE3B-4923-A669-76EEE07C543B}">
  <sheetPr>
    <pageSetUpPr fitToPage="1"/>
  </sheetPr>
  <dimension ref="A1:AC38"/>
  <sheetViews>
    <sheetView showGridLines="0" zoomScale="80" zoomScaleNormal="80" zoomScalePageLayoutView="70" workbookViewId="0">
      <selection activeCell="L7" sqref="L7"/>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9" width="4.140625" hidden="1" customWidth="1"/>
  </cols>
  <sheetData>
    <row r="1" spans="1:28" x14ac:dyDescent="0.25">
      <c r="A1" s="4"/>
      <c r="B1" s="464" t="s">
        <v>0</v>
      </c>
      <c r="C1" s="464"/>
      <c r="D1" s="464"/>
      <c r="E1" s="464"/>
      <c r="F1" s="464"/>
      <c r="G1" s="464"/>
      <c r="H1" s="464"/>
      <c r="I1" s="464"/>
      <c r="J1" s="464"/>
      <c r="K1" s="464"/>
      <c r="L1" s="464"/>
      <c r="M1" s="464"/>
      <c r="N1" s="464"/>
      <c r="O1" s="464"/>
      <c r="P1" s="464"/>
      <c r="Q1" s="464"/>
      <c r="R1" s="464"/>
      <c r="S1" s="464"/>
      <c r="T1" s="464"/>
      <c r="U1" s="464"/>
      <c r="V1" s="464"/>
      <c r="W1" s="464"/>
      <c r="X1" s="4"/>
    </row>
    <row r="2" spans="1:28" s="2" customFormat="1" ht="21" customHeight="1" x14ac:dyDescent="0.25">
      <c r="A2" s="5"/>
      <c r="B2" s="464"/>
      <c r="C2" s="464"/>
      <c r="D2" s="464"/>
      <c r="E2" s="464"/>
      <c r="F2" s="464"/>
      <c r="G2" s="464"/>
      <c r="H2" s="464"/>
      <c r="I2" s="464"/>
      <c r="J2" s="464"/>
      <c r="K2" s="464"/>
      <c r="L2" s="464"/>
      <c r="M2" s="464"/>
      <c r="N2" s="464"/>
      <c r="O2" s="464"/>
      <c r="P2" s="464"/>
      <c r="Q2" s="464"/>
      <c r="R2" s="464"/>
      <c r="S2" s="464"/>
      <c r="T2" s="464"/>
      <c r="U2" s="464"/>
      <c r="V2" s="464"/>
      <c r="W2" s="464"/>
      <c r="X2" s="5"/>
    </row>
    <row r="3" spans="1:28" ht="33.75" customHeight="1" x14ac:dyDescent="0.35">
      <c r="A3" s="4"/>
      <c r="B3" s="504" t="str">
        <f>'Monitoria Anual - 3'!A2</f>
        <v>Plano de Ação Nacional para Conservação das Espécies Ameaçadas de Extinção da Ictiofauna, Herpetofauna e Primatas do Cerrado e Pantanal - CERPAN</v>
      </c>
      <c r="C3" s="504"/>
      <c r="D3" s="504"/>
      <c r="E3" s="504"/>
      <c r="F3" s="504"/>
      <c r="G3" s="504"/>
      <c r="H3" s="504"/>
      <c r="I3" s="504"/>
      <c r="J3" s="504"/>
      <c r="K3" s="504"/>
      <c r="L3" s="504"/>
      <c r="M3" s="504"/>
      <c r="N3" s="504"/>
      <c r="O3" s="504"/>
      <c r="P3" s="504"/>
      <c r="Q3" s="504"/>
      <c r="R3" s="504"/>
      <c r="S3" s="504"/>
      <c r="T3" s="504"/>
      <c r="U3" s="504"/>
      <c r="V3" s="504"/>
      <c r="W3" s="504"/>
      <c r="X3" s="4"/>
    </row>
    <row r="4" spans="1:28" x14ac:dyDescent="0.25">
      <c r="A4" s="4"/>
      <c r="J4" s="6"/>
      <c r="K4" s="6"/>
      <c r="L4" s="6"/>
      <c r="M4" s="6"/>
      <c r="N4" s="6"/>
      <c r="O4" s="6"/>
      <c r="X4" s="4"/>
    </row>
    <row r="5" spans="1:28" s="133" customFormat="1" ht="45" customHeight="1" x14ac:dyDescent="0.25">
      <c r="A5" s="138"/>
      <c r="B5" s="476" t="s">
        <v>473</v>
      </c>
      <c r="C5" s="476"/>
      <c r="D5" s="477" t="str">
        <f>'Monitoria Anual - 3'!B4</f>
        <v xml:space="preserve">Reduzir o risco de extinção das espécies-alvo de peixes, anfíbios, répteis e primatas do Cerrado e Pantanal e as ameaças aos seus hábitats, em 5 anos. </v>
      </c>
      <c r="E5" s="477"/>
      <c r="F5" s="477"/>
      <c r="G5" s="477"/>
      <c r="H5" s="477"/>
      <c r="I5" s="477"/>
      <c r="J5" s="477"/>
      <c r="K5" s="477"/>
      <c r="L5" s="477"/>
      <c r="M5" s="478"/>
      <c r="N5" s="8"/>
      <c r="O5" s="8"/>
      <c r="P5" s="8"/>
      <c r="Q5" s="8"/>
      <c r="R5" s="8"/>
      <c r="X5" s="138"/>
    </row>
    <row r="6" spans="1:28" s="253" customFormat="1" ht="18.75" x14ac:dyDescent="0.3">
      <c r="A6" s="252"/>
      <c r="J6" s="254"/>
      <c r="K6" s="254"/>
      <c r="L6" s="254"/>
      <c r="M6" s="254"/>
      <c r="N6" s="254"/>
      <c r="O6" s="254"/>
      <c r="X6" s="252"/>
    </row>
    <row r="7" spans="1:28" s="253" customFormat="1" ht="26.25" customHeight="1" x14ac:dyDescent="0.3">
      <c r="A7" s="252"/>
      <c r="B7" s="476" t="s">
        <v>4</v>
      </c>
      <c r="C7" s="476"/>
      <c r="D7" s="396" t="str">
        <f>'Monitoria Anual - 3'!B6</f>
        <v>29/11/2021 - 03/12/2021 (oficina híbrida - presencial e virtual)</v>
      </c>
      <c r="E7" s="396"/>
      <c r="F7" s="396"/>
      <c r="G7" s="397"/>
      <c r="H7" s="396"/>
      <c r="I7" s="396"/>
      <c r="J7" s="398"/>
      <c r="K7" s="399"/>
      <c r="L7" s="254"/>
      <c r="M7" s="254"/>
      <c r="N7" s="254"/>
      <c r="O7" s="254"/>
      <c r="X7" s="252"/>
    </row>
    <row r="8" spans="1:28" x14ac:dyDescent="0.25">
      <c r="A8" s="4"/>
      <c r="X8" s="4"/>
    </row>
    <row r="9" spans="1:28" ht="31.5" customHeight="1" x14ac:dyDescent="0.25">
      <c r="A9" s="4"/>
      <c r="B9" s="464" t="s">
        <v>474</v>
      </c>
      <c r="C9" s="464"/>
      <c r="D9" s="464"/>
      <c r="E9" s="464"/>
      <c r="F9" s="464"/>
      <c r="G9" s="464"/>
      <c r="H9" s="464"/>
      <c r="I9" s="464"/>
      <c r="J9" s="464"/>
      <c r="K9" s="464"/>
      <c r="L9" s="464"/>
      <c r="M9" s="464"/>
      <c r="N9" s="464"/>
      <c r="O9" s="464"/>
      <c r="P9" s="464"/>
      <c r="Q9" s="464"/>
      <c r="R9" s="464"/>
      <c r="S9" s="464"/>
      <c r="T9" s="464"/>
      <c r="U9" s="464"/>
      <c r="V9" s="464"/>
      <c r="W9" s="464"/>
      <c r="X9" s="4"/>
    </row>
    <row r="10" spans="1:28" x14ac:dyDescent="0.25">
      <c r="A10" s="4"/>
      <c r="G10" s="9"/>
      <c r="H10" s="9"/>
      <c r="I10" s="9"/>
      <c r="X10" s="4"/>
    </row>
    <row r="11" spans="1:28" ht="15.75" x14ac:dyDescent="0.25">
      <c r="A11" s="4"/>
      <c r="B11" s="465" t="s">
        <v>475</v>
      </c>
      <c r="C11" s="466"/>
      <c r="D11" s="10"/>
      <c r="E11" s="10"/>
      <c r="F11" s="10"/>
      <c r="G11" s="10"/>
      <c r="H11" s="10"/>
      <c r="I11" s="10"/>
      <c r="J11" s="10"/>
      <c r="K11" s="10"/>
      <c r="L11" s="10"/>
      <c r="M11" s="10"/>
      <c r="N11" s="10"/>
      <c r="O11" s="10"/>
      <c r="P11" s="10"/>
      <c r="Q11" s="10"/>
      <c r="R11" s="10"/>
      <c r="S11" s="10"/>
      <c r="T11" s="10"/>
      <c r="U11" s="10"/>
      <c r="V11" s="10"/>
      <c r="W11" s="10"/>
      <c r="X11" s="4"/>
    </row>
    <row r="12" spans="1:28" ht="15.75" thickBot="1" x14ac:dyDescent="0.3">
      <c r="A12" s="4"/>
      <c r="F12" s="505"/>
      <c r="G12" s="505"/>
      <c r="H12" s="11"/>
      <c r="X12" s="4"/>
    </row>
    <row r="13" spans="1:28" ht="33.75" customHeight="1" thickBot="1" x14ac:dyDescent="0.3">
      <c r="A13" s="4"/>
      <c r="C13" s="473" t="s">
        <v>856</v>
      </c>
      <c r="D13" s="474"/>
      <c r="E13" s="474"/>
      <c r="F13" s="474"/>
      <c r="G13" s="475"/>
      <c r="H13" s="12"/>
      <c r="X13" s="4"/>
    </row>
    <row r="14" spans="1:28" s="1" customFormat="1" ht="34.5" customHeight="1" thickBot="1" x14ac:dyDescent="0.3">
      <c r="A14" s="7"/>
      <c r="C14" s="13" t="s">
        <v>477</v>
      </c>
      <c r="D14" s="14" t="s">
        <v>478</v>
      </c>
      <c r="E14" s="15" t="s">
        <v>479</v>
      </c>
      <c r="F14" s="14" t="s">
        <v>480</v>
      </c>
      <c r="G14" s="16" t="s">
        <v>479</v>
      </c>
      <c r="H14" s="17"/>
      <c r="X14" s="7"/>
    </row>
    <row r="15" spans="1:28" ht="15.75" x14ac:dyDescent="0.25">
      <c r="A15" s="4"/>
      <c r="C15" s="18" t="s">
        <v>481</v>
      </c>
      <c r="D15" s="19"/>
      <c r="E15" s="122"/>
      <c r="F15" s="21">
        <f>COUNTA('Monitoria Anual - 3'!S11:S881)</f>
        <v>3</v>
      </c>
      <c r="G15" s="121">
        <f t="shared" ref="G15:G21" si="0">F15/$F$22</f>
        <v>0.12</v>
      </c>
      <c r="H15" s="117"/>
      <c r="X15" s="4"/>
    </row>
    <row r="16" spans="1:28" ht="15.75" x14ac:dyDescent="0.25">
      <c r="A16" s="4"/>
      <c r="C16" s="24" t="s">
        <v>482</v>
      </c>
      <c r="D16" s="25">
        <f>COUNTA('Monitoria Anual - 3'!N11:N881)</f>
        <v>0</v>
      </c>
      <c r="E16" s="120">
        <f>D16/$D$22</f>
        <v>0</v>
      </c>
      <c r="F16" s="27">
        <f>D16-AB16</f>
        <v>0</v>
      </c>
      <c r="G16" s="120">
        <f t="shared" si="0"/>
        <v>0</v>
      </c>
      <c r="H16" s="117"/>
      <c r="X16" s="4"/>
      <c r="Z16">
        <f>COUNTIFS('Monitoria Anual - 3'!N:N,"x",'Monitoria Anual - 3'!S:S,"Excluída")</f>
        <v>0</v>
      </c>
      <c r="AA16">
        <f>COUNTIFS('Monitoria Anual - 3'!N:N,"x",'Monitoria Anual - 3'!S:S,"Agrupada")</f>
        <v>0</v>
      </c>
      <c r="AB16">
        <f>Z16+AA16</f>
        <v>0</v>
      </c>
    </row>
    <row r="17" spans="1:28" ht="15.75" x14ac:dyDescent="0.25">
      <c r="A17" s="4"/>
      <c r="C17" s="28" t="s">
        <v>483</v>
      </c>
      <c r="D17" s="25">
        <f>COUNTA('Monitoria Anual - 3'!O11:O881)</f>
        <v>2</v>
      </c>
      <c r="E17" s="120">
        <f>D17/$D$22</f>
        <v>8.3333333333333329E-2</v>
      </c>
      <c r="F17" s="27">
        <f>D17-AB17</f>
        <v>1</v>
      </c>
      <c r="G17" s="120">
        <f t="shared" si="0"/>
        <v>0.04</v>
      </c>
      <c r="H17" s="117"/>
      <c r="X17" s="4"/>
      <c r="Z17">
        <f t="array" ref="Z17">COUNTIFS('Monitoria Anual - 3'!O:O,"x",'Monitoria Anual - 3'!S:S,"Excluída")</f>
        <v>1</v>
      </c>
      <c r="AA17">
        <f t="array" ref="AA17">COUNTIFS('Monitoria Anual - 3'!O:O,"x",'Monitoria Anual - 3'!S:S,"Agrupada")</f>
        <v>0</v>
      </c>
      <c r="AB17">
        <f>Z17+AA17</f>
        <v>1</v>
      </c>
    </row>
    <row r="18" spans="1:28" ht="15.75" x14ac:dyDescent="0.25">
      <c r="A18" s="4"/>
      <c r="C18" s="29" t="s">
        <v>484</v>
      </c>
      <c r="D18" s="25">
        <f>COUNTA('Monitoria Anual - 3'!P11:P881)</f>
        <v>5</v>
      </c>
      <c r="E18" s="120">
        <f>D18/$D$22</f>
        <v>0.20833333333333334</v>
      </c>
      <c r="F18" s="27">
        <f>D18-AB18</f>
        <v>3</v>
      </c>
      <c r="G18" s="120">
        <f t="shared" si="0"/>
        <v>0.12</v>
      </c>
      <c r="H18" s="117"/>
      <c r="X18" s="4"/>
      <c r="Z18">
        <f t="array" ref="Z18">COUNTIFS('Monitoria Anual - 3'!P:P,"x",'Monitoria Anual - 3'!S:S,"Excluída")</f>
        <v>2</v>
      </c>
      <c r="AA18">
        <f t="array" ref="AA18">COUNTIFS('Monitoria Anual - 3'!P:P,"x",'Monitoria Anual - 3'!S:S,"Agrupada")</f>
        <v>0</v>
      </c>
      <c r="AB18">
        <f>Z18+AA18</f>
        <v>2</v>
      </c>
    </row>
    <row r="19" spans="1:28" ht="15.75" x14ac:dyDescent="0.25">
      <c r="A19" s="4"/>
      <c r="C19" s="30" t="s">
        <v>485</v>
      </c>
      <c r="D19" s="25">
        <f>COUNTA('Monitoria Anual - 3'!Q11:Q881)</f>
        <v>15</v>
      </c>
      <c r="E19" s="120">
        <f>D19/$D$22</f>
        <v>0.625</v>
      </c>
      <c r="F19" s="27">
        <f>D19-AB19</f>
        <v>15</v>
      </c>
      <c r="G19" s="120">
        <f t="shared" si="0"/>
        <v>0.6</v>
      </c>
      <c r="H19" s="117"/>
      <c r="X19" s="4"/>
      <c r="Z19">
        <f t="array" ref="Z19">COUNTIFS('Monitoria Anual - 3'!Q:Q,"x",'Monitoria Anual - 3'!S:S,"Excluída")</f>
        <v>0</v>
      </c>
      <c r="AA19">
        <f t="array" ref="AA19">COUNTIFS('Monitoria Anual - 3'!Q:Q,"x",'Monitoria Anual - 3'!S:S,"Agrupada")</f>
        <v>0</v>
      </c>
      <c r="AB19">
        <f>Z19+AA19</f>
        <v>0</v>
      </c>
    </row>
    <row r="20" spans="1:28" ht="15.75" x14ac:dyDescent="0.25">
      <c r="A20" s="4"/>
      <c r="C20" s="31" t="s">
        <v>486</v>
      </c>
      <c r="D20" s="25">
        <f>COUNTA('Monitoria Anual - 3'!R11:R881)</f>
        <v>2</v>
      </c>
      <c r="E20" s="120">
        <f>D20/$D$22</f>
        <v>8.3333333333333329E-2</v>
      </c>
      <c r="F20" s="27">
        <f>D20-AB20</f>
        <v>2</v>
      </c>
      <c r="G20" s="120">
        <f t="shared" si="0"/>
        <v>0.08</v>
      </c>
      <c r="H20" s="117"/>
      <c r="X20" s="4"/>
      <c r="Z20">
        <f t="array" ref="Z20">COUNTIFS('Monitoria Anual - 3'!R:R,"x",'Monitoria Anual - 3'!S:S,"Excluída")</f>
        <v>0</v>
      </c>
      <c r="AA20">
        <f t="array" ref="AA20">COUNTIFS('Monitoria Anual - 3'!R:R,"x",'Monitoria Anual - 3'!S:S,"Agrupada")</f>
        <v>0</v>
      </c>
      <c r="AB20">
        <f>Z20+AA20</f>
        <v>0</v>
      </c>
    </row>
    <row r="21" spans="1:28" ht="16.5" thickBot="1" x14ac:dyDescent="0.3">
      <c r="A21" s="4"/>
      <c r="C21" s="32" t="s">
        <v>487</v>
      </c>
      <c r="D21" s="33"/>
      <c r="E21" s="119"/>
      <c r="F21" s="35">
        <f>'Monitoria Anual - 3'!C49</f>
        <v>4</v>
      </c>
      <c r="G21" s="118">
        <f t="shared" si="0"/>
        <v>0.16</v>
      </c>
      <c r="H21" s="117"/>
      <c r="X21" s="4"/>
    </row>
    <row r="22" spans="1:28" ht="16.5" thickBot="1" x14ac:dyDescent="0.3">
      <c r="A22" s="4"/>
      <c r="C22" s="37" t="s">
        <v>488</v>
      </c>
      <c r="D22" s="38">
        <f>SUM(D16:D20)</f>
        <v>24</v>
      </c>
      <c r="E22" s="39">
        <f>SUM(E15:E21)</f>
        <v>1</v>
      </c>
      <c r="F22" s="40">
        <f>SUM(F16:F21)</f>
        <v>25</v>
      </c>
      <c r="G22" s="39">
        <f>SUM(G16:G21)</f>
        <v>1</v>
      </c>
      <c r="H22" s="117"/>
      <c r="X22" s="4"/>
    </row>
    <row r="23" spans="1:28" ht="15.75" thickBot="1" x14ac:dyDescent="0.3">
      <c r="A23" s="4"/>
      <c r="C23" s="41" t="s">
        <v>489</v>
      </c>
      <c r="D23" s="467">
        <f>COUNTIF('Monitoria Anual - 3'!S11:S881,"Agrupada")</f>
        <v>0</v>
      </c>
      <c r="E23" s="468"/>
      <c r="F23" s="468"/>
      <c r="G23" s="469"/>
      <c r="H23" s="42"/>
      <c r="X23" s="4"/>
    </row>
    <row r="24" spans="1:28" ht="15.75" thickBot="1" x14ac:dyDescent="0.3">
      <c r="A24" s="4"/>
      <c r="C24" s="43" t="s">
        <v>490</v>
      </c>
      <c r="D24" s="467">
        <f>COUNTIF('Monitoria Anual - 3'!S11:S44,"Excluída")</f>
        <v>3</v>
      </c>
      <c r="E24" s="468"/>
      <c r="F24" s="468"/>
      <c r="G24" s="469"/>
      <c r="X24" s="4"/>
    </row>
    <row r="25" spans="1:28" x14ac:dyDescent="0.25">
      <c r="A25" s="4"/>
      <c r="X25" s="4"/>
    </row>
    <row r="26" spans="1:28" x14ac:dyDescent="0.25">
      <c r="A26" s="4"/>
      <c r="X26" s="4"/>
    </row>
    <row r="27" spans="1:28" ht="15.75" x14ac:dyDescent="0.25">
      <c r="A27" s="4"/>
      <c r="B27" s="465" t="s">
        <v>491</v>
      </c>
      <c r="C27" s="466"/>
      <c r="D27" s="10"/>
      <c r="E27" s="10"/>
      <c r="F27" s="10"/>
      <c r="G27" s="10"/>
      <c r="X27" s="4"/>
    </row>
    <row r="28" spans="1:28" ht="16.5" thickBot="1" x14ac:dyDescent="0.3">
      <c r="A28" s="4"/>
      <c r="B28" s="10"/>
      <c r="C28" s="44"/>
      <c r="D28" s="44"/>
      <c r="E28" s="44"/>
      <c r="F28" s="44"/>
      <c r="G28" s="44"/>
      <c r="H28" s="10"/>
      <c r="I28" s="10"/>
      <c r="J28" s="10"/>
      <c r="K28" s="10"/>
      <c r="L28" s="10"/>
      <c r="M28" s="10"/>
      <c r="N28" s="10"/>
      <c r="O28" s="10"/>
      <c r="P28" s="10"/>
      <c r="Q28" s="10"/>
      <c r="R28" s="10"/>
      <c r="S28" s="10"/>
      <c r="T28" s="10"/>
      <c r="U28" s="10"/>
      <c r="V28" s="10"/>
      <c r="W28" s="10"/>
      <c r="X28" s="4"/>
    </row>
    <row r="29" spans="1:28" ht="16.5" thickBot="1" x14ac:dyDescent="0.3">
      <c r="A29" s="4"/>
      <c r="B29" s="44"/>
      <c r="C29" s="45" t="s">
        <v>492</v>
      </c>
      <c r="D29" s="46">
        <f>COUNTA('Monitoria Anual - 3'!A11:A44)</f>
        <v>5</v>
      </c>
      <c r="H29" s="44"/>
      <c r="I29" s="44"/>
      <c r="J29" s="44"/>
      <c r="K29" s="44"/>
      <c r="L29" s="44"/>
      <c r="M29" s="44"/>
      <c r="N29" s="44"/>
      <c r="O29" s="44"/>
      <c r="P29" s="44"/>
      <c r="Q29" s="44"/>
      <c r="R29" s="44"/>
      <c r="S29" s="44"/>
      <c r="T29" s="44"/>
      <c r="U29" s="44"/>
      <c r="V29" s="44"/>
      <c r="W29" s="44"/>
      <c r="X29" s="4"/>
    </row>
    <row r="30" spans="1:28" ht="15.75" thickBot="1" x14ac:dyDescent="0.3">
      <c r="A30" s="4"/>
      <c r="X30" s="4"/>
    </row>
    <row r="31" spans="1:28" ht="15.75" thickBot="1" x14ac:dyDescent="0.3">
      <c r="A31" s="4"/>
      <c r="C31" s="47" t="s">
        <v>493</v>
      </c>
      <c r="D31" s="47" t="s">
        <v>494</v>
      </c>
      <c r="E31" s="48"/>
      <c r="F31" s="49"/>
      <c r="G31" s="50"/>
      <c r="H31" s="51"/>
      <c r="I31" s="52"/>
      <c r="J31" s="53"/>
      <c r="W31" s="54"/>
      <c r="X31" s="4"/>
    </row>
    <row r="32" spans="1:28" x14ac:dyDescent="0.25">
      <c r="A32" s="4"/>
      <c r="C32" s="55" t="s">
        <v>495</v>
      </c>
      <c r="D32" s="56">
        <f t="shared" ref="D32:D36" si="1">SUM(F32:J32)</f>
        <v>9</v>
      </c>
      <c r="E32" s="57">
        <f>COUNTA('Monitoria Anual - 3'!S11:S25)</f>
        <v>2</v>
      </c>
      <c r="F32" s="58">
        <f>COUNTA('Monitoria Anual - 3'!N11:N25)</f>
        <v>0</v>
      </c>
      <c r="G32" s="58">
        <f>COUNTA('Monitoria Anual - 3'!O11:O25)</f>
        <v>1</v>
      </c>
      <c r="H32" s="58">
        <f>COUNTA('Monitoria Anual - 3'!P11:P25)</f>
        <v>2</v>
      </c>
      <c r="I32" s="58">
        <f>COUNTA('Monitoria Anual - 3'!Q11:Q25)</f>
        <v>5</v>
      </c>
      <c r="J32" s="59">
        <f>COUNTA('Monitoria Anual - 3'!R11:R25)</f>
        <v>1</v>
      </c>
      <c r="W32" s="54"/>
      <c r="X32" s="4"/>
    </row>
    <row r="33" spans="1:24" x14ac:dyDescent="0.25">
      <c r="A33" s="4"/>
      <c r="C33" s="60" t="s">
        <v>496</v>
      </c>
      <c r="D33" s="55">
        <f t="shared" si="1"/>
        <v>5</v>
      </c>
      <c r="E33" s="61">
        <f>COUNTA('Monitoria Anual - 3'!S26:S32)</f>
        <v>0</v>
      </c>
      <c r="F33" s="62">
        <f>COUNTA('Monitoria Anual - 3'!N26:N32)</f>
        <v>0</v>
      </c>
      <c r="G33" s="62">
        <f>COUNTA('Monitoria Anual - 3'!O26:O32)</f>
        <v>0</v>
      </c>
      <c r="H33" s="62">
        <f>COUNTA('Monitoria Anual - 3'!P26:P32)</f>
        <v>1</v>
      </c>
      <c r="I33" s="62">
        <f>COUNTA('Monitoria Anual - 3'!Q26:Q32)</f>
        <v>3</v>
      </c>
      <c r="J33" s="63">
        <f>COUNTA('Monitoria Anual - 3'!R26:R32)</f>
        <v>1</v>
      </c>
      <c r="W33" s="54"/>
      <c r="X33" s="4"/>
    </row>
    <row r="34" spans="1:24" x14ac:dyDescent="0.25">
      <c r="A34" s="4"/>
      <c r="C34" s="60" t="s">
        <v>497</v>
      </c>
      <c r="D34" s="55">
        <f t="shared" si="1"/>
        <v>2</v>
      </c>
      <c r="E34" s="61">
        <f>COUNTA('Monitoria Anual - 3'!S33:S34)</f>
        <v>1</v>
      </c>
      <c r="F34" s="62">
        <f>COUNTA('Monitoria Anual - 3'!N33:N34)</f>
        <v>0</v>
      </c>
      <c r="G34" s="62">
        <f>COUNTA('Monitoria Anual - 3'!O33:O34)</f>
        <v>0</v>
      </c>
      <c r="H34" s="62">
        <f>COUNTA('Monitoria Anual - 3'!P33:P34)</f>
        <v>1</v>
      </c>
      <c r="I34" s="62">
        <f>COUNTA('Monitoria Anual - 3'!Q33:Q34)</f>
        <v>1</v>
      </c>
      <c r="J34" s="63">
        <f>COUNTA('Monitoria Anual - 3'!R33:R34)</f>
        <v>0</v>
      </c>
      <c r="W34" s="54"/>
      <c r="X34" s="4"/>
    </row>
    <row r="35" spans="1:24" x14ac:dyDescent="0.25">
      <c r="A35" s="4"/>
      <c r="C35" s="60" t="s">
        <v>498</v>
      </c>
      <c r="D35" s="55">
        <f t="shared" si="1"/>
        <v>3</v>
      </c>
      <c r="E35" s="61">
        <f>COUNTA('Monitoria Anual - 3'!S35:S37)</f>
        <v>0</v>
      </c>
      <c r="F35" s="62">
        <f>COUNTA('Monitoria Anual - 3'!N35:N37)</f>
        <v>0</v>
      </c>
      <c r="G35" s="62">
        <f>COUNTA('Monitoria Anual - 3'!O35:O37)</f>
        <v>1</v>
      </c>
      <c r="H35" s="62">
        <f>COUNTA('Monitoria Anual - 3'!P35:P37)</f>
        <v>0</v>
      </c>
      <c r="I35" s="62">
        <f>COUNTA('Monitoria Anual - 3'!Q35:Q37)</f>
        <v>2</v>
      </c>
      <c r="J35" s="63">
        <f>COUNTA('Monitoria Anual - 3'!R35:R37)</f>
        <v>0</v>
      </c>
      <c r="W35" s="54"/>
      <c r="X35" s="4"/>
    </row>
    <row r="36" spans="1:24" x14ac:dyDescent="0.25">
      <c r="A36" s="4"/>
      <c r="C36" s="60" t="s">
        <v>499</v>
      </c>
      <c r="D36" s="55">
        <f t="shared" si="1"/>
        <v>5</v>
      </c>
      <c r="E36" s="61">
        <f>COUNTA('Monitoria Anual - 3'!S38:S44)</f>
        <v>0</v>
      </c>
      <c r="F36" s="62">
        <f>COUNTA('Monitoria Anual - 3'!N38:N44)</f>
        <v>0</v>
      </c>
      <c r="G36" s="62">
        <f>COUNTA('Monitoria Anual - 3'!O38:O44)</f>
        <v>0</v>
      </c>
      <c r="H36" s="62">
        <f>COUNTA('Monitoria Anual - 3'!P38:P44)</f>
        <v>1</v>
      </c>
      <c r="I36" s="62">
        <f>COUNTA('Monitoria Anual - 3'!Q38:Q44)</f>
        <v>4</v>
      </c>
      <c r="J36" s="63">
        <f>COUNTA('Monitoria Anual - 3'!R38:R44)</f>
        <v>0</v>
      </c>
      <c r="W36" s="54"/>
      <c r="X36" s="4"/>
    </row>
    <row r="37" spans="1:24" x14ac:dyDescent="0.25">
      <c r="A37" s="4"/>
      <c r="X37" s="4"/>
    </row>
    <row r="38" spans="1:24" x14ac:dyDescent="0.25">
      <c r="A38" s="4"/>
      <c r="B38" s="4"/>
      <c r="C38" s="4"/>
      <c r="D38" s="4"/>
      <c r="E38" s="4"/>
      <c r="F38" s="4"/>
      <c r="G38" s="4"/>
      <c r="H38" s="4"/>
      <c r="I38" s="4"/>
      <c r="J38" s="4"/>
      <c r="K38" s="4"/>
      <c r="L38" s="4"/>
      <c r="M38" s="4"/>
      <c r="N38" s="4"/>
      <c r="O38" s="4"/>
      <c r="P38" s="4"/>
      <c r="Q38" s="4"/>
      <c r="R38" s="4"/>
      <c r="S38" s="4"/>
      <c r="T38" s="4"/>
      <c r="U38" s="4"/>
      <c r="V38" s="4"/>
      <c r="W38" s="4"/>
      <c r="X38" s="4"/>
    </row>
  </sheetData>
  <sheetProtection algorithmName="SHA-512" hashValue="nbJMkc/DTlZhRKS/KNCWbO2Sr9NA8oZX1s5HkXT3wDXszJH8r6r437G6voaPoZzLEedLVMcTHVJeAPI+OqgeBA==" saltValue="6WDcdxRtHNX21595DVZ9Kg==" spinCount="100000" sheet="1" objects="1" scenarios="1"/>
  <mergeCells count="12">
    <mergeCell ref="B27:C27"/>
    <mergeCell ref="B9:W9"/>
    <mergeCell ref="B11:C11"/>
    <mergeCell ref="F12:G12"/>
    <mergeCell ref="C13:G13"/>
    <mergeCell ref="D23:G23"/>
    <mergeCell ref="D24:G24"/>
    <mergeCell ref="B1:W2"/>
    <mergeCell ref="B3:W3"/>
    <mergeCell ref="B5:C5"/>
    <mergeCell ref="D5:M5"/>
    <mergeCell ref="B7:C7"/>
  </mergeCells>
  <conditionalFormatting sqref="E32:F32 G32:J36 F33:F36">
    <cfRule type="cellIs" dxfId="1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C4B99-8954-40EC-9107-0B18AB15AFF8}">
  <dimension ref="A1:AN105"/>
  <sheetViews>
    <sheetView showGridLines="0" zoomScale="85" zoomScaleNormal="85" workbookViewId="0">
      <selection activeCell="AA11" sqref="AA11"/>
    </sheetView>
  </sheetViews>
  <sheetFormatPr defaultColWidth="9.140625" defaultRowHeight="35.25" customHeight="1" x14ac:dyDescent="0.25"/>
  <cols>
    <col min="1" max="1" width="9.140625" style="1"/>
    <col min="2" max="2" width="5" style="1" bestFit="1" customWidth="1"/>
    <col min="3" max="3" width="71.28515625" style="1" customWidth="1"/>
    <col min="4" max="5" width="31.5703125" style="1"/>
    <col min="6" max="6" width="11.140625" style="1" bestFit="1" customWidth="1"/>
    <col min="7" max="7" width="8.28515625" style="1" bestFit="1" customWidth="1"/>
    <col min="8" max="8" width="20" style="1" customWidth="1"/>
    <col min="9" max="9" width="20.140625" style="1" bestFit="1" customWidth="1"/>
    <col min="10" max="13" width="31.5703125" style="1"/>
    <col min="14" max="19" width="22.85546875" style="92" customWidth="1"/>
    <col min="20" max="34" width="31.5703125" style="1"/>
    <col min="35" max="35" width="75.5703125" style="1" customWidth="1"/>
    <col min="36" max="16384" width="9.140625" style="1"/>
  </cols>
  <sheetData>
    <row r="1" spans="1:40" ht="35.25" customHeight="1" x14ac:dyDescent="0.25">
      <c r="A1" s="550" t="s">
        <v>0</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7"/>
    </row>
    <row r="2" spans="1:40" ht="35.25" customHeight="1" x14ac:dyDescent="0.35">
      <c r="A2" s="507" t="s">
        <v>1</v>
      </c>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7"/>
    </row>
    <row r="3" spans="1:40" ht="9.75" customHeight="1" x14ac:dyDescent="0.25">
      <c r="AJ3" s="7"/>
    </row>
    <row r="4" spans="1:40" ht="35.25" customHeight="1" x14ac:dyDescent="0.25">
      <c r="A4" s="116" t="s">
        <v>2</v>
      </c>
      <c r="B4" s="477" t="s">
        <v>3</v>
      </c>
      <c r="C4" s="477"/>
      <c r="D4" s="477"/>
      <c r="E4" s="477"/>
      <c r="F4" s="477"/>
      <c r="G4" s="477"/>
      <c r="H4" s="477"/>
      <c r="I4" s="477"/>
      <c r="J4" s="477"/>
      <c r="K4" s="478"/>
      <c r="L4" s="8"/>
      <c r="M4" s="8"/>
      <c r="N4" s="8"/>
      <c r="O4" s="8"/>
      <c r="P4" s="8"/>
      <c r="Q4" s="8"/>
      <c r="R4" s="8"/>
      <c r="S4" s="1"/>
      <c r="AJ4" s="7"/>
    </row>
    <row r="5" spans="1:40" ht="9" customHeight="1" x14ac:dyDescent="0.25">
      <c r="AJ5" s="7"/>
    </row>
    <row r="6" spans="1:40" ht="35.25" customHeight="1" x14ac:dyDescent="0.25">
      <c r="A6" s="116" t="s">
        <v>4</v>
      </c>
      <c r="B6" s="421" t="s">
        <v>857</v>
      </c>
      <c r="C6" s="422"/>
      <c r="M6" s="92"/>
      <c r="AJ6" s="7"/>
      <c r="AN6" s="1" t="s">
        <v>6</v>
      </c>
    </row>
    <row r="7" spans="1:40" ht="12.75" customHeight="1" x14ac:dyDescent="0.25">
      <c r="AJ7" s="7"/>
      <c r="AN7" s="115" t="s">
        <v>7</v>
      </c>
    </row>
    <row r="8" spans="1:40" ht="56.25" customHeight="1" x14ac:dyDescent="0.25">
      <c r="A8" s="551" t="s">
        <v>8</v>
      </c>
      <c r="B8" s="552"/>
      <c r="C8" s="552"/>
      <c r="D8" s="552"/>
      <c r="E8" s="552"/>
      <c r="F8" s="552"/>
      <c r="G8" s="552"/>
      <c r="H8" s="552"/>
      <c r="I8" s="552"/>
      <c r="J8" s="552"/>
      <c r="K8" s="552"/>
      <c r="L8" s="552"/>
      <c r="M8" s="553"/>
      <c r="N8" s="554" t="s">
        <v>9</v>
      </c>
      <c r="O8" s="555"/>
      <c r="P8" s="555"/>
      <c r="Q8" s="555"/>
      <c r="R8" s="555"/>
      <c r="S8" s="555"/>
      <c r="T8" s="555"/>
      <c r="U8" s="555"/>
      <c r="V8" s="555"/>
      <c r="W8" s="555"/>
      <c r="X8" s="556"/>
      <c r="Y8" s="557" t="s">
        <v>10</v>
      </c>
      <c r="Z8" s="558"/>
      <c r="AA8" s="558"/>
      <c r="AB8" s="558"/>
      <c r="AC8" s="558"/>
      <c r="AD8" s="558"/>
      <c r="AE8" s="558"/>
      <c r="AF8" s="558"/>
      <c r="AG8" s="558"/>
      <c r="AH8" s="558"/>
      <c r="AI8" s="559"/>
      <c r="AJ8" s="7"/>
    </row>
    <row r="9" spans="1:40" s="10" customFormat="1" ht="35.25" customHeight="1" x14ac:dyDescent="0.25">
      <c r="A9" s="415" t="s">
        <v>11</v>
      </c>
      <c r="B9" s="413" t="s">
        <v>12</v>
      </c>
      <c r="C9" s="413" t="s">
        <v>13</v>
      </c>
      <c r="D9" s="413" t="s">
        <v>14</v>
      </c>
      <c r="E9" s="417" t="s">
        <v>15</v>
      </c>
      <c r="F9" s="413" t="s">
        <v>16</v>
      </c>
      <c r="G9" s="413"/>
      <c r="H9" s="413" t="s">
        <v>17</v>
      </c>
      <c r="I9" s="413" t="s">
        <v>18</v>
      </c>
      <c r="J9" s="413" t="s">
        <v>19</v>
      </c>
      <c r="K9" s="430" t="s">
        <v>20</v>
      </c>
      <c r="L9" s="431"/>
      <c r="M9" s="413" t="s">
        <v>21</v>
      </c>
      <c r="N9" s="456" t="s">
        <v>22</v>
      </c>
      <c r="O9" s="458" t="s">
        <v>23</v>
      </c>
      <c r="P9" s="460" t="s">
        <v>24</v>
      </c>
      <c r="Q9" s="462" t="s">
        <v>25</v>
      </c>
      <c r="R9" s="436" t="s">
        <v>26</v>
      </c>
      <c r="S9" s="438" t="s">
        <v>27</v>
      </c>
      <c r="T9" s="440" t="s">
        <v>28</v>
      </c>
      <c r="U9" s="440" t="s">
        <v>29</v>
      </c>
      <c r="V9" s="440" t="s">
        <v>30</v>
      </c>
      <c r="W9" s="440" t="s">
        <v>31</v>
      </c>
      <c r="X9" s="531" t="s">
        <v>32</v>
      </c>
      <c r="Y9" s="517" t="s">
        <v>33</v>
      </c>
      <c r="Z9" s="517" t="s">
        <v>34</v>
      </c>
      <c r="AA9" s="528" t="s">
        <v>35</v>
      </c>
      <c r="AB9" s="517" t="s">
        <v>36</v>
      </c>
      <c r="AC9" s="517" t="s">
        <v>37</v>
      </c>
      <c r="AD9" s="517" t="s">
        <v>38</v>
      </c>
      <c r="AE9" s="517" t="s">
        <v>39</v>
      </c>
      <c r="AF9" s="521" t="s">
        <v>40</v>
      </c>
      <c r="AG9" s="517" t="s">
        <v>41</v>
      </c>
      <c r="AH9" s="517" t="s">
        <v>42</v>
      </c>
      <c r="AI9" s="519" t="s">
        <v>43</v>
      </c>
      <c r="AJ9" s="236"/>
    </row>
    <row r="10" spans="1:40" s="10" customFormat="1" ht="35.25" customHeight="1" x14ac:dyDescent="0.25">
      <c r="A10" s="560"/>
      <c r="B10" s="530"/>
      <c r="C10" s="530"/>
      <c r="D10" s="530"/>
      <c r="E10" s="506"/>
      <c r="F10" s="232" t="s">
        <v>44</v>
      </c>
      <c r="G10" s="232" t="s">
        <v>45</v>
      </c>
      <c r="H10" s="530"/>
      <c r="I10" s="530"/>
      <c r="J10" s="530"/>
      <c r="K10" s="114" t="s">
        <v>46</v>
      </c>
      <c r="L10" s="114" t="s">
        <v>47</v>
      </c>
      <c r="M10" s="530"/>
      <c r="N10" s="540"/>
      <c r="O10" s="535"/>
      <c r="P10" s="536"/>
      <c r="Q10" s="537"/>
      <c r="R10" s="538"/>
      <c r="S10" s="539"/>
      <c r="T10" s="523"/>
      <c r="U10" s="523"/>
      <c r="V10" s="523"/>
      <c r="W10" s="523"/>
      <c r="X10" s="532"/>
      <c r="Y10" s="518"/>
      <c r="Z10" s="518"/>
      <c r="AA10" s="529"/>
      <c r="AB10" s="518"/>
      <c r="AC10" s="518"/>
      <c r="AD10" s="518"/>
      <c r="AE10" s="518"/>
      <c r="AF10" s="522"/>
      <c r="AG10" s="518"/>
      <c r="AH10" s="518"/>
      <c r="AI10" s="520"/>
      <c r="AJ10" s="236"/>
    </row>
    <row r="11" spans="1:40" ht="409.5" x14ac:dyDescent="0.25">
      <c r="A11" s="524" t="s">
        <v>48</v>
      </c>
      <c r="B11" s="113" t="s">
        <v>49</v>
      </c>
      <c r="C11" s="186" t="s">
        <v>858</v>
      </c>
      <c r="D11" s="154" t="s">
        <v>511</v>
      </c>
      <c r="E11" s="154" t="s">
        <v>502</v>
      </c>
      <c r="F11" s="169">
        <v>43191</v>
      </c>
      <c r="G11" s="169">
        <v>45017</v>
      </c>
      <c r="H11" s="222" t="s">
        <v>64</v>
      </c>
      <c r="I11" s="223">
        <v>300000</v>
      </c>
      <c r="J11" s="170" t="s">
        <v>859</v>
      </c>
      <c r="K11" s="222"/>
      <c r="L11" s="222" t="s">
        <v>586</v>
      </c>
      <c r="M11" s="222" t="s">
        <v>860</v>
      </c>
      <c r="N11" s="96"/>
      <c r="O11" s="112"/>
      <c r="P11" s="96"/>
      <c r="Q11" s="96" t="s">
        <v>57</v>
      </c>
      <c r="R11" s="96"/>
      <c r="S11" s="113"/>
      <c r="T11" s="222" t="s">
        <v>861</v>
      </c>
      <c r="U11" s="222" t="s">
        <v>862</v>
      </c>
      <c r="V11" s="222"/>
      <c r="W11" s="222" t="s">
        <v>863</v>
      </c>
      <c r="X11" s="222" t="s">
        <v>864</v>
      </c>
      <c r="Y11" s="186"/>
      <c r="Z11" s="96"/>
      <c r="AA11" s="96"/>
      <c r="AB11" s="96"/>
      <c r="AC11" s="96"/>
      <c r="AD11" s="96"/>
      <c r="AE11" s="96"/>
      <c r="AF11" s="166" t="s">
        <v>865</v>
      </c>
      <c r="AG11" s="96"/>
      <c r="AH11" s="226"/>
      <c r="AI11" s="222" t="s">
        <v>866</v>
      </c>
      <c r="AJ11" s="7"/>
    </row>
    <row r="12" spans="1:40" ht="240" x14ac:dyDescent="0.25">
      <c r="A12" s="525"/>
      <c r="B12" s="222" t="s">
        <v>69</v>
      </c>
      <c r="C12" s="267" t="s">
        <v>70</v>
      </c>
      <c r="D12" s="188" t="s">
        <v>513</v>
      </c>
      <c r="E12" s="188" t="s">
        <v>514</v>
      </c>
      <c r="F12" s="169">
        <v>43191</v>
      </c>
      <c r="G12" s="169">
        <v>45017</v>
      </c>
      <c r="H12" s="222" t="s">
        <v>867</v>
      </c>
      <c r="I12" s="268">
        <v>50000</v>
      </c>
      <c r="J12" s="158" t="s">
        <v>868</v>
      </c>
      <c r="K12" s="222"/>
      <c r="L12" s="188" t="s">
        <v>517</v>
      </c>
      <c r="M12" s="188" t="s">
        <v>518</v>
      </c>
      <c r="N12" s="96"/>
      <c r="O12" s="96"/>
      <c r="P12" s="96"/>
      <c r="Q12" s="96" t="s">
        <v>57</v>
      </c>
      <c r="R12" s="96"/>
      <c r="S12" s="113"/>
      <c r="T12" s="222" t="s">
        <v>869</v>
      </c>
      <c r="U12" s="222" t="s">
        <v>870</v>
      </c>
      <c r="V12" s="94"/>
      <c r="W12" s="222" t="s">
        <v>871</v>
      </c>
      <c r="X12" s="94"/>
      <c r="Y12" s="94"/>
      <c r="Z12" s="188" t="s">
        <v>872</v>
      </c>
      <c r="AA12" s="94"/>
      <c r="AB12" s="94"/>
      <c r="AC12" s="94"/>
      <c r="AD12" s="94"/>
      <c r="AE12" s="94"/>
      <c r="AF12" s="94"/>
      <c r="AG12" s="94"/>
      <c r="AH12" s="94"/>
      <c r="AI12" s="222" t="s">
        <v>873</v>
      </c>
      <c r="AJ12" s="7"/>
    </row>
    <row r="13" spans="1:40" ht="49.9" customHeight="1" x14ac:dyDescent="0.25">
      <c r="A13" s="525"/>
      <c r="B13" s="222" t="s">
        <v>82</v>
      </c>
      <c r="C13" s="153" t="s">
        <v>524</v>
      </c>
      <c r="D13" s="188"/>
      <c r="E13" s="188"/>
      <c r="F13" s="169"/>
      <c r="G13" s="169"/>
      <c r="H13" s="222"/>
      <c r="I13" s="268"/>
      <c r="J13" s="158"/>
      <c r="K13" s="222"/>
      <c r="L13" s="188"/>
      <c r="M13" s="188" t="s">
        <v>525</v>
      </c>
      <c r="N13" s="96"/>
      <c r="O13" s="96"/>
      <c r="P13" s="96"/>
      <c r="Q13" s="96"/>
      <c r="R13" s="96"/>
      <c r="S13" s="113"/>
      <c r="T13" s="94"/>
      <c r="U13" s="94"/>
      <c r="V13" s="94"/>
      <c r="W13" s="94"/>
      <c r="X13" s="94"/>
      <c r="Y13" s="94"/>
      <c r="Z13" s="94"/>
      <c r="AA13" s="94"/>
      <c r="AB13" s="94"/>
      <c r="AC13" s="94"/>
      <c r="AD13" s="94"/>
      <c r="AE13" s="94"/>
      <c r="AF13" s="94"/>
      <c r="AG13" s="94"/>
      <c r="AH13" s="94"/>
      <c r="AI13" s="94"/>
      <c r="AJ13" s="7"/>
    </row>
    <row r="14" spans="1:40" ht="49.9" customHeight="1" x14ac:dyDescent="0.25">
      <c r="A14" s="525"/>
      <c r="B14" s="222" t="s">
        <v>93</v>
      </c>
      <c r="C14" s="153" t="s">
        <v>874</v>
      </c>
      <c r="D14" s="188"/>
      <c r="E14" s="188"/>
      <c r="F14" s="169"/>
      <c r="G14" s="169"/>
      <c r="H14" s="222"/>
      <c r="I14" s="268"/>
      <c r="J14" s="158"/>
      <c r="K14" s="222"/>
      <c r="L14" s="188"/>
      <c r="M14" s="188" t="s">
        <v>875</v>
      </c>
      <c r="N14" s="96"/>
      <c r="O14" s="96"/>
      <c r="P14" s="96"/>
      <c r="Q14" s="96"/>
      <c r="R14" s="96"/>
      <c r="S14" s="113"/>
      <c r="T14" s="94"/>
      <c r="U14" s="94"/>
      <c r="V14" s="94"/>
      <c r="W14" s="94"/>
      <c r="X14" s="94"/>
      <c r="Y14" s="94"/>
      <c r="Z14" s="94"/>
      <c r="AA14" s="94"/>
      <c r="AB14" s="94"/>
      <c r="AC14" s="94"/>
      <c r="AD14" s="94"/>
      <c r="AE14" s="94"/>
      <c r="AF14" s="94"/>
      <c r="AG14" s="94"/>
      <c r="AH14" s="94"/>
      <c r="AI14" s="94"/>
      <c r="AJ14" s="7"/>
    </row>
    <row r="15" spans="1:40" ht="135.75" customHeight="1" x14ac:dyDescent="0.25">
      <c r="A15" s="525"/>
      <c r="B15" s="222" t="s">
        <v>109</v>
      </c>
      <c r="C15" s="161" t="s">
        <v>120</v>
      </c>
      <c r="D15" s="165" t="s">
        <v>543</v>
      </c>
      <c r="E15" s="162" t="s">
        <v>112</v>
      </c>
      <c r="F15" s="156">
        <v>43191</v>
      </c>
      <c r="G15" s="156">
        <v>45047</v>
      </c>
      <c r="H15" s="154" t="s">
        <v>537</v>
      </c>
      <c r="I15" s="163">
        <v>7000000</v>
      </c>
      <c r="J15" s="158" t="s">
        <v>114</v>
      </c>
      <c r="K15" s="158"/>
      <c r="L15" s="154" t="s">
        <v>538</v>
      </c>
      <c r="M15" s="162" t="s">
        <v>539</v>
      </c>
      <c r="N15" s="96"/>
      <c r="O15" s="96"/>
      <c r="P15" s="96"/>
      <c r="Q15" s="96" t="s">
        <v>57</v>
      </c>
      <c r="R15" s="96"/>
      <c r="S15" s="113"/>
      <c r="T15" s="319" t="s">
        <v>876</v>
      </c>
      <c r="U15" s="164" t="s">
        <v>877</v>
      </c>
      <c r="V15" s="94"/>
      <c r="W15" s="94" t="s">
        <v>878</v>
      </c>
      <c r="X15" s="155" t="s">
        <v>879</v>
      </c>
      <c r="Y15" s="269" t="s">
        <v>880</v>
      </c>
      <c r="Z15" s="94"/>
      <c r="AA15" s="94"/>
      <c r="AB15" s="94"/>
      <c r="AC15" s="94"/>
      <c r="AD15" s="94"/>
      <c r="AE15" s="94"/>
      <c r="AF15" s="164"/>
      <c r="AG15" s="94"/>
      <c r="AH15" s="94"/>
      <c r="AI15" s="270" t="s">
        <v>881</v>
      </c>
      <c r="AJ15" s="7"/>
    </row>
    <row r="16" spans="1:40" ht="49.9" customHeight="1" x14ac:dyDescent="0.25">
      <c r="A16" s="525"/>
      <c r="B16" s="222" t="s">
        <v>121</v>
      </c>
      <c r="C16" s="155" t="s">
        <v>131</v>
      </c>
      <c r="D16" s="154" t="s">
        <v>132</v>
      </c>
      <c r="E16" s="154" t="s">
        <v>133</v>
      </c>
      <c r="F16" s="156">
        <v>43191</v>
      </c>
      <c r="G16" s="156">
        <v>45047</v>
      </c>
      <c r="H16" s="154" t="s">
        <v>544</v>
      </c>
      <c r="I16" s="157">
        <v>0</v>
      </c>
      <c r="J16" s="158" t="s">
        <v>545</v>
      </c>
      <c r="K16" s="158"/>
      <c r="L16" s="154" t="s">
        <v>546</v>
      </c>
      <c r="M16" s="154" t="s">
        <v>547</v>
      </c>
      <c r="N16" s="96"/>
      <c r="O16" s="96"/>
      <c r="P16" s="96"/>
      <c r="Q16" s="96" t="s">
        <v>57</v>
      </c>
      <c r="R16" s="96"/>
      <c r="S16" s="113"/>
      <c r="T16" s="164" t="s">
        <v>882</v>
      </c>
      <c r="U16" s="164" t="s">
        <v>883</v>
      </c>
      <c r="V16" s="94"/>
      <c r="W16" s="164" t="s">
        <v>884</v>
      </c>
      <c r="X16" s="164" t="s">
        <v>885</v>
      </c>
      <c r="Y16" s="94"/>
      <c r="Z16" s="94"/>
      <c r="AA16" s="94"/>
      <c r="AB16" s="94"/>
      <c r="AC16" s="94"/>
      <c r="AD16" s="94"/>
      <c r="AE16" s="94"/>
      <c r="AF16" s="94"/>
      <c r="AG16" s="94"/>
      <c r="AH16" s="94"/>
      <c r="AI16" s="94"/>
      <c r="AJ16" s="7"/>
    </row>
    <row r="17" spans="1:36" ht="49.9" customHeight="1" x14ac:dyDescent="0.25">
      <c r="A17" s="525"/>
      <c r="B17" s="222" t="s">
        <v>135</v>
      </c>
      <c r="C17" s="186" t="s">
        <v>886</v>
      </c>
      <c r="D17" s="222"/>
      <c r="E17" s="222"/>
      <c r="F17" s="169"/>
      <c r="G17" s="169"/>
      <c r="H17" s="222"/>
      <c r="I17" s="223"/>
      <c r="J17" s="158"/>
      <c r="K17" s="222"/>
      <c r="L17" s="188"/>
      <c r="M17" s="154" t="s">
        <v>887</v>
      </c>
      <c r="N17" s="96"/>
      <c r="O17" s="96"/>
      <c r="P17" s="96"/>
      <c r="Q17" s="96"/>
      <c r="R17" s="96"/>
      <c r="S17" s="113"/>
      <c r="T17" s="94"/>
      <c r="U17" s="94"/>
      <c r="V17" s="94"/>
      <c r="W17" s="94"/>
      <c r="X17" s="94"/>
      <c r="Y17" s="94"/>
      <c r="Z17" s="94"/>
      <c r="AA17" s="94"/>
      <c r="AB17" s="94"/>
      <c r="AC17" s="94"/>
      <c r="AD17" s="94"/>
      <c r="AE17" s="94"/>
      <c r="AF17" s="94"/>
      <c r="AG17" s="94"/>
      <c r="AH17" s="94"/>
      <c r="AI17" s="94"/>
      <c r="AJ17" s="7"/>
    </row>
    <row r="18" spans="1:36" ht="49.9" customHeight="1" x14ac:dyDescent="0.25">
      <c r="A18" s="525"/>
      <c r="B18" s="222" t="s">
        <v>147</v>
      </c>
      <c r="C18" s="186" t="s">
        <v>559</v>
      </c>
      <c r="D18" s="222"/>
      <c r="E18" s="222"/>
      <c r="F18" s="169"/>
      <c r="G18" s="169"/>
      <c r="H18" s="222"/>
      <c r="I18" s="223"/>
      <c r="J18" s="158"/>
      <c r="K18" s="222"/>
      <c r="L18" s="188"/>
      <c r="M18" s="154" t="s">
        <v>560</v>
      </c>
      <c r="N18" s="96"/>
      <c r="O18" s="96"/>
      <c r="P18" s="96"/>
      <c r="Q18" s="96"/>
      <c r="R18" s="96"/>
      <c r="S18" s="113"/>
      <c r="T18" s="94"/>
      <c r="U18" s="94"/>
      <c r="V18" s="94"/>
      <c r="W18" s="94"/>
      <c r="X18" s="94"/>
      <c r="Y18" s="94"/>
      <c r="Z18" s="94"/>
      <c r="AA18" s="94"/>
      <c r="AB18" s="94"/>
      <c r="AC18" s="94"/>
      <c r="AD18" s="94"/>
      <c r="AE18" s="94"/>
      <c r="AF18" s="94"/>
      <c r="AG18" s="94"/>
      <c r="AH18" s="94"/>
      <c r="AI18" s="94"/>
      <c r="AJ18" s="7"/>
    </row>
    <row r="19" spans="1:36" ht="49.9" customHeight="1" x14ac:dyDescent="0.25">
      <c r="A19" s="525"/>
      <c r="B19" s="222" t="s">
        <v>157</v>
      </c>
      <c r="C19" s="186" t="s">
        <v>562</v>
      </c>
      <c r="D19" s="222"/>
      <c r="E19" s="222"/>
      <c r="F19" s="169"/>
      <c r="G19" s="169"/>
      <c r="H19" s="222"/>
      <c r="I19" s="223"/>
      <c r="J19" s="158"/>
      <c r="K19" s="222"/>
      <c r="L19" s="188"/>
      <c r="M19" s="154" t="s">
        <v>563</v>
      </c>
      <c r="N19" s="96"/>
      <c r="O19" s="96"/>
      <c r="P19" s="96"/>
      <c r="Q19" s="96"/>
      <c r="R19" s="96"/>
      <c r="S19" s="113"/>
      <c r="T19" s="94"/>
      <c r="U19" s="94"/>
      <c r="V19" s="94"/>
      <c r="W19" s="94"/>
      <c r="X19" s="94"/>
      <c r="Y19" s="94"/>
      <c r="Z19" s="94"/>
      <c r="AA19" s="94"/>
      <c r="AB19" s="94"/>
      <c r="AC19" s="94"/>
      <c r="AD19" s="94"/>
      <c r="AE19" s="94"/>
      <c r="AF19" s="94"/>
      <c r="AG19" s="94"/>
      <c r="AH19" s="94"/>
      <c r="AI19" s="94"/>
      <c r="AJ19" s="7"/>
    </row>
    <row r="20" spans="1:36" ht="49.9" customHeight="1" x14ac:dyDescent="0.25">
      <c r="A20" s="525"/>
      <c r="B20" s="222" t="s">
        <v>170</v>
      </c>
      <c r="C20" s="186" t="s">
        <v>888</v>
      </c>
      <c r="D20" s="222"/>
      <c r="E20" s="222"/>
      <c r="F20" s="169"/>
      <c r="G20" s="169"/>
      <c r="H20" s="222"/>
      <c r="I20" s="223"/>
      <c r="J20" s="170"/>
      <c r="K20" s="170"/>
      <c r="L20" s="170"/>
      <c r="M20" s="154" t="s">
        <v>725</v>
      </c>
      <c r="N20" s="96"/>
      <c r="O20" s="96"/>
      <c r="P20" s="96"/>
      <c r="Q20" s="96"/>
      <c r="R20" s="96"/>
      <c r="S20" s="113"/>
      <c r="T20" s="94"/>
      <c r="U20" s="94"/>
      <c r="V20" s="94"/>
      <c r="W20" s="94"/>
      <c r="X20" s="94"/>
      <c r="Y20" s="94"/>
      <c r="Z20" s="94"/>
      <c r="AA20" s="94"/>
      <c r="AB20" s="94"/>
      <c r="AC20" s="94"/>
      <c r="AD20" s="94"/>
      <c r="AE20" s="94"/>
      <c r="AF20" s="94"/>
      <c r="AG20" s="94"/>
      <c r="AH20" s="94"/>
      <c r="AI20" s="94"/>
      <c r="AJ20" s="7"/>
    </row>
    <row r="21" spans="1:36" ht="409.5" x14ac:dyDescent="0.25">
      <c r="A21" s="525"/>
      <c r="B21" s="222" t="s">
        <v>182</v>
      </c>
      <c r="C21" s="155" t="s">
        <v>571</v>
      </c>
      <c r="D21" s="155" t="s">
        <v>730</v>
      </c>
      <c r="E21" s="154" t="s">
        <v>572</v>
      </c>
      <c r="F21" s="156">
        <v>43191</v>
      </c>
      <c r="G21" s="156">
        <v>45047</v>
      </c>
      <c r="H21" s="154" t="s">
        <v>113</v>
      </c>
      <c r="I21" s="157">
        <v>10000000</v>
      </c>
      <c r="J21" s="158" t="s">
        <v>889</v>
      </c>
      <c r="K21" s="158"/>
      <c r="L21" s="154" t="s">
        <v>574</v>
      </c>
      <c r="M21" s="154" t="s">
        <v>726</v>
      </c>
      <c r="N21" s="96"/>
      <c r="O21" s="96"/>
      <c r="P21" s="96"/>
      <c r="Q21" s="96" t="s">
        <v>57</v>
      </c>
      <c r="R21" s="96"/>
      <c r="S21" s="113"/>
      <c r="T21" s="222" t="s">
        <v>890</v>
      </c>
      <c r="U21" s="222" t="s">
        <v>891</v>
      </c>
      <c r="V21" s="222"/>
      <c r="W21" s="222" t="s">
        <v>892</v>
      </c>
      <c r="X21" s="222" t="s">
        <v>893</v>
      </c>
      <c r="Y21" s="94"/>
      <c r="Z21" s="94"/>
      <c r="AA21" s="94"/>
      <c r="AB21" s="94"/>
      <c r="AC21" s="94"/>
      <c r="AD21" s="94"/>
      <c r="AE21" s="94"/>
      <c r="AF21" s="320" t="s">
        <v>894</v>
      </c>
      <c r="AG21" s="94"/>
      <c r="AH21" s="94"/>
      <c r="AI21" s="94"/>
      <c r="AJ21" s="7"/>
    </row>
    <row r="22" spans="1:36" ht="49.9" customHeight="1" x14ac:dyDescent="0.25">
      <c r="A22" s="525"/>
      <c r="B22" s="222" t="s">
        <v>198</v>
      </c>
      <c r="C22" s="186" t="s">
        <v>580</v>
      </c>
      <c r="D22" s="186"/>
      <c r="E22" s="186"/>
      <c r="F22" s="186"/>
      <c r="G22" s="186"/>
      <c r="H22" s="186"/>
      <c r="I22" s="186"/>
      <c r="J22" s="186"/>
      <c r="K22" s="186"/>
      <c r="L22" s="186"/>
      <c r="M22" s="154" t="s">
        <v>581</v>
      </c>
      <c r="N22" s="96"/>
      <c r="O22" s="96"/>
      <c r="P22" s="96"/>
      <c r="Q22" s="96"/>
      <c r="R22" s="96"/>
      <c r="S22" s="113"/>
      <c r="T22" s="94"/>
      <c r="U22" s="94"/>
      <c r="V22" s="94"/>
      <c r="W22" s="94"/>
      <c r="X22" s="94"/>
      <c r="Y22" s="94"/>
      <c r="Z22" s="94"/>
      <c r="AA22" s="94"/>
      <c r="AB22" s="94"/>
      <c r="AC22" s="94"/>
      <c r="AD22" s="94"/>
      <c r="AE22" s="94"/>
      <c r="AF22" s="94"/>
      <c r="AG22" s="94"/>
      <c r="AH22" s="94"/>
      <c r="AI22" s="94"/>
      <c r="AJ22" s="7"/>
    </row>
    <row r="23" spans="1:36" ht="49.9" customHeight="1" x14ac:dyDescent="0.25">
      <c r="A23" s="525"/>
      <c r="B23" s="222" t="s">
        <v>207</v>
      </c>
      <c r="C23" s="186" t="s">
        <v>582</v>
      </c>
      <c r="D23" s="186"/>
      <c r="E23" s="186"/>
      <c r="F23" s="186"/>
      <c r="G23" s="186"/>
      <c r="H23" s="186"/>
      <c r="I23" s="186"/>
      <c r="J23" s="186"/>
      <c r="K23" s="186"/>
      <c r="L23" s="186"/>
      <c r="M23" s="154" t="s">
        <v>583</v>
      </c>
      <c r="N23" s="96"/>
      <c r="O23" s="96"/>
      <c r="P23" s="96"/>
      <c r="Q23" s="96"/>
      <c r="R23" s="96"/>
      <c r="S23" s="113"/>
      <c r="T23" s="94"/>
      <c r="U23" s="94"/>
      <c r="V23" s="94"/>
      <c r="W23" s="94"/>
      <c r="X23" s="94"/>
      <c r="Y23" s="94"/>
      <c r="Z23" s="94"/>
      <c r="AA23" s="94"/>
      <c r="AB23" s="94"/>
      <c r="AC23" s="94"/>
      <c r="AD23" s="94"/>
      <c r="AE23" s="94"/>
      <c r="AF23" s="94"/>
      <c r="AG23" s="94"/>
      <c r="AH23" s="94"/>
      <c r="AI23" s="94"/>
      <c r="AJ23" s="7"/>
    </row>
    <row r="24" spans="1:36" ht="49.9" customHeight="1" x14ac:dyDescent="0.25">
      <c r="A24" s="525"/>
      <c r="B24" s="222" t="s">
        <v>217</v>
      </c>
      <c r="C24" s="186" t="s">
        <v>895</v>
      </c>
      <c r="D24" s="186" t="s">
        <v>896</v>
      </c>
      <c r="E24" s="222" t="s">
        <v>229</v>
      </c>
      <c r="F24" s="169">
        <v>43191</v>
      </c>
      <c r="G24" s="169">
        <v>45047</v>
      </c>
      <c r="H24" s="222" t="s">
        <v>230</v>
      </c>
      <c r="I24" s="223">
        <v>0</v>
      </c>
      <c r="J24" s="170" t="s">
        <v>231</v>
      </c>
      <c r="K24" s="170"/>
      <c r="L24" s="222" t="s">
        <v>586</v>
      </c>
      <c r="M24" s="222" t="s">
        <v>897</v>
      </c>
      <c r="N24" s="96"/>
      <c r="O24" s="96"/>
      <c r="P24" s="96"/>
      <c r="Q24" s="96"/>
      <c r="R24" s="96" t="s">
        <v>57</v>
      </c>
      <c r="S24" s="113"/>
      <c r="T24" s="233" t="s">
        <v>898</v>
      </c>
      <c r="U24" s="234" t="s">
        <v>736</v>
      </c>
      <c r="V24" s="94"/>
      <c r="W24" s="94"/>
      <c r="X24" s="94"/>
      <c r="Y24" s="94"/>
      <c r="Z24" s="94"/>
      <c r="AA24" s="94"/>
      <c r="AB24" s="94"/>
      <c r="AC24" s="94"/>
      <c r="AD24" s="94"/>
      <c r="AE24" s="94"/>
      <c r="AF24" s="94"/>
      <c r="AG24" s="94"/>
      <c r="AH24" s="94"/>
      <c r="AI24" s="94"/>
      <c r="AJ24" s="7"/>
    </row>
    <row r="25" spans="1:36" ht="114.75" customHeight="1" x14ac:dyDescent="0.25">
      <c r="A25" s="525"/>
      <c r="B25" s="222" t="s">
        <v>685</v>
      </c>
      <c r="C25" s="168" t="s">
        <v>686</v>
      </c>
      <c r="D25" s="168" t="s">
        <v>687</v>
      </c>
      <c r="E25" s="168" t="s">
        <v>688</v>
      </c>
      <c r="F25" s="156">
        <v>44105</v>
      </c>
      <c r="G25" s="156">
        <v>45047</v>
      </c>
      <c r="H25" s="158" t="s">
        <v>689</v>
      </c>
      <c r="I25" s="271">
        <v>120000</v>
      </c>
      <c r="J25" s="168" t="s">
        <v>740</v>
      </c>
      <c r="K25" s="272"/>
      <c r="L25" s="272"/>
      <c r="M25" s="168" t="s">
        <v>691</v>
      </c>
      <c r="N25" s="96"/>
      <c r="O25" s="96"/>
      <c r="P25" s="96"/>
      <c r="Q25" s="96" t="s">
        <v>57</v>
      </c>
      <c r="R25" s="96"/>
      <c r="S25" s="113"/>
      <c r="T25" s="164" t="s">
        <v>899</v>
      </c>
      <c r="U25" s="94" t="s">
        <v>900</v>
      </c>
      <c r="V25" s="94"/>
      <c r="W25" s="94" t="s">
        <v>901</v>
      </c>
      <c r="X25" s="164" t="s">
        <v>902</v>
      </c>
      <c r="Y25" s="94"/>
      <c r="Z25" s="94"/>
      <c r="AA25" s="94"/>
      <c r="AB25" s="94"/>
      <c r="AC25" s="94"/>
      <c r="AD25" s="94"/>
      <c r="AE25" s="94"/>
      <c r="AF25" s="164" t="s">
        <v>903</v>
      </c>
      <c r="AG25" s="94"/>
      <c r="AH25" s="94"/>
      <c r="AI25" s="164" t="s">
        <v>904</v>
      </c>
      <c r="AJ25" s="7"/>
    </row>
    <row r="26" spans="1:36" ht="49.9" customHeight="1" x14ac:dyDescent="0.25">
      <c r="A26" s="526"/>
      <c r="B26" s="145" t="s">
        <v>827</v>
      </c>
      <c r="C26" s="164" t="s">
        <v>828</v>
      </c>
      <c r="D26" s="164" t="s">
        <v>829</v>
      </c>
      <c r="E26" s="164" t="s">
        <v>830</v>
      </c>
      <c r="F26" s="273">
        <v>44531</v>
      </c>
      <c r="G26" s="227">
        <v>45017</v>
      </c>
      <c r="H26" s="222" t="s">
        <v>230</v>
      </c>
      <c r="I26" s="164">
        <v>0</v>
      </c>
      <c r="J26" s="164" t="s">
        <v>905</v>
      </c>
      <c r="K26" s="164" t="s">
        <v>833</v>
      </c>
      <c r="L26" s="164"/>
      <c r="M26" s="164" t="s">
        <v>906</v>
      </c>
      <c r="N26" s="96"/>
      <c r="O26" s="96"/>
      <c r="P26" s="96"/>
      <c r="Q26" s="96" t="s">
        <v>57</v>
      </c>
      <c r="R26" s="96"/>
      <c r="S26" s="113"/>
      <c r="T26" s="155" t="s">
        <v>907</v>
      </c>
      <c r="U26" s="220" t="s">
        <v>908</v>
      </c>
      <c r="V26" s="155"/>
      <c r="W26" s="221" t="s">
        <v>909</v>
      </c>
      <c r="X26" s="155" t="s">
        <v>910</v>
      </c>
      <c r="Y26" s="94"/>
      <c r="Z26" s="94"/>
      <c r="AA26" s="94"/>
      <c r="AB26" s="94"/>
      <c r="AC26" s="94"/>
      <c r="AD26" s="94"/>
      <c r="AE26" s="94"/>
      <c r="AF26" s="94"/>
      <c r="AG26" s="94"/>
      <c r="AH26" s="94"/>
      <c r="AI26" s="164" t="s">
        <v>911</v>
      </c>
      <c r="AJ26" s="7"/>
    </row>
    <row r="27" spans="1:36" ht="49.9" customHeight="1" x14ac:dyDescent="0.25">
      <c r="A27" s="527" t="s">
        <v>233</v>
      </c>
      <c r="B27" s="222" t="s">
        <v>234</v>
      </c>
      <c r="C27" s="155" t="s">
        <v>912</v>
      </c>
      <c r="D27" s="222" t="s">
        <v>236</v>
      </c>
      <c r="E27" s="222" t="s">
        <v>237</v>
      </c>
      <c r="F27" s="169">
        <v>43191</v>
      </c>
      <c r="G27" s="169">
        <v>43556</v>
      </c>
      <c r="H27" s="222" t="s">
        <v>288</v>
      </c>
      <c r="I27" s="223">
        <v>30000</v>
      </c>
      <c r="J27" s="170" t="s">
        <v>238</v>
      </c>
      <c r="K27" s="170"/>
      <c r="L27" s="170" t="s">
        <v>239</v>
      </c>
      <c r="M27" s="222" t="s">
        <v>595</v>
      </c>
      <c r="N27" s="96"/>
      <c r="O27" s="96"/>
      <c r="P27" s="96"/>
      <c r="Q27" s="96"/>
      <c r="R27" s="96" t="s">
        <v>57</v>
      </c>
      <c r="S27" s="113"/>
      <c r="T27" s="233" t="s">
        <v>913</v>
      </c>
      <c r="U27" s="235" t="s">
        <v>243</v>
      </c>
      <c r="V27" s="94"/>
      <c r="W27" s="94"/>
      <c r="X27" s="94"/>
      <c r="Y27" s="94"/>
      <c r="Z27" s="94"/>
      <c r="AA27" s="94"/>
      <c r="AB27" s="94"/>
      <c r="AC27" s="94"/>
      <c r="AD27" s="94"/>
      <c r="AE27" s="94"/>
      <c r="AF27" s="94"/>
      <c r="AG27" s="94"/>
      <c r="AH27" s="94"/>
      <c r="AI27" s="94"/>
      <c r="AJ27" s="7"/>
    </row>
    <row r="28" spans="1:36" ht="165" customHeight="1" x14ac:dyDescent="0.25">
      <c r="A28" s="525"/>
      <c r="B28" s="222" t="s">
        <v>245</v>
      </c>
      <c r="C28" s="177" t="s">
        <v>742</v>
      </c>
      <c r="D28" s="154" t="s">
        <v>247</v>
      </c>
      <c r="E28" s="154" t="s">
        <v>248</v>
      </c>
      <c r="F28" s="156">
        <v>43191</v>
      </c>
      <c r="G28" s="156">
        <v>45017</v>
      </c>
      <c r="H28" s="154" t="s">
        <v>597</v>
      </c>
      <c r="I28" s="157">
        <v>0</v>
      </c>
      <c r="J28" s="158" t="s">
        <v>743</v>
      </c>
      <c r="K28" s="154"/>
      <c r="L28" s="154" t="s">
        <v>251</v>
      </c>
      <c r="M28" s="154" t="s">
        <v>547</v>
      </c>
      <c r="N28" s="96"/>
      <c r="O28" s="96"/>
      <c r="P28" s="96"/>
      <c r="Q28" s="96" t="s">
        <v>57</v>
      </c>
      <c r="R28" s="96"/>
      <c r="S28" s="113"/>
      <c r="T28" s="164" t="s">
        <v>914</v>
      </c>
      <c r="U28" s="94"/>
      <c r="V28" s="94"/>
      <c r="W28" s="94" t="s">
        <v>915</v>
      </c>
      <c r="X28" s="164" t="s">
        <v>916</v>
      </c>
      <c r="Y28" s="164" t="s">
        <v>917</v>
      </c>
      <c r="Z28" s="94"/>
      <c r="AA28" s="94"/>
      <c r="AB28" s="94"/>
      <c r="AC28" s="94"/>
      <c r="AD28" s="94"/>
      <c r="AE28" s="94"/>
      <c r="AF28" s="164" t="s">
        <v>918</v>
      </c>
      <c r="AG28" s="94"/>
      <c r="AH28" s="94"/>
      <c r="AI28" s="94"/>
      <c r="AJ28" s="7"/>
    </row>
    <row r="29" spans="1:36" ht="255" x14ac:dyDescent="0.25">
      <c r="A29" s="525"/>
      <c r="B29" s="222" t="s">
        <v>254</v>
      </c>
      <c r="C29" s="155" t="s">
        <v>748</v>
      </c>
      <c r="D29" s="154" t="s">
        <v>256</v>
      </c>
      <c r="E29" s="154" t="s">
        <v>257</v>
      </c>
      <c r="F29" s="156">
        <v>43191</v>
      </c>
      <c r="G29" s="158">
        <v>45047</v>
      </c>
      <c r="H29" s="154" t="s">
        <v>602</v>
      </c>
      <c r="I29" s="178">
        <v>50000</v>
      </c>
      <c r="J29" s="159" t="s">
        <v>919</v>
      </c>
      <c r="K29" s="158"/>
      <c r="L29" s="154" t="s">
        <v>604</v>
      </c>
      <c r="M29" s="154"/>
      <c r="N29" s="96"/>
      <c r="O29" s="96"/>
      <c r="P29" s="96" t="s">
        <v>57</v>
      </c>
      <c r="Q29" s="96"/>
      <c r="R29" s="96"/>
      <c r="S29" s="113"/>
      <c r="T29" s="159" t="s">
        <v>920</v>
      </c>
      <c r="U29" s="96"/>
      <c r="V29" s="159" t="s">
        <v>921</v>
      </c>
      <c r="W29" s="113" t="s">
        <v>602</v>
      </c>
      <c r="X29" s="96"/>
      <c r="Y29" s="96"/>
      <c r="Z29" s="96"/>
      <c r="AA29" s="96"/>
      <c r="AB29" s="96"/>
      <c r="AC29" s="96"/>
      <c r="AD29" s="96"/>
      <c r="AE29" s="96"/>
      <c r="AF29" s="96"/>
      <c r="AG29" s="96"/>
      <c r="AH29" s="96"/>
      <c r="AI29" s="159" t="s">
        <v>922</v>
      </c>
      <c r="AJ29" s="7"/>
    </row>
    <row r="30" spans="1:36" ht="49.9" customHeight="1" x14ac:dyDescent="0.25">
      <c r="A30" s="525"/>
      <c r="B30" s="222" t="s">
        <v>266</v>
      </c>
      <c r="C30" s="155" t="s">
        <v>610</v>
      </c>
      <c r="D30" s="154"/>
      <c r="E30" s="154"/>
      <c r="F30" s="156"/>
      <c r="G30" s="224"/>
      <c r="H30" s="155"/>
      <c r="I30" s="155"/>
      <c r="J30" s="224"/>
      <c r="K30" s="158"/>
      <c r="L30" s="154"/>
      <c r="M30" s="154" t="s">
        <v>611</v>
      </c>
      <c r="N30" s="96"/>
      <c r="O30" s="96"/>
      <c r="P30" s="96"/>
      <c r="Q30" s="96"/>
      <c r="R30" s="96"/>
      <c r="S30" s="113"/>
      <c r="T30" s="96"/>
      <c r="U30" s="96"/>
      <c r="V30" s="96"/>
      <c r="W30" s="96"/>
      <c r="X30" s="96"/>
      <c r="Y30" s="96"/>
      <c r="Z30" s="96"/>
      <c r="AA30" s="96"/>
      <c r="AB30" s="96"/>
      <c r="AC30" s="96"/>
      <c r="AD30" s="96"/>
      <c r="AE30" s="96"/>
      <c r="AF30" s="96"/>
      <c r="AG30" s="96"/>
      <c r="AH30" s="96"/>
      <c r="AI30" s="96"/>
      <c r="AJ30" s="7"/>
    </row>
    <row r="31" spans="1:36" ht="225" x14ac:dyDescent="0.25">
      <c r="A31" s="525"/>
      <c r="B31" s="222" t="s">
        <v>276</v>
      </c>
      <c r="C31" s="159" t="s">
        <v>757</v>
      </c>
      <c r="D31" s="159" t="s">
        <v>758</v>
      </c>
      <c r="E31" s="159" t="s">
        <v>759</v>
      </c>
      <c r="F31" s="156">
        <v>43586</v>
      </c>
      <c r="G31" s="156">
        <v>45017</v>
      </c>
      <c r="H31" s="154" t="s">
        <v>53</v>
      </c>
      <c r="I31" s="291">
        <v>30000</v>
      </c>
      <c r="J31" s="210" t="s">
        <v>923</v>
      </c>
      <c r="K31" s="292"/>
      <c r="L31" s="154" t="s">
        <v>612</v>
      </c>
      <c r="M31" s="154" t="s">
        <v>291</v>
      </c>
      <c r="N31" s="96"/>
      <c r="O31" s="96"/>
      <c r="P31" s="96"/>
      <c r="Q31" s="96" t="s">
        <v>241</v>
      </c>
      <c r="R31" s="96"/>
      <c r="S31" s="113"/>
      <c r="T31" s="159" t="s">
        <v>924</v>
      </c>
      <c r="U31" s="96" t="s">
        <v>925</v>
      </c>
      <c r="V31" s="96"/>
      <c r="W31" s="154" t="s">
        <v>53</v>
      </c>
      <c r="X31" s="96"/>
      <c r="Y31" s="96"/>
      <c r="Z31" s="96"/>
      <c r="AA31" s="96"/>
      <c r="AB31" s="96"/>
      <c r="AC31" s="96"/>
      <c r="AD31" s="96"/>
      <c r="AE31" s="96"/>
      <c r="AF31" s="159"/>
      <c r="AG31" s="96"/>
      <c r="AH31" s="96"/>
      <c r="AI31" s="96"/>
      <c r="AJ31" s="7"/>
    </row>
    <row r="32" spans="1:36" ht="49.9" customHeight="1" x14ac:dyDescent="0.25">
      <c r="A32" s="525"/>
      <c r="B32" s="222" t="s">
        <v>292</v>
      </c>
      <c r="C32" s="154" t="s">
        <v>622</v>
      </c>
      <c r="D32" s="154" t="s">
        <v>294</v>
      </c>
      <c r="E32" s="154" t="s">
        <v>295</v>
      </c>
      <c r="F32" s="156">
        <v>43191</v>
      </c>
      <c r="G32" s="156">
        <v>45017</v>
      </c>
      <c r="H32" s="154" t="s">
        <v>617</v>
      </c>
      <c r="I32" s="157">
        <v>60000</v>
      </c>
      <c r="J32" s="209" t="s">
        <v>618</v>
      </c>
      <c r="K32" s="154"/>
      <c r="L32" s="154" t="s">
        <v>298</v>
      </c>
      <c r="M32" s="154" t="s">
        <v>299</v>
      </c>
      <c r="N32" s="96"/>
      <c r="O32" s="96"/>
      <c r="P32" s="96"/>
      <c r="Q32" s="96" t="s">
        <v>57</v>
      </c>
      <c r="R32" s="96"/>
      <c r="S32" s="113"/>
      <c r="T32" s="159" t="s">
        <v>926</v>
      </c>
      <c r="U32" s="96"/>
      <c r="V32" s="96"/>
      <c r="W32" s="96" t="s">
        <v>617</v>
      </c>
      <c r="X32" s="159"/>
      <c r="Y32" s="96"/>
      <c r="Z32" s="96"/>
      <c r="AA32" s="96"/>
      <c r="AB32" s="96"/>
      <c r="AC32" s="96"/>
      <c r="AD32" s="96"/>
      <c r="AE32" s="96"/>
      <c r="AF32" s="96"/>
      <c r="AG32" s="96"/>
      <c r="AH32" s="96"/>
      <c r="AI32" s="159" t="s">
        <v>927</v>
      </c>
      <c r="AJ32" s="7"/>
    </row>
    <row r="33" spans="1:36" ht="49.9" customHeight="1" x14ac:dyDescent="0.25">
      <c r="A33" s="525"/>
      <c r="B33" s="222" t="s">
        <v>305</v>
      </c>
      <c r="C33" s="154" t="s">
        <v>623</v>
      </c>
      <c r="D33" s="154"/>
      <c r="E33" s="154"/>
      <c r="F33" s="154"/>
      <c r="G33" s="154"/>
      <c r="H33" s="154"/>
      <c r="I33" s="154"/>
      <c r="J33" s="154"/>
      <c r="K33" s="154"/>
      <c r="L33" s="154"/>
      <c r="M33" s="154" t="s">
        <v>624</v>
      </c>
      <c r="N33" s="96"/>
      <c r="O33" s="96"/>
      <c r="P33" s="96"/>
      <c r="Q33" s="96"/>
      <c r="R33" s="96"/>
      <c r="S33" s="113"/>
      <c r="T33" s="96"/>
      <c r="U33" s="96"/>
      <c r="V33" s="96"/>
      <c r="W33" s="96"/>
      <c r="X33" s="96"/>
      <c r="Y33" s="96"/>
      <c r="Z33" s="96"/>
      <c r="AA33" s="96"/>
      <c r="AB33" s="96"/>
      <c r="AC33" s="96"/>
      <c r="AD33" s="96"/>
      <c r="AE33" s="96"/>
      <c r="AF33" s="96"/>
      <c r="AG33" s="96"/>
      <c r="AH33" s="96"/>
      <c r="AI33" s="96"/>
      <c r="AJ33" s="7"/>
    </row>
    <row r="34" spans="1:36" ht="49.9" customHeight="1" x14ac:dyDescent="0.25">
      <c r="A34" s="562" t="s">
        <v>928</v>
      </c>
      <c r="B34" s="222" t="s">
        <v>317</v>
      </c>
      <c r="C34" s="153" t="s">
        <v>929</v>
      </c>
      <c r="D34" s="154"/>
      <c r="E34" s="154"/>
      <c r="F34" s="156"/>
      <c r="G34" s="180"/>
      <c r="H34" s="154"/>
      <c r="I34" s="157"/>
      <c r="J34" s="158"/>
      <c r="K34" s="158"/>
      <c r="L34" s="158"/>
      <c r="M34" s="154" t="s">
        <v>930</v>
      </c>
      <c r="N34" s="96"/>
      <c r="O34" s="96"/>
      <c r="P34" s="96"/>
      <c r="Q34" s="96"/>
      <c r="R34" s="96"/>
      <c r="S34" s="113"/>
      <c r="T34" s="94"/>
      <c r="U34" s="94"/>
      <c r="V34" s="94"/>
      <c r="W34" s="94"/>
      <c r="X34" s="94"/>
      <c r="Y34" s="94"/>
      <c r="Z34" s="94"/>
      <c r="AA34" s="94"/>
      <c r="AB34" s="94"/>
      <c r="AC34" s="94"/>
      <c r="AD34" s="94"/>
      <c r="AE34" s="94"/>
      <c r="AF34" s="94"/>
      <c r="AG34" s="94"/>
      <c r="AH34" s="94"/>
      <c r="AI34" s="94"/>
      <c r="AJ34" s="7"/>
    </row>
    <row r="35" spans="1:36" ht="49.9" customHeight="1" x14ac:dyDescent="0.25">
      <c r="A35" s="563"/>
      <c r="B35" s="222" t="s">
        <v>329</v>
      </c>
      <c r="C35" s="165" t="s">
        <v>931</v>
      </c>
      <c r="D35" s="154"/>
      <c r="E35" s="154"/>
      <c r="F35" s="182"/>
      <c r="G35" s="182"/>
      <c r="H35" s="181"/>
      <c r="I35" s="183"/>
      <c r="J35" s="158"/>
      <c r="K35" s="154"/>
      <c r="L35" s="154"/>
      <c r="M35" s="154" t="s">
        <v>932</v>
      </c>
      <c r="N35" s="96"/>
      <c r="O35" s="96"/>
      <c r="P35" s="96"/>
      <c r="Q35" s="96"/>
      <c r="R35" s="96"/>
      <c r="S35" s="113"/>
      <c r="T35" s="94"/>
      <c r="U35" s="94"/>
      <c r="V35" s="94"/>
      <c r="W35" s="94"/>
      <c r="X35" s="94"/>
      <c r="Y35" s="94"/>
      <c r="Z35" s="94"/>
      <c r="AA35" s="94"/>
      <c r="AB35" s="94"/>
      <c r="AC35" s="94"/>
      <c r="AD35" s="94"/>
      <c r="AE35" s="94"/>
      <c r="AF35" s="94"/>
      <c r="AG35" s="94"/>
      <c r="AH35" s="94"/>
      <c r="AI35" s="94"/>
      <c r="AJ35" s="7"/>
    </row>
    <row r="36" spans="1:36" ht="409.5" x14ac:dyDescent="0.25">
      <c r="A36" s="527" t="s">
        <v>342</v>
      </c>
      <c r="B36" s="222" t="s">
        <v>343</v>
      </c>
      <c r="C36" s="179" t="s">
        <v>352</v>
      </c>
      <c r="D36" s="154" t="s">
        <v>353</v>
      </c>
      <c r="E36" s="154" t="s">
        <v>354</v>
      </c>
      <c r="F36" s="156">
        <v>43191</v>
      </c>
      <c r="G36" s="156">
        <v>45047</v>
      </c>
      <c r="H36" s="154" t="s">
        <v>355</v>
      </c>
      <c r="I36" s="157">
        <v>382883</v>
      </c>
      <c r="J36" s="158" t="s">
        <v>933</v>
      </c>
      <c r="K36" s="154" t="s">
        <v>357</v>
      </c>
      <c r="L36" s="154"/>
      <c r="M36" s="154" t="s">
        <v>643</v>
      </c>
      <c r="N36" s="96"/>
      <c r="O36" s="96"/>
      <c r="P36" s="96"/>
      <c r="Q36" s="96" t="s">
        <v>57</v>
      </c>
      <c r="R36" s="96"/>
      <c r="S36" s="113"/>
      <c r="T36" s="153" t="s">
        <v>934</v>
      </c>
      <c r="U36" s="94" t="s">
        <v>935</v>
      </c>
      <c r="V36" s="94"/>
      <c r="W36" s="95" t="s">
        <v>288</v>
      </c>
      <c r="X36" s="94"/>
      <c r="Y36" s="94"/>
      <c r="Z36" s="94"/>
      <c r="AA36" s="94"/>
      <c r="AB36" s="94"/>
      <c r="AC36" s="94"/>
      <c r="AD36" s="94"/>
      <c r="AE36" s="94"/>
      <c r="AF36" s="158"/>
      <c r="AG36" s="154" t="s">
        <v>936</v>
      </c>
      <c r="AH36" s="94"/>
      <c r="AI36" s="94"/>
      <c r="AJ36" s="7"/>
    </row>
    <row r="37" spans="1:36" ht="49.9" customHeight="1" x14ac:dyDescent="0.25">
      <c r="A37" s="525"/>
      <c r="B37" s="222" t="s">
        <v>359</v>
      </c>
      <c r="C37" s="164" t="s">
        <v>787</v>
      </c>
      <c r="D37" s="164" t="s">
        <v>788</v>
      </c>
      <c r="E37" s="154" t="s">
        <v>373</v>
      </c>
      <c r="F37" s="156">
        <v>43191</v>
      </c>
      <c r="G37" s="156">
        <v>45047</v>
      </c>
      <c r="H37" s="154" t="s">
        <v>86</v>
      </c>
      <c r="I37" s="157">
        <v>60000</v>
      </c>
      <c r="J37" s="158" t="s">
        <v>374</v>
      </c>
      <c r="K37" s="158"/>
      <c r="L37" s="164" t="s">
        <v>789</v>
      </c>
      <c r="M37" s="164" t="s">
        <v>790</v>
      </c>
      <c r="N37" s="96"/>
      <c r="O37" s="96" t="s">
        <v>57</v>
      </c>
      <c r="P37" s="96"/>
      <c r="Q37" s="96"/>
      <c r="R37" s="96"/>
      <c r="S37" s="113" t="s">
        <v>7</v>
      </c>
      <c r="T37" s="164" t="s">
        <v>937</v>
      </c>
      <c r="U37" s="164" t="s">
        <v>938</v>
      </c>
      <c r="V37" s="164" t="s">
        <v>939</v>
      </c>
      <c r="W37" s="154" t="s">
        <v>940</v>
      </c>
      <c r="X37" s="94"/>
      <c r="Y37" s="94"/>
      <c r="Z37" s="94"/>
      <c r="AA37" s="94"/>
      <c r="AB37" s="94"/>
      <c r="AC37" s="94"/>
      <c r="AD37" s="94"/>
      <c r="AE37" s="94"/>
      <c r="AF37" s="94"/>
      <c r="AG37" s="94"/>
      <c r="AH37" s="94"/>
      <c r="AI37" s="179" t="s">
        <v>941</v>
      </c>
      <c r="AJ37" s="7"/>
    </row>
    <row r="38" spans="1:36" ht="330" x14ac:dyDescent="0.25">
      <c r="A38" s="525"/>
      <c r="B38" s="222" t="s">
        <v>376</v>
      </c>
      <c r="C38" s="179" t="s">
        <v>377</v>
      </c>
      <c r="D38" s="154" t="s">
        <v>378</v>
      </c>
      <c r="E38" s="164" t="s">
        <v>795</v>
      </c>
      <c r="F38" s="156">
        <v>43191</v>
      </c>
      <c r="G38" s="156">
        <v>45047</v>
      </c>
      <c r="H38" s="154" t="s">
        <v>387</v>
      </c>
      <c r="I38" s="157">
        <v>200000</v>
      </c>
      <c r="J38" s="158" t="s">
        <v>942</v>
      </c>
      <c r="K38" s="158"/>
      <c r="L38" s="162" t="s">
        <v>382</v>
      </c>
      <c r="M38" s="154" t="s">
        <v>389</v>
      </c>
      <c r="N38" s="96"/>
      <c r="O38" s="96"/>
      <c r="P38" s="96"/>
      <c r="Q38" s="96" t="s">
        <v>57</v>
      </c>
      <c r="R38" s="96"/>
      <c r="S38" s="113"/>
      <c r="T38" s="164" t="s">
        <v>943</v>
      </c>
      <c r="U38" s="164" t="s">
        <v>944</v>
      </c>
      <c r="V38" s="94"/>
      <c r="W38" s="154" t="s">
        <v>387</v>
      </c>
      <c r="X38" s="213"/>
      <c r="Y38" s="94"/>
      <c r="Z38" s="94"/>
      <c r="AA38" s="94"/>
      <c r="AB38" s="94"/>
      <c r="AC38" s="94"/>
      <c r="AD38" s="94"/>
      <c r="AE38" s="94"/>
      <c r="AF38" s="158" t="s">
        <v>945</v>
      </c>
      <c r="AG38" s="94"/>
      <c r="AH38" s="94"/>
      <c r="AI38" s="94"/>
      <c r="AJ38" s="7"/>
    </row>
    <row r="39" spans="1:36" ht="180" x14ac:dyDescent="0.25">
      <c r="A39" s="527" t="s">
        <v>796</v>
      </c>
      <c r="B39" s="222" t="s">
        <v>391</v>
      </c>
      <c r="C39" s="179" t="s">
        <v>392</v>
      </c>
      <c r="D39" s="154" t="s">
        <v>393</v>
      </c>
      <c r="E39" s="154" t="s">
        <v>394</v>
      </c>
      <c r="F39" s="156">
        <v>43191</v>
      </c>
      <c r="G39" s="156">
        <v>45047</v>
      </c>
      <c r="H39" s="154" t="s">
        <v>537</v>
      </c>
      <c r="I39" s="157">
        <v>75000</v>
      </c>
      <c r="J39" s="158" t="s">
        <v>663</v>
      </c>
      <c r="K39" s="158"/>
      <c r="L39" s="158" t="s">
        <v>397</v>
      </c>
      <c r="M39" s="154" t="s">
        <v>946</v>
      </c>
      <c r="N39" s="96"/>
      <c r="O39" s="96"/>
      <c r="P39" s="96"/>
      <c r="Q39" s="96" t="s">
        <v>57</v>
      </c>
      <c r="R39" s="96"/>
      <c r="S39" s="113" t="s">
        <v>6</v>
      </c>
      <c r="T39" s="293" t="s">
        <v>947</v>
      </c>
      <c r="U39" s="213"/>
      <c r="V39" s="213"/>
      <c r="W39" s="280"/>
      <c r="X39" s="191"/>
      <c r="Y39" s="285"/>
      <c r="Z39" s="213"/>
      <c r="AA39" s="213"/>
      <c r="AB39" s="94"/>
      <c r="AC39" s="94"/>
      <c r="AD39" s="94"/>
      <c r="AE39" s="94"/>
      <c r="AF39" s="158"/>
      <c r="AG39" s="94"/>
      <c r="AH39" s="94"/>
      <c r="AI39" s="179" t="s">
        <v>948</v>
      </c>
      <c r="AJ39" s="7"/>
    </row>
    <row r="40" spans="1:36" ht="409.5" x14ac:dyDescent="0.25">
      <c r="A40" s="525"/>
      <c r="B40" s="222" t="s">
        <v>404</v>
      </c>
      <c r="C40" s="179" t="s">
        <v>413</v>
      </c>
      <c r="D40" s="154" t="s">
        <v>406</v>
      </c>
      <c r="E40" s="154" t="s">
        <v>805</v>
      </c>
      <c r="F40" s="156">
        <v>43191</v>
      </c>
      <c r="G40" s="156">
        <v>45047</v>
      </c>
      <c r="H40" s="154" t="s">
        <v>534</v>
      </c>
      <c r="I40" s="157">
        <v>75000</v>
      </c>
      <c r="J40" s="158" t="s">
        <v>949</v>
      </c>
      <c r="K40" s="154"/>
      <c r="L40" s="154" t="s">
        <v>664</v>
      </c>
      <c r="M40" s="154" t="s">
        <v>415</v>
      </c>
      <c r="N40" s="96"/>
      <c r="O40" s="96"/>
      <c r="P40" s="96"/>
      <c r="Q40" s="96" t="s">
        <v>57</v>
      </c>
      <c r="R40" s="96"/>
      <c r="S40" s="113"/>
      <c r="T40" s="294" t="s">
        <v>950</v>
      </c>
      <c r="U40" s="210" t="s">
        <v>951</v>
      </c>
      <c r="V40" s="210"/>
      <c r="W40" s="281" t="s">
        <v>952</v>
      </c>
      <c r="X40" s="193" t="s">
        <v>953</v>
      </c>
      <c r="Y40" s="210" t="s">
        <v>954</v>
      </c>
      <c r="Z40" s="210" t="s">
        <v>955</v>
      </c>
      <c r="AA40" s="210"/>
      <c r="AB40" s="283"/>
      <c r="AC40" s="94"/>
      <c r="AD40" s="164"/>
      <c r="AE40" s="94"/>
      <c r="AF40" s="158" t="s">
        <v>956</v>
      </c>
      <c r="AG40" s="94"/>
      <c r="AH40" s="94"/>
      <c r="AI40" s="179" t="s">
        <v>957</v>
      </c>
      <c r="AJ40" s="7"/>
    </row>
    <row r="41" spans="1:36" ht="183.75" customHeight="1" x14ac:dyDescent="0.25">
      <c r="A41" s="525"/>
      <c r="B41" s="222" t="s">
        <v>416</v>
      </c>
      <c r="C41" s="179" t="s">
        <v>425</v>
      </c>
      <c r="D41" s="154" t="s">
        <v>426</v>
      </c>
      <c r="E41" s="154" t="s">
        <v>419</v>
      </c>
      <c r="F41" s="156">
        <v>43191</v>
      </c>
      <c r="G41" s="156">
        <v>45047</v>
      </c>
      <c r="H41" s="154" t="s">
        <v>534</v>
      </c>
      <c r="I41" s="157">
        <v>600000</v>
      </c>
      <c r="J41" s="155" t="s">
        <v>807</v>
      </c>
      <c r="K41" s="158"/>
      <c r="L41" s="158" t="s">
        <v>421</v>
      </c>
      <c r="M41" s="154" t="s">
        <v>958</v>
      </c>
      <c r="N41" s="96"/>
      <c r="O41" s="96"/>
      <c r="P41" s="96"/>
      <c r="Q41" s="96" t="s">
        <v>57</v>
      </c>
      <c r="R41" s="96"/>
      <c r="S41" s="113"/>
      <c r="T41" s="295" t="s">
        <v>959</v>
      </c>
      <c r="U41" s="210" t="s">
        <v>960</v>
      </c>
      <c r="V41" s="210"/>
      <c r="W41" s="282" t="s">
        <v>534</v>
      </c>
      <c r="X41" s="193" t="s">
        <v>961</v>
      </c>
      <c r="Y41" s="210"/>
      <c r="Z41" s="197" t="s">
        <v>962</v>
      </c>
      <c r="AA41" s="210"/>
      <c r="AB41" s="283"/>
      <c r="AC41" s="94"/>
      <c r="AD41" s="94"/>
      <c r="AE41"/>
      <c r="AF41" s="155" t="s">
        <v>963</v>
      </c>
      <c r="AG41" s="94"/>
      <c r="AH41" s="94"/>
      <c r="AI41" s="94"/>
      <c r="AJ41" s="7"/>
    </row>
    <row r="42" spans="1:36" ht="109.9" customHeight="1" x14ac:dyDescent="0.25">
      <c r="A42" s="525"/>
      <c r="B42" s="222" t="s">
        <v>429</v>
      </c>
      <c r="C42" s="179" t="s">
        <v>439</v>
      </c>
      <c r="D42" s="230" t="s">
        <v>964</v>
      </c>
      <c r="E42" s="154" t="s">
        <v>965</v>
      </c>
      <c r="F42" s="156">
        <v>43191</v>
      </c>
      <c r="G42" s="156">
        <v>45017</v>
      </c>
      <c r="H42" s="154" t="s">
        <v>674</v>
      </c>
      <c r="I42" s="157">
        <v>50000</v>
      </c>
      <c r="J42" s="155" t="s">
        <v>675</v>
      </c>
      <c r="K42" s="158"/>
      <c r="L42" s="158" t="s">
        <v>676</v>
      </c>
      <c r="M42" s="154" t="s">
        <v>966</v>
      </c>
      <c r="N42" s="96"/>
      <c r="O42" s="96"/>
      <c r="P42" s="96"/>
      <c r="Q42" s="96" t="s">
        <v>57</v>
      </c>
      <c r="R42" s="96"/>
      <c r="S42" s="113"/>
      <c r="T42" s="164" t="s">
        <v>967</v>
      </c>
      <c r="U42" s="159" t="s">
        <v>814</v>
      </c>
      <c r="W42" s="210" t="s">
        <v>816</v>
      </c>
      <c r="X42" s="284" t="s">
        <v>968</v>
      </c>
      <c r="Y42" s="96"/>
      <c r="Z42" s="96"/>
      <c r="AA42" s="96"/>
      <c r="AB42" s="94"/>
      <c r="AC42" s="94"/>
      <c r="AD42" s="94"/>
      <c r="AE42" s="94"/>
      <c r="AF42" s="94"/>
      <c r="AG42" s="94"/>
      <c r="AH42" s="94"/>
      <c r="AI42" s="279" t="s">
        <v>969</v>
      </c>
      <c r="AJ42" s="7"/>
    </row>
    <row r="43" spans="1:36" ht="49.9" customHeight="1" x14ac:dyDescent="0.25">
      <c r="A43" s="525"/>
      <c r="B43" s="274" t="s">
        <v>446</v>
      </c>
      <c r="C43" s="286" t="s">
        <v>820</v>
      </c>
      <c r="D43" s="275"/>
      <c r="E43" s="275"/>
      <c r="F43" s="276"/>
      <c r="G43" s="276"/>
      <c r="H43" s="277"/>
      <c r="I43" s="223"/>
      <c r="J43" s="275"/>
      <c r="K43" s="275"/>
      <c r="L43" s="275"/>
      <c r="M43" s="154" t="s">
        <v>456</v>
      </c>
      <c r="N43" s="96"/>
      <c r="O43" s="96"/>
      <c r="P43" s="96"/>
      <c r="Q43" s="96"/>
      <c r="R43" s="96"/>
      <c r="S43" s="113"/>
      <c r="T43" s="94"/>
      <c r="U43" s="94"/>
      <c r="V43" s="94"/>
      <c r="W43" s="94"/>
      <c r="X43" s="94"/>
      <c r="Y43" s="94"/>
      <c r="Z43" s="94"/>
      <c r="AA43" s="94"/>
      <c r="AB43" s="94"/>
      <c r="AC43" s="94"/>
      <c r="AD43" s="94"/>
      <c r="AE43" s="94"/>
      <c r="AF43" s="94"/>
      <c r="AG43" s="94"/>
      <c r="AH43" s="94"/>
      <c r="AI43" s="94"/>
      <c r="AJ43" s="7"/>
    </row>
    <row r="44" spans="1:36" ht="49.9" customHeight="1" x14ac:dyDescent="0.25">
      <c r="A44" s="525"/>
      <c r="B44" s="274" t="s">
        <v>457</v>
      </c>
      <c r="C44" s="168" t="s">
        <v>682</v>
      </c>
      <c r="D44" s="168"/>
      <c r="E44" s="168"/>
      <c r="F44" s="168"/>
      <c r="G44" s="168"/>
      <c r="H44" s="168"/>
      <c r="I44" s="168"/>
      <c r="J44" s="168"/>
      <c r="K44" s="168"/>
      <c r="L44" s="168"/>
      <c r="M44" s="154" t="s">
        <v>683</v>
      </c>
      <c r="N44" s="96"/>
      <c r="O44" s="96"/>
      <c r="P44" s="96"/>
      <c r="Q44" s="96"/>
      <c r="R44" s="96"/>
      <c r="S44" s="113"/>
      <c r="T44" s="94"/>
      <c r="U44" s="94"/>
      <c r="V44" s="94"/>
      <c r="W44" s="94"/>
      <c r="X44" s="213"/>
      <c r="Y44" s="213"/>
      <c r="Z44" s="213"/>
      <c r="AA44" s="94"/>
      <c r="AB44" s="94"/>
      <c r="AC44" s="94"/>
      <c r="AD44" s="94"/>
      <c r="AE44" s="94"/>
      <c r="AF44" s="94"/>
      <c r="AG44" s="94"/>
      <c r="AH44" s="94"/>
      <c r="AI44" s="94"/>
      <c r="AJ44" s="7"/>
    </row>
    <row r="45" spans="1:36" ht="49.9" customHeight="1" x14ac:dyDescent="0.25">
      <c r="A45" s="525"/>
      <c r="B45" s="222" t="s">
        <v>821</v>
      </c>
      <c r="C45" s="185" t="s">
        <v>533</v>
      </c>
      <c r="D45" s="154" t="s">
        <v>826</v>
      </c>
      <c r="E45" s="154" t="s">
        <v>107</v>
      </c>
      <c r="F45" s="156">
        <v>43191</v>
      </c>
      <c r="G45" s="156">
        <v>45047</v>
      </c>
      <c r="H45" s="154" t="s">
        <v>534</v>
      </c>
      <c r="I45" s="163">
        <v>20000</v>
      </c>
      <c r="J45" s="158" t="s">
        <v>970</v>
      </c>
      <c r="K45" s="158"/>
      <c r="L45" s="162" t="s">
        <v>528</v>
      </c>
      <c r="M45" s="164" t="s">
        <v>971</v>
      </c>
      <c r="N45" s="96"/>
      <c r="O45" s="96"/>
      <c r="P45" s="96"/>
      <c r="Q45" s="96" t="s">
        <v>57</v>
      </c>
      <c r="R45" s="96"/>
      <c r="S45" s="113"/>
      <c r="T45" s="164" t="s">
        <v>972</v>
      </c>
      <c r="U45" s="287" t="s">
        <v>973</v>
      </c>
      <c r="W45" s="288" t="s">
        <v>534</v>
      </c>
      <c r="X45" s="210" t="s">
        <v>974</v>
      </c>
      <c r="Y45" s="210"/>
      <c r="Z45" s="210"/>
      <c r="AA45" s="283"/>
      <c r="AB45" s="94"/>
      <c r="AC45" s="94"/>
      <c r="AD45" s="94"/>
      <c r="AE45" s="94"/>
      <c r="AF45" s="94"/>
      <c r="AG45" s="94"/>
      <c r="AH45" s="94"/>
      <c r="AI45" s="164" t="s">
        <v>975</v>
      </c>
      <c r="AJ45" s="7"/>
    </row>
    <row r="46" spans="1:36" ht="219.75" customHeight="1" x14ac:dyDescent="0.25">
      <c r="A46" s="525"/>
      <c r="B46" s="145" t="s">
        <v>835</v>
      </c>
      <c r="C46" s="164" t="s">
        <v>836</v>
      </c>
      <c r="D46" s="145" t="s">
        <v>837</v>
      </c>
      <c r="E46" s="164" t="s">
        <v>838</v>
      </c>
      <c r="F46" s="273">
        <v>44531</v>
      </c>
      <c r="G46" s="227">
        <v>45017</v>
      </c>
      <c r="H46" s="145" t="s">
        <v>839</v>
      </c>
      <c r="I46" s="164">
        <v>80000</v>
      </c>
      <c r="J46" s="164" t="s">
        <v>976</v>
      </c>
      <c r="K46" s="164" t="s">
        <v>538</v>
      </c>
      <c r="L46" s="164"/>
      <c r="M46" s="164" t="s">
        <v>977</v>
      </c>
      <c r="N46" s="96"/>
      <c r="O46" s="96"/>
      <c r="P46" s="96"/>
      <c r="Q46" s="96" t="s">
        <v>57</v>
      </c>
      <c r="R46" s="96"/>
      <c r="S46" s="113"/>
      <c r="T46" s="211" t="s">
        <v>978</v>
      </c>
      <c r="U46" s="210" t="s">
        <v>979</v>
      </c>
      <c r="V46" s="210"/>
      <c r="W46" s="289" t="s">
        <v>508</v>
      </c>
      <c r="X46" s="210" t="s">
        <v>980</v>
      </c>
      <c r="Y46" s="210"/>
      <c r="Z46" s="290" t="s">
        <v>981</v>
      </c>
      <c r="AA46" s="283"/>
      <c r="AB46" s="94"/>
      <c r="AC46" s="94"/>
      <c r="AD46" s="94"/>
      <c r="AE46" s="94"/>
      <c r="AF46" s="164" t="s">
        <v>982</v>
      </c>
      <c r="AG46" s="94"/>
      <c r="AH46" s="94"/>
      <c r="AI46" s="186" t="s">
        <v>983</v>
      </c>
      <c r="AJ46" s="7"/>
    </row>
    <row r="47" spans="1:36" ht="129" customHeight="1" x14ac:dyDescent="0.25">
      <c r="A47" s="525"/>
      <c r="B47" s="95" t="s">
        <v>842</v>
      </c>
      <c r="C47" s="164" t="s">
        <v>843</v>
      </c>
      <c r="D47" s="164" t="s">
        <v>984</v>
      </c>
      <c r="E47" s="164" t="s">
        <v>845</v>
      </c>
      <c r="F47" s="227">
        <v>44713</v>
      </c>
      <c r="G47" s="227">
        <v>45017</v>
      </c>
      <c r="H47" s="95" t="s">
        <v>839</v>
      </c>
      <c r="I47" s="94">
        <v>0</v>
      </c>
      <c r="J47" s="164" t="s">
        <v>985</v>
      </c>
      <c r="K47" s="94" t="s">
        <v>847</v>
      </c>
      <c r="L47" s="94" t="s">
        <v>847</v>
      </c>
      <c r="M47" s="164" t="s">
        <v>848</v>
      </c>
      <c r="N47" s="96"/>
      <c r="O47" s="96"/>
      <c r="P47" s="96" t="s">
        <v>57</v>
      </c>
      <c r="Q47" s="96"/>
      <c r="R47" s="96"/>
      <c r="S47" s="113"/>
      <c r="T47" s="164" t="s">
        <v>986</v>
      </c>
      <c r="U47" s="96" t="s">
        <v>987</v>
      </c>
      <c r="V47" s="159" t="s">
        <v>988</v>
      </c>
      <c r="W47" s="280" t="s">
        <v>508</v>
      </c>
      <c r="X47" s="210"/>
      <c r="Y47" s="210"/>
      <c r="Z47" s="210"/>
      <c r="AA47" s="283"/>
      <c r="AB47" s="94"/>
      <c r="AC47" s="94"/>
      <c r="AD47" s="94"/>
      <c r="AE47" s="94"/>
      <c r="AF47" s="175" t="s">
        <v>989</v>
      </c>
      <c r="AG47" s="94"/>
      <c r="AH47" s="94"/>
      <c r="AI47" s="94"/>
      <c r="AJ47" s="7"/>
    </row>
    <row r="48" spans="1:36" ht="49.9" customHeight="1" x14ac:dyDescent="0.25">
      <c r="A48" s="525"/>
      <c r="B48" s="278" t="s">
        <v>849</v>
      </c>
      <c r="C48" s="153" t="s">
        <v>990</v>
      </c>
      <c r="D48" s="164" t="s">
        <v>851</v>
      </c>
      <c r="E48" s="164" t="s">
        <v>852</v>
      </c>
      <c r="F48" s="273">
        <v>44531</v>
      </c>
      <c r="G48" s="273">
        <v>45017</v>
      </c>
      <c r="H48" s="145" t="s">
        <v>720</v>
      </c>
      <c r="I48" s="164">
        <v>40000</v>
      </c>
      <c r="J48" s="164" t="s">
        <v>991</v>
      </c>
      <c r="K48" s="164" t="s">
        <v>854</v>
      </c>
      <c r="L48" s="164"/>
      <c r="M48" s="164" t="s">
        <v>855</v>
      </c>
      <c r="N48" s="96"/>
      <c r="O48" s="96"/>
      <c r="P48" s="96"/>
      <c r="Q48" s="96" t="s">
        <v>57</v>
      </c>
      <c r="R48" s="96"/>
      <c r="S48" s="113"/>
      <c r="T48" s="164" t="s">
        <v>992</v>
      </c>
      <c r="U48" s="94" t="s">
        <v>993</v>
      </c>
      <c r="V48" s="94"/>
      <c r="W48" s="94" t="s">
        <v>534</v>
      </c>
      <c r="X48" s="96"/>
      <c r="Y48" s="229"/>
      <c r="Z48" s="96"/>
      <c r="AA48" s="94"/>
      <c r="AB48" s="94"/>
      <c r="AC48" s="94"/>
      <c r="AD48" s="94"/>
      <c r="AE48" s="94"/>
      <c r="AF48" s="94"/>
      <c r="AG48" s="94"/>
      <c r="AH48" s="94"/>
      <c r="AI48" s="94"/>
      <c r="AJ48" s="7"/>
    </row>
    <row r="49" spans="1:36" ht="49.9" customHeight="1" x14ac:dyDescent="0.25">
      <c r="A49" s="526"/>
      <c r="B49" s="222" t="s">
        <v>994</v>
      </c>
      <c r="C49" s="230" t="s">
        <v>995</v>
      </c>
      <c r="D49" s="154" t="s">
        <v>996</v>
      </c>
      <c r="E49" s="154" t="s">
        <v>320</v>
      </c>
      <c r="F49" s="156">
        <v>43191</v>
      </c>
      <c r="G49" s="180">
        <v>45047</v>
      </c>
      <c r="H49" s="154" t="s">
        <v>602</v>
      </c>
      <c r="I49" s="157">
        <v>40000</v>
      </c>
      <c r="J49" s="158" t="s">
        <v>321</v>
      </c>
      <c r="K49" s="158"/>
      <c r="L49" s="158" t="s">
        <v>322</v>
      </c>
      <c r="M49" s="164" t="s">
        <v>997</v>
      </c>
      <c r="N49" s="96"/>
      <c r="O49" s="96"/>
      <c r="P49" s="96"/>
      <c r="Q49" s="96" t="s">
        <v>57</v>
      </c>
      <c r="R49" s="96"/>
      <c r="S49" s="113"/>
      <c r="T49" s="164" t="s">
        <v>998</v>
      </c>
      <c r="U49" s="94" t="s">
        <v>999</v>
      </c>
      <c r="V49" s="94"/>
      <c r="W49" s="94" t="s">
        <v>602</v>
      </c>
      <c r="X49" s="94"/>
      <c r="Y49" s="94"/>
      <c r="Z49" s="154" t="s">
        <v>1000</v>
      </c>
      <c r="AA49" s="94"/>
      <c r="AB49" s="94"/>
      <c r="AC49" s="94"/>
      <c r="AD49" s="94"/>
      <c r="AE49" s="94"/>
      <c r="AF49" s="94"/>
      <c r="AG49" s="94"/>
      <c r="AH49" s="94"/>
      <c r="AI49" s="230" t="s">
        <v>1001</v>
      </c>
      <c r="AJ49" s="7"/>
    </row>
    <row r="50" spans="1:36" ht="35.25" customHeight="1" x14ac:dyDescent="0.25">
      <c r="AJ50" s="7"/>
    </row>
    <row r="51" spans="1:36" ht="35.25" customHeight="1" x14ac:dyDescent="0.25">
      <c r="B51" s="111"/>
      <c r="AJ51" s="7"/>
    </row>
    <row r="52" spans="1:36" ht="35.25" customHeight="1" x14ac:dyDescent="0.25">
      <c r="L52" s="110"/>
      <c r="AJ52" s="7"/>
    </row>
    <row r="53" spans="1:36" ht="35.25" customHeight="1" x14ac:dyDescent="0.25">
      <c r="A53" s="109" t="s">
        <v>469</v>
      </c>
      <c r="B53" s="108"/>
      <c r="C53" s="108"/>
      <c r="D53" s="108"/>
      <c r="E53" s="108"/>
      <c r="F53" s="108"/>
      <c r="G53" s="108"/>
      <c r="H53" s="108"/>
      <c r="I53" s="108"/>
      <c r="J53" s="108"/>
      <c r="K53" s="108"/>
      <c r="L53" s="107"/>
      <c r="M53" s="106"/>
      <c r="AJ53" s="7"/>
    </row>
    <row r="54" spans="1:36" ht="35.25" customHeight="1" x14ac:dyDescent="0.25">
      <c r="A54" s="105"/>
      <c r="B54" s="104"/>
      <c r="C54" s="104"/>
      <c r="D54" s="103"/>
      <c r="E54" s="103"/>
      <c r="F54" s="103"/>
      <c r="G54" s="103"/>
      <c r="H54" s="103"/>
      <c r="I54" s="103"/>
      <c r="J54" s="103"/>
      <c r="K54" s="103"/>
      <c r="L54" s="103"/>
      <c r="M54" s="103"/>
      <c r="N54" s="103"/>
      <c r="AJ54" s="7"/>
    </row>
    <row r="55" spans="1:36" ht="35.25" customHeight="1" x14ac:dyDescent="0.25">
      <c r="A55" s="102" t="s">
        <v>470</v>
      </c>
      <c r="B55" s="101"/>
      <c r="C55" s="100"/>
      <c r="AJ55" s="7"/>
    </row>
    <row r="56" spans="1:36" ht="35.25" customHeight="1" x14ac:dyDescent="0.25">
      <c r="AJ56" s="7"/>
    </row>
    <row r="57" spans="1:36" ht="35.25" customHeight="1" x14ac:dyDescent="0.25">
      <c r="A57" s="498" t="s">
        <v>471</v>
      </c>
      <c r="B57" s="547" t="s">
        <v>12</v>
      </c>
      <c r="C57" s="547" t="s">
        <v>13</v>
      </c>
      <c r="D57" s="547" t="s">
        <v>14</v>
      </c>
      <c r="E57" s="548" t="s">
        <v>15</v>
      </c>
      <c r="F57" s="547" t="s">
        <v>16</v>
      </c>
      <c r="G57" s="547"/>
      <c r="H57" s="547" t="s">
        <v>17</v>
      </c>
      <c r="I57" s="547" t="s">
        <v>18</v>
      </c>
      <c r="J57" s="543" t="s">
        <v>19</v>
      </c>
      <c r="K57" s="543" t="s">
        <v>20</v>
      </c>
      <c r="L57" s="543"/>
      <c r="M57" s="543" t="s">
        <v>21</v>
      </c>
      <c r="N57" s="99"/>
      <c r="AJ57" s="7"/>
    </row>
    <row r="58" spans="1:36" ht="35.25" customHeight="1" x14ac:dyDescent="0.25">
      <c r="A58" s="499"/>
      <c r="B58" s="547"/>
      <c r="C58" s="547"/>
      <c r="D58" s="547"/>
      <c r="E58" s="548"/>
      <c r="F58" s="98" t="s">
        <v>44</v>
      </c>
      <c r="G58" s="98" t="s">
        <v>45</v>
      </c>
      <c r="H58" s="547"/>
      <c r="I58" s="547"/>
      <c r="J58" s="543"/>
      <c r="K58" s="97" t="s">
        <v>46</v>
      </c>
      <c r="L58" s="97" t="s">
        <v>47</v>
      </c>
      <c r="M58" s="543"/>
      <c r="N58" s="1"/>
      <c r="AJ58" s="7"/>
    </row>
    <row r="59" spans="1:36" ht="35.25" customHeight="1" x14ac:dyDescent="0.25">
      <c r="A59" s="225" t="s">
        <v>1002</v>
      </c>
      <c r="B59" s="95" t="s">
        <v>1003</v>
      </c>
      <c r="C59" s="225" t="s">
        <v>1004</v>
      </c>
      <c r="D59" s="94" t="s">
        <v>1005</v>
      </c>
      <c r="E59" s="94" t="s">
        <v>1006</v>
      </c>
      <c r="F59" s="227">
        <v>45261</v>
      </c>
      <c r="G59" s="227">
        <v>45017</v>
      </c>
      <c r="H59" s="228" t="s">
        <v>720</v>
      </c>
      <c r="I59" s="94">
        <v>90000</v>
      </c>
      <c r="J59" s="225" t="s">
        <v>1007</v>
      </c>
      <c r="K59" s="96" t="s">
        <v>1008</v>
      </c>
      <c r="L59" s="96" t="s">
        <v>604</v>
      </c>
      <c r="M59" s="219" t="s">
        <v>1009</v>
      </c>
      <c r="N59" s="1"/>
      <c r="AJ59" s="7"/>
    </row>
    <row r="60" spans="1:36" ht="35.25" customHeight="1" x14ac:dyDescent="0.25">
      <c r="A60" s="95"/>
      <c r="B60" s="95"/>
      <c r="C60" s="296"/>
      <c r="D60" s="94"/>
      <c r="E60" s="94"/>
      <c r="F60" s="94"/>
      <c r="G60" s="94"/>
      <c r="I60" s="94"/>
      <c r="J60" s="94"/>
      <c r="K60" s="94"/>
      <c r="L60" s="94"/>
      <c r="M60" s="297"/>
      <c r="N60" s="1"/>
      <c r="AJ60" s="7"/>
    </row>
    <row r="61" spans="1:36" ht="35.25" customHeight="1" x14ac:dyDescent="0.25">
      <c r="A61" s="95"/>
      <c r="B61" s="95"/>
      <c r="C61" s="94"/>
      <c r="D61" s="94"/>
      <c r="E61" s="94"/>
      <c r="F61" s="94"/>
      <c r="G61" s="94"/>
      <c r="H61" s="94"/>
      <c r="I61" s="94"/>
      <c r="J61" s="94"/>
      <c r="K61" s="94"/>
      <c r="L61" s="94"/>
      <c r="M61" s="94"/>
      <c r="N61" s="1"/>
      <c r="AJ61" s="7"/>
    </row>
    <row r="62" spans="1:36" ht="35.25" customHeight="1" x14ac:dyDescent="0.25">
      <c r="A62" s="95"/>
      <c r="B62" s="95"/>
      <c r="C62" s="94"/>
      <c r="D62" s="94"/>
      <c r="E62" s="94"/>
      <c r="F62" s="94"/>
      <c r="G62" s="94"/>
      <c r="H62" s="94"/>
      <c r="I62" s="94"/>
      <c r="J62" s="94"/>
      <c r="K62" s="94"/>
      <c r="L62" s="94"/>
      <c r="M62" s="94"/>
      <c r="N62" s="1"/>
      <c r="AJ62" s="7"/>
    </row>
    <row r="63" spans="1:36" ht="35.25" customHeight="1" x14ac:dyDescent="0.25">
      <c r="A63" s="95"/>
      <c r="B63" s="95"/>
      <c r="C63" s="94"/>
      <c r="D63" s="94"/>
      <c r="E63" s="94"/>
      <c r="F63" s="94"/>
      <c r="G63" s="94"/>
      <c r="H63" s="94"/>
      <c r="I63" s="94"/>
      <c r="J63" s="94"/>
      <c r="K63" s="94"/>
      <c r="L63" s="94"/>
      <c r="M63" s="94"/>
      <c r="N63" s="1"/>
      <c r="AJ63" s="7"/>
    </row>
    <row r="64" spans="1:36" ht="35.25" customHeight="1" x14ac:dyDescent="0.25">
      <c r="A64" s="95"/>
      <c r="B64" s="95"/>
      <c r="C64" s="94"/>
      <c r="D64" s="94"/>
      <c r="E64" s="94"/>
      <c r="F64" s="94"/>
      <c r="G64" s="94"/>
      <c r="H64" s="94"/>
      <c r="I64" s="94"/>
      <c r="J64" s="94"/>
      <c r="K64" s="94"/>
      <c r="L64" s="94"/>
      <c r="M64" s="94"/>
      <c r="N64" s="1"/>
      <c r="AJ64" s="7"/>
    </row>
    <row r="65" spans="1:36" ht="35.25" customHeight="1" x14ac:dyDescent="0.25">
      <c r="A65" s="95"/>
      <c r="B65" s="95"/>
      <c r="C65" s="94"/>
      <c r="D65" s="94"/>
      <c r="E65" s="94"/>
      <c r="F65" s="94"/>
      <c r="G65" s="94"/>
      <c r="H65" s="94"/>
      <c r="I65" s="94"/>
      <c r="J65" s="94"/>
      <c r="K65" s="94"/>
      <c r="L65" s="94"/>
      <c r="M65" s="94"/>
      <c r="N65" s="1"/>
      <c r="AJ65" s="7"/>
    </row>
    <row r="66" spans="1:36" ht="35.25" customHeight="1" x14ac:dyDescent="0.25">
      <c r="A66" s="95"/>
      <c r="B66" s="95"/>
      <c r="C66" s="94"/>
      <c r="D66" s="94"/>
      <c r="E66" s="94"/>
      <c r="F66" s="94"/>
      <c r="G66" s="94"/>
      <c r="H66" s="94"/>
      <c r="I66" s="94"/>
      <c r="J66" s="94"/>
      <c r="K66" s="94"/>
      <c r="L66" s="94"/>
      <c r="M66" s="94"/>
      <c r="N66" s="1"/>
      <c r="AJ66" s="7"/>
    </row>
    <row r="67" spans="1:36" ht="35.25" customHeight="1" x14ac:dyDescent="0.25">
      <c r="A67" s="95"/>
      <c r="B67" s="95"/>
      <c r="C67" s="94"/>
      <c r="D67" s="94"/>
      <c r="E67" s="94"/>
      <c r="F67" s="94"/>
      <c r="G67" s="94"/>
      <c r="H67" s="94"/>
      <c r="I67" s="94"/>
      <c r="J67" s="94"/>
      <c r="K67" s="94"/>
      <c r="L67" s="94"/>
      <c r="M67" s="94"/>
      <c r="N67" s="1"/>
      <c r="AJ67" s="7"/>
    </row>
    <row r="68" spans="1:36" ht="35.25" customHeight="1" x14ac:dyDescent="0.25">
      <c r="AJ68" s="7"/>
    </row>
    <row r="69" spans="1:36" ht="35.25" customHeight="1" x14ac:dyDescent="0.25">
      <c r="A69" s="498" t="s">
        <v>471</v>
      </c>
      <c r="B69" s="547" t="s">
        <v>12</v>
      </c>
      <c r="C69" s="547" t="s">
        <v>13</v>
      </c>
      <c r="D69" s="547" t="s">
        <v>14</v>
      </c>
      <c r="E69" s="548" t="s">
        <v>15</v>
      </c>
      <c r="F69" s="547" t="s">
        <v>16</v>
      </c>
      <c r="G69" s="547"/>
      <c r="H69" s="547" t="s">
        <v>17</v>
      </c>
      <c r="I69" s="547" t="s">
        <v>18</v>
      </c>
      <c r="J69" s="547" t="s">
        <v>19</v>
      </c>
      <c r="K69" s="543" t="s">
        <v>20</v>
      </c>
      <c r="L69" s="543"/>
      <c r="M69" s="547" t="s">
        <v>21</v>
      </c>
      <c r="N69" s="99"/>
      <c r="AJ69" s="7"/>
    </row>
    <row r="70" spans="1:36" ht="35.25" customHeight="1" x14ac:dyDescent="0.25">
      <c r="A70" s="499"/>
      <c r="B70" s="547"/>
      <c r="C70" s="547"/>
      <c r="D70" s="547"/>
      <c r="E70" s="548"/>
      <c r="F70" s="98" t="s">
        <v>44</v>
      </c>
      <c r="G70" s="98" t="s">
        <v>45</v>
      </c>
      <c r="H70" s="547"/>
      <c r="I70" s="547"/>
      <c r="J70" s="547"/>
      <c r="K70" s="97" t="s">
        <v>46</v>
      </c>
      <c r="L70" s="97" t="s">
        <v>47</v>
      </c>
      <c r="M70" s="547"/>
      <c r="N70" s="1"/>
      <c r="AJ70" s="7"/>
    </row>
    <row r="71" spans="1:36" ht="35.25" customHeight="1" x14ac:dyDescent="0.25">
      <c r="A71" s="95"/>
      <c r="B71" s="95"/>
      <c r="C71" s="94"/>
      <c r="D71" s="94"/>
      <c r="E71" s="94"/>
      <c r="F71" s="94"/>
      <c r="G71" s="94"/>
      <c r="H71" s="94"/>
      <c r="I71" s="94"/>
      <c r="J71" s="96"/>
      <c r="K71" s="96"/>
      <c r="L71" s="96"/>
      <c r="M71" s="96"/>
      <c r="N71" s="1"/>
      <c r="AJ71" s="7"/>
    </row>
    <row r="72" spans="1:36" ht="35.25" customHeight="1" x14ac:dyDescent="0.25">
      <c r="A72" s="95"/>
      <c r="B72" s="95"/>
      <c r="C72" s="94"/>
      <c r="D72" s="94"/>
      <c r="E72" s="94"/>
      <c r="F72" s="94"/>
      <c r="G72" s="94"/>
      <c r="H72" s="94"/>
      <c r="I72" s="94"/>
      <c r="J72" s="94"/>
      <c r="K72" s="94"/>
      <c r="L72" s="94"/>
      <c r="M72" s="94"/>
      <c r="N72" s="1"/>
      <c r="AJ72" s="7"/>
    </row>
    <row r="73" spans="1:36" ht="35.25" customHeight="1" x14ac:dyDescent="0.25">
      <c r="A73" s="95"/>
      <c r="B73" s="95"/>
      <c r="C73" s="94"/>
      <c r="D73" s="94"/>
      <c r="E73" s="94"/>
      <c r="F73" s="94"/>
      <c r="G73" s="94"/>
      <c r="H73" s="94"/>
      <c r="I73" s="94"/>
      <c r="J73" s="94"/>
      <c r="K73" s="94"/>
      <c r="L73" s="94"/>
      <c r="M73" s="94"/>
      <c r="N73" s="1"/>
      <c r="AJ73" s="7"/>
    </row>
    <row r="74" spans="1:36" ht="35.25" customHeight="1" x14ac:dyDescent="0.25">
      <c r="A74" s="95"/>
      <c r="B74" s="95"/>
      <c r="C74" s="94"/>
      <c r="D74" s="94"/>
      <c r="E74" s="94"/>
      <c r="F74" s="94"/>
      <c r="G74" s="94"/>
      <c r="H74" s="94"/>
      <c r="I74" s="94"/>
      <c r="J74" s="94"/>
      <c r="K74" s="94"/>
      <c r="L74" s="94"/>
      <c r="M74" s="94"/>
      <c r="N74" s="1"/>
      <c r="AJ74" s="7"/>
    </row>
    <row r="75" spans="1:36" ht="35.25" customHeight="1" x14ac:dyDescent="0.25">
      <c r="A75" s="95"/>
      <c r="B75" s="95"/>
      <c r="C75" s="94"/>
      <c r="D75" s="94"/>
      <c r="E75" s="94"/>
      <c r="F75" s="94"/>
      <c r="G75" s="94"/>
      <c r="H75" s="94"/>
      <c r="I75" s="94"/>
      <c r="J75" s="94"/>
      <c r="K75" s="94"/>
      <c r="L75" s="94"/>
      <c r="M75" s="94"/>
      <c r="N75" s="1"/>
      <c r="AJ75" s="7"/>
    </row>
    <row r="76" spans="1:36" ht="35.25" customHeight="1" x14ac:dyDescent="0.25">
      <c r="A76" s="95"/>
      <c r="B76" s="95"/>
      <c r="C76" s="94"/>
      <c r="D76" s="94"/>
      <c r="E76" s="94"/>
      <c r="F76" s="94"/>
      <c r="G76" s="94"/>
      <c r="H76" s="94"/>
      <c r="I76" s="94"/>
      <c r="J76" s="94"/>
      <c r="K76" s="94"/>
      <c r="L76" s="94"/>
      <c r="M76" s="94"/>
      <c r="N76" s="1"/>
      <c r="AJ76" s="7"/>
    </row>
    <row r="77" spans="1:36" ht="35.25" customHeight="1" x14ac:dyDescent="0.25">
      <c r="A77" s="95"/>
      <c r="B77" s="95"/>
      <c r="C77" s="94"/>
      <c r="D77" s="94"/>
      <c r="E77" s="94"/>
      <c r="F77" s="94"/>
      <c r="G77" s="94"/>
      <c r="H77" s="94"/>
      <c r="I77" s="94"/>
      <c r="J77" s="94"/>
      <c r="K77" s="94"/>
      <c r="L77" s="94"/>
      <c r="M77" s="94"/>
      <c r="N77" s="1"/>
      <c r="AJ77" s="7"/>
    </row>
    <row r="78" spans="1:36" ht="35.25" customHeight="1" x14ac:dyDescent="0.25">
      <c r="A78" s="95"/>
      <c r="B78" s="95"/>
      <c r="C78" s="94"/>
      <c r="D78" s="94"/>
      <c r="E78" s="94"/>
      <c r="F78" s="94"/>
      <c r="G78" s="94"/>
      <c r="H78" s="94"/>
      <c r="I78" s="94"/>
      <c r="J78" s="94"/>
      <c r="K78" s="94"/>
      <c r="L78" s="94"/>
      <c r="M78" s="94"/>
      <c r="N78" s="1"/>
      <c r="AJ78" s="7"/>
    </row>
    <row r="79" spans="1:36" ht="35.25" customHeight="1" x14ac:dyDescent="0.25">
      <c r="A79" s="95"/>
      <c r="B79" s="95"/>
      <c r="C79" s="94"/>
      <c r="D79" s="94"/>
      <c r="E79" s="94"/>
      <c r="F79" s="94"/>
      <c r="G79" s="94"/>
      <c r="H79" s="94"/>
      <c r="I79" s="94"/>
      <c r="J79" s="94"/>
      <c r="K79" s="94"/>
      <c r="L79" s="94"/>
      <c r="M79" s="94"/>
      <c r="N79" s="1"/>
      <c r="AJ79" s="7"/>
    </row>
    <row r="80" spans="1:36" ht="35.25" customHeight="1" x14ac:dyDescent="0.25">
      <c r="AJ80" s="7"/>
    </row>
    <row r="81" spans="1:36" ht="35.25" customHeight="1" x14ac:dyDescent="0.25">
      <c r="A81" s="498" t="s">
        <v>471</v>
      </c>
      <c r="B81" s="547" t="s">
        <v>12</v>
      </c>
      <c r="C81" s="547" t="s">
        <v>13</v>
      </c>
      <c r="D81" s="547" t="s">
        <v>14</v>
      </c>
      <c r="E81" s="548" t="s">
        <v>15</v>
      </c>
      <c r="F81" s="547" t="s">
        <v>16</v>
      </c>
      <c r="G81" s="547"/>
      <c r="H81" s="547" t="s">
        <v>17</v>
      </c>
      <c r="I81" s="547" t="s">
        <v>18</v>
      </c>
      <c r="J81" s="547" t="s">
        <v>19</v>
      </c>
      <c r="K81" s="543" t="s">
        <v>20</v>
      </c>
      <c r="L81" s="543"/>
      <c r="M81" s="547" t="s">
        <v>21</v>
      </c>
      <c r="N81" s="99"/>
      <c r="AJ81" s="7"/>
    </row>
    <row r="82" spans="1:36" ht="35.25" customHeight="1" x14ac:dyDescent="0.25">
      <c r="A82" s="499"/>
      <c r="B82" s="547"/>
      <c r="C82" s="547"/>
      <c r="D82" s="547"/>
      <c r="E82" s="548"/>
      <c r="F82" s="98" t="s">
        <v>44</v>
      </c>
      <c r="G82" s="98" t="s">
        <v>45</v>
      </c>
      <c r="H82" s="547"/>
      <c r="I82" s="547"/>
      <c r="J82" s="547"/>
      <c r="K82" s="97" t="s">
        <v>46</v>
      </c>
      <c r="L82" s="97" t="s">
        <v>47</v>
      </c>
      <c r="M82" s="547"/>
      <c r="N82" s="1"/>
      <c r="AJ82" s="7"/>
    </row>
    <row r="83" spans="1:36" ht="35.25" customHeight="1" x14ac:dyDescent="0.25">
      <c r="A83" s="95"/>
      <c r="B83" s="95"/>
      <c r="C83" s="94"/>
      <c r="D83" s="94"/>
      <c r="E83" s="94"/>
      <c r="F83" s="94"/>
      <c r="G83" s="94"/>
      <c r="H83" s="94"/>
      <c r="I83" s="94"/>
      <c r="J83" s="96"/>
      <c r="K83" s="96"/>
      <c r="L83" s="96"/>
      <c r="M83" s="96"/>
      <c r="N83" s="1"/>
      <c r="AJ83" s="7"/>
    </row>
    <row r="84" spans="1:36" ht="35.25" customHeight="1" x14ac:dyDescent="0.25">
      <c r="A84" s="95"/>
      <c r="B84" s="95"/>
      <c r="C84" s="94"/>
      <c r="D84" s="94"/>
      <c r="E84" s="94"/>
      <c r="F84" s="94"/>
      <c r="G84" s="94"/>
      <c r="H84" s="94"/>
      <c r="I84" s="94"/>
      <c r="J84" s="94"/>
      <c r="K84" s="94"/>
      <c r="L84" s="94"/>
      <c r="M84" s="94"/>
      <c r="N84" s="1"/>
      <c r="AJ84" s="7"/>
    </row>
    <row r="85" spans="1:36" ht="35.25" customHeight="1" x14ac:dyDescent="0.25">
      <c r="A85" s="95"/>
      <c r="B85" s="95"/>
      <c r="C85" s="94"/>
      <c r="D85" s="94"/>
      <c r="E85" s="94"/>
      <c r="F85" s="94"/>
      <c r="G85" s="94"/>
      <c r="H85" s="94"/>
      <c r="I85" s="94"/>
      <c r="J85" s="94"/>
      <c r="K85" s="94"/>
      <c r="L85" s="94"/>
      <c r="M85" s="94"/>
      <c r="N85" s="1"/>
      <c r="AJ85" s="7"/>
    </row>
    <row r="86" spans="1:36" ht="35.25" customHeight="1" x14ac:dyDescent="0.25">
      <c r="A86" s="95"/>
      <c r="B86" s="95"/>
      <c r="C86" s="94"/>
      <c r="D86" s="94"/>
      <c r="E86" s="94"/>
      <c r="F86" s="94"/>
      <c r="G86" s="94"/>
      <c r="H86" s="94"/>
      <c r="I86" s="94"/>
      <c r="J86" s="94"/>
      <c r="K86" s="94"/>
      <c r="L86" s="94"/>
      <c r="M86" s="94"/>
      <c r="N86" s="1"/>
      <c r="AJ86" s="7"/>
    </row>
    <row r="87" spans="1:36" ht="35.25" customHeight="1" x14ac:dyDescent="0.25">
      <c r="A87" s="95"/>
      <c r="B87" s="95"/>
      <c r="C87" s="94"/>
      <c r="D87" s="94"/>
      <c r="E87" s="94"/>
      <c r="F87" s="94"/>
      <c r="G87" s="94"/>
      <c r="H87" s="94"/>
      <c r="I87" s="94"/>
      <c r="J87" s="94"/>
      <c r="K87" s="94"/>
      <c r="L87" s="94"/>
      <c r="M87" s="94"/>
      <c r="N87" s="1"/>
      <c r="AJ87" s="7"/>
    </row>
    <row r="88" spans="1:36" ht="35.25" customHeight="1" x14ac:dyDescent="0.25">
      <c r="A88" s="95"/>
      <c r="B88" s="95"/>
      <c r="C88" s="94"/>
      <c r="D88" s="94"/>
      <c r="E88" s="94"/>
      <c r="F88" s="94"/>
      <c r="G88" s="94"/>
      <c r="H88" s="94"/>
      <c r="I88" s="94"/>
      <c r="J88" s="94"/>
      <c r="K88" s="94"/>
      <c r="L88" s="94"/>
      <c r="M88" s="94"/>
      <c r="N88" s="1"/>
      <c r="AJ88" s="7"/>
    </row>
    <row r="89" spans="1:36" ht="35.25" customHeight="1" x14ac:dyDescent="0.25">
      <c r="A89" s="95"/>
      <c r="B89" s="95"/>
      <c r="C89" s="94"/>
      <c r="D89" s="94"/>
      <c r="E89" s="94"/>
      <c r="F89" s="94"/>
      <c r="G89" s="94"/>
      <c r="H89" s="94"/>
      <c r="I89" s="94"/>
      <c r="J89" s="94"/>
      <c r="K89" s="94"/>
      <c r="L89" s="94"/>
      <c r="M89" s="94"/>
      <c r="N89" s="1"/>
      <c r="AJ89" s="7"/>
    </row>
    <row r="90" spans="1:36" ht="35.25" customHeight="1" x14ac:dyDescent="0.25">
      <c r="A90" s="95"/>
      <c r="B90" s="95"/>
      <c r="C90" s="94"/>
      <c r="D90" s="94"/>
      <c r="E90" s="94"/>
      <c r="F90" s="94"/>
      <c r="G90" s="94"/>
      <c r="H90" s="94"/>
      <c r="I90" s="94"/>
      <c r="J90" s="94"/>
      <c r="K90" s="94"/>
      <c r="L90" s="94"/>
      <c r="M90" s="94"/>
      <c r="N90" s="1"/>
      <c r="AJ90" s="7"/>
    </row>
    <row r="91" spans="1:36" ht="35.25" customHeight="1" x14ac:dyDescent="0.25">
      <c r="A91" s="95"/>
      <c r="B91" s="95"/>
      <c r="C91" s="94"/>
      <c r="D91" s="94"/>
      <c r="E91" s="94"/>
      <c r="F91" s="94"/>
      <c r="G91" s="94"/>
      <c r="H91" s="94"/>
      <c r="I91" s="94"/>
      <c r="J91" s="94"/>
      <c r="K91" s="94"/>
      <c r="L91" s="94"/>
      <c r="M91" s="94"/>
      <c r="N91" s="1"/>
      <c r="AJ91" s="7"/>
    </row>
    <row r="92" spans="1:36" ht="35.25" customHeight="1" x14ac:dyDescent="0.25">
      <c r="AJ92" s="7"/>
    </row>
    <row r="93" spans="1:36" ht="35.25" customHeight="1" x14ac:dyDescent="0.25">
      <c r="A93" s="561" t="s">
        <v>472</v>
      </c>
      <c r="B93" s="547" t="s">
        <v>12</v>
      </c>
      <c r="C93" s="547" t="s">
        <v>13</v>
      </c>
      <c r="D93" s="547" t="s">
        <v>14</v>
      </c>
      <c r="E93" s="548" t="s">
        <v>15</v>
      </c>
      <c r="F93" s="547" t="s">
        <v>16</v>
      </c>
      <c r="G93" s="547"/>
      <c r="H93" s="547" t="s">
        <v>17</v>
      </c>
      <c r="I93" s="547" t="s">
        <v>18</v>
      </c>
      <c r="J93" s="547" t="s">
        <v>19</v>
      </c>
      <c r="K93" s="543" t="s">
        <v>20</v>
      </c>
      <c r="L93" s="543"/>
      <c r="M93" s="547" t="s">
        <v>21</v>
      </c>
      <c r="N93" s="99"/>
      <c r="AJ93" s="7"/>
    </row>
    <row r="94" spans="1:36" ht="35.25" customHeight="1" x14ac:dyDescent="0.25">
      <c r="A94" s="561"/>
      <c r="B94" s="547"/>
      <c r="C94" s="547"/>
      <c r="D94" s="547"/>
      <c r="E94" s="548"/>
      <c r="F94" s="98" t="s">
        <v>44</v>
      </c>
      <c r="G94" s="98" t="s">
        <v>45</v>
      </c>
      <c r="H94" s="547"/>
      <c r="I94" s="547"/>
      <c r="J94" s="547"/>
      <c r="K94" s="97" t="s">
        <v>46</v>
      </c>
      <c r="L94" s="97" t="s">
        <v>47</v>
      </c>
      <c r="M94" s="547"/>
      <c r="N94" s="1"/>
      <c r="AJ94" s="7"/>
    </row>
    <row r="95" spans="1:36" ht="35.25" customHeight="1" x14ac:dyDescent="0.25">
      <c r="A95" s="95"/>
      <c r="B95" s="95"/>
      <c r="C95" s="94"/>
      <c r="D95" s="94"/>
      <c r="E95" s="94"/>
      <c r="F95" s="94"/>
      <c r="G95" s="94"/>
      <c r="H95" s="94"/>
      <c r="I95" s="94"/>
      <c r="J95" s="96"/>
      <c r="K95" s="96"/>
      <c r="L95" s="96"/>
      <c r="M95" s="96"/>
      <c r="N95" s="1"/>
      <c r="AJ95" s="7"/>
    </row>
    <row r="96" spans="1:36" ht="35.25" customHeight="1" x14ac:dyDescent="0.25">
      <c r="A96" s="95"/>
      <c r="B96" s="95"/>
      <c r="C96" s="94"/>
      <c r="D96" s="94"/>
      <c r="E96" s="94"/>
      <c r="F96" s="94"/>
      <c r="G96" s="94"/>
      <c r="H96" s="94"/>
      <c r="I96" s="94"/>
      <c r="J96" s="94"/>
      <c r="K96" s="94"/>
      <c r="L96" s="94"/>
      <c r="M96" s="94"/>
      <c r="N96" s="1"/>
      <c r="AJ96" s="7"/>
    </row>
    <row r="97" spans="1:36" ht="35.25" customHeight="1" x14ac:dyDescent="0.25">
      <c r="A97" s="95"/>
      <c r="B97" s="95"/>
      <c r="C97" s="94"/>
      <c r="D97" s="94"/>
      <c r="E97" s="94"/>
      <c r="F97" s="94"/>
      <c r="G97" s="94"/>
      <c r="H97" s="94"/>
      <c r="I97" s="94"/>
      <c r="J97" s="94"/>
      <c r="K97" s="94"/>
      <c r="L97" s="94"/>
      <c r="M97" s="94"/>
      <c r="N97" s="1"/>
      <c r="AJ97" s="7"/>
    </row>
    <row r="98" spans="1:36" ht="35.25" customHeight="1" x14ac:dyDescent="0.25">
      <c r="A98" s="95"/>
      <c r="B98" s="95"/>
      <c r="C98" s="94"/>
      <c r="D98" s="94"/>
      <c r="E98" s="94"/>
      <c r="F98" s="94"/>
      <c r="G98" s="94"/>
      <c r="H98" s="94"/>
      <c r="I98" s="94"/>
      <c r="J98" s="94"/>
      <c r="K98" s="94"/>
      <c r="L98" s="94"/>
      <c r="M98" s="94"/>
      <c r="N98" s="1"/>
      <c r="AJ98" s="7"/>
    </row>
    <row r="99" spans="1:36" ht="35.25" customHeight="1" x14ac:dyDescent="0.25">
      <c r="A99" s="95"/>
      <c r="B99" s="95"/>
      <c r="C99" s="94"/>
      <c r="D99" s="94"/>
      <c r="E99" s="94"/>
      <c r="F99" s="94"/>
      <c r="G99" s="94"/>
      <c r="H99" s="94"/>
      <c r="I99" s="94"/>
      <c r="J99" s="94"/>
      <c r="K99" s="94"/>
      <c r="L99" s="94"/>
      <c r="M99" s="94"/>
      <c r="N99" s="1"/>
      <c r="AJ99" s="7"/>
    </row>
    <row r="100" spans="1:36" ht="35.25" customHeight="1" x14ac:dyDescent="0.25">
      <c r="A100" s="95"/>
      <c r="B100" s="95"/>
      <c r="C100" s="94"/>
      <c r="D100" s="94"/>
      <c r="E100" s="94"/>
      <c r="F100" s="94"/>
      <c r="G100" s="94"/>
      <c r="H100" s="94"/>
      <c r="I100" s="94"/>
      <c r="J100" s="94"/>
      <c r="K100" s="94"/>
      <c r="L100" s="94"/>
      <c r="M100" s="94"/>
      <c r="N100" s="1"/>
      <c r="AJ100" s="7"/>
    </row>
    <row r="101" spans="1:36" ht="35.25" customHeight="1" x14ac:dyDescent="0.25">
      <c r="A101" s="95"/>
      <c r="B101" s="95"/>
      <c r="C101" s="94"/>
      <c r="D101" s="94"/>
      <c r="E101" s="94"/>
      <c r="F101" s="94"/>
      <c r="G101" s="94"/>
      <c r="H101" s="94"/>
      <c r="I101" s="94"/>
      <c r="J101" s="94"/>
      <c r="K101" s="94"/>
      <c r="L101" s="94"/>
      <c r="M101" s="94"/>
      <c r="N101" s="1"/>
      <c r="AJ101" s="7"/>
    </row>
    <row r="102" spans="1:36" ht="35.25" customHeight="1" x14ac:dyDescent="0.25">
      <c r="A102" s="95"/>
      <c r="B102" s="95"/>
      <c r="C102" s="94"/>
      <c r="D102" s="94"/>
      <c r="E102" s="94"/>
      <c r="F102" s="94"/>
      <c r="G102" s="94"/>
      <c r="H102" s="94"/>
      <c r="I102" s="94"/>
      <c r="J102" s="94"/>
      <c r="K102" s="94"/>
      <c r="L102" s="94"/>
      <c r="M102" s="94"/>
      <c r="N102" s="1"/>
      <c r="AJ102" s="7"/>
    </row>
    <row r="103" spans="1:36" ht="35.25" customHeight="1" x14ac:dyDescent="0.25">
      <c r="A103" s="95"/>
      <c r="B103" s="95"/>
      <c r="C103" s="94"/>
      <c r="D103" s="94"/>
      <c r="E103" s="94"/>
      <c r="F103" s="94"/>
      <c r="G103" s="94"/>
      <c r="H103" s="94"/>
      <c r="I103" s="94"/>
      <c r="J103" s="94"/>
      <c r="K103" s="94"/>
      <c r="L103" s="94"/>
      <c r="M103" s="94"/>
      <c r="N103" s="1"/>
      <c r="AJ103" s="7"/>
    </row>
    <row r="104" spans="1:36" ht="35.25" customHeight="1" x14ac:dyDescent="0.25">
      <c r="A104" s="7"/>
      <c r="B104" s="7"/>
      <c r="C104" s="7"/>
      <c r="D104" s="7"/>
      <c r="E104" s="7"/>
      <c r="F104" s="7"/>
      <c r="G104" s="7"/>
      <c r="H104" s="7"/>
      <c r="I104" s="7"/>
      <c r="J104" s="7"/>
      <c r="K104" s="7"/>
      <c r="L104" s="7"/>
      <c r="M104" s="7"/>
      <c r="N104" s="93"/>
      <c r="O104" s="93"/>
      <c r="P104" s="93"/>
      <c r="Q104" s="93"/>
      <c r="R104" s="93"/>
      <c r="S104" s="93"/>
      <c r="T104" s="93"/>
      <c r="U104" s="93"/>
      <c r="V104" s="93"/>
      <c r="W104" s="93"/>
      <c r="X104" s="93"/>
      <c r="Y104" s="92"/>
      <c r="Z104" s="93"/>
      <c r="AA104" s="93"/>
      <c r="AB104" s="93"/>
      <c r="AC104" s="93"/>
      <c r="AD104" s="93"/>
      <c r="AE104" s="93"/>
      <c r="AF104" s="93"/>
      <c r="AG104" s="93"/>
      <c r="AH104" s="93"/>
      <c r="AI104" s="93"/>
      <c r="AJ104" s="7"/>
    </row>
    <row r="105" spans="1:36" ht="35.25" customHeight="1" x14ac:dyDescent="0.25">
      <c r="A105" s="7"/>
      <c r="B105" s="7"/>
      <c r="C105" s="7"/>
      <c r="D105" s="7"/>
      <c r="E105" s="7"/>
      <c r="F105" s="7"/>
      <c r="G105" s="7"/>
      <c r="H105" s="7"/>
      <c r="I105" s="7"/>
      <c r="J105" s="7"/>
      <c r="K105" s="7"/>
      <c r="L105" s="7"/>
      <c r="M105" s="7"/>
      <c r="N105" s="93"/>
      <c r="O105" s="93"/>
      <c r="P105" s="93"/>
      <c r="Q105" s="93"/>
      <c r="R105" s="93"/>
      <c r="S105" s="93"/>
      <c r="T105" s="93"/>
      <c r="U105" s="93"/>
      <c r="V105" s="93"/>
      <c r="W105" s="93"/>
      <c r="X105" s="93"/>
      <c r="Y105" s="92"/>
      <c r="Z105" s="93"/>
      <c r="AA105" s="93"/>
      <c r="AB105" s="93"/>
      <c r="AC105" s="93"/>
      <c r="AD105" s="93"/>
      <c r="AE105" s="93"/>
      <c r="AF105" s="93"/>
      <c r="AG105" s="93"/>
      <c r="AH105" s="93"/>
      <c r="AI105" s="93"/>
      <c r="AJ105" s="7"/>
    </row>
  </sheetData>
  <sheetProtection algorithmName="SHA-512" hashValue="PimUQWMKNSbotO/ueY07BCWcnffQihh1ej23iIx+QVaUQu8sluhyTgK88Wqu743Xn5p7JsL4Tn8RynrduzR1Iw==" saltValue="ryWOE+oQUYPQmyIciP+9IQ==" spinCount="100000" sheet="1" objects="1" scenarios="1"/>
  <protectedRanges>
    <protectedRange algorithmName="SHA-512" hashValue="5jH4U9Zgd+YFTuniFROoHTbpuouRuNm6X91+BZc74mPFrlW6y1nFgB1tf7U64KzHkmV4G8k4GBIicRxoyDOhdw==" saltValue="jnK7oTEJdlNSxF42J3oZHQ==" spinCount="100000" sqref="B4:K4" name="Intervalo1_1"/>
  </protectedRanges>
  <autoFilter ref="A9:AN49" xr:uid="{A53C4B99-8954-40EC-9107-0B18AB15AFF8}">
    <filterColumn colId="5" showButton="0"/>
    <filterColumn colId="10" showButton="0"/>
  </autoFilter>
  <mergeCells count="89">
    <mergeCell ref="B4:K4"/>
    <mergeCell ref="H93:H94"/>
    <mergeCell ref="I93:I94"/>
    <mergeCell ref="J93:J94"/>
    <mergeCell ref="K93:L93"/>
    <mergeCell ref="H81:H82"/>
    <mergeCell ref="I81:I82"/>
    <mergeCell ref="J81:J82"/>
    <mergeCell ref="K81:L81"/>
    <mergeCell ref="H69:H70"/>
    <mergeCell ref="I69:I70"/>
    <mergeCell ref="J69:J70"/>
    <mergeCell ref="K69:L69"/>
    <mergeCell ref="H57:H58"/>
    <mergeCell ref="I57:I58"/>
    <mergeCell ref="J57:J58"/>
    <mergeCell ref="M93:M94"/>
    <mergeCell ref="B93:B94"/>
    <mergeCell ref="C93:C94"/>
    <mergeCell ref="D93:D94"/>
    <mergeCell ref="E93:E94"/>
    <mergeCell ref="F93:G93"/>
    <mergeCell ref="M81:M82"/>
    <mergeCell ref="B81:B82"/>
    <mergeCell ref="C81:C82"/>
    <mergeCell ref="D81:D82"/>
    <mergeCell ref="E81:E82"/>
    <mergeCell ref="F81:G81"/>
    <mergeCell ref="M69:M70"/>
    <mergeCell ref="B69:B70"/>
    <mergeCell ref="C69:C70"/>
    <mergeCell ref="D69:D70"/>
    <mergeCell ref="E69:E70"/>
    <mergeCell ref="F69:G69"/>
    <mergeCell ref="K57:L57"/>
    <mergeCell ref="M57:M58"/>
    <mergeCell ref="B57:B58"/>
    <mergeCell ref="C57:C58"/>
    <mergeCell ref="D57:D58"/>
    <mergeCell ref="E57:E58"/>
    <mergeCell ref="F57:G57"/>
    <mergeCell ref="A11:A26"/>
    <mergeCell ref="A27:A33"/>
    <mergeCell ref="A34:A35"/>
    <mergeCell ref="A36:A38"/>
    <mergeCell ref="A39:A49"/>
    <mergeCell ref="Z9:Z10"/>
    <mergeCell ref="A57:A58"/>
    <mergeCell ref="A69:A70"/>
    <mergeCell ref="A81:A82"/>
    <mergeCell ref="A93:A94"/>
    <mergeCell ref="T9:T10"/>
    <mergeCell ref="K9:L9"/>
    <mergeCell ref="M9:M10"/>
    <mergeCell ref="O9:O10"/>
    <mergeCell ref="P9:P10"/>
    <mergeCell ref="Q9:Q10"/>
    <mergeCell ref="R9:R10"/>
    <mergeCell ref="S9:S10"/>
    <mergeCell ref="N9:N10"/>
    <mergeCell ref="F9:G9"/>
    <mergeCell ref="H9:H10"/>
    <mergeCell ref="U9:U10"/>
    <mergeCell ref="V9:V10"/>
    <mergeCell ref="W9:W10"/>
    <mergeCell ref="X9:X10"/>
    <mergeCell ref="Y9:Y10"/>
    <mergeCell ref="AA9:AA10"/>
    <mergeCell ref="AB9:AB10"/>
    <mergeCell ref="AD9:AD10"/>
    <mergeCell ref="AE9:AE10"/>
    <mergeCell ref="AF9:AF10"/>
    <mergeCell ref="AC9:AC10"/>
    <mergeCell ref="I9:I10"/>
    <mergeCell ref="J9:J10"/>
    <mergeCell ref="A1:AI1"/>
    <mergeCell ref="A2:AI2"/>
    <mergeCell ref="B6:C6"/>
    <mergeCell ref="A8:M8"/>
    <mergeCell ref="N8:X8"/>
    <mergeCell ref="Y8:AI8"/>
    <mergeCell ref="A9:A10"/>
    <mergeCell ref="B9:B10"/>
    <mergeCell ref="C9:C10"/>
    <mergeCell ref="D9:D10"/>
    <mergeCell ref="E9:E10"/>
    <mergeCell ref="AG9:AG10"/>
    <mergeCell ref="AH9:AH10"/>
    <mergeCell ref="AI9:AI10"/>
  </mergeCells>
  <conditionalFormatting sqref="N11:N49">
    <cfRule type="cellIs" dxfId="13" priority="7" stopIfTrue="1" operator="equal">
      <formula>"x"</formula>
    </cfRule>
  </conditionalFormatting>
  <conditionalFormatting sqref="O11:O49">
    <cfRule type="cellIs" dxfId="12" priority="6" operator="equal">
      <formula>"x"</formula>
    </cfRule>
  </conditionalFormatting>
  <conditionalFormatting sqref="P11:P49">
    <cfRule type="cellIs" dxfId="11" priority="5" operator="equal">
      <formula>"x"</formula>
    </cfRule>
  </conditionalFormatting>
  <conditionalFormatting sqref="Q11:Q49">
    <cfRule type="cellIs" dxfId="10" priority="4" stopIfTrue="1" operator="equal">
      <formula>"x"</formula>
    </cfRule>
  </conditionalFormatting>
  <conditionalFormatting sqref="R11:R49">
    <cfRule type="cellIs" dxfId="9" priority="3" operator="equal">
      <formula>"x"</formula>
    </cfRule>
  </conditionalFormatting>
  <conditionalFormatting sqref="S11:S49">
    <cfRule type="cellIs" dxfId="8" priority="1" stopIfTrue="1" operator="equal">
      <formula>$AN$7</formula>
    </cfRule>
    <cfRule type="cellIs" dxfId="7" priority="2" stopIfTrue="1" operator="equal">
      <formula>$AN$6</formula>
    </cfRule>
  </conditionalFormatting>
  <conditionalFormatting sqref="AN6:AN7">
    <cfRule type="cellIs" dxfId="6" priority="8" stopIfTrue="1" operator="equal">
      <formula>$AN$6</formula>
    </cfRule>
  </conditionalFormatting>
  <dataValidations count="1">
    <dataValidation type="list" allowBlank="1" showInputMessage="1" showErrorMessage="1" sqref="S11:S49" xr:uid="{80896324-C3E5-4163-86C7-C7A202ACF8FF}">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9DF9E-CF40-402B-8459-26006748C654}">
  <sheetPr>
    <pageSetUpPr fitToPage="1"/>
  </sheetPr>
  <dimension ref="A1:AC38"/>
  <sheetViews>
    <sheetView showGridLines="0" zoomScale="80" zoomScaleNormal="80" zoomScalePageLayoutView="70" workbookViewId="0">
      <selection activeCell="B3" sqref="B3:W3"/>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9" width="4.140625" hidden="1" customWidth="1"/>
    <col min="30" max="30" width="0" hidden="1" customWidth="1"/>
  </cols>
  <sheetData>
    <row r="1" spans="1:28" x14ac:dyDescent="0.25">
      <c r="A1" s="4"/>
      <c r="B1" s="464" t="s">
        <v>0</v>
      </c>
      <c r="C1" s="464"/>
      <c r="D1" s="464"/>
      <c r="E1" s="464"/>
      <c r="F1" s="464"/>
      <c r="G1" s="464"/>
      <c r="H1" s="464"/>
      <c r="I1" s="464"/>
      <c r="J1" s="464"/>
      <c r="K1" s="464"/>
      <c r="L1" s="464"/>
      <c r="M1" s="464"/>
      <c r="N1" s="464"/>
      <c r="O1" s="464"/>
      <c r="P1" s="464"/>
      <c r="Q1" s="464"/>
      <c r="R1" s="464"/>
      <c r="S1" s="464"/>
      <c r="T1" s="464"/>
      <c r="U1" s="464"/>
      <c r="V1" s="464"/>
      <c r="W1" s="464"/>
      <c r="X1" s="4"/>
    </row>
    <row r="2" spans="1:28" s="2" customFormat="1" ht="21" customHeight="1" x14ac:dyDescent="0.25">
      <c r="A2" s="5"/>
      <c r="B2" s="464"/>
      <c r="C2" s="464"/>
      <c r="D2" s="464"/>
      <c r="E2" s="464"/>
      <c r="F2" s="464"/>
      <c r="G2" s="464"/>
      <c r="H2" s="464"/>
      <c r="I2" s="464"/>
      <c r="J2" s="464"/>
      <c r="K2" s="464"/>
      <c r="L2" s="464"/>
      <c r="M2" s="464"/>
      <c r="N2" s="464"/>
      <c r="O2" s="464"/>
      <c r="P2" s="464"/>
      <c r="Q2" s="464"/>
      <c r="R2" s="464"/>
      <c r="S2" s="464"/>
      <c r="T2" s="464"/>
      <c r="U2" s="464"/>
      <c r="V2" s="464"/>
      <c r="W2" s="464"/>
      <c r="X2" s="5"/>
    </row>
    <row r="3" spans="1:28" ht="33.75" customHeight="1" x14ac:dyDescent="0.35">
      <c r="A3" s="4"/>
      <c r="B3" s="504" t="str">
        <f>'Monitoria Anual - 4'!A2</f>
        <v>Plano de Ação Nacional para Conservação das Espécies Ameaçadas de Extinção da Ictiofauna, Herpetofauna e Primatas do Cerrado e Pantanal - CERPAN</v>
      </c>
      <c r="C3" s="504"/>
      <c r="D3" s="504"/>
      <c r="E3" s="504"/>
      <c r="F3" s="504"/>
      <c r="G3" s="504"/>
      <c r="H3" s="504"/>
      <c r="I3" s="504"/>
      <c r="J3" s="504"/>
      <c r="K3" s="504"/>
      <c r="L3" s="504"/>
      <c r="M3" s="504"/>
      <c r="N3" s="504"/>
      <c r="O3" s="504"/>
      <c r="P3" s="504"/>
      <c r="Q3" s="504"/>
      <c r="R3" s="504"/>
      <c r="S3" s="504"/>
      <c r="T3" s="504"/>
      <c r="U3" s="504"/>
      <c r="V3" s="504"/>
      <c r="W3" s="504"/>
      <c r="X3" s="4"/>
    </row>
    <row r="4" spans="1:28" x14ac:dyDescent="0.25">
      <c r="A4" s="4"/>
      <c r="J4" s="6"/>
      <c r="K4" s="6"/>
      <c r="L4" s="6"/>
      <c r="M4" s="6"/>
      <c r="N4" s="6"/>
      <c r="O4" s="6"/>
      <c r="X4" s="4"/>
    </row>
    <row r="5" spans="1:28" s="133" customFormat="1" ht="45" customHeight="1" x14ac:dyDescent="0.25">
      <c r="A5" s="138"/>
      <c r="B5" s="476" t="s">
        <v>473</v>
      </c>
      <c r="C5" s="476"/>
      <c r="D5" s="477" t="str">
        <f>'Monitoria Anual - 4'!B4</f>
        <v xml:space="preserve">Reduzir o risco de extinção das espécies-alvo de peixes, anfíbios, répteis e primatas do Cerrado e Pantanal e as ameaças aos seus hábitats, em 5 anos. </v>
      </c>
      <c r="E5" s="477"/>
      <c r="F5" s="477"/>
      <c r="G5" s="477"/>
      <c r="H5" s="477"/>
      <c r="I5" s="477"/>
      <c r="J5" s="477"/>
      <c r="K5" s="477"/>
      <c r="L5" s="477"/>
      <c r="M5" s="478"/>
      <c r="N5" s="8"/>
      <c r="O5" s="8"/>
      <c r="P5" s="8"/>
      <c r="Q5" s="8"/>
      <c r="R5" s="8"/>
      <c r="X5" s="138"/>
    </row>
    <row r="6" spans="1:28" s="253" customFormat="1" ht="18.75" x14ac:dyDescent="0.3">
      <c r="A6" s="252"/>
      <c r="J6" s="254"/>
      <c r="K6" s="254"/>
      <c r="L6" s="254"/>
      <c r="M6" s="254"/>
      <c r="N6" s="254"/>
      <c r="O6" s="254"/>
      <c r="X6" s="252"/>
    </row>
    <row r="7" spans="1:28" s="253" customFormat="1" ht="26.25" customHeight="1" x14ac:dyDescent="0.3">
      <c r="A7" s="252"/>
      <c r="B7" s="476" t="s">
        <v>4</v>
      </c>
      <c r="C7" s="476"/>
      <c r="D7" s="470" t="str">
        <f>'Monitoria Anual - 4'!B6</f>
        <v>17/11 e 18/11/2022 (VIRTUAL)</v>
      </c>
      <c r="E7" s="470"/>
      <c r="F7" s="470"/>
      <c r="G7" s="471"/>
      <c r="H7" s="133"/>
      <c r="I7" s="255"/>
      <c r="J7" s="254"/>
      <c r="K7" s="254"/>
      <c r="L7" s="254"/>
      <c r="M7" s="254"/>
      <c r="N7" s="254"/>
      <c r="O7" s="254"/>
      <c r="X7" s="252"/>
    </row>
    <row r="8" spans="1:28" x14ac:dyDescent="0.25">
      <c r="A8" s="4"/>
      <c r="X8" s="4"/>
    </row>
    <row r="9" spans="1:28" ht="31.5" customHeight="1" x14ac:dyDescent="0.25">
      <c r="A9" s="4"/>
      <c r="B9" s="464" t="s">
        <v>474</v>
      </c>
      <c r="C9" s="464"/>
      <c r="D9" s="464"/>
      <c r="E9" s="464"/>
      <c r="F9" s="464"/>
      <c r="G9" s="464"/>
      <c r="H9" s="464"/>
      <c r="I9" s="464"/>
      <c r="J9" s="464"/>
      <c r="K9" s="464"/>
      <c r="L9" s="464"/>
      <c r="M9" s="464"/>
      <c r="N9" s="464"/>
      <c r="O9" s="464"/>
      <c r="P9" s="464"/>
      <c r="Q9" s="464"/>
      <c r="R9" s="464"/>
      <c r="S9" s="464"/>
      <c r="T9" s="464"/>
      <c r="U9" s="464"/>
      <c r="V9" s="464"/>
      <c r="W9" s="464"/>
      <c r="X9" s="4"/>
    </row>
    <row r="10" spans="1:28" x14ac:dyDescent="0.25">
      <c r="A10" s="4"/>
      <c r="G10" s="9"/>
      <c r="H10" s="9"/>
      <c r="I10" s="9"/>
      <c r="X10" s="4"/>
    </row>
    <row r="11" spans="1:28" ht="15.75" x14ac:dyDescent="0.25">
      <c r="A11" s="4"/>
      <c r="B11" s="465" t="s">
        <v>475</v>
      </c>
      <c r="C11" s="466"/>
      <c r="D11" s="10"/>
      <c r="E11" s="10"/>
      <c r="F11" s="10"/>
      <c r="G11" s="10"/>
      <c r="H11" s="10"/>
      <c r="I11" s="10"/>
      <c r="J11" s="10"/>
      <c r="K11" s="10"/>
      <c r="L11" s="10"/>
      <c r="M11" s="10"/>
      <c r="N11" s="10"/>
      <c r="O11" s="10"/>
      <c r="P11" s="10"/>
      <c r="Q11" s="10"/>
      <c r="R11" s="10"/>
      <c r="S11" s="10"/>
      <c r="T11" s="10"/>
      <c r="U11" s="10"/>
      <c r="V11" s="10"/>
      <c r="W11" s="10"/>
      <c r="X11" s="4"/>
    </row>
    <row r="12" spans="1:28" ht="15.75" thickBot="1" x14ac:dyDescent="0.3">
      <c r="A12" s="4"/>
      <c r="F12" s="505"/>
      <c r="G12" s="505"/>
      <c r="H12" s="11"/>
      <c r="X12" s="4"/>
    </row>
    <row r="13" spans="1:28" ht="33.75" customHeight="1" thickBot="1" x14ac:dyDescent="0.3">
      <c r="A13" s="4"/>
      <c r="C13" s="473" t="s">
        <v>1010</v>
      </c>
      <c r="D13" s="474"/>
      <c r="E13" s="474"/>
      <c r="F13" s="474"/>
      <c r="G13" s="475"/>
      <c r="H13" s="12"/>
      <c r="X13" s="4"/>
    </row>
    <row r="14" spans="1:28" s="1" customFormat="1" ht="34.5" customHeight="1" thickBot="1" x14ac:dyDescent="0.3">
      <c r="A14" s="7"/>
      <c r="C14" s="13" t="s">
        <v>477</v>
      </c>
      <c r="D14" s="14" t="s">
        <v>478</v>
      </c>
      <c r="E14" s="15" t="s">
        <v>479</v>
      </c>
      <c r="F14" s="14" t="s">
        <v>480</v>
      </c>
      <c r="G14" s="16" t="s">
        <v>479</v>
      </c>
      <c r="H14" s="17"/>
      <c r="X14" s="7"/>
    </row>
    <row r="15" spans="1:28" ht="15.75" x14ac:dyDescent="0.25">
      <c r="A15" s="4"/>
      <c r="C15" s="18" t="s">
        <v>481</v>
      </c>
      <c r="D15" s="19"/>
      <c r="E15" s="122"/>
      <c r="F15" s="21">
        <f>COUNTA('Monitoria Anual - 4'!S11:S999)</f>
        <v>2</v>
      </c>
      <c r="G15" s="121">
        <f t="shared" ref="G15:G21" si="0">F15/$F$22</f>
        <v>8.3333333333333329E-2</v>
      </c>
      <c r="H15" s="117"/>
      <c r="X15" s="4"/>
    </row>
    <row r="16" spans="1:28" ht="15.75" x14ac:dyDescent="0.25">
      <c r="A16" s="4"/>
      <c r="C16" s="24" t="s">
        <v>482</v>
      </c>
      <c r="D16" s="25">
        <f>COUNTA('Monitoria Anual - 4'!N11:N999)</f>
        <v>0</v>
      </c>
      <c r="E16" s="120">
        <f>D16/$D$22</f>
        <v>0</v>
      </c>
      <c r="F16" s="27">
        <f>D16-AB16</f>
        <v>0</v>
      </c>
      <c r="G16" s="120">
        <f t="shared" si="0"/>
        <v>0</v>
      </c>
      <c r="H16" s="117"/>
      <c r="X16" s="4"/>
      <c r="Z16">
        <f>COUNTIFS('Monitoria Anual - 4'!N:N,"x",'Monitoria Anual - 4'!S:S,"Excluída")</f>
        <v>0</v>
      </c>
      <c r="AA16">
        <f>COUNTIFS('Monitoria Anual - 4'!N:N,"x",'Monitoria Anual - 4'!S:S,"Agrupada")</f>
        <v>0</v>
      </c>
      <c r="AB16">
        <f>Z16+AA16</f>
        <v>0</v>
      </c>
    </row>
    <row r="17" spans="1:28" ht="15.75" x14ac:dyDescent="0.25">
      <c r="A17" s="4"/>
      <c r="C17" s="28" t="s">
        <v>483</v>
      </c>
      <c r="D17" s="25">
        <f>COUNTA('Monitoria Anual - 4'!O11:O999)</f>
        <v>1</v>
      </c>
      <c r="E17" s="120">
        <f>D17/$D$22</f>
        <v>0.04</v>
      </c>
      <c r="F17" s="27">
        <f>D17-AB17</f>
        <v>0</v>
      </c>
      <c r="G17" s="120">
        <f t="shared" si="0"/>
        <v>0</v>
      </c>
      <c r="H17" s="117"/>
      <c r="X17" s="4"/>
      <c r="Z17">
        <f t="array" ref="Z17">COUNTIFS('Monitoria Anual - 4'!O:O,"x",'Monitoria Anual - 4'!S:S,"Excluída")</f>
        <v>1</v>
      </c>
      <c r="AA17">
        <f t="array" ref="AA17">COUNTIFS('Monitoria Anual - 4'!O:O,"x",'Monitoria Anual - 4'!S:S,"Agrupada")</f>
        <v>0</v>
      </c>
      <c r="AB17">
        <f>Z17+AA17</f>
        <v>1</v>
      </c>
    </row>
    <row r="18" spans="1:28" ht="15.75" x14ac:dyDescent="0.25">
      <c r="A18" s="4"/>
      <c r="C18" s="29" t="s">
        <v>484</v>
      </c>
      <c r="D18" s="25">
        <f>COUNTA('Monitoria Anual - 4'!P11:P999)</f>
        <v>2</v>
      </c>
      <c r="E18" s="120">
        <f>D18/$D$22</f>
        <v>0.08</v>
      </c>
      <c r="F18" s="27">
        <f>D18-AB18</f>
        <v>2</v>
      </c>
      <c r="G18" s="120">
        <f t="shared" si="0"/>
        <v>8.3333333333333329E-2</v>
      </c>
      <c r="H18" s="117"/>
      <c r="X18" s="4"/>
      <c r="Z18">
        <f t="array" ref="Z18">COUNTIFS('Monitoria Anual - 4'!P:P,"x",'Monitoria Anual - 4'!S:S,"Excluída")</f>
        <v>0</v>
      </c>
      <c r="AA18">
        <f t="array" ref="AA18">COUNTIFS('Monitoria Anual - 4'!P:P,"x",'Monitoria Anual - 4'!S:S,"Agrupada")</f>
        <v>0</v>
      </c>
      <c r="AB18">
        <f>Z18+AA18</f>
        <v>0</v>
      </c>
    </row>
    <row r="19" spans="1:28" ht="15.75" x14ac:dyDescent="0.25">
      <c r="A19" s="4"/>
      <c r="C19" s="30" t="s">
        <v>485</v>
      </c>
      <c r="D19" s="25">
        <f>COUNTA('Monitoria Anual - 4'!Q11:Q999)</f>
        <v>20</v>
      </c>
      <c r="E19" s="120">
        <f>D19/$D$22</f>
        <v>0.8</v>
      </c>
      <c r="F19" s="27">
        <f>D19-AB19</f>
        <v>19</v>
      </c>
      <c r="G19" s="120">
        <f t="shared" si="0"/>
        <v>0.79166666666666663</v>
      </c>
      <c r="H19" s="117"/>
      <c r="X19" s="4"/>
      <c r="Z19">
        <f t="array" ref="Z19">COUNTIFS('Monitoria Anual - 4'!Q:Q,"x",'Monitoria Anual - 4'!S:S,"Excluída")</f>
        <v>0</v>
      </c>
      <c r="AA19">
        <f t="array" ref="AA19">COUNTIFS('Monitoria Anual - 4'!Q:Q,"x",'Monitoria Anual - 4'!S:S,"Agrupada")</f>
        <v>1</v>
      </c>
      <c r="AB19">
        <f>Z19+AA19</f>
        <v>1</v>
      </c>
    </row>
    <row r="20" spans="1:28" ht="15.75" x14ac:dyDescent="0.25">
      <c r="A20" s="4"/>
      <c r="C20" s="31" t="s">
        <v>486</v>
      </c>
      <c r="D20" s="25">
        <f>COUNTA('Monitoria Anual - 4'!R11:R999)</f>
        <v>2</v>
      </c>
      <c r="E20" s="120">
        <f>D20/$D$22</f>
        <v>0.08</v>
      </c>
      <c r="F20" s="27">
        <f>D20-AB20</f>
        <v>2</v>
      </c>
      <c r="G20" s="120">
        <f t="shared" si="0"/>
        <v>8.3333333333333329E-2</v>
      </c>
      <c r="H20" s="117"/>
      <c r="X20" s="4"/>
      <c r="Z20">
        <f t="array" ref="Z20">COUNTIFS('Monitoria Anual - 4'!R:R,"x",'Monitoria Anual - 4'!S:S,"Excluída")</f>
        <v>0</v>
      </c>
      <c r="AA20">
        <f t="array" ref="AA20">COUNTIFS('Monitoria Anual - 4'!R:R,"x",'Monitoria Anual - 4'!S:S,"Agrupada")</f>
        <v>0</v>
      </c>
      <c r="AB20">
        <f>Z20+AA20</f>
        <v>0</v>
      </c>
    </row>
    <row r="21" spans="1:28" ht="16.5" thickBot="1" x14ac:dyDescent="0.3">
      <c r="A21" s="4"/>
      <c r="C21" s="32" t="s">
        <v>487</v>
      </c>
      <c r="D21" s="33"/>
      <c r="E21" s="119"/>
      <c r="F21" s="35">
        <v>1</v>
      </c>
      <c r="G21" s="118">
        <f t="shared" si="0"/>
        <v>4.1666666666666664E-2</v>
      </c>
      <c r="H21" s="117"/>
      <c r="X21" s="4"/>
    </row>
    <row r="22" spans="1:28" ht="16.5" thickBot="1" x14ac:dyDescent="0.3">
      <c r="A22" s="4"/>
      <c r="C22" s="37" t="s">
        <v>488</v>
      </c>
      <c r="D22" s="38">
        <f>SUM(D16:D20)</f>
        <v>25</v>
      </c>
      <c r="E22" s="39">
        <f>SUM(E15:E21)</f>
        <v>1</v>
      </c>
      <c r="F22" s="40">
        <f>SUM(F16:F21)</f>
        <v>24</v>
      </c>
      <c r="G22" s="39">
        <f>SUM(G16:G21)</f>
        <v>1</v>
      </c>
      <c r="H22" s="117"/>
      <c r="X22" s="4"/>
    </row>
    <row r="23" spans="1:28" ht="15.75" thickBot="1" x14ac:dyDescent="0.3">
      <c r="A23" s="4"/>
      <c r="C23" s="41" t="s">
        <v>489</v>
      </c>
      <c r="D23" s="467">
        <f>COUNTIF('Monitoria Anual - 4'!S11:S999,"Agrupada")</f>
        <v>1</v>
      </c>
      <c r="E23" s="468"/>
      <c r="F23" s="468"/>
      <c r="G23" s="469"/>
      <c r="H23" s="42"/>
      <c r="X23" s="4"/>
    </row>
    <row r="24" spans="1:28" ht="15.75" thickBot="1" x14ac:dyDescent="0.3">
      <c r="A24" s="4"/>
      <c r="C24" s="43" t="s">
        <v>490</v>
      </c>
      <c r="D24" s="467">
        <f>COUNTIF('Monitoria Anual - 4'!S11:S161,"Excluída")</f>
        <v>1</v>
      </c>
      <c r="E24" s="468"/>
      <c r="F24" s="468"/>
      <c r="G24" s="469"/>
      <c r="X24" s="4"/>
    </row>
    <row r="25" spans="1:28" x14ac:dyDescent="0.25">
      <c r="A25" s="4"/>
      <c r="X25" s="4"/>
    </row>
    <row r="26" spans="1:28" x14ac:dyDescent="0.25">
      <c r="A26" s="4"/>
      <c r="X26" s="4"/>
    </row>
    <row r="27" spans="1:28" ht="15.75" x14ac:dyDescent="0.25">
      <c r="A27" s="4"/>
      <c r="B27" s="465" t="s">
        <v>491</v>
      </c>
      <c r="C27" s="466"/>
      <c r="D27" s="10"/>
      <c r="E27" s="10"/>
      <c r="F27" s="10"/>
      <c r="G27" s="10"/>
      <c r="X27" s="4"/>
    </row>
    <row r="28" spans="1:28" ht="16.5" thickBot="1" x14ac:dyDescent="0.3">
      <c r="A28" s="4"/>
      <c r="B28" s="10"/>
      <c r="C28" s="44"/>
      <c r="D28" s="44"/>
      <c r="E28" s="44"/>
      <c r="F28" s="44"/>
      <c r="G28" s="44"/>
      <c r="H28" s="10"/>
      <c r="I28" s="10"/>
      <c r="J28" s="10"/>
      <c r="K28" s="10"/>
      <c r="L28" s="10"/>
      <c r="M28" s="10"/>
      <c r="N28" s="10"/>
      <c r="O28" s="10"/>
      <c r="P28" s="10"/>
      <c r="Q28" s="10"/>
      <c r="R28" s="10"/>
      <c r="S28" s="10"/>
      <c r="T28" s="10"/>
      <c r="U28" s="10"/>
      <c r="V28" s="10"/>
      <c r="W28" s="10"/>
      <c r="X28" s="4"/>
    </row>
    <row r="29" spans="1:28" ht="16.5" thickBot="1" x14ac:dyDescent="0.3">
      <c r="A29" s="4"/>
      <c r="B29" s="44"/>
      <c r="C29" s="45" t="s">
        <v>492</v>
      </c>
      <c r="D29" s="46">
        <v>4</v>
      </c>
      <c r="H29" s="44"/>
      <c r="I29" s="44"/>
      <c r="J29" s="44"/>
      <c r="K29" s="44"/>
      <c r="L29" s="44"/>
      <c r="M29" s="44"/>
      <c r="N29" s="44"/>
      <c r="O29" s="44"/>
      <c r="P29" s="44"/>
      <c r="Q29" s="44"/>
      <c r="R29" s="44"/>
      <c r="S29" s="44"/>
      <c r="T29" s="44"/>
      <c r="U29" s="44"/>
      <c r="V29" s="44"/>
      <c r="W29" s="44"/>
      <c r="X29" s="4"/>
    </row>
    <row r="30" spans="1:28" ht="15.75" thickBot="1" x14ac:dyDescent="0.3">
      <c r="A30" s="4"/>
      <c r="X30" s="4"/>
    </row>
    <row r="31" spans="1:28" ht="15.75" thickBot="1" x14ac:dyDescent="0.3">
      <c r="A31" s="4"/>
      <c r="C31" s="47" t="s">
        <v>493</v>
      </c>
      <c r="D31" s="47" t="s">
        <v>494</v>
      </c>
      <c r="E31" s="48"/>
      <c r="F31" s="49"/>
      <c r="G31" s="50"/>
      <c r="H31" s="51"/>
      <c r="I31" s="52"/>
      <c r="J31" s="53"/>
      <c r="W31" s="54"/>
      <c r="X31" s="4"/>
    </row>
    <row r="32" spans="1:28" x14ac:dyDescent="0.25">
      <c r="A32" s="4"/>
      <c r="C32" s="55" t="s">
        <v>495</v>
      </c>
      <c r="D32" s="56">
        <f t="shared" ref="D32:D36" si="1">SUM(F32:J32)</f>
        <v>8</v>
      </c>
      <c r="E32" s="57">
        <v>0</v>
      </c>
      <c r="F32" s="58">
        <f>COUNTA('Monitoria Anual - 4'!N11:N25)</f>
        <v>0</v>
      </c>
      <c r="G32" s="58">
        <f>COUNTA('Monitoria Anual - 4'!O11:O25)</f>
        <v>0</v>
      </c>
      <c r="H32" s="58">
        <f>COUNTA('Monitoria Anual - 4'!P11:P25)</f>
        <v>0</v>
      </c>
      <c r="I32" s="58">
        <v>7</v>
      </c>
      <c r="J32" s="59">
        <f>COUNTA('Monitoria Anual - 4'!R11:R25)</f>
        <v>1</v>
      </c>
      <c r="W32" s="54"/>
      <c r="X32" s="4"/>
    </row>
    <row r="33" spans="1:24" x14ac:dyDescent="0.25">
      <c r="A33" s="4"/>
      <c r="C33" s="60" t="s">
        <v>496</v>
      </c>
      <c r="D33" s="55">
        <f t="shared" si="1"/>
        <v>5</v>
      </c>
      <c r="E33" s="61">
        <v>0</v>
      </c>
      <c r="F33" s="62">
        <f>COUNTA('Monitoria Anual - 4'!N26:N40)</f>
        <v>0</v>
      </c>
      <c r="G33" s="62"/>
      <c r="H33" s="62">
        <f>COUNTA('Monitoria Anual - 4'!P40:P54)</f>
        <v>1</v>
      </c>
      <c r="I33" s="62">
        <v>3</v>
      </c>
      <c r="J33" s="63">
        <v>1</v>
      </c>
      <c r="W33" s="54"/>
      <c r="X33" s="4"/>
    </row>
    <row r="34" spans="1:24" x14ac:dyDescent="0.25">
      <c r="A34" s="4"/>
      <c r="C34" s="60" t="s">
        <v>497</v>
      </c>
      <c r="D34" s="55">
        <f t="shared" si="1"/>
        <v>0</v>
      </c>
      <c r="E34" s="61">
        <f>COUNTA('Monitoria Anual - 4'!S41:S55)</f>
        <v>0</v>
      </c>
      <c r="F34" s="62">
        <f>COUNTA('Monitoria Anual - 4'!N41:N55)</f>
        <v>0</v>
      </c>
      <c r="G34" s="62">
        <f>COUNTA('Monitoria Anual - 4'!O41:O55)</f>
        <v>0</v>
      </c>
      <c r="H34" s="62">
        <v>0</v>
      </c>
      <c r="I34" s="62">
        <v>0</v>
      </c>
      <c r="J34" s="63">
        <v>0</v>
      </c>
      <c r="W34" s="54"/>
      <c r="X34" s="4"/>
    </row>
    <row r="35" spans="1:24" x14ac:dyDescent="0.25">
      <c r="A35" s="4"/>
      <c r="C35" s="60" t="s">
        <v>498</v>
      </c>
      <c r="D35" s="55">
        <f t="shared" si="1"/>
        <v>3</v>
      </c>
      <c r="E35" s="61">
        <v>1</v>
      </c>
      <c r="F35" s="62">
        <f>COUNTA('Monitoria Anual - 4'!N56:N70)</f>
        <v>0</v>
      </c>
      <c r="G35" s="62">
        <v>1</v>
      </c>
      <c r="H35" s="62">
        <f>COUNTA('Monitoria Anual - 4'!P56:P70)</f>
        <v>0</v>
      </c>
      <c r="I35" s="62">
        <v>2</v>
      </c>
      <c r="J35" s="63">
        <f>COUNTA('Monitoria Anual - 4'!R56:R70)</f>
        <v>0</v>
      </c>
      <c r="W35" s="54"/>
      <c r="X35" s="4"/>
    </row>
    <row r="36" spans="1:24" x14ac:dyDescent="0.25">
      <c r="A36" s="4"/>
      <c r="C36" s="60" t="s">
        <v>499</v>
      </c>
      <c r="D36" s="55">
        <f t="shared" si="1"/>
        <v>9</v>
      </c>
      <c r="E36" s="61">
        <v>1</v>
      </c>
      <c r="F36" s="62">
        <f>COUNTA('Monitoria Anual - 4'!N71:N85)</f>
        <v>0</v>
      </c>
      <c r="G36" s="62">
        <f>COUNTA('Monitoria Anual - 4'!O71:O85)</f>
        <v>0</v>
      </c>
      <c r="H36" s="62">
        <v>1</v>
      </c>
      <c r="I36" s="62">
        <v>8</v>
      </c>
      <c r="J36" s="63">
        <f>COUNTA('Monitoria Anual - 4'!R71:R85)</f>
        <v>0</v>
      </c>
      <c r="W36" s="54"/>
      <c r="X36" s="4"/>
    </row>
    <row r="37" spans="1:24" x14ac:dyDescent="0.25">
      <c r="A37" s="4"/>
      <c r="X37" s="4"/>
    </row>
    <row r="38" spans="1:24" x14ac:dyDescent="0.25">
      <c r="A38" s="4"/>
      <c r="B38" s="4"/>
      <c r="C38" s="4"/>
      <c r="D38" s="4"/>
      <c r="E38" s="4"/>
      <c r="F38" s="4"/>
      <c r="G38" s="4"/>
      <c r="H38" s="4"/>
      <c r="I38" s="4"/>
      <c r="J38" s="4"/>
      <c r="K38" s="4"/>
      <c r="L38" s="4"/>
      <c r="M38" s="4"/>
      <c r="N38" s="4"/>
      <c r="O38" s="4"/>
      <c r="P38" s="4"/>
      <c r="Q38" s="4"/>
      <c r="R38" s="4"/>
      <c r="S38" s="4"/>
      <c r="T38" s="4"/>
      <c r="U38" s="4"/>
      <c r="V38" s="4"/>
      <c r="W38" s="4"/>
      <c r="X38" s="4"/>
    </row>
  </sheetData>
  <sheetProtection algorithmName="SHA-512" hashValue="/gJIwd/L8GxFH4mHWQFV34e+7mXortDWlqxnYdFIIZGiMrews9jcOiSImfyUUD+7ZNdvn+HzpnC7uidIQSYzCQ==" saltValue="sTKlCUv6TWv2BWcwOIwFyA=="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6 F33:F36">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11A7C-B453-4492-B205-86F3B149B6CC}">
  <dimension ref="A1:AK109"/>
  <sheetViews>
    <sheetView showGridLines="0" zoomScale="80" zoomScaleNormal="80" workbookViewId="0">
      <pane xSplit="3" topLeftCell="D1" activePane="topRight" state="frozen"/>
      <selection pane="topRight" activeCell="B6" sqref="B6:C6"/>
    </sheetView>
  </sheetViews>
  <sheetFormatPr defaultColWidth="8.85546875" defaultRowHeight="15" x14ac:dyDescent="0.25"/>
  <cols>
    <col min="1" max="1" width="72.5703125" style="1" customWidth="1"/>
    <col min="2" max="2" width="7.28515625" style="1" customWidth="1"/>
    <col min="3" max="3" width="73.5703125" style="1" customWidth="1"/>
    <col min="4" max="4" width="55.5703125" style="1" customWidth="1"/>
    <col min="5" max="5" width="19.42578125" style="1" customWidth="1"/>
    <col min="6" max="6" width="25.7109375" style="1" customWidth="1"/>
    <col min="7" max="7" width="27.5703125" style="1" customWidth="1"/>
    <col min="8" max="9" width="25.140625" style="1" customWidth="1"/>
    <col min="10" max="10" width="86" style="1" customWidth="1"/>
    <col min="11" max="12" width="25.140625" style="1" customWidth="1"/>
    <col min="13" max="13" width="133.42578125" style="1" customWidth="1"/>
    <col min="14" max="16" width="26.7109375" style="92" customWidth="1"/>
    <col min="17" max="17" width="191.140625" style="1" customWidth="1"/>
    <col min="18" max="18" width="49.28515625" style="1" customWidth="1"/>
    <col min="19" max="19" width="76" style="1" customWidth="1"/>
    <col min="20" max="20" width="26.7109375" style="1" customWidth="1"/>
    <col min="21" max="21" width="133.7109375" style="1" customWidth="1"/>
    <col min="22" max="22" width="2.7109375" style="1" customWidth="1"/>
    <col min="23" max="25" width="8.85546875" style="1"/>
    <col min="26" max="26" width="8.85546875" style="1" hidden="1" customWidth="1"/>
    <col min="27" max="16384" width="8.85546875" style="1"/>
  </cols>
  <sheetData>
    <row r="1" spans="1:37" ht="33.75" customHeight="1" x14ac:dyDescent="0.25">
      <c r="A1" s="408" t="s">
        <v>0</v>
      </c>
      <c r="B1" s="408"/>
      <c r="C1" s="408"/>
      <c r="D1" s="408"/>
      <c r="E1" s="408"/>
      <c r="F1" s="408"/>
      <c r="G1" s="408"/>
      <c r="H1" s="408"/>
      <c r="I1" s="408"/>
      <c r="J1" s="408"/>
      <c r="K1" s="408"/>
      <c r="L1" s="408"/>
      <c r="M1" s="408"/>
      <c r="N1" s="93"/>
      <c r="O1" s="93"/>
      <c r="P1" s="93"/>
      <c r="Q1" s="7"/>
      <c r="R1" s="7"/>
      <c r="S1" s="7"/>
      <c r="T1" s="7"/>
      <c r="U1" s="7"/>
      <c r="V1" s="7"/>
      <c r="W1" s="7"/>
    </row>
    <row r="2" spans="1:37" ht="33.75" customHeight="1" x14ac:dyDescent="0.35">
      <c r="A2" s="507" t="s">
        <v>1</v>
      </c>
      <c r="B2" s="507"/>
      <c r="C2" s="507"/>
      <c r="D2" s="507"/>
      <c r="E2" s="507"/>
      <c r="F2" s="507"/>
      <c r="G2" s="507"/>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row>
    <row r="3" spans="1:37" ht="8.25" customHeight="1" x14ac:dyDescent="0.25">
      <c r="W3" s="7"/>
    </row>
    <row r="4" spans="1:37" ht="45" customHeight="1" x14ac:dyDescent="0.25">
      <c r="A4" s="116" t="s">
        <v>2</v>
      </c>
      <c r="B4" s="477" t="s">
        <v>3</v>
      </c>
      <c r="C4" s="477"/>
      <c r="D4" s="477"/>
      <c r="E4" s="477"/>
      <c r="F4" s="477"/>
      <c r="G4" s="477"/>
      <c r="H4" s="477"/>
      <c r="I4" s="477"/>
      <c r="J4" s="477"/>
      <c r="K4" s="478"/>
      <c r="L4" s="8"/>
      <c r="M4" s="8"/>
      <c r="N4" s="8"/>
      <c r="O4" s="8"/>
      <c r="P4" s="8"/>
      <c r="W4" s="7"/>
    </row>
    <row r="5" spans="1:37" ht="6" customHeight="1" x14ac:dyDescent="0.25">
      <c r="W5" s="7"/>
    </row>
    <row r="6" spans="1:37" ht="27" customHeight="1" x14ac:dyDescent="0.25">
      <c r="A6" s="116" t="s">
        <v>4</v>
      </c>
      <c r="B6" s="421" t="s">
        <v>1011</v>
      </c>
      <c r="C6" s="422"/>
      <c r="M6" s="92"/>
      <c r="W6" s="7"/>
      <c r="Z6" s="1" t="s">
        <v>6</v>
      </c>
    </row>
    <row r="7" spans="1:37" ht="9" customHeight="1" thickBot="1" x14ac:dyDescent="0.3">
      <c r="W7" s="7"/>
      <c r="Z7" s="115" t="s">
        <v>7</v>
      </c>
    </row>
    <row r="8" spans="1:37" ht="27" customHeight="1" x14ac:dyDescent="0.25">
      <c r="A8" s="551" t="s">
        <v>8</v>
      </c>
      <c r="B8" s="552"/>
      <c r="C8" s="552"/>
      <c r="D8" s="552"/>
      <c r="E8" s="552"/>
      <c r="F8" s="552"/>
      <c r="G8" s="552"/>
      <c r="H8" s="552"/>
      <c r="I8" s="552"/>
      <c r="J8" s="552"/>
      <c r="K8" s="552"/>
      <c r="L8" s="552"/>
      <c r="M8" s="553"/>
      <c r="N8" s="554" t="s">
        <v>9</v>
      </c>
      <c r="O8" s="555"/>
      <c r="P8" s="555"/>
      <c r="Q8" s="555"/>
      <c r="R8" s="555"/>
      <c r="S8" s="555"/>
      <c r="T8" s="555"/>
      <c r="U8" s="556"/>
      <c r="W8" s="7"/>
    </row>
    <row r="9" spans="1:37" s="298" customFormat="1" ht="21" x14ac:dyDescent="0.25">
      <c r="A9" s="564" t="s">
        <v>11</v>
      </c>
      <c r="B9" s="566" t="s">
        <v>12</v>
      </c>
      <c r="C9" s="566" t="s">
        <v>13</v>
      </c>
      <c r="D9" s="566" t="s">
        <v>14</v>
      </c>
      <c r="E9" s="566" t="s">
        <v>15</v>
      </c>
      <c r="F9" s="566" t="s">
        <v>16</v>
      </c>
      <c r="G9" s="566"/>
      <c r="H9" s="566" t="s">
        <v>17</v>
      </c>
      <c r="I9" s="566" t="s">
        <v>18</v>
      </c>
      <c r="J9" s="566" t="s">
        <v>19</v>
      </c>
      <c r="K9" s="572" t="s">
        <v>20</v>
      </c>
      <c r="L9" s="573"/>
      <c r="M9" s="566" t="s">
        <v>21</v>
      </c>
      <c r="N9" s="574" t="s">
        <v>23</v>
      </c>
      <c r="O9" s="578" t="s">
        <v>1012</v>
      </c>
      <c r="P9" s="570" t="s">
        <v>26</v>
      </c>
      <c r="Q9" s="576" t="s">
        <v>28</v>
      </c>
      <c r="R9" s="568" t="s">
        <v>29</v>
      </c>
      <c r="S9" s="568" t="s">
        <v>30</v>
      </c>
      <c r="T9" s="568" t="s">
        <v>31</v>
      </c>
      <c r="U9" s="568" t="s">
        <v>32</v>
      </c>
      <c r="W9" s="299"/>
    </row>
    <row r="10" spans="1:37" s="298" customFormat="1" ht="21" x14ac:dyDescent="0.25">
      <c r="A10" s="565"/>
      <c r="B10" s="567"/>
      <c r="C10" s="567"/>
      <c r="D10" s="567"/>
      <c r="E10" s="567"/>
      <c r="F10" s="300" t="s">
        <v>44</v>
      </c>
      <c r="G10" s="300" t="s">
        <v>45</v>
      </c>
      <c r="H10" s="567"/>
      <c r="I10" s="567"/>
      <c r="J10" s="567"/>
      <c r="K10" s="301" t="s">
        <v>46</v>
      </c>
      <c r="L10" s="301" t="s">
        <v>47</v>
      </c>
      <c r="M10" s="567"/>
      <c r="N10" s="575"/>
      <c r="O10" s="579"/>
      <c r="P10" s="571"/>
      <c r="Q10" s="577"/>
      <c r="R10" s="569"/>
      <c r="S10" s="569"/>
      <c r="T10" s="569"/>
      <c r="U10" s="569"/>
      <c r="W10" s="299"/>
    </row>
    <row r="11" spans="1:37" s="302" customFormat="1" ht="102" customHeight="1" x14ac:dyDescent="0.25">
      <c r="A11" s="580" t="s">
        <v>48</v>
      </c>
      <c r="B11" s="323" t="s">
        <v>49</v>
      </c>
      <c r="C11" s="324" t="s">
        <v>858</v>
      </c>
      <c r="D11" s="323" t="s">
        <v>511</v>
      </c>
      <c r="E11" s="323" t="s">
        <v>502</v>
      </c>
      <c r="F11" s="325">
        <v>43191</v>
      </c>
      <c r="G11" s="325">
        <v>45017</v>
      </c>
      <c r="H11" s="326" t="s">
        <v>508</v>
      </c>
      <c r="I11" s="327">
        <v>300000</v>
      </c>
      <c r="J11" s="323" t="s">
        <v>1013</v>
      </c>
      <c r="K11" s="323"/>
      <c r="L11" s="323" t="s">
        <v>586</v>
      </c>
      <c r="M11" s="328" t="s">
        <v>1014</v>
      </c>
      <c r="N11" s="306"/>
      <c r="O11" s="306"/>
      <c r="P11" s="315" t="s">
        <v>57</v>
      </c>
      <c r="Q11" s="400" t="s">
        <v>1015</v>
      </c>
      <c r="R11" s="395" t="s">
        <v>1016</v>
      </c>
      <c r="S11" s="308"/>
      <c r="T11" s="308" t="s">
        <v>1017</v>
      </c>
      <c r="U11" s="308" t="s">
        <v>1018</v>
      </c>
      <c r="V11" s="329"/>
      <c r="W11" s="307"/>
      <c r="X11" s="329"/>
      <c r="Y11" s="329"/>
      <c r="Z11" s="329"/>
      <c r="AA11" s="329"/>
      <c r="AB11" s="329"/>
      <c r="AC11" s="329"/>
      <c r="AD11" s="329"/>
      <c r="AE11" s="329"/>
      <c r="AF11" s="329"/>
      <c r="AG11" s="329"/>
      <c r="AH11" s="329"/>
      <c r="AI11" s="329"/>
      <c r="AJ11" s="329"/>
      <c r="AK11" s="329"/>
    </row>
    <row r="12" spans="1:37" s="302" customFormat="1" ht="131.25" x14ac:dyDescent="0.25">
      <c r="A12" s="581"/>
      <c r="B12" s="326" t="s">
        <v>69</v>
      </c>
      <c r="C12" s="330" t="s">
        <v>70</v>
      </c>
      <c r="D12" s="326" t="s">
        <v>872</v>
      </c>
      <c r="E12" s="326" t="s">
        <v>514</v>
      </c>
      <c r="F12" s="331">
        <v>43191</v>
      </c>
      <c r="G12" s="331">
        <v>45017</v>
      </c>
      <c r="H12" s="326" t="s">
        <v>867</v>
      </c>
      <c r="I12" s="332">
        <v>50000</v>
      </c>
      <c r="J12" s="326" t="s">
        <v>523</v>
      </c>
      <c r="K12" s="326"/>
      <c r="L12" s="326" t="s">
        <v>517</v>
      </c>
      <c r="M12" s="328" t="s">
        <v>1019</v>
      </c>
      <c r="N12" s="306"/>
      <c r="O12" s="306"/>
      <c r="P12" s="306" t="s">
        <v>57</v>
      </c>
      <c r="Q12" s="401" t="s">
        <v>1020</v>
      </c>
      <c r="R12" s="308" t="s">
        <v>1021</v>
      </c>
      <c r="S12" s="308"/>
      <c r="T12" s="308" t="s">
        <v>1022</v>
      </c>
      <c r="U12" s="308" t="s">
        <v>1023</v>
      </c>
      <c r="V12" s="329"/>
      <c r="X12" s="329"/>
      <c r="Y12" s="329"/>
      <c r="Z12" s="329"/>
      <c r="AA12" s="329"/>
      <c r="AB12" s="329"/>
      <c r="AC12" s="329"/>
      <c r="AD12" s="329"/>
      <c r="AE12" s="329"/>
      <c r="AF12" s="329"/>
      <c r="AG12" s="329"/>
      <c r="AH12" s="329"/>
      <c r="AI12" s="329"/>
      <c r="AJ12" s="329"/>
      <c r="AK12" s="329"/>
    </row>
    <row r="13" spans="1:37" s="302" customFormat="1" ht="37.5" x14ac:dyDescent="0.25">
      <c r="A13" s="581"/>
      <c r="B13" s="333" t="s">
        <v>82</v>
      </c>
      <c r="C13" s="334" t="s">
        <v>524</v>
      </c>
      <c r="D13" s="333"/>
      <c r="E13" s="333"/>
      <c r="F13" s="333"/>
      <c r="G13" s="333"/>
      <c r="H13" s="333"/>
      <c r="I13" s="333"/>
      <c r="J13" s="333"/>
      <c r="K13" s="333"/>
      <c r="L13" s="333"/>
      <c r="M13" s="335" t="s">
        <v>525</v>
      </c>
      <c r="N13" s="306"/>
      <c r="O13" s="306"/>
      <c r="P13" s="306"/>
      <c r="Q13" s="308"/>
      <c r="R13" s="308"/>
      <c r="S13" s="308"/>
      <c r="T13" s="308"/>
      <c r="U13" s="308"/>
      <c r="V13" s="329"/>
      <c r="W13" s="307"/>
      <c r="X13" s="329"/>
      <c r="Y13" s="329"/>
      <c r="Z13" s="329"/>
      <c r="AA13" s="329"/>
      <c r="AB13" s="329"/>
      <c r="AC13" s="329"/>
      <c r="AD13" s="329"/>
      <c r="AE13" s="329"/>
      <c r="AF13" s="329"/>
      <c r="AG13" s="329"/>
      <c r="AH13" s="329"/>
      <c r="AI13" s="329"/>
      <c r="AJ13" s="329"/>
      <c r="AK13" s="329"/>
    </row>
    <row r="14" spans="1:37" s="302" customFormat="1" ht="37.5" x14ac:dyDescent="0.25">
      <c r="A14" s="581"/>
      <c r="B14" s="333" t="s">
        <v>93</v>
      </c>
      <c r="C14" s="334" t="s">
        <v>1024</v>
      </c>
      <c r="D14" s="333"/>
      <c r="E14" s="333"/>
      <c r="F14" s="333"/>
      <c r="G14" s="333"/>
      <c r="H14" s="333"/>
      <c r="I14" s="333"/>
      <c r="J14" s="333"/>
      <c r="K14" s="333"/>
      <c r="L14" s="333"/>
      <c r="M14" s="335" t="s">
        <v>875</v>
      </c>
      <c r="N14" s="306"/>
      <c r="O14" s="306"/>
      <c r="P14" s="306"/>
      <c r="Q14" s="308"/>
      <c r="R14" s="308"/>
      <c r="S14" s="308"/>
      <c r="T14" s="308"/>
      <c r="U14" s="308"/>
      <c r="V14" s="329"/>
      <c r="W14" s="307"/>
      <c r="X14" s="329"/>
      <c r="Y14" s="329"/>
      <c r="Z14" s="329"/>
      <c r="AA14" s="329"/>
      <c r="AB14" s="329"/>
      <c r="AC14" s="329"/>
      <c r="AD14" s="329"/>
      <c r="AE14" s="329"/>
      <c r="AF14" s="329"/>
      <c r="AG14" s="329"/>
      <c r="AH14" s="329"/>
      <c r="AI14" s="329"/>
      <c r="AJ14" s="329"/>
      <c r="AK14" s="329"/>
    </row>
    <row r="15" spans="1:37" s="302" customFormat="1" ht="106.5" customHeight="1" x14ac:dyDescent="0.25">
      <c r="A15" s="581"/>
      <c r="B15" s="326" t="s">
        <v>109</v>
      </c>
      <c r="C15" s="336" t="s">
        <v>880</v>
      </c>
      <c r="D15" s="337" t="s">
        <v>543</v>
      </c>
      <c r="E15" s="326" t="s">
        <v>112</v>
      </c>
      <c r="F15" s="331">
        <v>43191</v>
      </c>
      <c r="G15" s="331">
        <v>45047</v>
      </c>
      <c r="H15" s="326" t="s">
        <v>537</v>
      </c>
      <c r="I15" s="332">
        <v>7000000</v>
      </c>
      <c r="J15" s="326" t="s">
        <v>114</v>
      </c>
      <c r="K15" s="326"/>
      <c r="L15" s="326" t="s">
        <v>538</v>
      </c>
      <c r="M15" s="328" t="s">
        <v>1025</v>
      </c>
      <c r="N15" s="306"/>
      <c r="O15" s="306"/>
      <c r="P15" s="306" t="s">
        <v>57</v>
      </c>
      <c r="Q15" s="309" t="s">
        <v>1026</v>
      </c>
      <c r="R15" s="310" t="s">
        <v>1027</v>
      </c>
      <c r="S15" s="308"/>
      <c r="T15" s="308" t="s">
        <v>1028</v>
      </c>
      <c r="U15" s="308"/>
      <c r="V15" s="329"/>
      <c r="W15" s="307"/>
      <c r="X15" s="329"/>
      <c r="Y15" s="329"/>
      <c r="Z15" s="329"/>
      <c r="AA15" s="329"/>
      <c r="AB15" s="329"/>
      <c r="AC15" s="329"/>
      <c r="AD15" s="329"/>
      <c r="AE15" s="329"/>
      <c r="AF15" s="329"/>
      <c r="AG15" s="329"/>
      <c r="AH15" s="329"/>
      <c r="AI15" s="329"/>
      <c r="AJ15" s="329"/>
      <c r="AK15" s="329"/>
    </row>
    <row r="16" spans="1:37" s="302" customFormat="1" ht="131.25" x14ac:dyDescent="0.25">
      <c r="A16" s="581"/>
      <c r="B16" s="333" t="s">
        <v>121</v>
      </c>
      <c r="C16" s="334" t="s">
        <v>131</v>
      </c>
      <c r="D16" s="333" t="s">
        <v>132</v>
      </c>
      <c r="E16" s="333" t="s">
        <v>133</v>
      </c>
      <c r="F16" s="338">
        <v>43191</v>
      </c>
      <c r="G16" s="338">
        <v>45047</v>
      </c>
      <c r="H16" s="333" t="s">
        <v>544</v>
      </c>
      <c r="I16" s="333">
        <v>0</v>
      </c>
      <c r="J16" s="333" t="s">
        <v>545</v>
      </c>
      <c r="K16" s="333"/>
      <c r="L16" s="333" t="s">
        <v>546</v>
      </c>
      <c r="M16" s="335" t="s">
        <v>547</v>
      </c>
      <c r="N16" s="306"/>
      <c r="O16" s="306"/>
      <c r="P16" s="306" t="s">
        <v>57</v>
      </c>
      <c r="Q16" s="310" t="s">
        <v>1029</v>
      </c>
      <c r="R16" s="308" t="s">
        <v>1030</v>
      </c>
      <c r="S16" s="308"/>
      <c r="T16" s="308"/>
      <c r="U16" s="308"/>
      <c r="V16" s="329"/>
      <c r="W16" s="307"/>
      <c r="X16" s="329"/>
      <c r="Y16" s="329"/>
      <c r="Z16" s="329"/>
      <c r="AA16" s="329"/>
      <c r="AB16" s="329"/>
      <c r="AC16" s="329"/>
      <c r="AD16" s="329"/>
      <c r="AE16" s="329"/>
      <c r="AF16" s="329"/>
      <c r="AG16" s="329"/>
      <c r="AH16" s="329"/>
      <c r="AI16" s="329"/>
      <c r="AJ16" s="329"/>
      <c r="AK16" s="329"/>
    </row>
    <row r="17" spans="1:37" s="302" customFormat="1" ht="56.25" x14ac:dyDescent="0.25">
      <c r="A17" s="581"/>
      <c r="B17" s="333" t="s">
        <v>135</v>
      </c>
      <c r="C17" s="334" t="s">
        <v>1031</v>
      </c>
      <c r="D17" s="333"/>
      <c r="E17" s="333"/>
      <c r="F17" s="333"/>
      <c r="G17" s="333"/>
      <c r="H17" s="333"/>
      <c r="I17" s="333"/>
      <c r="J17" s="333"/>
      <c r="K17" s="333"/>
      <c r="L17" s="333"/>
      <c r="M17" s="335" t="s">
        <v>887</v>
      </c>
      <c r="N17" s="306"/>
      <c r="O17" s="306"/>
      <c r="P17" s="306"/>
      <c r="Q17" s="308"/>
      <c r="R17" s="308"/>
      <c r="S17" s="308"/>
      <c r="T17" s="308"/>
      <c r="U17" s="308"/>
      <c r="V17" s="329"/>
      <c r="W17" s="307"/>
      <c r="X17" s="329"/>
      <c r="Y17" s="329"/>
      <c r="Z17" s="329"/>
      <c r="AA17" s="329"/>
      <c r="AB17" s="329"/>
      <c r="AC17" s="329"/>
      <c r="AD17" s="329"/>
      <c r="AE17" s="329"/>
      <c r="AF17" s="329"/>
      <c r="AG17" s="329"/>
      <c r="AH17" s="329"/>
      <c r="AI17" s="329"/>
      <c r="AJ17" s="329"/>
      <c r="AK17" s="329"/>
    </row>
    <row r="18" spans="1:37" s="302" customFormat="1" ht="37.5" x14ac:dyDescent="0.25">
      <c r="A18" s="581"/>
      <c r="B18" s="333" t="s">
        <v>147</v>
      </c>
      <c r="C18" s="334" t="s">
        <v>559</v>
      </c>
      <c r="D18" s="339"/>
      <c r="E18" s="333"/>
      <c r="F18" s="333"/>
      <c r="G18" s="333"/>
      <c r="H18" s="333"/>
      <c r="I18" s="333"/>
      <c r="J18" s="333"/>
      <c r="K18" s="333"/>
      <c r="L18" s="333"/>
      <c r="M18" s="335" t="s">
        <v>560</v>
      </c>
      <c r="N18" s="306"/>
      <c r="O18" s="306"/>
      <c r="P18" s="306"/>
      <c r="Q18" s="308"/>
      <c r="R18" s="308"/>
      <c r="S18" s="308"/>
      <c r="T18" s="308"/>
      <c r="U18" s="308"/>
      <c r="V18" s="329"/>
      <c r="W18" s="307"/>
      <c r="X18" s="329"/>
      <c r="Y18" s="329"/>
      <c r="Z18" s="329"/>
      <c r="AA18" s="329"/>
      <c r="AB18" s="329"/>
      <c r="AC18" s="329"/>
      <c r="AD18" s="329"/>
      <c r="AE18" s="329"/>
      <c r="AF18" s="329"/>
      <c r="AG18" s="329"/>
      <c r="AH18" s="329"/>
      <c r="AI18" s="329"/>
      <c r="AJ18" s="329"/>
      <c r="AK18" s="329"/>
    </row>
    <row r="19" spans="1:37" s="302" customFormat="1" ht="18.75" x14ac:dyDescent="0.25">
      <c r="A19" s="581"/>
      <c r="B19" s="333" t="s">
        <v>157</v>
      </c>
      <c r="C19" s="334" t="s">
        <v>562</v>
      </c>
      <c r="D19" s="333"/>
      <c r="E19" s="333"/>
      <c r="F19" s="333"/>
      <c r="G19" s="333"/>
      <c r="H19" s="333"/>
      <c r="I19" s="333"/>
      <c r="J19" s="333"/>
      <c r="K19" s="333"/>
      <c r="L19" s="333"/>
      <c r="M19" s="335" t="s">
        <v>563</v>
      </c>
      <c r="N19" s="306"/>
      <c r="O19" s="306"/>
      <c r="P19" s="306"/>
      <c r="Q19" s="308"/>
      <c r="R19" s="308"/>
      <c r="S19" s="308"/>
      <c r="T19" s="308"/>
      <c r="U19" s="308"/>
      <c r="V19" s="329"/>
      <c r="W19" s="307"/>
      <c r="X19" s="329"/>
      <c r="Y19" s="329"/>
      <c r="Z19" s="329"/>
      <c r="AA19" s="329"/>
      <c r="AB19" s="329"/>
      <c r="AC19" s="329"/>
      <c r="AD19" s="329"/>
      <c r="AE19" s="329"/>
      <c r="AF19" s="329"/>
      <c r="AG19" s="329"/>
      <c r="AH19" s="329"/>
      <c r="AI19" s="329"/>
      <c r="AJ19" s="329"/>
      <c r="AK19" s="329"/>
    </row>
    <row r="20" spans="1:37" s="302" customFormat="1" ht="37.5" x14ac:dyDescent="0.25">
      <c r="A20" s="581"/>
      <c r="B20" s="333" t="s">
        <v>170</v>
      </c>
      <c r="C20" s="334" t="s">
        <v>1031</v>
      </c>
      <c r="D20" s="333"/>
      <c r="E20" s="333"/>
      <c r="F20" s="333"/>
      <c r="G20" s="333"/>
      <c r="H20" s="333"/>
      <c r="I20" s="333"/>
      <c r="J20" s="333"/>
      <c r="K20" s="333"/>
      <c r="L20" s="333"/>
      <c r="M20" s="335" t="s">
        <v>725</v>
      </c>
      <c r="N20" s="306"/>
      <c r="O20" s="306"/>
      <c r="P20" s="306"/>
      <c r="Q20" s="308"/>
      <c r="R20" s="308"/>
      <c r="S20" s="308"/>
      <c r="T20" s="308"/>
      <c r="U20" s="308"/>
      <c r="V20" s="329"/>
      <c r="W20" s="307"/>
      <c r="X20" s="329"/>
      <c r="Y20" s="329"/>
      <c r="Z20" s="329"/>
      <c r="AA20" s="329"/>
      <c r="AB20" s="329"/>
      <c r="AC20" s="329"/>
      <c r="AD20" s="329"/>
      <c r="AE20" s="329"/>
      <c r="AF20" s="329"/>
      <c r="AG20" s="329"/>
      <c r="AH20" s="329"/>
      <c r="AI20" s="329"/>
      <c r="AJ20" s="329"/>
      <c r="AK20" s="329"/>
    </row>
    <row r="21" spans="1:37" s="302" customFormat="1" ht="187.5" x14ac:dyDescent="0.25">
      <c r="A21" s="581"/>
      <c r="B21" s="323" t="s">
        <v>182</v>
      </c>
      <c r="C21" s="324" t="s">
        <v>571</v>
      </c>
      <c r="D21" s="323" t="s">
        <v>194</v>
      </c>
      <c r="E21" s="323" t="s">
        <v>572</v>
      </c>
      <c r="F21" s="325">
        <v>43191</v>
      </c>
      <c r="G21" s="325">
        <v>45047</v>
      </c>
      <c r="H21" s="326" t="s">
        <v>537</v>
      </c>
      <c r="I21" s="327">
        <v>10000000</v>
      </c>
      <c r="J21" s="323" t="s">
        <v>1032</v>
      </c>
      <c r="K21" s="323"/>
      <c r="L21" s="323" t="s">
        <v>574</v>
      </c>
      <c r="M21" s="340" t="s">
        <v>726</v>
      </c>
      <c r="N21" s="306"/>
      <c r="O21" s="306"/>
      <c r="P21" s="306" t="s">
        <v>57</v>
      </c>
      <c r="Q21" s="308" t="s">
        <v>1033</v>
      </c>
      <c r="R21" s="308" t="s">
        <v>1034</v>
      </c>
      <c r="S21" s="306"/>
      <c r="T21" s="306" t="s">
        <v>1035</v>
      </c>
      <c r="U21" s="306" t="s">
        <v>1036</v>
      </c>
      <c r="W21" s="307"/>
    </row>
    <row r="22" spans="1:37" s="302" customFormat="1" ht="37.5" x14ac:dyDescent="0.25">
      <c r="A22" s="581"/>
      <c r="B22" s="333" t="s">
        <v>198</v>
      </c>
      <c r="C22" s="334" t="s">
        <v>580</v>
      </c>
      <c r="D22" s="334"/>
      <c r="E22" s="334"/>
      <c r="F22" s="334"/>
      <c r="G22" s="334"/>
      <c r="H22" s="334"/>
      <c r="I22" s="334"/>
      <c r="J22" s="334"/>
      <c r="K22" s="334"/>
      <c r="L22" s="334"/>
      <c r="M22" s="335" t="s">
        <v>581</v>
      </c>
      <c r="N22" s="306"/>
      <c r="O22" s="306"/>
      <c r="P22" s="306"/>
      <c r="Q22" s="308"/>
      <c r="R22" s="308"/>
      <c r="S22" s="306"/>
      <c r="T22" s="306"/>
      <c r="U22" s="306"/>
      <c r="W22" s="307"/>
    </row>
    <row r="23" spans="1:37" s="302" customFormat="1" ht="37.5" x14ac:dyDescent="0.25">
      <c r="A23" s="581"/>
      <c r="B23" s="333" t="s">
        <v>207</v>
      </c>
      <c r="C23" s="334" t="s">
        <v>582</v>
      </c>
      <c r="D23" s="334"/>
      <c r="E23" s="334"/>
      <c r="F23" s="334"/>
      <c r="G23" s="334"/>
      <c r="H23" s="334"/>
      <c r="I23" s="334"/>
      <c r="J23" s="334"/>
      <c r="K23" s="334"/>
      <c r="L23" s="334"/>
      <c r="M23" s="335" t="s">
        <v>583</v>
      </c>
      <c r="N23" s="306"/>
      <c r="O23" s="306"/>
      <c r="P23" s="306"/>
      <c r="Q23" s="308"/>
      <c r="R23" s="308"/>
      <c r="S23" s="306"/>
      <c r="T23" s="306"/>
      <c r="U23" s="306"/>
      <c r="W23" s="307"/>
    </row>
    <row r="24" spans="1:37" s="302" customFormat="1" ht="93.75" x14ac:dyDescent="0.25">
      <c r="A24" s="581"/>
      <c r="B24" s="326" t="s">
        <v>217</v>
      </c>
      <c r="C24" s="330" t="s">
        <v>895</v>
      </c>
      <c r="D24" s="326" t="s">
        <v>228</v>
      </c>
      <c r="E24" s="326" t="s">
        <v>229</v>
      </c>
      <c r="F24" s="331">
        <v>43191</v>
      </c>
      <c r="G24" s="331">
        <v>45047</v>
      </c>
      <c r="H24" s="326" t="s">
        <v>230</v>
      </c>
      <c r="I24" s="326">
        <v>0</v>
      </c>
      <c r="J24" s="326" t="s">
        <v>585</v>
      </c>
      <c r="K24" s="326"/>
      <c r="L24" s="326" t="s">
        <v>586</v>
      </c>
      <c r="M24" s="328" t="s">
        <v>897</v>
      </c>
      <c r="N24" s="306"/>
      <c r="O24" s="306"/>
      <c r="P24" s="306" t="s">
        <v>57</v>
      </c>
      <c r="Q24" s="308"/>
      <c r="R24" s="308"/>
      <c r="S24" s="306"/>
      <c r="T24" s="306"/>
      <c r="U24" s="306" t="s">
        <v>1037</v>
      </c>
      <c r="W24" s="307"/>
    </row>
    <row r="25" spans="1:37" s="302" customFormat="1" ht="93.75" x14ac:dyDescent="0.25">
      <c r="A25" s="581"/>
      <c r="B25" s="326" t="s">
        <v>685</v>
      </c>
      <c r="C25" s="330" t="s">
        <v>686</v>
      </c>
      <c r="D25" s="330" t="s">
        <v>687</v>
      </c>
      <c r="E25" s="330" t="s">
        <v>688</v>
      </c>
      <c r="F25" s="331">
        <v>44105</v>
      </c>
      <c r="G25" s="331">
        <v>45047</v>
      </c>
      <c r="H25" s="326" t="s">
        <v>901</v>
      </c>
      <c r="I25" s="341">
        <v>120000</v>
      </c>
      <c r="J25" s="326" t="s">
        <v>903</v>
      </c>
      <c r="K25" s="342"/>
      <c r="L25" s="342"/>
      <c r="M25" s="343" t="s">
        <v>904</v>
      </c>
      <c r="N25" s="306"/>
      <c r="O25" s="306"/>
      <c r="P25" s="306" t="s">
        <v>57</v>
      </c>
      <c r="Q25" s="308" t="s">
        <v>1038</v>
      </c>
      <c r="R25" s="308" t="s">
        <v>1039</v>
      </c>
      <c r="S25" s="306"/>
      <c r="T25" s="306"/>
      <c r="U25" s="306" t="s">
        <v>1040</v>
      </c>
      <c r="W25" s="307"/>
    </row>
    <row r="26" spans="1:37" s="302" customFormat="1" ht="93.75" x14ac:dyDescent="0.25">
      <c r="A26" s="581"/>
      <c r="B26" s="326" t="s">
        <v>827</v>
      </c>
      <c r="C26" s="330" t="s">
        <v>828</v>
      </c>
      <c r="D26" s="330" t="s">
        <v>829</v>
      </c>
      <c r="E26" s="330" t="s">
        <v>830</v>
      </c>
      <c r="F26" s="344">
        <v>44531</v>
      </c>
      <c r="G26" s="344">
        <v>45017</v>
      </c>
      <c r="H26" s="330" t="s">
        <v>1041</v>
      </c>
      <c r="I26" s="330">
        <v>0</v>
      </c>
      <c r="J26" s="330" t="s">
        <v>832</v>
      </c>
      <c r="K26" s="330" t="s">
        <v>833</v>
      </c>
      <c r="L26" s="330"/>
      <c r="M26" s="302" t="s">
        <v>1042</v>
      </c>
      <c r="N26" s="306"/>
      <c r="O26" s="306"/>
      <c r="P26" s="306" t="s">
        <v>57</v>
      </c>
      <c r="Q26" s="345" t="s">
        <v>1043</v>
      </c>
      <c r="R26" s="89" t="s">
        <v>1044</v>
      </c>
      <c r="S26" s="311"/>
      <c r="T26" s="311" t="s">
        <v>230</v>
      </c>
      <c r="U26" s="311" t="s">
        <v>1045</v>
      </c>
      <c r="V26" s="346"/>
      <c r="W26" s="307"/>
      <c r="X26" s="339"/>
      <c r="Y26" s="339"/>
      <c r="Z26" s="339"/>
      <c r="AA26" s="339"/>
      <c r="AB26" s="339"/>
      <c r="AC26" s="339"/>
      <c r="AD26" s="339"/>
      <c r="AE26" s="339"/>
      <c r="AF26" s="339"/>
      <c r="AG26" s="339"/>
      <c r="AH26" s="339"/>
      <c r="AI26" s="339"/>
      <c r="AJ26" s="339"/>
      <c r="AK26" s="339"/>
    </row>
    <row r="27" spans="1:37" s="302" customFormat="1" ht="93.75" x14ac:dyDescent="0.25">
      <c r="A27" s="582" t="s">
        <v>233</v>
      </c>
      <c r="B27" s="347" t="s">
        <v>234</v>
      </c>
      <c r="C27" s="348" t="s">
        <v>1046</v>
      </c>
      <c r="D27" s="347" t="s">
        <v>236</v>
      </c>
      <c r="E27" s="347" t="s">
        <v>237</v>
      </c>
      <c r="F27" s="349">
        <v>43191</v>
      </c>
      <c r="G27" s="349">
        <v>43556</v>
      </c>
      <c r="H27" s="347" t="s">
        <v>288</v>
      </c>
      <c r="I27" s="350">
        <v>30000</v>
      </c>
      <c r="J27" s="351" t="s">
        <v>238</v>
      </c>
      <c r="K27" s="351"/>
      <c r="L27" s="351" t="s">
        <v>239</v>
      </c>
      <c r="M27" s="352" t="s">
        <v>595</v>
      </c>
      <c r="N27" s="306"/>
      <c r="O27" s="306"/>
      <c r="P27" s="306" t="s">
        <v>57</v>
      </c>
      <c r="Q27" s="308" t="s">
        <v>1047</v>
      </c>
      <c r="R27" s="308" t="s">
        <v>1048</v>
      </c>
      <c r="S27" s="306"/>
      <c r="T27" s="306"/>
      <c r="U27" s="306" t="s">
        <v>1049</v>
      </c>
      <c r="W27" s="307"/>
    </row>
    <row r="28" spans="1:37" s="302" customFormat="1" ht="93.75" x14ac:dyDescent="0.25">
      <c r="A28" s="583"/>
      <c r="B28" s="347" t="s">
        <v>245</v>
      </c>
      <c r="C28" s="353" t="s">
        <v>742</v>
      </c>
      <c r="D28" s="333" t="s">
        <v>247</v>
      </c>
      <c r="E28" s="333" t="s">
        <v>248</v>
      </c>
      <c r="F28" s="354">
        <v>43191</v>
      </c>
      <c r="G28" s="354">
        <v>45017</v>
      </c>
      <c r="H28" s="333" t="s">
        <v>597</v>
      </c>
      <c r="I28" s="355">
        <v>0</v>
      </c>
      <c r="J28" s="338" t="s">
        <v>1050</v>
      </c>
      <c r="K28" s="333"/>
      <c r="L28" s="333" t="s">
        <v>251</v>
      </c>
      <c r="M28" s="335" t="s">
        <v>547</v>
      </c>
      <c r="N28" s="306"/>
      <c r="O28" s="306"/>
      <c r="P28" s="306" t="s">
        <v>57</v>
      </c>
      <c r="Q28" s="308" t="s">
        <v>1051</v>
      </c>
      <c r="R28" s="333" t="s">
        <v>247</v>
      </c>
      <c r="S28" s="306"/>
      <c r="T28" s="306"/>
      <c r="U28" s="306" t="s">
        <v>1052</v>
      </c>
      <c r="W28" s="307"/>
    </row>
    <row r="29" spans="1:37" s="302" customFormat="1" ht="96.75" customHeight="1" x14ac:dyDescent="0.25">
      <c r="A29" s="583"/>
      <c r="B29" s="347" t="s">
        <v>254</v>
      </c>
      <c r="C29" s="334" t="s">
        <v>748</v>
      </c>
      <c r="D29" s="333" t="s">
        <v>256</v>
      </c>
      <c r="E29" s="333" t="s">
        <v>257</v>
      </c>
      <c r="F29" s="354">
        <v>43191</v>
      </c>
      <c r="G29" s="338">
        <v>45047</v>
      </c>
      <c r="H29" s="333" t="s">
        <v>602</v>
      </c>
      <c r="I29" s="356">
        <v>50000</v>
      </c>
      <c r="J29" s="333" t="s">
        <v>1053</v>
      </c>
      <c r="K29" s="338"/>
      <c r="L29" s="333" t="s">
        <v>604</v>
      </c>
      <c r="M29" s="357" t="s">
        <v>1054</v>
      </c>
      <c r="N29" s="306"/>
      <c r="O29" s="306"/>
      <c r="P29" s="306" t="s">
        <v>57</v>
      </c>
      <c r="Q29" s="308" t="s">
        <v>1055</v>
      </c>
      <c r="R29" s="309" t="s">
        <v>1056</v>
      </c>
      <c r="S29" s="306" t="s">
        <v>1057</v>
      </c>
      <c r="T29" s="306"/>
      <c r="U29" s="306" t="s">
        <v>1058</v>
      </c>
      <c r="W29" s="307"/>
    </row>
    <row r="30" spans="1:37" s="302" customFormat="1" ht="37.5" x14ac:dyDescent="0.25">
      <c r="A30" s="583"/>
      <c r="B30" s="347" t="s">
        <v>266</v>
      </c>
      <c r="C30" s="334" t="s">
        <v>610</v>
      </c>
      <c r="D30" s="333"/>
      <c r="E30" s="333"/>
      <c r="F30" s="354"/>
      <c r="G30" s="358"/>
      <c r="H30" s="334"/>
      <c r="I30" s="334"/>
      <c r="J30" s="358"/>
      <c r="K30" s="338"/>
      <c r="L30" s="333"/>
      <c r="M30" s="335" t="s">
        <v>611</v>
      </c>
      <c r="N30" s="306"/>
      <c r="O30" s="306"/>
      <c r="P30" s="306"/>
      <c r="Q30" s="308"/>
      <c r="R30" s="308"/>
      <c r="S30" s="306"/>
      <c r="T30" s="306"/>
      <c r="U30" s="306"/>
      <c r="W30" s="307"/>
    </row>
    <row r="31" spans="1:37" s="302" customFormat="1" ht="107.25" customHeight="1" x14ac:dyDescent="0.25">
      <c r="A31" s="583"/>
      <c r="B31" s="347" t="s">
        <v>276</v>
      </c>
      <c r="C31" s="334" t="s">
        <v>757</v>
      </c>
      <c r="D31" s="333" t="s">
        <v>286</v>
      </c>
      <c r="E31" s="333" t="s">
        <v>287</v>
      </c>
      <c r="F31" s="354">
        <v>43586</v>
      </c>
      <c r="G31" s="354">
        <v>45017</v>
      </c>
      <c r="H31" s="333" t="s">
        <v>53</v>
      </c>
      <c r="I31" s="355">
        <v>30000</v>
      </c>
      <c r="J31" s="338" t="s">
        <v>1059</v>
      </c>
      <c r="K31" s="338"/>
      <c r="L31" s="333" t="s">
        <v>612</v>
      </c>
      <c r="M31" s="335" t="s">
        <v>291</v>
      </c>
      <c r="N31" s="306"/>
      <c r="O31" s="306"/>
      <c r="P31" s="306" t="s">
        <v>57</v>
      </c>
      <c r="Q31" s="308" t="s">
        <v>1060</v>
      </c>
      <c r="R31" s="308" t="s">
        <v>1061</v>
      </c>
      <c r="S31" s="306"/>
      <c r="T31" s="306"/>
      <c r="U31" s="306" t="s">
        <v>1062</v>
      </c>
      <c r="W31" s="307"/>
    </row>
    <row r="32" spans="1:37" s="302" customFormat="1" ht="90.75" customHeight="1" x14ac:dyDescent="0.25">
      <c r="A32" s="583"/>
      <c r="B32" s="347" t="s">
        <v>292</v>
      </c>
      <c r="C32" s="333" t="s">
        <v>622</v>
      </c>
      <c r="D32" s="333" t="s">
        <v>294</v>
      </c>
      <c r="E32" s="333" t="s">
        <v>295</v>
      </c>
      <c r="F32" s="354">
        <v>43191</v>
      </c>
      <c r="G32" s="354">
        <v>45017</v>
      </c>
      <c r="H32" s="333" t="s">
        <v>617</v>
      </c>
      <c r="I32" s="355">
        <v>60000</v>
      </c>
      <c r="J32" s="338" t="s">
        <v>1063</v>
      </c>
      <c r="K32" s="333"/>
      <c r="L32" s="333" t="s">
        <v>298</v>
      </c>
      <c r="M32" s="359" t="s">
        <v>1064</v>
      </c>
      <c r="N32" s="306"/>
      <c r="O32" s="306" t="s">
        <v>57</v>
      </c>
      <c r="P32" s="306"/>
      <c r="Q32" s="322" t="s">
        <v>1065</v>
      </c>
      <c r="R32" s="308" t="s">
        <v>1066</v>
      </c>
      <c r="S32" s="306" t="s">
        <v>1067</v>
      </c>
      <c r="T32" s="306"/>
      <c r="U32" s="302" t="s">
        <v>1068</v>
      </c>
      <c r="W32" s="307"/>
    </row>
    <row r="33" spans="1:23" s="302" customFormat="1" ht="37.5" x14ac:dyDescent="0.25">
      <c r="A33" s="584"/>
      <c r="B33" s="347" t="s">
        <v>305</v>
      </c>
      <c r="C33" s="333" t="s">
        <v>623</v>
      </c>
      <c r="D33" s="333"/>
      <c r="E33" s="333"/>
      <c r="F33" s="333"/>
      <c r="G33" s="333"/>
      <c r="H33" s="333"/>
      <c r="I33" s="333"/>
      <c r="J33" s="333"/>
      <c r="K33" s="333"/>
      <c r="L33" s="333"/>
      <c r="M33" s="335" t="s">
        <v>624</v>
      </c>
      <c r="N33" s="306"/>
      <c r="O33" s="306"/>
      <c r="P33" s="306"/>
      <c r="Q33" s="308"/>
      <c r="R33" s="308"/>
      <c r="S33" s="306"/>
      <c r="T33" s="306"/>
      <c r="U33" s="306"/>
      <c r="W33" s="307"/>
    </row>
    <row r="34" spans="1:23" s="302" customFormat="1" ht="93.75" x14ac:dyDescent="0.25">
      <c r="A34" s="585" t="s">
        <v>928</v>
      </c>
      <c r="B34" s="360" t="s">
        <v>317</v>
      </c>
      <c r="C34" s="361" t="s">
        <v>1069</v>
      </c>
      <c r="D34" s="362"/>
      <c r="E34" s="362"/>
      <c r="F34" s="363"/>
      <c r="G34" s="364"/>
      <c r="H34" s="362"/>
      <c r="I34" s="365"/>
      <c r="J34" s="366"/>
      <c r="K34" s="366"/>
      <c r="L34" s="366"/>
      <c r="M34" s="367" t="s">
        <v>1070</v>
      </c>
      <c r="N34" s="306"/>
      <c r="O34" s="306"/>
      <c r="P34" s="306"/>
      <c r="Q34" s="308"/>
      <c r="R34" s="308"/>
      <c r="S34" s="306"/>
      <c r="T34" s="306"/>
      <c r="U34" s="306"/>
      <c r="W34" s="307"/>
    </row>
    <row r="35" spans="1:23" s="302" customFormat="1" ht="37.5" x14ac:dyDescent="0.25">
      <c r="A35" s="586"/>
      <c r="B35" s="360" t="s">
        <v>329</v>
      </c>
      <c r="C35" s="368" t="s">
        <v>931</v>
      </c>
      <c r="D35" s="362"/>
      <c r="E35" s="362"/>
      <c r="F35" s="363"/>
      <c r="G35" s="363"/>
      <c r="H35" s="362"/>
      <c r="I35" s="365"/>
      <c r="J35" s="366"/>
      <c r="K35" s="362"/>
      <c r="L35" s="362"/>
      <c r="M35" s="367" t="s">
        <v>932</v>
      </c>
      <c r="N35" s="306"/>
      <c r="O35" s="306"/>
      <c r="P35" s="306"/>
      <c r="Q35" s="312"/>
      <c r="R35" s="312"/>
      <c r="S35" s="313"/>
      <c r="T35" s="313"/>
      <c r="U35" s="313"/>
      <c r="W35" s="307"/>
    </row>
    <row r="36" spans="1:23" s="302" customFormat="1" ht="243.75" x14ac:dyDescent="0.25">
      <c r="A36" s="582" t="s">
        <v>342</v>
      </c>
      <c r="B36" s="360" t="s">
        <v>343</v>
      </c>
      <c r="C36" s="369" t="s">
        <v>777</v>
      </c>
      <c r="D36" s="370" t="s">
        <v>353</v>
      </c>
      <c r="E36" s="370" t="s">
        <v>354</v>
      </c>
      <c r="F36" s="371">
        <v>43191</v>
      </c>
      <c r="G36" s="371">
        <v>45047</v>
      </c>
      <c r="H36" s="370" t="s">
        <v>355</v>
      </c>
      <c r="I36" s="372">
        <v>382883</v>
      </c>
      <c r="J36" s="373" t="s">
        <v>648</v>
      </c>
      <c r="K36" s="370" t="s">
        <v>936</v>
      </c>
      <c r="L36" s="370"/>
      <c r="M36" s="374" t="s">
        <v>643</v>
      </c>
      <c r="N36" s="318"/>
      <c r="O36" s="318"/>
      <c r="P36" s="318" t="s">
        <v>57</v>
      </c>
      <c r="Q36" s="303" t="s">
        <v>1071</v>
      </c>
      <c r="R36" s="318" t="s">
        <v>1072</v>
      </c>
      <c r="S36" s="318"/>
      <c r="T36" s="318" t="s">
        <v>1073</v>
      </c>
      <c r="U36" s="375" t="s">
        <v>1074</v>
      </c>
      <c r="W36" s="307"/>
    </row>
    <row r="37" spans="1:23" s="302" customFormat="1" ht="37.5" x14ac:dyDescent="0.25">
      <c r="A37" s="583"/>
      <c r="B37" s="360" t="s">
        <v>359</v>
      </c>
      <c r="C37" s="376" t="s">
        <v>1075</v>
      </c>
      <c r="D37" s="362"/>
      <c r="E37" s="362"/>
      <c r="F37" s="363"/>
      <c r="G37" s="363"/>
      <c r="H37" s="362"/>
      <c r="I37" s="365"/>
      <c r="J37" s="366"/>
      <c r="K37" s="366"/>
      <c r="L37" s="366"/>
      <c r="M37" s="367" t="s">
        <v>1076</v>
      </c>
      <c r="N37" s="306"/>
      <c r="O37" s="306"/>
      <c r="P37" s="306"/>
      <c r="Q37" s="308"/>
      <c r="R37" s="308"/>
      <c r="S37" s="306"/>
      <c r="T37" s="306"/>
      <c r="U37" s="306"/>
      <c r="W37" s="307"/>
    </row>
    <row r="38" spans="1:23" s="302" customFormat="1" ht="165.75" customHeight="1" x14ac:dyDescent="0.25">
      <c r="A38" s="587"/>
      <c r="B38" s="360" t="s">
        <v>376</v>
      </c>
      <c r="C38" s="376" t="s">
        <v>377</v>
      </c>
      <c r="D38" s="362" t="s">
        <v>378</v>
      </c>
      <c r="E38" s="362" t="s">
        <v>379</v>
      </c>
      <c r="F38" s="363">
        <v>43191</v>
      </c>
      <c r="G38" s="363">
        <v>45047</v>
      </c>
      <c r="H38" s="362" t="s">
        <v>387</v>
      </c>
      <c r="I38" s="365">
        <v>200000</v>
      </c>
      <c r="J38" s="366" t="s">
        <v>652</v>
      </c>
      <c r="K38" s="366"/>
      <c r="L38" s="333" t="s">
        <v>382</v>
      </c>
      <c r="M38" s="367" t="s">
        <v>389</v>
      </c>
      <c r="N38" s="306"/>
      <c r="O38" s="306"/>
      <c r="P38" s="306" t="s">
        <v>57</v>
      </c>
      <c r="Q38" s="308" t="s">
        <v>1077</v>
      </c>
      <c r="R38" s="308" t="s">
        <v>1078</v>
      </c>
      <c r="S38" s="306"/>
      <c r="T38" s="306" t="s">
        <v>1079</v>
      </c>
      <c r="U38" s="306" t="s">
        <v>1080</v>
      </c>
    </row>
    <row r="39" spans="1:23" s="302" customFormat="1" ht="56.25" x14ac:dyDescent="0.25">
      <c r="A39" s="588" t="s">
        <v>1081</v>
      </c>
      <c r="B39" s="360" t="s">
        <v>391</v>
      </c>
      <c r="C39" s="376" t="s">
        <v>1082</v>
      </c>
      <c r="D39" s="362"/>
      <c r="E39" s="362"/>
      <c r="F39" s="363"/>
      <c r="G39" s="363"/>
      <c r="H39" s="362"/>
      <c r="I39" s="365"/>
      <c r="J39" s="366"/>
      <c r="K39" s="366"/>
      <c r="L39" s="366"/>
      <c r="M39" s="367" t="s">
        <v>1083</v>
      </c>
      <c r="N39" s="306"/>
      <c r="O39" s="306"/>
      <c r="P39" s="306"/>
      <c r="Q39" s="308"/>
      <c r="R39" s="308"/>
      <c r="S39" s="306"/>
      <c r="T39" s="306"/>
      <c r="U39" s="306"/>
      <c r="W39" s="307"/>
    </row>
    <row r="40" spans="1:23" s="302" customFormat="1" ht="225" x14ac:dyDescent="0.25">
      <c r="A40" s="583"/>
      <c r="B40" s="360" t="s">
        <v>404</v>
      </c>
      <c r="C40" s="376" t="s">
        <v>954</v>
      </c>
      <c r="D40" s="362" t="s">
        <v>955</v>
      </c>
      <c r="E40" s="362" t="s">
        <v>407</v>
      </c>
      <c r="F40" s="363">
        <v>43191</v>
      </c>
      <c r="G40" s="363">
        <v>45047</v>
      </c>
      <c r="H40" s="362" t="s">
        <v>534</v>
      </c>
      <c r="I40" s="365">
        <v>75000</v>
      </c>
      <c r="J40" s="366" t="s">
        <v>1084</v>
      </c>
      <c r="K40" s="362"/>
      <c r="L40" s="362" t="s">
        <v>664</v>
      </c>
      <c r="M40" s="367" t="s">
        <v>1085</v>
      </c>
      <c r="N40" s="306"/>
      <c r="O40" s="306"/>
      <c r="P40" s="306" t="s">
        <v>57</v>
      </c>
      <c r="Q40" s="309" t="s">
        <v>1086</v>
      </c>
      <c r="R40" s="308" t="s">
        <v>1087</v>
      </c>
      <c r="S40" s="306"/>
      <c r="T40" s="306" t="s">
        <v>839</v>
      </c>
      <c r="U40" s="306" t="s">
        <v>1088</v>
      </c>
      <c r="W40" s="307"/>
    </row>
    <row r="41" spans="1:23" s="302" customFormat="1" ht="132" customHeight="1" x14ac:dyDescent="0.25">
      <c r="A41" s="583"/>
      <c r="B41" s="360" t="s">
        <v>416</v>
      </c>
      <c r="C41" s="376" t="s">
        <v>425</v>
      </c>
      <c r="D41" s="362" t="s">
        <v>962</v>
      </c>
      <c r="E41" s="362" t="s">
        <v>419</v>
      </c>
      <c r="F41" s="363">
        <v>43191</v>
      </c>
      <c r="G41" s="363">
        <v>45047</v>
      </c>
      <c r="H41" s="362" t="s">
        <v>534</v>
      </c>
      <c r="I41" s="365">
        <v>600000</v>
      </c>
      <c r="J41" s="308" t="s">
        <v>1089</v>
      </c>
      <c r="K41" s="366"/>
      <c r="L41" s="366" t="s">
        <v>421</v>
      </c>
      <c r="M41" s="367" t="s">
        <v>1090</v>
      </c>
      <c r="N41" s="306"/>
      <c r="O41" s="306" t="s">
        <v>57</v>
      </c>
      <c r="P41" s="306"/>
      <c r="Q41" s="309" t="s">
        <v>1091</v>
      </c>
      <c r="R41" s="310" t="s">
        <v>1092</v>
      </c>
      <c r="T41" s="306" t="s">
        <v>1093</v>
      </c>
      <c r="U41" s="306" t="s">
        <v>1094</v>
      </c>
      <c r="W41" s="307"/>
    </row>
    <row r="42" spans="1:23" s="302" customFormat="1" ht="120.75" customHeight="1" x14ac:dyDescent="0.25">
      <c r="A42" s="583"/>
      <c r="B42" s="360" t="s">
        <v>429</v>
      </c>
      <c r="C42" s="376" t="s">
        <v>439</v>
      </c>
      <c r="D42" s="376" t="s">
        <v>440</v>
      </c>
      <c r="E42" s="362" t="s">
        <v>441</v>
      </c>
      <c r="F42" s="363">
        <v>43191</v>
      </c>
      <c r="G42" s="363">
        <v>45017</v>
      </c>
      <c r="H42" s="362" t="s">
        <v>674</v>
      </c>
      <c r="I42" s="365">
        <v>50000</v>
      </c>
      <c r="J42" s="308" t="s">
        <v>675</v>
      </c>
      <c r="K42" s="366"/>
      <c r="L42" s="366" t="s">
        <v>676</v>
      </c>
      <c r="M42" s="367" t="s">
        <v>1095</v>
      </c>
      <c r="N42" s="306"/>
      <c r="O42" s="306"/>
      <c r="P42" s="306" t="s">
        <v>57</v>
      </c>
      <c r="Q42" s="303" t="s">
        <v>1096</v>
      </c>
      <c r="R42" s="304" t="s">
        <v>1097</v>
      </c>
      <c r="S42" s="305"/>
      <c r="T42" s="305" t="s">
        <v>1098</v>
      </c>
      <c r="U42" s="306" t="s">
        <v>1099</v>
      </c>
      <c r="W42" s="307"/>
    </row>
    <row r="43" spans="1:23" s="302" customFormat="1" ht="18.75" x14ac:dyDescent="0.25">
      <c r="A43" s="583"/>
      <c r="B43" s="377" t="s">
        <v>446</v>
      </c>
      <c r="C43" s="378" t="s">
        <v>1100</v>
      </c>
      <c r="D43" s="378"/>
      <c r="E43" s="378"/>
      <c r="F43" s="379"/>
      <c r="G43" s="379"/>
      <c r="H43" s="360"/>
      <c r="I43" s="380"/>
      <c r="J43" s="378"/>
      <c r="K43" s="378"/>
      <c r="L43" s="378"/>
      <c r="M43" s="381" t="s">
        <v>1101</v>
      </c>
      <c r="N43" s="306"/>
      <c r="O43" s="306"/>
      <c r="P43" s="306"/>
      <c r="Q43" s="308"/>
      <c r="R43" s="308"/>
      <c r="S43" s="306"/>
      <c r="T43" s="306"/>
      <c r="U43" s="306"/>
      <c r="W43" s="307"/>
    </row>
    <row r="44" spans="1:23" s="302" customFormat="1" ht="37.5" x14ac:dyDescent="0.25">
      <c r="A44" s="583"/>
      <c r="B44" s="377" t="s">
        <v>457</v>
      </c>
      <c r="C44" s="382" t="s">
        <v>1102</v>
      </c>
      <c r="D44" s="382"/>
      <c r="E44" s="382"/>
      <c r="F44" s="382"/>
      <c r="G44" s="382"/>
      <c r="H44" s="382"/>
      <c r="I44" s="382"/>
      <c r="J44" s="382"/>
      <c r="K44" s="382"/>
      <c r="L44" s="382"/>
      <c r="M44" s="383" t="s">
        <v>1103</v>
      </c>
      <c r="N44" s="306"/>
      <c r="O44" s="306"/>
      <c r="P44" s="306"/>
      <c r="Q44" s="308"/>
      <c r="R44" s="308"/>
      <c r="S44" s="306"/>
      <c r="T44" s="306"/>
      <c r="U44" s="306"/>
      <c r="W44" s="307"/>
    </row>
    <row r="45" spans="1:23" s="302" customFormat="1" ht="150" x14ac:dyDescent="0.25">
      <c r="A45" s="583"/>
      <c r="B45" s="384" t="s">
        <v>821</v>
      </c>
      <c r="C45" s="368" t="s">
        <v>533</v>
      </c>
      <c r="D45" s="362" t="s">
        <v>106</v>
      </c>
      <c r="E45" s="362" t="s">
        <v>107</v>
      </c>
      <c r="F45" s="363">
        <v>43191</v>
      </c>
      <c r="G45" s="363">
        <v>45047</v>
      </c>
      <c r="H45" s="308" t="s">
        <v>534</v>
      </c>
      <c r="I45" s="355">
        <v>20000</v>
      </c>
      <c r="J45" s="366" t="s">
        <v>535</v>
      </c>
      <c r="K45" s="366"/>
      <c r="L45" s="333" t="s">
        <v>528</v>
      </c>
      <c r="M45" s="315" t="s">
        <v>975</v>
      </c>
      <c r="N45" s="306"/>
      <c r="O45" s="306"/>
      <c r="P45" s="306" t="s">
        <v>241</v>
      </c>
      <c r="Q45" s="309" t="s">
        <v>1104</v>
      </c>
      <c r="R45" s="309" t="s">
        <v>1105</v>
      </c>
      <c r="S45" s="306"/>
      <c r="T45" s="316" t="s">
        <v>1106</v>
      </c>
      <c r="U45" s="306"/>
      <c r="W45" s="307"/>
    </row>
    <row r="46" spans="1:23" s="302" customFormat="1" ht="131.25" x14ac:dyDescent="0.25">
      <c r="A46" s="583"/>
      <c r="B46" s="384" t="s">
        <v>835</v>
      </c>
      <c r="C46" s="306" t="s">
        <v>1107</v>
      </c>
      <c r="D46" s="384" t="s">
        <v>1108</v>
      </c>
      <c r="E46" s="306" t="s">
        <v>838</v>
      </c>
      <c r="F46" s="385">
        <v>44531</v>
      </c>
      <c r="G46" s="385">
        <v>45017</v>
      </c>
      <c r="H46" s="306" t="s">
        <v>839</v>
      </c>
      <c r="I46" s="306">
        <v>80000</v>
      </c>
      <c r="J46" s="384" t="s">
        <v>1109</v>
      </c>
      <c r="K46" s="306" t="s">
        <v>538</v>
      </c>
      <c r="L46" s="306"/>
      <c r="M46" s="315" t="s">
        <v>1110</v>
      </c>
      <c r="N46" s="306"/>
      <c r="O46" s="306" t="s">
        <v>57</v>
      </c>
      <c r="P46" s="306"/>
      <c r="Q46" s="310" t="s">
        <v>1111</v>
      </c>
      <c r="R46" s="308" t="s">
        <v>1112</v>
      </c>
      <c r="S46" s="315" t="s">
        <v>1113</v>
      </c>
      <c r="T46" s="314" t="s">
        <v>1114</v>
      </c>
      <c r="U46" s="302" t="s">
        <v>1115</v>
      </c>
      <c r="W46" s="307"/>
    </row>
    <row r="47" spans="1:23" s="302" customFormat="1" ht="112.5" x14ac:dyDescent="0.25">
      <c r="A47" s="583"/>
      <c r="B47" s="384" t="s">
        <v>842</v>
      </c>
      <c r="C47" s="306" t="s">
        <v>1116</v>
      </c>
      <c r="D47" s="306" t="s">
        <v>844</v>
      </c>
      <c r="E47" s="306" t="s">
        <v>845</v>
      </c>
      <c r="F47" s="385">
        <v>44713</v>
      </c>
      <c r="G47" s="385">
        <v>45017</v>
      </c>
      <c r="H47" s="306" t="s">
        <v>839</v>
      </c>
      <c r="I47" s="306">
        <v>0</v>
      </c>
      <c r="J47" s="386" t="s">
        <v>1117</v>
      </c>
      <c r="K47" s="306" t="s">
        <v>847</v>
      </c>
      <c r="L47" s="306" t="s">
        <v>847</v>
      </c>
      <c r="M47" s="315" t="s">
        <v>1118</v>
      </c>
      <c r="N47" s="306" t="s">
        <v>57</v>
      </c>
      <c r="O47" s="306"/>
      <c r="P47" s="306"/>
      <c r="Q47" s="308" t="s">
        <v>1119</v>
      </c>
      <c r="R47" s="308" t="s">
        <v>1120</v>
      </c>
      <c r="S47" s="306" t="s">
        <v>1121</v>
      </c>
      <c r="T47" s="317" t="s">
        <v>839</v>
      </c>
      <c r="U47" s="306" t="s">
        <v>1122</v>
      </c>
      <c r="W47" s="307"/>
    </row>
    <row r="48" spans="1:23" s="302" customFormat="1" ht="150" x14ac:dyDescent="0.3">
      <c r="A48" s="583"/>
      <c r="B48" s="384" t="s">
        <v>849</v>
      </c>
      <c r="C48" s="310" t="s">
        <v>1123</v>
      </c>
      <c r="D48" s="306" t="s">
        <v>1124</v>
      </c>
      <c r="E48" s="306" t="s">
        <v>852</v>
      </c>
      <c r="F48" s="385">
        <v>44531</v>
      </c>
      <c r="G48" s="385">
        <v>45017</v>
      </c>
      <c r="H48" s="306" t="s">
        <v>720</v>
      </c>
      <c r="I48" s="306">
        <v>40000</v>
      </c>
      <c r="J48" s="306" t="s">
        <v>853</v>
      </c>
      <c r="K48" s="306" t="s">
        <v>854</v>
      </c>
      <c r="L48" s="306"/>
      <c r="M48" s="315" t="s">
        <v>1125</v>
      </c>
      <c r="N48" s="306"/>
      <c r="O48" s="306"/>
      <c r="P48" s="306" t="s">
        <v>57</v>
      </c>
      <c r="Q48" s="309" t="s">
        <v>1126</v>
      </c>
      <c r="R48" s="308" t="s">
        <v>1127</v>
      </c>
      <c r="S48" s="306"/>
      <c r="T48" s="306" t="s">
        <v>537</v>
      </c>
      <c r="U48" s="387" t="s">
        <v>1128</v>
      </c>
      <c r="W48" s="307"/>
    </row>
    <row r="49" spans="1:23" s="302" customFormat="1" ht="131.25" x14ac:dyDescent="0.25">
      <c r="A49" s="583"/>
      <c r="B49" s="360" t="s">
        <v>994</v>
      </c>
      <c r="C49" s="376" t="s">
        <v>1129</v>
      </c>
      <c r="D49" s="362" t="s">
        <v>1000</v>
      </c>
      <c r="E49" s="362" t="s">
        <v>320</v>
      </c>
      <c r="F49" s="363">
        <v>43191</v>
      </c>
      <c r="G49" s="364">
        <v>45047</v>
      </c>
      <c r="H49" s="362" t="s">
        <v>602</v>
      </c>
      <c r="I49" s="365">
        <v>40000</v>
      </c>
      <c r="J49" s="366" t="s">
        <v>1130</v>
      </c>
      <c r="K49" s="366"/>
      <c r="L49" s="366" t="s">
        <v>1131</v>
      </c>
      <c r="M49" s="367" t="s">
        <v>1132</v>
      </c>
      <c r="N49" s="306"/>
      <c r="O49" s="306" t="s">
        <v>57</v>
      </c>
      <c r="P49" s="306"/>
      <c r="Q49" s="309" t="s">
        <v>1133</v>
      </c>
      <c r="R49" s="308" t="s">
        <v>1134</v>
      </c>
      <c r="S49" s="306"/>
      <c r="T49" s="306" t="s">
        <v>1135</v>
      </c>
      <c r="U49" s="306" t="s">
        <v>1136</v>
      </c>
    </row>
    <row r="50" spans="1:23" s="302" customFormat="1" ht="337.5" x14ac:dyDescent="0.25">
      <c r="A50" s="587"/>
      <c r="B50" s="388" t="s">
        <v>1003</v>
      </c>
      <c r="C50" s="389" t="s">
        <v>1137</v>
      </c>
      <c r="D50" s="390" t="s">
        <v>1005</v>
      </c>
      <c r="E50" s="391" t="s">
        <v>1006</v>
      </c>
      <c r="F50" s="392">
        <v>44896</v>
      </c>
      <c r="G50" s="392">
        <v>45017</v>
      </c>
      <c r="H50" s="393" t="s">
        <v>720</v>
      </c>
      <c r="I50" s="390">
        <v>90000</v>
      </c>
      <c r="J50" s="348" t="s">
        <v>1007</v>
      </c>
      <c r="K50" s="394" t="s">
        <v>1008</v>
      </c>
      <c r="L50" s="394" t="s">
        <v>604</v>
      </c>
      <c r="M50" s="315" t="s">
        <v>1138</v>
      </c>
      <c r="N50" s="306"/>
      <c r="O50" s="306" t="s">
        <v>57</v>
      </c>
      <c r="P50" s="306"/>
      <c r="Q50" s="310" t="s">
        <v>1139</v>
      </c>
      <c r="R50" s="310" t="s">
        <v>1140</v>
      </c>
      <c r="S50" s="306"/>
      <c r="T50" s="306"/>
      <c r="U50" s="306" t="s">
        <v>1141</v>
      </c>
      <c r="W50" s="307"/>
    </row>
    <row r="51" spans="1:23" s="302" customFormat="1" ht="18.75" x14ac:dyDescent="0.25">
      <c r="W51" s="307"/>
    </row>
    <row r="52" spans="1:23" s="302" customFormat="1" ht="18.75" x14ac:dyDescent="0.25">
      <c r="A52" s="307"/>
      <c r="C52" s="307"/>
      <c r="D52" s="307"/>
      <c r="E52" s="307"/>
      <c r="F52" s="307"/>
      <c r="G52" s="307"/>
      <c r="H52" s="307"/>
      <c r="I52" s="307"/>
      <c r="J52" s="307"/>
      <c r="K52" s="307"/>
      <c r="L52" s="307"/>
      <c r="M52" s="307"/>
      <c r="N52" s="307"/>
      <c r="O52" s="307"/>
      <c r="P52" s="307"/>
      <c r="Q52" s="307"/>
      <c r="R52" s="307"/>
      <c r="S52" s="307"/>
      <c r="T52" s="307"/>
      <c r="U52" s="307"/>
      <c r="V52" s="307"/>
      <c r="W52" s="307"/>
    </row>
    <row r="53" spans="1:23" s="302" customFormat="1" ht="18.75" x14ac:dyDescent="0.25">
      <c r="A53" s="307"/>
      <c r="C53" s="307"/>
      <c r="D53" s="307"/>
      <c r="E53" s="307"/>
      <c r="F53" s="307"/>
      <c r="G53" s="307"/>
      <c r="H53" s="307"/>
      <c r="I53" s="307"/>
      <c r="J53" s="307"/>
      <c r="K53" s="307"/>
      <c r="L53" s="307"/>
      <c r="M53" s="307"/>
      <c r="N53" s="307"/>
      <c r="O53" s="307"/>
      <c r="P53" s="307"/>
      <c r="Q53" s="307"/>
      <c r="R53" s="307"/>
      <c r="S53" s="307"/>
      <c r="T53" s="307"/>
      <c r="U53" s="307"/>
      <c r="V53" s="307"/>
      <c r="W53" s="307"/>
    </row>
    <row r="54" spans="1:23" s="298" customFormat="1" ht="21" x14ac:dyDescent="0.25">
      <c r="Q54" s="302"/>
      <c r="R54" s="302"/>
      <c r="S54" s="302"/>
      <c r="T54" s="302"/>
      <c r="U54" s="302"/>
    </row>
    <row r="55" spans="1:23" s="298" customFormat="1" ht="26.25" customHeight="1" x14ac:dyDescent="0.25">
      <c r="Q55" s="302"/>
      <c r="R55" s="302"/>
      <c r="S55" s="302"/>
      <c r="T55" s="302"/>
      <c r="U55" s="302"/>
    </row>
    <row r="56" spans="1:23" s="298" customFormat="1" ht="26.25" customHeight="1" x14ac:dyDescent="0.25">
      <c r="Q56" s="302"/>
      <c r="R56" s="302"/>
      <c r="S56" s="302"/>
      <c r="T56" s="302"/>
      <c r="U56" s="302"/>
    </row>
    <row r="57" spans="1:23" s="298" customFormat="1" ht="43.5" customHeight="1" x14ac:dyDescent="0.25">
      <c r="Q57" s="302"/>
      <c r="R57" s="302"/>
      <c r="S57" s="302"/>
      <c r="T57" s="302"/>
      <c r="U57" s="302"/>
    </row>
    <row r="58" spans="1:23" s="298" customFormat="1" ht="21" x14ac:dyDescent="0.25">
      <c r="Q58" s="302"/>
      <c r="R58" s="302"/>
      <c r="S58" s="302"/>
      <c r="T58" s="302"/>
      <c r="U58" s="302"/>
    </row>
    <row r="59" spans="1:23" s="298" customFormat="1" ht="15.75" customHeight="1" x14ac:dyDescent="0.25">
      <c r="Q59" s="302"/>
      <c r="R59" s="302"/>
      <c r="S59" s="302"/>
      <c r="T59" s="302"/>
      <c r="U59" s="302"/>
    </row>
    <row r="60" spans="1:23" s="298" customFormat="1" ht="21" x14ac:dyDescent="0.25">
      <c r="Q60" s="302"/>
      <c r="R60" s="302"/>
      <c r="S60" s="302"/>
      <c r="T60" s="302"/>
      <c r="U60" s="302"/>
    </row>
    <row r="61" spans="1:23" s="298" customFormat="1" ht="21" x14ac:dyDescent="0.25">
      <c r="Q61" s="302"/>
      <c r="R61" s="302"/>
      <c r="S61" s="302"/>
      <c r="T61" s="302"/>
      <c r="U61" s="302"/>
    </row>
    <row r="62" spans="1:23" s="298" customFormat="1" ht="21" x14ac:dyDescent="0.25">
      <c r="Q62" s="302"/>
      <c r="R62" s="302"/>
      <c r="S62" s="302"/>
      <c r="T62" s="302"/>
      <c r="U62" s="302"/>
    </row>
    <row r="63" spans="1:23" s="298" customFormat="1" ht="21" x14ac:dyDescent="0.25">
      <c r="Q63" s="302"/>
      <c r="R63" s="302"/>
      <c r="S63" s="302"/>
      <c r="T63" s="302"/>
      <c r="U63" s="302"/>
    </row>
    <row r="64" spans="1:23" s="298" customFormat="1" ht="21" x14ac:dyDescent="0.25">
      <c r="Q64" s="302"/>
      <c r="R64" s="302"/>
      <c r="S64" s="302"/>
      <c r="T64" s="302"/>
      <c r="U64" s="302"/>
    </row>
    <row r="65" spans="17:21" s="298" customFormat="1" ht="21" x14ac:dyDescent="0.25">
      <c r="Q65" s="302"/>
      <c r="R65" s="302"/>
      <c r="S65" s="302"/>
      <c r="T65" s="302"/>
      <c r="U65" s="302"/>
    </row>
    <row r="66" spans="17:21" s="298" customFormat="1" ht="21" x14ac:dyDescent="0.25">
      <c r="Q66" s="302"/>
      <c r="R66" s="302"/>
      <c r="S66" s="302"/>
      <c r="T66" s="302"/>
      <c r="U66" s="302"/>
    </row>
    <row r="67" spans="17:21" s="298" customFormat="1" ht="21" x14ac:dyDescent="0.25">
      <c r="Q67" s="302"/>
      <c r="R67" s="302"/>
      <c r="S67" s="302"/>
      <c r="T67" s="302"/>
      <c r="U67" s="302"/>
    </row>
    <row r="68" spans="17:21" s="298" customFormat="1" ht="21" x14ac:dyDescent="0.25">
      <c r="Q68" s="302"/>
      <c r="R68" s="302"/>
      <c r="S68" s="302"/>
      <c r="T68" s="302"/>
      <c r="U68" s="302"/>
    </row>
    <row r="69" spans="17:21" s="298" customFormat="1" ht="21" x14ac:dyDescent="0.25">
      <c r="Q69" s="302"/>
      <c r="R69" s="302"/>
      <c r="S69" s="302"/>
      <c r="T69" s="302"/>
      <c r="U69" s="302"/>
    </row>
    <row r="70" spans="17:21" s="298" customFormat="1" ht="21" x14ac:dyDescent="0.25">
      <c r="Q70" s="302"/>
      <c r="R70" s="302"/>
      <c r="S70" s="302"/>
      <c r="T70" s="302"/>
      <c r="U70" s="302"/>
    </row>
    <row r="71" spans="17:21" s="298" customFormat="1" ht="15.75" customHeight="1" x14ac:dyDescent="0.25">
      <c r="Q71" s="302"/>
      <c r="R71" s="302"/>
      <c r="S71" s="302"/>
      <c r="T71" s="302"/>
      <c r="U71" s="302"/>
    </row>
    <row r="72" spans="17:21" s="298" customFormat="1" ht="15" customHeight="1" x14ac:dyDescent="0.25">
      <c r="Q72" s="302"/>
      <c r="R72" s="302"/>
      <c r="S72" s="302"/>
      <c r="T72" s="302"/>
      <c r="U72" s="302"/>
    </row>
    <row r="73" spans="17:21" s="298" customFormat="1" ht="21" x14ac:dyDescent="0.25">
      <c r="Q73" s="302"/>
      <c r="R73" s="302"/>
      <c r="S73" s="302"/>
      <c r="T73" s="302"/>
      <c r="U73" s="302"/>
    </row>
    <row r="74" spans="17:21" s="298" customFormat="1" ht="21" x14ac:dyDescent="0.25">
      <c r="Q74" s="302"/>
      <c r="R74" s="302"/>
      <c r="S74" s="302"/>
      <c r="T74" s="302"/>
      <c r="U74" s="302"/>
    </row>
    <row r="75" spans="17:21" s="298" customFormat="1" ht="21" x14ac:dyDescent="0.25">
      <c r="Q75" s="302"/>
      <c r="R75" s="302"/>
      <c r="S75" s="302"/>
      <c r="T75" s="302"/>
      <c r="U75" s="302"/>
    </row>
    <row r="76" spans="17:21" s="298" customFormat="1" ht="21" x14ac:dyDescent="0.25">
      <c r="Q76" s="302"/>
      <c r="R76" s="302"/>
      <c r="S76" s="302"/>
      <c r="T76" s="302"/>
      <c r="U76" s="302"/>
    </row>
    <row r="77" spans="17:21" s="298" customFormat="1" ht="21" x14ac:dyDescent="0.25">
      <c r="Q77" s="302"/>
      <c r="R77" s="302"/>
      <c r="S77" s="302"/>
      <c r="T77" s="302"/>
      <c r="U77" s="302"/>
    </row>
    <row r="78" spans="17:21" s="298" customFormat="1" ht="21" x14ac:dyDescent="0.25">
      <c r="Q78" s="302"/>
      <c r="R78" s="302"/>
      <c r="S78" s="302"/>
      <c r="T78" s="302"/>
      <c r="U78" s="302"/>
    </row>
    <row r="79" spans="17:21" s="298" customFormat="1" ht="21" x14ac:dyDescent="0.25">
      <c r="Q79" s="302"/>
      <c r="R79" s="302"/>
      <c r="S79" s="302"/>
      <c r="T79" s="302"/>
      <c r="U79" s="302"/>
    </row>
    <row r="80" spans="17:21" s="298" customFormat="1" ht="21" x14ac:dyDescent="0.25">
      <c r="Q80" s="302"/>
      <c r="R80" s="302"/>
      <c r="S80" s="302"/>
      <c r="T80" s="302"/>
      <c r="U80" s="302"/>
    </row>
    <row r="81" spans="17:21" s="298" customFormat="1" ht="21" x14ac:dyDescent="0.25">
      <c r="Q81" s="302"/>
      <c r="R81" s="302"/>
      <c r="S81" s="302"/>
      <c r="T81" s="302"/>
      <c r="U81" s="302"/>
    </row>
    <row r="82" spans="17:21" s="298" customFormat="1" ht="21" x14ac:dyDescent="0.25">
      <c r="Q82" s="302"/>
      <c r="R82" s="302"/>
      <c r="S82" s="302"/>
      <c r="T82" s="302"/>
      <c r="U82" s="302"/>
    </row>
    <row r="83" spans="17:21" s="298" customFormat="1" ht="15.75" customHeight="1" x14ac:dyDescent="0.25">
      <c r="Q83" s="302"/>
      <c r="R83" s="302"/>
      <c r="S83" s="302"/>
      <c r="T83" s="302"/>
      <c r="U83" s="302"/>
    </row>
    <row r="84" spans="17:21" s="298" customFormat="1" ht="15" customHeight="1" x14ac:dyDescent="0.25">
      <c r="Q84" s="302"/>
      <c r="R84" s="302"/>
      <c r="S84" s="302"/>
      <c r="T84" s="302"/>
      <c r="U84" s="302"/>
    </row>
    <row r="85" spans="17:21" s="298" customFormat="1" ht="21" x14ac:dyDescent="0.25">
      <c r="Q85" s="302"/>
      <c r="R85" s="302"/>
      <c r="S85" s="302"/>
      <c r="T85" s="302"/>
      <c r="U85" s="302"/>
    </row>
    <row r="86" spans="17:21" s="298" customFormat="1" ht="21" x14ac:dyDescent="0.25">
      <c r="Q86" s="302"/>
      <c r="R86" s="302"/>
      <c r="S86" s="302"/>
      <c r="T86" s="302"/>
      <c r="U86" s="302"/>
    </row>
    <row r="87" spans="17:21" s="298" customFormat="1" ht="21" x14ac:dyDescent="0.25">
      <c r="Q87" s="302"/>
      <c r="R87" s="302"/>
      <c r="S87" s="302"/>
      <c r="T87" s="302"/>
      <c r="U87" s="302"/>
    </row>
    <row r="88" spans="17:21" s="298" customFormat="1" ht="21" x14ac:dyDescent="0.25">
      <c r="Q88" s="302"/>
      <c r="R88" s="302"/>
      <c r="S88" s="302"/>
      <c r="T88" s="302"/>
      <c r="U88" s="302"/>
    </row>
    <row r="89" spans="17:21" s="298" customFormat="1" ht="21" x14ac:dyDescent="0.25">
      <c r="Q89" s="302"/>
      <c r="R89" s="302"/>
      <c r="S89" s="302"/>
      <c r="T89" s="302"/>
      <c r="U89" s="302"/>
    </row>
    <row r="90" spans="17:21" s="298" customFormat="1" ht="21" x14ac:dyDescent="0.25">
      <c r="Q90" s="302"/>
      <c r="R90" s="302"/>
      <c r="S90" s="302"/>
      <c r="T90" s="302"/>
      <c r="U90" s="302"/>
    </row>
    <row r="91" spans="17:21" s="298" customFormat="1" ht="21" x14ac:dyDescent="0.25">
      <c r="Q91" s="302"/>
      <c r="R91" s="302"/>
      <c r="S91" s="302"/>
      <c r="T91" s="302"/>
      <c r="U91" s="302"/>
    </row>
    <row r="92" spans="17:21" s="298" customFormat="1" ht="21" x14ac:dyDescent="0.25">
      <c r="Q92" s="302"/>
      <c r="R92" s="302"/>
      <c r="S92" s="302"/>
      <c r="T92" s="302"/>
      <c r="U92" s="302"/>
    </row>
    <row r="93" spans="17:21" s="298" customFormat="1" ht="21" x14ac:dyDescent="0.25">
      <c r="Q93" s="302"/>
      <c r="R93" s="302"/>
      <c r="S93" s="302"/>
      <c r="T93" s="302"/>
      <c r="U93" s="302"/>
    </row>
    <row r="94" spans="17:21" s="298" customFormat="1" ht="21" x14ac:dyDescent="0.25">
      <c r="Q94" s="302"/>
      <c r="R94" s="302"/>
      <c r="S94" s="302"/>
      <c r="T94" s="302"/>
      <c r="U94" s="302"/>
    </row>
    <row r="95" spans="17:21" s="298" customFormat="1" ht="15.75" customHeight="1" x14ac:dyDescent="0.25">
      <c r="Q95" s="302"/>
      <c r="R95" s="302"/>
      <c r="S95" s="302"/>
      <c r="T95" s="302"/>
      <c r="U95" s="302"/>
    </row>
    <row r="96" spans="17:21" s="298" customFormat="1" ht="21" x14ac:dyDescent="0.25">
      <c r="Q96" s="302"/>
      <c r="R96" s="302"/>
      <c r="S96" s="302"/>
      <c r="T96" s="302"/>
      <c r="U96" s="302"/>
    </row>
    <row r="97" spans="17:21" s="298" customFormat="1" ht="21" x14ac:dyDescent="0.25">
      <c r="Q97" s="302"/>
      <c r="R97" s="302"/>
      <c r="S97" s="302"/>
      <c r="T97" s="302"/>
      <c r="U97" s="302"/>
    </row>
    <row r="98" spans="17:21" s="298" customFormat="1" ht="21" x14ac:dyDescent="0.25">
      <c r="Q98" s="302"/>
      <c r="R98" s="302"/>
      <c r="S98" s="302"/>
      <c r="T98" s="302"/>
      <c r="U98" s="302"/>
    </row>
    <row r="99" spans="17:21" s="298" customFormat="1" ht="21" x14ac:dyDescent="0.25">
      <c r="Q99" s="302"/>
      <c r="R99" s="302"/>
      <c r="S99" s="302"/>
      <c r="T99" s="302"/>
      <c r="U99" s="302"/>
    </row>
    <row r="100" spans="17:21" s="298" customFormat="1" ht="21" x14ac:dyDescent="0.25">
      <c r="Q100" s="302"/>
      <c r="R100" s="302"/>
      <c r="S100" s="302"/>
      <c r="T100" s="302"/>
      <c r="U100" s="302"/>
    </row>
    <row r="101" spans="17:21" s="298" customFormat="1" ht="21" x14ac:dyDescent="0.25">
      <c r="Q101" s="302"/>
      <c r="R101" s="302"/>
      <c r="S101" s="302"/>
      <c r="T101" s="302"/>
      <c r="U101" s="302"/>
    </row>
    <row r="102" spans="17:21" s="298" customFormat="1" ht="21" x14ac:dyDescent="0.25">
      <c r="Q102" s="302"/>
      <c r="R102" s="302"/>
      <c r="S102" s="302"/>
      <c r="T102" s="302"/>
      <c r="U102" s="302"/>
    </row>
    <row r="103" spans="17:21" s="298" customFormat="1" ht="21" x14ac:dyDescent="0.25">
      <c r="Q103" s="302"/>
      <c r="R103" s="302"/>
      <c r="S103" s="302"/>
      <c r="T103" s="302"/>
      <c r="U103" s="302"/>
    </row>
    <row r="104" spans="17:21" s="298" customFormat="1" ht="21" x14ac:dyDescent="0.25">
      <c r="Q104" s="302"/>
      <c r="R104" s="302"/>
      <c r="S104" s="302"/>
      <c r="T104" s="302"/>
      <c r="U104" s="302"/>
    </row>
    <row r="105" spans="17:21" s="298" customFormat="1" ht="21" x14ac:dyDescent="0.25">
      <c r="Q105" s="302"/>
      <c r="R105" s="302"/>
      <c r="S105" s="302"/>
      <c r="T105" s="302"/>
      <c r="U105" s="302"/>
    </row>
    <row r="106" spans="17:21" s="298" customFormat="1" ht="21" x14ac:dyDescent="0.25">
      <c r="Q106" s="302"/>
      <c r="R106" s="302"/>
      <c r="S106" s="302"/>
      <c r="T106" s="302"/>
      <c r="U106" s="302"/>
    </row>
    <row r="107" spans="17:21" s="298" customFormat="1" ht="21" x14ac:dyDescent="0.25">
      <c r="Q107" s="302"/>
      <c r="R107" s="302"/>
      <c r="S107" s="302"/>
      <c r="T107" s="302"/>
      <c r="U107" s="302"/>
    </row>
    <row r="108" spans="17:21" s="298" customFormat="1" ht="21" x14ac:dyDescent="0.25">
      <c r="Q108" s="302"/>
      <c r="R108" s="302"/>
      <c r="S108" s="302"/>
      <c r="T108" s="302"/>
      <c r="U108" s="302"/>
    </row>
    <row r="109" spans="17:21" s="298" customFormat="1" ht="21" x14ac:dyDescent="0.25">
      <c r="Q109" s="302"/>
      <c r="R109" s="302"/>
      <c r="S109" s="302"/>
      <c r="T109" s="302"/>
      <c r="U109" s="302"/>
    </row>
  </sheetData>
  <sheetProtection algorithmName="SHA-512" hashValue="RN96SHC1gCNhBJWCXT6u2kxmmt5Y4N6GiHROa0Vwae1O3xv5KMJneEn7vS2dGQM/pV5opSEabujJOd6wSDjxXQ==" saltValue="+TfG00KotT9tsDG3XSXcsA==" spinCount="100000" sheet="1" objects="1" scenarios="1"/>
  <protectedRanges>
    <protectedRange algorithmName="SHA-512" hashValue="5jH4U9Zgd+YFTuniFROoHTbpuouRuNm6X91+BZc74mPFrlW6y1nFgB1tf7U64KzHkmV4G8k4GBIicRxoyDOhdw==" saltValue="jnK7oTEJdlNSxF42J3oZHQ==" spinCount="100000" sqref="B4:K4" name="Intervalo1_1"/>
  </protectedRanges>
  <autoFilter ref="A9:AK50" xr:uid="{2D311A7C-B453-4492-B205-86F3B149B6CC}">
    <filterColumn colId="5" showButton="0"/>
    <filterColumn colId="10" showButton="0"/>
  </autoFilter>
  <mergeCells count="30">
    <mergeCell ref="A11:A26"/>
    <mergeCell ref="A27:A33"/>
    <mergeCell ref="A34:A35"/>
    <mergeCell ref="A36:A38"/>
    <mergeCell ref="A39:A50"/>
    <mergeCell ref="A1:M1"/>
    <mergeCell ref="B6:C6"/>
    <mergeCell ref="A8:M8"/>
    <mergeCell ref="A2:AI2"/>
    <mergeCell ref="B4:K4"/>
    <mergeCell ref="N8:U8"/>
    <mergeCell ref="J9:J10"/>
    <mergeCell ref="T9:T10"/>
    <mergeCell ref="F9:G9"/>
    <mergeCell ref="H9:H10"/>
    <mergeCell ref="I9:I10"/>
    <mergeCell ref="U9:U10"/>
    <mergeCell ref="P9:P10"/>
    <mergeCell ref="K9:L9"/>
    <mergeCell ref="M9:M10"/>
    <mergeCell ref="N9:N10"/>
    <mergeCell ref="Q9:Q10"/>
    <mergeCell ref="R9:R10"/>
    <mergeCell ref="S9:S10"/>
    <mergeCell ref="O9:O10"/>
    <mergeCell ref="A9:A10"/>
    <mergeCell ref="B9:B10"/>
    <mergeCell ref="C9:C10"/>
    <mergeCell ref="D9:D10"/>
    <mergeCell ref="E9:E10"/>
  </mergeCells>
  <conditionalFormatting sqref="N11:N50">
    <cfRule type="cellIs" dxfId="4" priority="2" operator="equal">
      <formula>"x"</formula>
    </cfRule>
  </conditionalFormatting>
  <conditionalFormatting sqref="O11:O50">
    <cfRule type="cellIs" dxfId="3" priority="1" operator="equal">
      <formula>"x"</formula>
    </cfRule>
  </conditionalFormatting>
  <conditionalFormatting sqref="P11:P50">
    <cfRule type="cellIs" dxfId="2" priority="3" operator="equal">
      <formula>"x"</formula>
    </cfRule>
  </conditionalFormatting>
  <conditionalFormatting sqref="Z6:Z7">
    <cfRule type="cellIs" dxfId="1" priority="7" stopIfTrue="1" operator="equal">
      <formula>$Z$6</formula>
    </cfRule>
  </conditionalFormatting>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D0F5F97CF19F141AAF675EC48D2F445" ma:contentTypeVersion="6" ma:contentTypeDescription="Crie um novo documento." ma:contentTypeScope="" ma:versionID="eacfe5566631eb19799ed9aab8929d9c">
  <xsd:schema xmlns:xsd="http://www.w3.org/2001/XMLSchema" xmlns:xs="http://www.w3.org/2001/XMLSchema" xmlns:p="http://schemas.microsoft.com/office/2006/metadata/properties" xmlns:ns2="de18ee0c-803d-4b73-8512-9fd7dee91864" xmlns:ns3="844e8575-9e00-4175-9df5-02694039ab99" targetNamespace="http://schemas.microsoft.com/office/2006/metadata/properties" ma:root="true" ma:fieldsID="a8509bca4a713340dcb8db96fc694d02" ns2:_="" ns3:_="">
    <xsd:import namespace="de18ee0c-803d-4b73-8512-9fd7dee91864"/>
    <xsd:import namespace="844e8575-9e00-4175-9df5-02694039ab9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18ee0c-803d-4b73-8512-9fd7dee918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44e8575-9e00-4175-9df5-02694039ab99" elementFormDefault="qualified">
    <xsd:import namespace="http://schemas.microsoft.com/office/2006/documentManagement/types"/>
    <xsd:import namespace="http://schemas.microsoft.com/office/infopath/2007/PartnerControls"/>
    <xsd:element name="SharedWithUsers" ma:index="11"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FF8C32-C8D0-4F93-A4CD-85BC3C86134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C08109A-0892-4D18-8E7E-6C7D304273EF}">
  <ds:schemaRefs>
    <ds:schemaRef ds:uri="http://schemas.microsoft.com/sharepoint/v3/contenttype/forms"/>
  </ds:schemaRefs>
</ds:datastoreItem>
</file>

<file path=customXml/itemProps3.xml><?xml version="1.0" encoding="utf-8"?>
<ds:datastoreItem xmlns:ds="http://schemas.openxmlformats.org/officeDocument/2006/customXml" ds:itemID="{79B5D034-0E99-4454-A65E-F85ED2D578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18ee0c-803d-4b73-8512-9fd7dee91864"/>
    <ds:schemaRef ds:uri="844e8575-9e00-4175-9df5-02694039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1</vt:i4>
      </vt:variant>
    </vt:vector>
  </HeadingPairs>
  <TitlesOfParts>
    <vt:vector size="11"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lpstr>aZ12d40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Cintia Lepesqueur Gonçalves</cp:lastModifiedBy>
  <cp:revision/>
  <dcterms:created xsi:type="dcterms:W3CDTF">2012-07-30T00:05:19Z</dcterms:created>
  <dcterms:modified xsi:type="dcterms:W3CDTF">2024-06-20T20:36:22Z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0x0101008D0F5F97CF19F141AAF675EC48D2F445</vt:lpwstr>
  </property>
  <property fmtid="{D5CDD505-2E9C-101B-9397-08002B2CF9AE}" pid="3" name="MSIP_Label_3738d5ca-cd4e-433d-8f2a-eee77df5cad2_Enabled">
    <vt:lpwstr>true</vt:lpwstr>
  </property>
  <property fmtid="{D5CDD505-2E9C-101B-9397-08002B2CF9AE}" pid="4" name="MSIP_Label_3738d5ca-cd4e-433d-8f2a-eee77df5cad2_SetDate">
    <vt:lpwstr>2023-01-31T20:05:19Z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aeb1355b-9535-4b9c-ba92-5a1c5a1c632c</vt:lpwstr>
  </property>
  <property fmtid="{D5CDD505-2E9C-101B-9397-08002B2CF9AE}" pid="9" name="MSIP_Label_3738d5ca-cd4e-433d-8f2a-eee77df5cad2_ContentBits">
    <vt:lpwstr>0</vt:lpwstr>
  </property>
</Properties>
</file>